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Ex4.xml" ContentType="application/vnd.ms-office.chartex+xml"/>
  <Override PartName="/xl/charts/style5.xml" ContentType="application/vnd.ms-office.chartstyle+xml"/>
  <Override PartName="/xl/charts/colors5.xml" ContentType="application/vnd.ms-office.chartcolorstyle+xml"/>
  <Override PartName="/xl/charts/chartEx5.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7.xml" ContentType="application/vnd.ms-office.chartstyle+xml"/>
  <Override PartName="/xl/charts/colors7.xml" ContentType="application/vnd.ms-office.chartcolorstyle+xml"/>
  <Override PartName="/xl/charts/chartEx6.xml" ContentType="application/vnd.ms-office.chartex+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charts/chartEx7.xml" ContentType="application/vnd.ms-office.chartex+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11.xml" ContentType="application/vnd.ms-office.chartstyle+xml"/>
  <Override PartName="/xl/charts/colors11.xml" ContentType="application/vnd.ms-office.chartcolorstyle+xml"/>
  <Override PartName="/xl/charts/chart5.xml" ContentType="application/vnd.openxmlformats-officedocument.drawingml.chart+xml"/>
  <Override PartName="/xl/charts/style12.xml" ContentType="application/vnd.ms-office.chartstyle+xml"/>
  <Override PartName="/xl/charts/colors12.xml" ContentType="application/vnd.ms-office.chartcolorstyle+xml"/>
  <Override PartName="/xl/charts/chartEx8.xml" ContentType="application/vnd.ms-office.chartex+xml"/>
  <Override PartName="/xl/charts/style13.xml" ContentType="application/vnd.ms-office.chartstyle+xml"/>
  <Override PartName="/xl/charts/colors13.xml" ContentType="application/vnd.ms-office.chartcolorstyle+xml"/>
  <Override PartName="/xl/charts/chartEx9.xml" ContentType="application/vnd.ms-office.chartex+xml"/>
  <Override PartName="/xl/charts/style14.xml" ContentType="application/vnd.ms-office.chartstyle+xml"/>
  <Override PartName="/xl/charts/colors14.xml" ContentType="application/vnd.ms-office.chartcolorstyle+xml"/>
  <Override PartName="/xl/charts/chartEx10.xml" ContentType="application/vnd.ms-office.chartex+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charts/chartEx11.xml" ContentType="application/vnd.ms-office.chartex+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G:\My Drive\Green Airport Assessment_JeganRamakrishnan_PhD\Workspace\Excel\Sustainability Report\"/>
    </mc:Choice>
  </mc:AlternateContent>
  <xr:revisionPtr revIDLastSave="0" documentId="13_ncr:1_{A3124FDD-FE30-4E10-961A-E4AA030A1B12}" xr6:coauthVersionLast="47" xr6:coauthVersionMax="47" xr10:uidLastSave="{00000000-0000-0000-0000-000000000000}"/>
  <bookViews>
    <workbookView xWindow="-90" yWindow="-90" windowWidth="19380" windowHeight="10980" tabRatio="710" xr2:uid="{4F9880A9-AE11-42AD-BE5D-E25EFC2C46E3}"/>
  </bookViews>
  <sheets>
    <sheet name="Reports Full" sheetId="2" r:id="rId1"/>
    <sheet name="General" sheetId="6" r:id="rId2"/>
    <sheet name="Analysis" sheetId="14" r:id="rId3"/>
    <sheet name="Energy" sheetId="3" r:id="rId4"/>
    <sheet name="Water" sheetId="4" r:id="rId5"/>
    <sheet name="Solid Waste" sheetId="5" r:id="rId6"/>
    <sheet name="Emission" sheetId="7" r:id="rId7"/>
    <sheet name="Noise" sheetId="9" r:id="rId8"/>
    <sheet name="Air Quality" sheetId="10" r:id="rId9"/>
    <sheet name="Landuse" sheetId="11" r:id="rId10"/>
    <sheet name="Training &amp; Awareness" sheetId="12" r:id="rId11"/>
    <sheet name="Infrastructure" sheetId="13" r:id="rId12"/>
  </sheets>
  <definedNames>
    <definedName name="_xlchart.v1.0" hidden="1">Energy!$I$3:$I$20</definedName>
    <definedName name="_xlchart.v1.1" hidden="1">'Solid Waste'!$Q$5:$Q$24</definedName>
    <definedName name="_xlchart.v1.10" hidden="1">Emission!$C$159:$C$178</definedName>
    <definedName name="_xlchart.v1.11" hidden="1">Emission!$D$158</definedName>
    <definedName name="_xlchart.v1.12" hidden="1">Emission!$D$159:$D$178</definedName>
    <definedName name="_xlchart.v1.13" hidden="1">Emission!$E$158</definedName>
    <definedName name="_xlchart.v1.14" hidden="1">Emission!$E$159:$E$178</definedName>
    <definedName name="_xlchart.v1.15" hidden="1">Emission!$D$42:$D$52</definedName>
    <definedName name="_xlchart.v1.16" hidden="1">Emission!$D$75:$D$90</definedName>
    <definedName name="_xlchart.v1.17" hidden="1">Noise!$B$38:$B$53</definedName>
    <definedName name="_xlchart.v1.2" hidden="1">Water!$I$4:$I$21</definedName>
    <definedName name="_xlchart.v1.3" hidden="1">Emission!$D$75:$D$90</definedName>
    <definedName name="_xlchart.v1.4" hidden="1">Energy!$I$4:$I$21</definedName>
    <definedName name="_xlchart.v1.5" hidden="1">Water!$I$4:$I$21</definedName>
    <definedName name="_xlchart.v1.6" hidden="1">'Solid Waste'!$Q$5:$Q$24</definedName>
    <definedName name="_xlchart.v1.7" hidden="1">Emission!$B$158</definedName>
    <definedName name="_xlchart.v1.8" hidden="1">Emission!$B$159:$B$178</definedName>
    <definedName name="_xlchart.v1.9" hidden="1">Emission!$C$158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4" l="1"/>
  <c r="I30" i="11"/>
  <c r="I31" i="11" s="1"/>
  <c r="J30" i="11"/>
  <c r="J31" i="11" s="1"/>
  <c r="H30" i="11"/>
  <c r="H31" i="11" s="1"/>
  <c r="N5" i="7" l="1"/>
  <c r="N6" i="7"/>
  <c r="N7" i="7"/>
  <c r="N8" i="7"/>
  <c r="N9" i="7"/>
  <c r="N10" i="7"/>
  <c r="N11" i="7"/>
  <c r="N12" i="7"/>
  <c r="N13" i="7"/>
  <c r="N14" i="7"/>
  <c r="N15" i="7"/>
  <c r="N17" i="7"/>
  <c r="N18" i="7"/>
  <c r="N19" i="7"/>
  <c r="N20" i="7"/>
  <c r="N21" i="7"/>
  <c r="N22" i="7"/>
  <c r="N23" i="7"/>
  <c r="N24" i="7"/>
  <c r="N25" i="7"/>
  <c r="N26" i="7"/>
  <c r="N27" i="7"/>
  <c r="N28" i="7"/>
  <c r="N29" i="7"/>
  <c r="N4" i="7"/>
  <c r="O5" i="7"/>
  <c r="O8" i="7"/>
  <c r="O9" i="7"/>
  <c r="O12" i="7"/>
  <c r="O14" i="7"/>
  <c r="O17" i="7"/>
  <c r="O20" i="7"/>
  <c r="O21" i="7"/>
  <c r="O22" i="7"/>
  <c r="O28" i="7"/>
  <c r="O4" i="7"/>
  <c r="P5" i="7"/>
  <c r="P8" i="7"/>
  <c r="P9" i="7"/>
  <c r="P10" i="7"/>
  <c r="P11" i="7"/>
  <c r="P13" i="7"/>
  <c r="P14" i="7"/>
  <c r="P15" i="7"/>
  <c r="P20" i="7"/>
  <c r="P21" i="7"/>
  <c r="P22" i="7"/>
  <c r="P25" i="7"/>
  <c r="P28" i="7"/>
  <c r="P29" i="7"/>
  <c r="P4" i="7"/>
  <c r="H5" i="5"/>
  <c r="H6" i="5"/>
  <c r="H7" i="5"/>
  <c r="H8" i="5"/>
  <c r="H9" i="5"/>
  <c r="H10" i="5"/>
  <c r="H11" i="5"/>
  <c r="H12" i="5"/>
  <c r="H13" i="5"/>
  <c r="H14" i="5"/>
  <c r="H16" i="5"/>
  <c r="H17" i="5"/>
  <c r="H18" i="5"/>
  <c r="H19" i="5"/>
  <c r="H20" i="5"/>
  <c r="H21" i="5"/>
  <c r="H22" i="5"/>
  <c r="H23" i="5"/>
  <c r="H24" i="5"/>
  <c r="H25" i="5"/>
  <c r="H26" i="5"/>
  <c r="H27" i="5"/>
  <c r="H4" i="5"/>
  <c r="D34" i="5"/>
  <c r="C34" i="5"/>
  <c r="D33" i="5"/>
  <c r="C33" i="5"/>
  <c r="J27" i="5"/>
  <c r="J18" i="5"/>
  <c r="J19" i="5"/>
  <c r="J20" i="5"/>
  <c r="J21" i="5"/>
  <c r="J22" i="5"/>
  <c r="J23" i="5"/>
  <c r="J24" i="5"/>
  <c r="J17" i="5"/>
  <c r="J16" i="5"/>
  <c r="J14" i="5"/>
  <c r="J5" i="5"/>
  <c r="J7" i="5"/>
  <c r="J8" i="5"/>
  <c r="J9" i="5"/>
  <c r="J10" i="5"/>
  <c r="J11" i="5"/>
  <c r="I22" i="4"/>
  <c r="E22" i="4"/>
  <c r="J10" i="4"/>
  <c r="J20" i="4"/>
  <c r="I21" i="4"/>
  <c r="J21" i="4" s="1"/>
  <c r="I12" i="4"/>
  <c r="J12" i="4" s="1"/>
  <c r="I13" i="4"/>
  <c r="J13" i="4" s="1"/>
  <c r="I14" i="4"/>
  <c r="J14" i="4" s="1"/>
  <c r="I15" i="4"/>
  <c r="J15" i="4" s="1"/>
  <c r="I16" i="4"/>
  <c r="J16" i="4" s="1"/>
  <c r="I17" i="4"/>
  <c r="J17" i="4" s="1"/>
  <c r="I18" i="4"/>
  <c r="J18" i="4" s="1"/>
  <c r="I19" i="4"/>
  <c r="J19" i="4" s="1"/>
  <c r="I11" i="4"/>
  <c r="J11" i="4" s="1"/>
  <c r="I5" i="4"/>
  <c r="J5" i="4" s="1"/>
  <c r="I6" i="4"/>
  <c r="J6" i="4" s="1"/>
  <c r="I7" i="4"/>
  <c r="J7" i="4" s="1"/>
  <c r="I8" i="4"/>
  <c r="J8" i="4" s="1"/>
  <c r="I9" i="4"/>
  <c r="J9" i="4" s="1"/>
  <c r="J4" i="4"/>
  <c r="C42" i="3"/>
  <c r="C43" i="3"/>
  <c r="C44" i="3"/>
  <c r="C45" i="3"/>
  <c r="C46" i="3"/>
  <c r="C47" i="3"/>
  <c r="C48" i="3"/>
  <c r="C49" i="3"/>
  <c r="C50" i="3"/>
  <c r="C41" i="3"/>
  <c r="F20" i="3"/>
  <c r="F5" i="3"/>
  <c r="F6" i="3"/>
  <c r="F7" i="3"/>
  <c r="F8" i="3"/>
  <c r="F9" i="3"/>
  <c r="F10" i="3"/>
  <c r="F11" i="3"/>
  <c r="F12" i="3"/>
  <c r="F13" i="3"/>
  <c r="F14" i="3"/>
  <c r="F15" i="3"/>
  <c r="F16" i="3"/>
  <c r="F17" i="3"/>
  <c r="F18" i="3"/>
  <c r="F19" i="3"/>
  <c r="F4" i="3"/>
  <c r="E5" i="4"/>
  <c r="E6" i="4"/>
  <c r="E7" i="4"/>
  <c r="E8" i="4"/>
  <c r="E9" i="4"/>
  <c r="E10" i="4"/>
  <c r="E11" i="4"/>
  <c r="E12" i="4"/>
  <c r="E13" i="4"/>
  <c r="E14" i="4"/>
  <c r="E15" i="4"/>
  <c r="E16" i="4"/>
  <c r="E17" i="4"/>
  <c r="E18" i="4"/>
  <c r="E19" i="4"/>
  <c r="E20" i="4"/>
  <c r="E21" i="4"/>
  <c r="E4" i="4"/>
  <c r="E32" i="14" l="1"/>
  <c r="L17" i="7" l="1"/>
  <c r="P17" i="7" s="1"/>
  <c r="CG4" i="2" l="1"/>
  <c r="CF4" i="2" s="1"/>
  <c r="AX31" i="2" l="1"/>
  <c r="AY31" i="2"/>
  <c r="AZ31" i="2"/>
  <c r="BA31" i="2"/>
  <c r="BC31" i="2"/>
  <c r="BD31" i="2"/>
  <c r="BE31" i="2"/>
  <c r="BF31" i="2"/>
  <c r="BG31" i="2"/>
  <c r="BH31" i="2"/>
  <c r="BI31" i="2"/>
  <c r="AW31" i="2"/>
  <c r="DC17" i="2"/>
</calcChain>
</file>

<file path=xl/sharedStrings.xml><?xml version="1.0" encoding="utf-8"?>
<sst xmlns="http://schemas.openxmlformats.org/spreadsheetml/2006/main" count="1595" uniqueCount="909">
  <si>
    <t>Ratings and Awards</t>
  </si>
  <si>
    <t>ISO Standards Compliance</t>
  </si>
  <si>
    <t>Monitoring Systems</t>
  </si>
  <si>
    <t>Green Building Rating System</t>
  </si>
  <si>
    <t>Airport Carbon Accreditation (ACI)</t>
  </si>
  <si>
    <t>Dow Jones Sustainability Index</t>
  </si>
  <si>
    <t>GRESB</t>
  </si>
  <si>
    <t>FTSE4Good</t>
  </si>
  <si>
    <t>Carbon Disclosure Project</t>
  </si>
  <si>
    <t>MSCI</t>
  </si>
  <si>
    <t>Sustain Analytics</t>
  </si>
  <si>
    <t>Airport Service Quality Survey</t>
  </si>
  <si>
    <t>SkyTrax</t>
  </si>
  <si>
    <t>Awards</t>
  </si>
  <si>
    <t>Environment</t>
  </si>
  <si>
    <t>Energy</t>
  </si>
  <si>
    <t>Quality</t>
  </si>
  <si>
    <t>Quality - Complaints</t>
  </si>
  <si>
    <t>Risk</t>
  </si>
  <si>
    <t>Facility</t>
  </si>
  <si>
    <t>Innovation</t>
  </si>
  <si>
    <t>Social Responsibility</t>
  </si>
  <si>
    <t>Societal Security</t>
  </si>
  <si>
    <t>Service Mgmt</t>
  </si>
  <si>
    <t>Economic</t>
  </si>
  <si>
    <t>Material</t>
  </si>
  <si>
    <t>Water</t>
  </si>
  <si>
    <t>Wastewater</t>
  </si>
  <si>
    <t>Solid Waste</t>
  </si>
  <si>
    <t>Emissions</t>
  </si>
  <si>
    <t>S.no</t>
  </si>
  <si>
    <t>Airport</t>
  </si>
  <si>
    <t>Airport Name</t>
  </si>
  <si>
    <t>Country</t>
  </si>
  <si>
    <t>Region</t>
  </si>
  <si>
    <t>Size</t>
  </si>
  <si>
    <t>Type</t>
  </si>
  <si>
    <t>Sector</t>
  </si>
  <si>
    <t>Type of Report</t>
  </si>
  <si>
    <t>Year of Report</t>
  </si>
  <si>
    <t>Rated</t>
  </si>
  <si>
    <t>Level</t>
  </si>
  <si>
    <t>Year</t>
  </si>
  <si>
    <t>Space type</t>
  </si>
  <si>
    <t>Accredited</t>
  </si>
  <si>
    <t>Ranked</t>
  </si>
  <si>
    <t>Rating</t>
  </si>
  <si>
    <t>Green Airport Recognition</t>
  </si>
  <si>
    <t>ISO 14001</t>
  </si>
  <si>
    <t>ISO 14064</t>
  </si>
  <si>
    <t>ISO 50001</t>
  </si>
  <si>
    <t>ISO 9001</t>
  </si>
  <si>
    <t>ISO 9000</t>
  </si>
  <si>
    <t>ISO 10002</t>
  </si>
  <si>
    <t>ISO 31000</t>
  </si>
  <si>
    <t>ISO 41001</t>
  </si>
  <si>
    <t>ISO 45001</t>
  </si>
  <si>
    <t>ISO 50501</t>
  </si>
  <si>
    <t>ISO 26000</t>
  </si>
  <si>
    <t>ISO 22301</t>
  </si>
  <si>
    <t>ISO 20000</t>
  </si>
  <si>
    <t>Environment Monitoring Centre</t>
  </si>
  <si>
    <t>Air Quality</t>
  </si>
  <si>
    <t>Water Quality</t>
  </si>
  <si>
    <t>Fluid Waste</t>
  </si>
  <si>
    <t>Pollution</t>
  </si>
  <si>
    <t>Deicing</t>
  </si>
  <si>
    <t>Noise</t>
  </si>
  <si>
    <t>Climate Change</t>
  </si>
  <si>
    <t>Material Purchase Database</t>
  </si>
  <si>
    <t>Modeling/Simulation</t>
  </si>
  <si>
    <t>Aircraft Movements</t>
  </si>
  <si>
    <t>Employees</t>
  </si>
  <si>
    <t>Energy Use</t>
  </si>
  <si>
    <t>Energy Saved</t>
  </si>
  <si>
    <t>Electricty Usage</t>
  </si>
  <si>
    <t>Electricity saved</t>
  </si>
  <si>
    <t>Electricity usage/per passenger</t>
  </si>
  <si>
    <t>RE Electricity Generated</t>
  </si>
  <si>
    <t>Renewable Energy Usage Rate</t>
  </si>
  <si>
    <t>Wind Power</t>
  </si>
  <si>
    <t>Initiatives</t>
  </si>
  <si>
    <t>Water Use</t>
  </si>
  <si>
    <t>Water use/passenger</t>
  </si>
  <si>
    <t>Water saved</t>
  </si>
  <si>
    <t>Initiative</t>
  </si>
  <si>
    <t>Sewage Volume</t>
  </si>
  <si>
    <t>Sewage treated/recycled</t>
  </si>
  <si>
    <t>Wastewater Generated</t>
  </si>
  <si>
    <t>Wastewater recycled</t>
  </si>
  <si>
    <t>Wastewater Initiatives</t>
  </si>
  <si>
    <t>Waste Generated</t>
  </si>
  <si>
    <t>Waste Generated/Passenger</t>
  </si>
  <si>
    <t>Waste Reused/Recycled</t>
  </si>
  <si>
    <t>Waste Recycling Rate</t>
  </si>
  <si>
    <t>Waste Initiatives</t>
  </si>
  <si>
    <t>GHG Scope 1</t>
  </si>
  <si>
    <t>GHG Scope 2</t>
  </si>
  <si>
    <t>Scope 1 + 2</t>
  </si>
  <si>
    <t>GHG Scope 3</t>
  </si>
  <si>
    <t>GHG Total</t>
  </si>
  <si>
    <t>Total carbon emission</t>
  </si>
  <si>
    <t>GHG/Passenger</t>
  </si>
  <si>
    <t>Emission Reduction rate</t>
  </si>
  <si>
    <t>People Affected</t>
  </si>
  <si>
    <t>PM10</t>
  </si>
  <si>
    <t>PM2.5</t>
  </si>
  <si>
    <t>Co2 Emitted</t>
  </si>
  <si>
    <t>CO2 saved</t>
  </si>
  <si>
    <t>CO2 reduction </t>
  </si>
  <si>
    <t>Landuse</t>
  </si>
  <si>
    <t>Design</t>
  </si>
  <si>
    <t>Wildlife</t>
  </si>
  <si>
    <t>Green Training</t>
  </si>
  <si>
    <t>Hydrogen filling stations</t>
  </si>
  <si>
    <t>Electrical charging station</t>
  </si>
  <si>
    <t>Smart Navigation Control System</t>
  </si>
  <si>
    <t>Asia</t>
  </si>
  <si>
    <t>Large</t>
  </si>
  <si>
    <t>Company</t>
  </si>
  <si>
    <t>Aviation</t>
  </si>
  <si>
    <t>Airport Authority Hong Kong</t>
  </si>
  <si>
    <t>Hong Kong International Airport</t>
  </si>
  <si>
    <t>Hong Kong</t>
  </si>
  <si>
    <t>Individual</t>
  </si>
  <si>
    <t>-</t>
  </si>
  <si>
    <t>HKIA Environmental Management Recognition Scheme?</t>
  </si>
  <si>
    <t>Simulation- VR</t>
  </si>
  <si>
    <t>293,595,000 kWh</t>
  </si>
  <si>
    <t>201,000m³</t>
  </si>
  <si>
    <t>2,002 Ton</t>
  </si>
  <si>
    <t>The municipal solid waste (MSW) charging scheme</t>
  </si>
  <si>
    <t>9,590 Ton</t>
  </si>
  <si>
    <t>150,740 Ton</t>
  </si>
  <si>
    <t>480 Ton</t>
  </si>
  <si>
    <t>160,810 Ton</t>
  </si>
  <si>
    <t>1.31 kgCO2e/passenger</t>
  </si>
  <si>
    <t>34 Complaints (per million passenger)</t>
  </si>
  <si>
    <t>436,732TCo2</t>
  </si>
  <si>
    <t>Green Construction</t>
  </si>
  <si>
    <t>Wildlife Strike -  The HKIA Environmental Fund</t>
  </si>
  <si>
    <t>monitoring  the Tung Chung River water quality and other ecological aspects</t>
  </si>
  <si>
    <t>more than 60 training courses</t>
  </si>
  <si>
    <t xml:space="preserve">https://www.hongkongairport.com/iwov-resources/html/sustainability_report/eng/SR1718/wp-content/themes/aahk/assets/pdf/HKIA_SR201718_En.pdf </t>
  </si>
  <si>
    <t>Athens International Airport S.A.</t>
  </si>
  <si>
    <t>Athens International Airport</t>
  </si>
  <si>
    <t>Greece</t>
  </si>
  <si>
    <t>Europe</t>
  </si>
  <si>
    <t>The Global Recogntion Award by Joint Inspection Group for sustainable performance</t>
  </si>
  <si>
    <t>58,276.6 MWh</t>
  </si>
  <si>
    <t>12,948.4 MWh</t>
  </si>
  <si>
    <t>25% of AIA energy needs</t>
  </si>
  <si>
    <t>438000m3 AIA only, 642000m3 total Airport</t>
  </si>
  <si>
    <t>0.0266 m2/pax total airport</t>
  </si>
  <si>
    <t>use of treated wastewater from the own Sewage Treatment Plant, the industrial wastewater treatment facility</t>
  </si>
  <si>
    <t>378000m3</t>
  </si>
  <si>
    <t>3000 m3</t>
  </si>
  <si>
    <t>use of recycled materials, encourage the airport's employee and other partners to recycle.</t>
  </si>
  <si>
    <t>38,787 tonnes non-hazardous</t>
  </si>
  <si>
    <t>32,174 tonnes</t>
  </si>
  <si>
    <t>Coorprating with Alternative Management system on the final disposal of hazardous waste processing</t>
  </si>
  <si>
    <t>3462 tonnes CO2e</t>
  </si>
  <si>
    <t>35,490 ton CO2e</t>
  </si>
  <si>
    <t>38,952 ton</t>
  </si>
  <si>
    <t>38,952 tonnes CO2e</t>
  </si>
  <si>
    <t>Purchasing of Guarantees of Origin and verified carbon offsetsfor AIA's other remaning emission, ensure that all electricity consumes by renewable energy sources</t>
  </si>
  <si>
    <t>0.0016 ton/passenger</t>
  </si>
  <si>
    <t>reduced 50% carbon footprint since 2005</t>
  </si>
  <si>
    <t>25 noise complaints in 2018</t>
  </si>
  <si>
    <t>59.2 μg/m3</t>
  </si>
  <si>
    <t>39.3 μg/m3</t>
  </si>
  <si>
    <t>zeroing out its residual CO2 emission in 2018</t>
  </si>
  <si>
    <t>50% Carbon footprint reduction</t>
  </si>
  <si>
    <t>Fuel shortage plan, Carpooling and awarded as only airport fuel facility worldwide</t>
  </si>
  <si>
    <t>continue biomonitoring program to protect the Region's biodiversity</t>
  </si>
  <si>
    <t>https://www.avialliance.de/avia_de/data/pdf/AIA_Annual_Report_2018.pdf</t>
  </si>
  <si>
    <t>Auckland International Airport Limited</t>
  </si>
  <si>
    <t>Auckland Airport</t>
  </si>
  <si>
    <t>New Zealand</t>
  </si>
  <si>
    <t>Oceania</t>
  </si>
  <si>
    <t xml:space="preserve"> New Zealand Green Building Council (NZGBC) Green Star</t>
  </si>
  <si>
    <t>N.Z</t>
  </si>
  <si>
    <t>Infrastructure and building developments</t>
  </si>
  <si>
    <t>5 star</t>
  </si>
  <si>
    <t>3 out of 5</t>
  </si>
  <si>
    <t>C</t>
  </si>
  <si>
    <t xml:space="preserve">11.80lt </t>
  </si>
  <si>
    <t>water recycling systems, rain water harvesting</t>
  </si>
  <si>
    <t>2,800kg/day</t>
  </si>
  <si>
    <t>0.14kg</t>
  </si>
  <si>
    <t>0.41kg</t>
  </si>
  <si>
    <t xml:space="preserve">25% reduction </t>
  </si>
  <si>
    <t>0 noise infringements</t>
  </si>
  <si>
    <t>Smart' Design and Construction</t>
  </si>
  <si>
    <t>The world wildlife fund</t>
  </si>
  <si>
    <t>Providing low-risk bird roosting area, controlling food resources and using native plants</t>
  </si>
  <si>
    <t>Community Trust - noise mitigation packages for homeowners</t>
  </si>
  <si>
    <t xml:space="preserve">https://sdd-pdf.s3.amazonaws.com/report-pdfs/2016/f6a3f8781d4df4408bf2b722e3323294.pdf? </t>
  </si>
  <si>
    <t>Austin-Bergstrom International Airport (ABIA)</t>
  </si>
  <si>
    <t>United States</t>
  </si>
  <si>
    <t>Northern America</t>
  </si>
  <si>
    <t xml:space="preserve">LEED </t>
  </si>
  <si>
    <t>U.S</t>
  </si>
  <si>
    <t>Taxi staging area, driving facility and rental car facility</t>
  </si>
  <si>
    <t>2015 Outstanding Construction Award for CONRAC Facility</t>
  </si>
  <si>
    <t>100% for electrical power</t>
  </si>
  <si>
    <t>30 Aircraft suport vehicles powered by GreenChoice Electricity </t>
  </si>
  <si>
    <t>32503900 gallons</t>
  </si>
  <si>
    <t>2098 tons</t>
  </si>
  <si>
    <t>686 tons</t>
  </si>
  <si>
    <t>49% satisfaction</t>
  </si>
  <si>
    <t>116 Bird strike</t>
  </si>
  <si>
    <t xml:space="preserve">20 fast electric charging points </t>
  </si>
  <si>
    <t xml:space="preserve">https://sdd-pdf.s3.amazonaws.com/report-pdfs/2017/61ef40b8d3ddf8c968db762834e65b62.pdf?AWSAccessKeyId=AKIAJZQ4KYD2D35QKCDA&amp;Expires=1570079346&amp;Signature=zfz4mhcdglWN%2BRY8CHkeI145TgE%3D </t>
  </si>
  <si>
    <t>Beijing Capital International Airport</t>
  </si>
  <si>
    <t>China</t>
  </si>
  <si>
    <t>1.281 million kWh</t>
  </si>
  <si>
    <t>110,000 -kWh</t>
  </si>
  <si>
    <t>Replacement of old facilities, promoting green operation, pilot clean energy facility</t>
  </si>
  <si>
    <t>224,225 ton reclaimed</t>
  </si>
  <si>
    <t>3300 ton</t>
  </si>
  <si>
    <t>recalimed water treatment system, micro-spraying hose, rainwater reclamation and pipeline management</t>
  </si>
  <si>
    <t>8.4 million ton</t>
  </si>
  <si>
    <t xml:space="preserve"> Water Purification Station was built up to purify_x000D_ wastewater from the airport</t>
  </si>
  <si>
    <t>37,150 ton</t>
  </si>
  <si>
    <t>100% hazard-free treatment of sludge</t>
  </si>
  <si>
    <t>2000 ton</t>
  </si>
  <si>
    <t>effective management of waste, BCIA held the “T + Gratitude, Go Green” themed_x000D_ event</t>
  </si>
  <si>
    <t>1,247.15 ton</t>
  </si>
  <si>
    <t>227,318.59 ton</t>
  </si>
  <si>
    <t>242,318.59 ton</t>
  </si>
  <si>
    <t>invited passengers to sign environmental protection commitment agreements with us,   introduce the carbon emission management system</t>
  </si>
  <si>
    <t>2.5% reduction of per passenger</t>
  </si>
  <si>
    <t>0.17% complaint per 10,000 passenger</t>
  </si>
  <si>
    <t>protection of green homeland</t>
  </si>
  <si>
    <t>“Wild for Life” global environmental protection exhibition, During the autumn migrating season in 2016, BCIA and_x000D_ Beijing Wildlife Rescue and Rehabilitation Center exchanged_x000D_ information in advance</t>
  </si>
  <si>
    <t xml:space="preserve">encourage our staff to rescue wild animals, cooperate with UNEP, Beijing Wildlife Rescue and Rehabilitation Center, </t>
  </si>
  <si>
    <t>running 21 noise monitoring stations, 24/7 noise monitoring system</t>
  </si>
  <si>
    <t>improve employees’ awareness of energy saving, environmental protection and ecology_x000D_ through ecological civilization publicity</t>
  </si>
  <si>
    <t>smart and efficient charging facilities</t>
  </si>
  <si>
    <t>"smart airport" new operation control centre</t>
  </si>
  <si>
    <t>https://sdd-pdf.s3.amazonaws.com/report-pdfs/2017/c09e98184811c6af94c52bc9efbe099c.pdf?AWSAccessKeyId=AKIAJZQ4KYD2D35QKCDA&amp;Expires=1573171082&amp;Signature=j%2By00c5LCbKuXJzHQnWa10OtsT8%3D</t>
  </si>
  <si>
    <t>Brisbane Airport Corporation</t>
  </si>
  <si>
    <t>Brisbane Airport (BNE)</t>
  </si>
  <si>
    <t>Australia</t>
  </si>
  <si>
    <t>SME</t>
  </si>
  <si>
    <t>Annual Sustainability Report</t>
  </si>
  <si>
    <t>Green Star Performance, NABERS (Planned in 2019)</t>
  </si>
  <si>
    <t>Performance</t>
  </si>
  <si>
    <t>2.1 GWh</t>
  </si>
  <si>
    <t>338000 KWh (Solar)</t>
  </si>
  <si>
    <t>6MW SOLAR PHOTOVOLTAIC ARRAY</t>
  </si>
  <si>
    <t>948ML</t>
  </si>
  <si>
    <t>Storm water harvesting</t>
  </si>
  <si>
    <t>321ML</t>
  </si>
  <si>
    <t>Using WW for terminal chillers and cooling towers, construction and irrigation</t>
  </si>
  <si>
    <t>2431 tonnes per year</t>
  </si>
  <si>
    <t>Zero waste strategy (planned 2019)</t>
  </si>
  <si>
    <t>1262 tco2</t>
  </si>
  <si>
    <t>40740 tco2</t>
  </si>
  <si>
    <t>42002 t Co2</t>
  </si>
  <si>
    <t>No Scope 3</t>
  </si>
  <si>
    <t>No carbon offsets purchased</t>
  </si>
  <si>
    <t>8000 tCO2</t>
  </si>
  <si>
    <t>BAC Wildlife Hazard Management Plan, Bird Strike 5.9/10,000 aircraft movements</t>
  </si>
  <si>
    <t>1.62M (Community Investment)</t>
  </si>
  <si>
    <t>Brussels Airport</t>
  </si>
  <si>
    <t>Belgium</t>
  </si>
  <si>
    <t>3+</t>
  </si>
  <si>
    <t>Hydraulic model simulation</t>
  </si>
  <si>
    <t>3,073 MWh</t>
  </si>
  <si>
    <t>Draw up and implement energy and sustainability standards for new buildings and smart lighting and provide charging stations</t>
  </si>
  <si>
    <t>260,000m3</t>
  </si>
  <si>
    <t>build a rainwater inflitration system</t>
  </si>
  <si>
    <t xml:space="preserve"> 409 million litres of sanitary waste water</t>
  </si>
  <si>
    <t>Water treatment plant</t>
  </si>
  <si>
    <t>2412ton</t>
  </si>
  <si>
    <t>22.97% non-hazardous waste recycled</t>
  </si>
  <si>
    <t xml:space="preserve">Improve waste collection, working with FostPlus </t>
  </si>
  <si>
    <t>15,000 tonnes</t>
  </si>
  <si>
    <t>invest in carbon friendly solutions</t>
  </si>
  <si>
    <t>14,948 people annoyed with noise</t>
  </si>
  <si>
    <t>Monitoring green landing </t>
  </si>
  <si>
    <t>smart design, paying attention to sustainable solution for renovations like solar panels, producing own energy and green roofs</t>
  </si>
  <si>
    <t>Sustainable alternative for the cars like trambuses</t>
  </si>
  <si>
    <t>have a bird and wildlife control unit</t>
  </si>
  <si>
    <t>Greening the fleet of service vehicles and company cars</t>
  </si>
  <si>
    <t>increasing electrical charging stations for public</t>
  </si>
  <si>
    <t>Brussels Airport Traffic_x000D_ Control</t>
  </si>
  <si>
    <t>https://environment.brusselsairport.be/assets/PDF/environmental-report-2019.pdf</t>
  </si>
  <si>
    <t>Budapest Airport (No report)</t>
  </si>
  <si>
    <t>Budapest Ferenc Liszt International Airport</t>
  </si>
  <si>
    <t>Hungary</t>
  </si>
  <si>
    <t>Green Airport 2016</t>
  </si>
  <si>
    <t>10 litres per passenger</t>
  </si>
  <si>
    <t>1700 ton</t>
  </si>
  <si>
    <t>113.80 t Co2e</t>
  </si>
  <si>
    <t>Voluntary noise insulation program 2006</t>
  </si>
  <si>
    <t>https://www.bud.hu/en/greenairport</t>
  </si>
  <si>
    <t>Christchurch International Airport</t>
  </si>
  <si>
    <t>Airport Council International – Airport Carbon Accreditation Scheme</t>
  </si>
  <si>
    <t>950,000kWh</t>
  </si>
  <si>
    <t>85% of electricity</t>
  </si>
  <si>
    <t>Tuning Air Handling Unit Fan speed settings to optimise efficiency, Water Pressure Trials and Chiller operation adjustments</t>
  </si>
  <si>
    <t>5037.5m³</t>
  </si>
  <si>
    <t>10.38lt</t>
  </si>
  <si>
    <t>Build water conservation and seek to calibrate additional tenant and toilet block meter</t>
  </si>
  <si>
    <t>0.1 lt/passenger</t>
  </si>
  <si>
    <t>45.4 ton</t>
  </si>
  <si>
    <t>55% in June 2017</t>
  </si>
  <si>
    <t xml:space="preserve"> Review of waste room infrastructure and technology,  review of food court waste stations and additional training aids for tenants</t>
  </si>
  <si>
    <t>3,314.3tCO2-e</t>
  </si>
  <si>
    <t>70.7 kgco2-e/m2</t>
  </si>
  <si>
    <t xml:space="preserve">Undertake a formal carbon audit </t>
  </si>
  <si>
    <t>5.9% compared to FY16</t>
  </si>
  <si>
    <t>12 noise complaints</t>
  </si>
  <si>
    <t>The remediation of 14.75 hectares of land that was zoned as contaminated</t>
  </si>
  <si>
    <t>Electric smart shuttles</t>
  </si>
  <si>
    <t>managing rabbit populations</t>
  </si>
  <si>
    <t>Establishing  Airport Noise Liaison Committee</t>
  </si>
  <si>
    <t>Partnered with Europcar and Volkswagen</t>
  </si>
  <si>
    <t xml:space="preserve">https://www.christchurchairport.co.nz/media/877828/cial_sustainability_report_fy17_fa_lr_v2.pdf </t>
  </si>
  <si>
    <t>Dallas Fort Worth International Airport</t>
  </si>
  <si>
    <t>EPA honored DFW with the 2017 Climate Leadership Award in Organizational Leadership</t>
  </si>
  <si>
    <t>passenger and freight traffic digital models</t>
  </si>
  <si>
    <t>4kWh per passenger</t>
  </si>
  <si>
    <t>170M kWh since 2007</t>
  </si>
  <si>
    <t xml:space="preserve">4M kWh/year from LED lighting </t>
  </si>
  <si>
    <t>100% renewable electricity purchased from wind farm</t>
  </si>
  <si>
    <t>Purchasing from Texas Wind farm</t>
  </si>
  <si>
    <t>17 Gallons</t>
  </si>
  <si>
    <t>130M gallons</t>
  </si>
  <si>
    <t xml:space="preserve"> in the terminals and office buildings and upgraded to smart meters,  use of low-water fixtures </t>
  </si>
  <si>
    <t xml:space="preserve"> RNG is a renewable fuel source captured from landfills or wastewater treatment plants.</t>
  </si>
  <si>
    <t>Environmentally Preferable Purchasing Program and zero waste program</t>
  </si>
  <si>
    <t>under 45 thousand MT CO2e</t>
  </si>
  <si>
    <t>83% since 2010 per passenger</t>
  </si>
  <si>
    <t xml:space="preserve">comply with compatible land development </t>
  </si>
  <si>
    <t>DFW incorporates green building standards in all new construction projects</t>
  </si>
  <si>
    <t xml:space="preserve">Clean energy fuels DFW Airport’s path to making travel andtransportation more sustainable for future generations. </t>
  </si>
  <si>
    <t xml:space="preserve"> wildlife management program </t>
  </si>
  <si>
    <t>DFW promotes sustainable living principles in the community through education and outreach to emphasize the importance of protecting the environment and wildlife throughout the community</t>
  </si>
  <si>
    <t xml:space="preserve"> 26 noise monitoring stations</t>
  </si>
  <si>
    <t xml:space="preserve"> 12 new EV-charging stations</t>
  </si>
  <si>
    <t>https://www.dfwairport.com/cs/groups/webcontent/documents/webasset/p2_950004.pdf</t>
  </si>
  <si>
    <t>Edmonton International Airport</t>
  </si>
  <si>
    <t>Canada</t>
  </si>
  <si>
    <t>the Outstanding Building of the Year</t>
  </si>
  <si>
    <t>27.6% increase cargo volume</t>
  </si>
  <si>
    <t>478.7 ekWh/m2/year</t>
  </si>
  <si>
    <t>replacing lightings with LED</t>
  </si>
  <si>
    <t>2 water bottle filing station added to the terminal</t>
  </si>
  <si>
    <t>select a new waste management partner, new waste tracking system, more accessible recycling bins</t>
  </si>
  <si>
    <t>45,075 tonnes</t>
  </si>
  <si>
    <t>improve our understanding of our caron emission, replaced lighting with LED</t>
  </si>
  <si>
    <t>2000 tonnes of CO2 between 2014-2016</t>
  </si>
  <si>
    <t>total land area 2,800 HA</t>
  </si>
  <si>
    <t>Green building construction and operation</t>
  </si>
  <si>
    <t>addditional interest of fuel storage</t>
  </si>
  <si>
    <t xml:space="preserve"> increased coverage of the falconry program</t>
  </si>
  <si>
    <t>Increase communication of wildlife activity</t>
  </si>
  <si>
    <t>Increasing staff understanding of sustainability through orientation and discussion sessions</t>
  </si>
  <si>
    <t>https://sdd-pdf.s3.amazonaws.com/report-pdfs/2017/3b480e262d060e32b8bc42184ffbceb7.pdf?AWSAccessKeyId=AKIAJZQ4KYD2D35QKCDA&amp;Expires=1574118806&amp;Signature=4rsIhzZGDh8lVwEBKM0ulr81Y90%3D</t>
  </si>
  <si>
    <t>Hartsfield‐Jackson Atlanta International Airport</t>
  </si>
  <si>
    <t>Leadership in Energy and Environmental Design</t>
  </si>
  <si>
    <t>Precertification</t>
  </si>
  <si>
    <t>LEED for Communities</t>
  </si>
  <si>
    <t>Green Award for sustainable food court pilot program</t>
  </si>
  <si>
    <t>Vendor database, Recycled Construction Materials</t>
  </si>
  <si>
    <t>292236544kWh</t>
  </si>
  <si>
    <t>2.83 gallons</t>
  </si>
  <si>
    <t>51 million pounds</t>
  </si>
  <si>
    <t>0.55 pounds/passenger</t>
  </si>
  <si>
    <t>plans to recycle 90% by 2020</t>
  </si>
  <si>
    <t>1300525 ton</t>
  </si>
  <si>
    <t>0.015 pounds/ passenger</t>
  </si>
  <si>
    <t>20% reduction from 2008 levels</t>
  </si>
  <si>
    <t>227 Complaints</t>
  </si>
  <si>
    <t>Bird Strikes - FAA Wildlife Strike Database for ATL</t>
  </si>
  <si>
    <t>Noise Compatibility Program</t>
  </si>
  <si>
    <t>https://www.usgbc.org/articles/atlanta-airport-becomes-first-earn-leed-communities-precertification-usgbc-georgia</t>
  </si>
  <si>
    <t>https://sdd-pdf.s3.amazonaws.com/report-pdfs/2012/563619ed00cf0786d6e1d3185cb82a8b.pdf?AWSAccessKeyId=AKIAJZQ4KYD2D35QKCDA&amp;Expires=1569459497&amp;Signature=L6tACYvwucvRyS0XORd3MRWL4JM%3D</t>
  </si>
  <si>
    <t>Heathrow Airport</t>
  </si>
  <si>
    <t>London Heathrow Airport</t>
  </si>
  <si>
    <t>England</t>
  </si>
  <si>
    <t>In January 2018 we launched a Sustainability Innovation Challenge to colleagues as part of the Centre of Excellence. In 2017 a special Community Award was added</t>
  </si>
  <si>
    <t xml:space="preserve"> 467 GWh</t>
  </si>
  <si>
    <t xml:space="preserve"> 6.3 kWh/pax by the end of 2017</t>
  </si>
  <si>
    <t>100% renewable electricity from April 2017</t>
  </si>
  <si>
    <t xml:space="preserve"> supply 100% of Heathrow’s electricity from renewable sources, predominantly offshore wind</t>
  </si>
  <si>
    <t>achieve our zero impact targets for waste and energy by 2050.</t>
  </si>
  <si>
    <t>2,409,858lt</t>
  </si>
  <si>
    <t xml:space="preserve">10% reduction in total water consumption by 2020, We will increase our non-potable water sourcing in 2018 by increasing the use of our Terminal 5 rainwater harvesting system. </t>
  </si>
  <si>
    <t>26,233tons</t>
  </si>
  <si>
    <t xml:space="preserve">Recycle 70% of operational waste by 2020 and 58% by the end of 2017 </t>
  </si>
  <si>
    <t>28,702 TCO2</t>
  </si>
  <si>
    <t>198,889 TCO2</t>
  </si>
  <si>
    <t>2,018,107 TCO2</t>
  </si>
  <si>
    <t>Launch a car club for Heathrow passengers that promotes electric vehicles by end of 2017, 100% airside vehicles meet latest and most stringent, relevant emission standards (Euro 6/VI, Stage V, etc.) by 2025</t>
  </si>
  <si>
    <t>34% reduction by 2020</t>
  </si>
  <si>
    <t>2,775 total complaint in 2017</t>
  </si>
  <si>
    <t xml:space="preserve"> land use planning criteria in relation to noise sensitive developments</t>
  </si>
  <si>
    <t>Year on year increase in kg of H2 filled at Heathrow Hydrogen Filling Station</t>
  </si>
  <si>
    <t xml:space="preserve">The Biodiversity Benchmark Award is awarded by The Wildlife </t>
  </si>
  <si>
    <t>Work with partners to retain the Wildlife Trust Biodiversity Benchmark, Hold one awareness campaign on wildlife trafficking per annum until review in 2020</t>
  </si>
  <si>
    <t>Launch the Fly Quiet &amp; Green programme in 2017, Invite and encourage the independent benchmarking of our Noise Action Plan</t>
  </si>
  <si>
    <t>25 charging points</t>
  </si>
  <si>
    <t xml:space="preserve">implementation of Precision Based Navigation (PBN) technology </t>
  </si>
  <si>
    <t>file:///C:/Users/esraa/Downloads/3303dbf1f1566dc9f3088c02d7a594e9.pdf</t>
  </si>
  <si>
    <t>Incheon Airport IIAC</t>
  </si>
  <si>
    <t>Incheon International Airport</t>
  </si>
  <si>
    <t>South Korea</t>
  </si>
  <si>
    <t>Green Standard for Energy and Environmental Design</t>
  </si>
  <si>
    <t>Korea</t>
  </si>
  <si>
    <t>Top Grade</t>
  </si>
  <si>
    <t>Terminal - T2</t>
  </si>
  <si>
    <t>BIPV in roof</t>
  </si>
  <si>
    <t>2404367m3</t>
  </si>
  <si>
    <t>6062198m3</t>
  </si>
  <si>
    <t>3436549m3</t>
  </si>
  <si>
    <t>45164 ton</t>
  </si>
  <si>
    <t>39 microgram per m3</t>
  </si>
  <si>
    <t>22 microgram per m3</t>
  </si>
  <si>
    <t>260232tCo2</t>
  </si>
  <si>
    <t>40772tCo2 (by AC GPS)</t>
  </si>
  <si>
    <t>School fee donation</t>
  </si>
  <si>
    <t>Low carbon, green apron operations; </t>
  </si>
  <si>
    <t>30.62 million INR</t>
  </si>
  <si>
    <t>Indianapolis Airport Authority (IAA)</t>
  </si>
  <si>
    <t>Indiana Polis International Airport</t>
  </si>
  <si>
    <t>Sustainability Web Page</t>
  </si>
  <si>
    <t>Entire Terminal Campus</t>
  </si>
  <si>
    <t>1. 2017, ACI Environmental Achievement Awards 2. $18 million in a Zero Emission Vehicle (ZEV) grant. 3. VALE (Voluntary Airport Low Emissions) grants</t>
  </si>
  <si>
    <t>Largest Solar Farm 183 acres, 80000 Solar PV's provides power to 3200 homes</t>
  </si>
  <si>
    <t>2300 ton</t>
  </si>
  <si>
    <t>Demolished Construction materials were recycled 87000 tonnes</t>
  </si>
  <si>
    <t>Electric Shuttle Bus Fleet</t>
  </si>
  <si>
    <t>15 million pounds of carbon footprint reduction</t>
  </si>
  <si>
    <t>100% daylighting in public spaces</t>
  </si>
  <si>
    <t>CNG vehicle fuel stations, hybrid charging stations, electric car sharing service</t>
  </si>
  <si>
    <t>4.7 acres of honey bee apiary 2. Conservation Land to prevent bat and wetland habitats</t>
  </si>
  <si>
    <t>Sodalis Nature Park 210 acres</t>
  </si>
  <si>
    <t>https://www.indianapolisairport.com/community/sustainability</t>
  </si>
  <si>
    <t>Kraków Airport</t>
  </si>
  <si>
    <t>Kraków John Paul II International Airport</t>
  </si>
  <si>
    <t>Poland</t>
  </si>
  <si>
    <t>MNE</t>
  </si>
  <si>
    <t>The ASQ awards 2016 - europe best improvement by region</t>
  </si>
  <si>
    <t xml:space="preserve">implementation of energy-saving solutions in new projects </t>
  </si>
  <si>
    <t>69,315 m³_x000D_</t>
  </si>
  <si>
    <t>equipped with environmental protection devices like pre-treatment tanks, retention reservoirs</t>
  </si>
  <si>
    <t xml:space="preserve"> 101,409 m³</t>
  </si>
  <si>
    <t>continuous quantitative monitoring, with the option of remote control over the discharge direction, and periodic qualitative monitoring</t>
  </si>
  <si>
    <t xml:space="preserve"> 8,161 m³_x000D_</t>
  </si>
  <si>
    <t>42 tonnes</t>
  </si>
  <si>
    <t>create reports on the_x000D_ amount of waste generated</t>
  </si>
  <si>
    <t>797,703 m³</t>
  </si>
  <si>
    <t>register the devices containing these substances in the Central Register of Operators of the Institute of Industrial Chemistry in Warsaw</t>
  </si>
  <si>
    <t>91 complaints</t>
  </si>
  <si>
    <t>an environmental impact report is created before a new construction</t>
  </si>
  <si>
    <t>Continuous Descent Approach (CDA) technique is used to reduce fuel consumption</t>
  </si>
  <si>
    <t>air operations should apply noise reduction procedures appropriate for the type of aircraft in use</t>
  </si>
  <si>
    <t>activities aimed at raising the pro-ecological awareness among employees</t>
  </si>
  <si>
    <t>https://sdd-pdf.s3.amazonaws.com/report-pdfs/2017/b9c3cb4278a7f4d8bab09b28e1902e77.pdf?AWSAccessKeyId=AKIAJZQ4KYD2D35QKCDA&amp;Expires=1574293057&amp;Signature=abnDmdSZqvQBJsdG4OGz0oUXh10%3D</t>
  </si>
  <si>
    <t>Malta International Airport plc</t>
  </si>
  <si>
    <t>Malta International Airport</t>
  </si>
  <si>
    <t>Malta</t>
  </si>
  <si>
    <t>placed third in the European Region Category of the said survey, with its highest score to date of 4.25</t>
  </si>
  <si>
    <t xml:space="preserve">12,699,947 (KWh) </t>
  </si>
  <si>
    <t>2,398 KWh</t>
  </si>
  <si>
    <t xml:space="preserve">202,073 (KWh) </t>
  </si>
  <si>
    <t xml:space="preserve"> replace its lifts with more efficient systems and proceeded to substitute old lighting systems with LED lighting</t>
  </si>
  <si>
    <t>144,540m3</t>
  </si>
  <si>
    <t>27,026 m3 reused from rainwater</t>
  </si>
  <si>
    <t>increasing rainwater harvesting capacity</t>
  </si>
  <si>
    <t>459,960kg</t>
  </si>
  <si>
    <t>79,189kg</t>
  </si>
  <si>
    <t>better monitoring and improved reporting by a new contractor</t>
  </si>
  <si>
    <t>164 tonnes</t>
  </si>
  <si>
    <t>9,762 tonnes</t>
  </si>
  <si>
    <t>9,961,568kg</t>
  </si>
  <si>
    <t xml:space="preserve"> a phased replacement programme of the Company’s vehicles</t>
  </si>
  <si>
    <t>no significant complaints regarding environmental issues</t>
  </si>
  <si>
    <t>11.5 tonnes</t>
  </si>
  <si>
    <t>Total volume of fuel used diesel 58,208lt and petrol 3,072lt, replaced existent vehicles by more efficient ones</t>
  </si>
  <si>
    <t>currently being assessed on the basis of its efforts to measure its carbon footprint</t>
  </si>
  <si>
    <t>https://sdd-pdf.s3.amazonaws.com/report-pdfs/2017/b9a4c60a562c7cf1d485d5f1aa6b50fc.pdf?AWSAccessKeyId=AKIAJZQ4KYD2D35QKCDA&amp;Expires=1574304991&amp;Signature=dzTBQhCeU8rJpY3JGohcCfhYpJY%3D</t>
  </si>
  <si>
    <t>Mumbai International Airport</t>
  </si>
  <si>
    <t>Chhatrapati Shivaji Maharaj International Airport (CSMIA)</t>
  </si>
  <si>
    <t>India</t>
  </si>
  <si>
    <t>LEED Gold for Design, IGBC Platinum for Construction &amp; Operation 2016, New Building - Design and Constructon, Existing Building - Operation and Maintenance</t>
  </si>
  <si>
    <t>US &amp; India</t>
  </si>
  <si>
    <t>Worlds best over 40 million passengers (2018)</t>
  </si>
  <si>
    <t>Gold - 2018 , Best Executed Landmark Project of the Year (Airport)' at the Construction Times Award 2016, Honeywell Smart Building Awards 2017.</t>
  </si>
  <si>
    <t>8761.21 GJ</t>
  </si>
  <si>
    <t>432607.32 GJ</t>
  </si>
  <si>
    <t>Solar Panel Roof top</t>
  </si>
  <si>
    <t>Waterless Urinals (Green Seal)</t>
  </si>
  <si>
    <t>0.87 million KL</t>
  </si>
  <si>
    <t>0.70 million KL</t>
  </si>
  <si>
    <t>9951.75 MT</t>
  </si>
  <si>
    <t>3343.16 MT</t>
  </si>
  <si>
    <t>Organic Waste Converter (1MT/day)</t>
  </si>
  <si>
    <t>4015.09 tco2</t>
  </si>
  <si>
    <t>98129.46 tCo2</t>
  </si>
  <si>
    <t>422515 tCo2</t>
  </si>
  <si>
    <t>Carbon Management Plan and Carbon Roadmap, Replacing lights with LED, Retrofitting pump at T2, VFD and Chilled water actuator, Chilled water line, aluminium blades to FRP blades in cooling tower, HVLS fans instead of air circulator at cargo</t>
  </si>
  <si>
    <t>Munich Airport</t>
  </si>
  <si>
    <t>Munich International Airport</t>
  </si>
  <si>
    <t>Germany</t>
  </si>
  <si>
    <t>"A" rating in climate change report in 2017</t>
  </si>
  <si>
    <t>3rd place in the category for European airports</t>
  </si>
  <si>
    <t>Munich Airport group award (sustainablity)</t>
  </si>
  <si>
    <t>800,000 kWh</t>
  </si>
  <si>
    <t>CO2 neatural Airport by 2030- stationary and mobile measurments of electricity</t>
  </si>
  <si>
    <t>1,016,708m3</t>
  </si>
  <si>
    <t>Efficent use of drinking water  and process water well to protect drinking water, avaoiding waste</t>
  </si>
  <si>
    <t>2,336,313 m3</t>
  </si>
  <si>
    <t>432 tons</t>
  </si>
  <si>
    <t>6,739 tons</t>
  </si>
  <si>
    <t>well-thought out waste management concept</t>
  </si>
  <si>
    <t>88,668tons</t>
  </si>
  <si>
    <t>17,237tons</t>
  </si>
  <si>
    <t>46,154tons</t>
  </si>
  <si>
    <t>152,059tons</t>
  </si>
  <si>
    <t>reducing GHG by at least 60% using a wide array of technical measures</t>
  </si>
  <si>
    <t>3.41kg</t>
  </si>
  <si>
    <t>7% Co2 emission fell down 2012-2017</t>
  </si>
  <si>
    <t>16μg/m3/year</t>
  </si>
  <si>
    <t>11μg/m3/year</t>
  </si>
  <si>
    <t>14,367 tons</t>
  </si>
  <si>
    <t>50 hectares land is  used for agriculture</t>
  </si>
  <si>
    <t>consideration of eco design</t>
  </si>
  <si>
    <t>willdlife management</t>
  </si>
  <si>
    <t>trained staffs monitor bird population to preven any possible danger</t>
  </si>
  <si>
    <t>16 fixed noise control station, voluntary mobile measurements</t>
  </si>
  <si>
    <t>8 fast charging station</t>
  </si>
  <si>
    <t>https://www.munich-airport.com/_b/0000000000000005421826bb5c0009eb/Integrated-Report-2017.pdf</t>
  </si>
  <si>
    <t>Prague Airport</t>
  </si>
  <si>
    <t>Václav Havel Airport Prague</t>
  </si>
  <si>
    <t>Czech Republic</t>
  </si>
  <si>
    <t xml:space="preserve">Czech Airlines Handling passed through a challenging ISAGO recertification for qualty of services </t>
  </si>
  <si>
    <t>Responsible Reporting 2017 award, Certificate for successful reduction of carbon footprint 2017</t>
  </si>
  <si>
    <t>81,879,598 cargo item conveyed</t>
  </si>
  <si>
    <t>355,000_x000D_ m3</t>
  </si>
  <si>
    <t>222,784 m3 total water treated</t>
  </si>
  <si>
    <t xml:space="preserve"> Prague Airport operates two treatment plants – a contaminated rainwater treatment plant (CRTP) plus a sewage treatment plant (STP) North + South</t>
  </si>
  <si>
    <t>166,775m3</t>
  </si>
  <si>
    <t>Great attention is paid to wastewater pretreatment and treatment</t>
  </si>
  <si>
    <t>5,130.18 tonnes/year</t>
  </si>
  <si>
    <t>cooperation with Ecobat, Biologically degradable waste from greenery care is made into compost</t>
  </si>
  <si>
    <t>replacing lighting systems with LED ones, replacing absorption cooling systems, utilizing waste heat in the sewage treatment plant</t>
  </si>
  <si>
    <t>73 noise complaints</t>
  </si>
  <si>
    <t>29.1 μg/m3/year</t>
  </si>
  <si>
    <t>17.1 μg/m3/year</t>
  </si>
  <si>
    <t xml:space="preserve"> 5,100 tons</t>
  </si>
  <si>
    <t>9.55% reduction since 2012</t>
  </si>
  <si>
    <t xml:space="preserve">The protective hydrogeological system located inside the Central Aircraft Fuel Warehouse </t>
  </si>
  <si>
    <t>In the inner zone of ornithological protection, it is forbidden to create dumps, stacks, silage pits, bodies of water, manure pits, feeding cribs, and other installations increasing the presence of birds at the airport</t>
  </si>
  <si>
    <t>compliance with the Noise Strategy of the International Civil Aviation Organization (ICAO) which is based on the concept of a balanced approach to noise control</t>
  </si>
  <si>
    <t>https://www.prg.aero/sites/default/files/obsah/O-letisti/O%20spole%C4%8Dnosti/soubory/Profil-spolecnosti-CSR-zprava/Profil-a-CSR-zprava-skupiny-CAH_2017-ENG.pdf</t>
  </si>
  <si>
    <t>San Diego International Airport</t>
  </si>
  <si>
    <t>85% customer satisfaction</t>
  </si>
  <si>
    <t>2013 Recycler of the Year Award from the City of San Diego, 2013 Leadership in Energy and Environmental Design (LEED) Gold Certification</t>
  </si>
  <si>
    <t>Motion detector sensors have been installed, Escalators have been modernized to provide energy savings, Heating, ventilation and air conditioning (HVAC) systems in the terminals have been upgraded to reduce energy consumption</t>
  </si>
  <si>
    <t xml:space="preserve">242,555 m3/year </t>
  </si>
  <si>
    <t xml:space="preserve"> the airport has committed to preventing and reducing the discharge of polluted storm water into the surrounding environment</t>
  </si>
  <si>
    <t>6,550 tonnes</t>
  </si>
  <si>
    <t>213 tons</t>
  </si>
  <si>
    <t>1,052 tonnes</t>
  </si>
  <si>
    <t xml:space="preserve"> The airport implemented a singlestream recycling program in 2002, Recycled paper is used throughout the Airport Authority offices.</t>
  </si>
  <si>
    <t xml:space="preserve"> A new parking shuttle fleet introduced in2010, Incentivizing conversion of all airport taxicabs and shuttles to electric, alternative fuel, hybrid or other non-polluting vehicles by 2017</t>
  </si>
  <si>
    <t>shuttle fleet by 10 % and The hybrid cabs represent a 64% reduction</t>
  </si>
  <si>
    <t>encourage sustainable design features, “green” design principles, such as use of alternative energy sources, recycled materials and renewable resources, leading to decreased water usage and reduced energy consumption</t>
  </si>
  <si>
    <t>1.75 Annually, per 10,000 aircraft movements</t>
  </si>
  <si>
    <t>the Quieter Home Program, which sound-attenuates qualified homes in noise-impacted areas around the airport</t>
  </si>
  <si>
    <t>20 electric vehicle charging stations</t>
  </si>
  <si>
    <t>http://sustain.san.org/tables/#enviro</t>
  </si>
  <si>
    <t>Sydney Airport</t>
  </si>
  <si>
    <t>Green Star Communities</t>
  </si>
  <si>
    <t>Four Star</t>
  </si>
  <si>
    <t>Draft Master Plan 2039, for future expansion</t>
  </si>
  <si>
    <t>Five Star</t>
  </si>
  <si>
    <t>AAA</t>
  </si>
  <si>
    <t>Outperformer</t>
  </si>
  <si>
    <t>Gold - 2019</t>
  </si>
  <si>
    <t>86916tCO2</t>
  </si>
  <si>
    <t>Tallinn Airport (TLL)</t>
  </si>
  <si>
    <t>Estonia</t>
  </si>
  <si>
    <t>Overall satisfaction (4.43)</t>
  </si>
  <si>
    <t xml:space="preserve"> the Best Airport Awards 2018 according to ACI Europe</t>
  </si>
  <si>
    <t>18.3 GWh</t>
  </si>
  <si>
    <t xml:space="preserve"> transition to LED lighting and the use of motion sensors</t>
  </si>
  <si>
    <t>33,402m3</t>
  </si>
  <si>
    <t>Continuous rainwater monitoring, Continued transition to LED lighting, Preference for energy-saving equipment</t>
  </si>
  <si>
    <t>34,285 tonnes</t>
  </si>
  <si>
    <t>7.4 tons</t>
  </si>
  <si>
    <t xml:space="preserve"> 204 tonnes</t>
  </si>
  <si>
    <t xml:space="preserve"> prepare a waste management strategy</t>
  </si>
  <si>
    <t>keep track of GHG emission</t>
  </si>
  <si>
    <t>3 noise complain</t>
  </si>
  <si>
    <t>We reduce the consumption of fossil fuels</t>
  </si>
  <si>
    <t xml:space="preserve"> gas cannons for bird repelling were purchased</t>
  </si>
  <si>
    <t xml:space="preserve"> two permanently operating noise monitoring stations, reducing noise are developed in cooperation with the Civil Aviation Administration</t>
  </si>
  <si>
    <t xml:space="preserve"> Global Navigation Satellite System (GNSS)</t>
  </si>
  <si>
    <t>https://www.tallinn-airport.ee/wordpress/wp-content/uploads/2019/06/Tallinna-Lennujaam-eng.pdf</t>
  </si>
  <si>
    <t>Toronto Pearson Airport</t>
  </si>
  <si>
    <t>Toronto Pearson International Airport</t>
  </si>
  <si>
    <t>4.25 overall passenger satisfaction with airport (second in North America and 13th in the world)</t>
  </si>
  <si>
    <t>2016 Corporate Social Responsibility Award</t>
  </si>
  <si>
    <t>modelling for air quality to reduce emission</t>
  </si>
  <si>
    <t xml:space="preserve"> 4,100 MWh</t>
  </si>
  <si>
    <t>296,309 MWh</t>
  </si>
  <si>
    <t xml:space="preserve"> continuing energy-efficiency program for Terminal 3</t>
  </si>
  <si>
    <t>use water carefuly and environmental efforts included further progress against targets in our stormwater</t>
  </si>
  <si>
    <t>74% waste diversion</t>
  </si>
  <si>
    <t>seeking counsel from our not-for-profit allies Partners in Project Green and the Recycling Council of Ontario</t>
  </si>
  <si>
    <t>34% reduction in GHG</t>
  </si>
  <si>
    <t>53,135 noise complaints</t>
  </si>
  <si>
    <t xml:space="preserve"> innovative design and use of technology</t>
  </si>
  <si>
    <t>encourage employees to use the Employee Shuttle Pilot Program to reduce fuel use</t>
  </si>
  <si>
    <t>work with the Community Environment and Noise Advisory Committee (CENAC)</t>
  </si>
  <si>
    <t>Purchase Mobile Airfield Lighting Management System and Training for Field Electricians</t>
  </si>
  <si>
    <t>32 electric vehicle chargers</t>
  </si>
  <si>
    <t>https://sdd-pdf.s3.amazonaws.com/report-pdfs/2017/6ba44e40bb6787124302c271c23653c0.pdf?AWSAccessKeyId=AKIAJZQ4KYD2D35QKCDA&amp;Expires=1574988803&amp;Signature=XVsX0ebtIUWy3x%2F3glSpDn75wF0%3D</t>
  </si>
  <si>
    <t>Vienna International Airport (VIE)</t>
  </si>
  <si>
    <t>Austria</t>
  </si>
  <si>
    <t>the Service Quality Award in Gold by ACI Europe</t>
  </si>
  <si>
    <t>Green Blue Building Award for sustainable construction and Sustainability Certificate of DGNB (German Sustainable Building Council)</t>
  </si>
  <si>
    <t xml:space="preserve"> a simulation for the entire site</t>
  </si>
  <si>
    <t>6.73 kWh/TU</t>
  </si>
  <si>
    <t xml:space="preserve">3.52kWh/TU </t>
  </si>
  <si>
    <t>50 GWh</t>
  </si>
  <si>
    <t>collaborate with the Vienna University of Technology and create a simulation of entire site, n, the use of energy in Car Parks 3, 4, 7, and 8 was improved by converting conventional light sources to LED technology and installing user-oriented lighting control</t>
  </si>
  <si>
    <t>16.8 L/TU</t>
  </si>
  <si>
    <t xml:space="preserve"> technical development of the sanitary facilities</t>
  </si>
  <si>
    <t>371,511m3</t>
  </si>
  <si>
    <t>0.17 kg/TU</t>
  </si>
  <si>
    <t>151 tons</t>
  </si>
  <si>
    <t xml:space="preserve"> A project is currently being implemented in order to convert waste containers in the terminal area so that only residual waste and PET bottles are collected separately in the future</t>
  </si>
  <si>
    <t>8,455 tons</t>
  </si>
  <si>
    <t>45,732tons</t>
  </si>
  <si>
    <t>322,735tons</t>
  </si>
  <si>
    <t>376,922tons</t>
  </si>
  <si>
    <t>1.12kg/TU</t>
  </si>
  <si>
    <t>42.6% between 2012 to 2017</t>
  </si>
  <si>
    <t>6,862kg</t>
  </si>
  <si>
    <t xml:space="preserve"> 15 fixed flight noise measuring stations</t>
  </si>
  <si>
    <t xml:space="preserve">electric mobility in the airport including charging station, electric vehicle charging </t>
  </si>
  <si>
    <t>https://www.viennaairport.com/jart/prj3/va/uploads/data-uploads/Konzern/Investor%20Relations/Nachhaltigkeitsbericht/NHB%202018_EN.pdf</t>
  </si>
  <si>
    <t>Warsaw Chopin Airport (WAW)</t>
  </si>
  <si>
    <t>Warsaw Frederic Chopin Airport</t>
  </si>
  <si>
    <t>rating for airport information services.</t>
  </si>
  <si>
    <t>1 </t>
  </si>
  <si>
    <t xml:space="preserve">48,394.776 MWh </t>
  </si>
  <si>
    <t xml:space="preserve">in optimisation of taxiways and more efficient passenger flow, and consequently, reducing greenhouse gas emissions. </t>
  </si>
  <si>
    <t xml:space="preserve"> 362,967 m3</t>
  </si>
  <si>
    <t xml:space="preserve"> wastewater quality is controlled six times a year by the laboratory at the Mazowieckie Province Inspectorate of Environmental Protection</t>
  </si>
  <si>
    <t>4050,5388 tons</t>
  </si>
  <si>
    <t>18,4079tons</t>
  </si>
  <si>
    <t>114.485 Mg</t>
  </si>
  <si>
    <t>40 049 tons</t>
  </si>
  <si>
    <t xml:space="preserve"> One chiller placed in Terminal A (in the former Terminal 1 part) was scrapped, two others will be scrapped in 2012 and will be replaced by new ones, using fluorinated greenhouses gases, in 2015.</t>
  </si>
  <si>
    <t>total complaint 166</t>
  </si>
  <si>
    <t>38  µ/m3</t>
  </si>
  <si>
    <t>Within 10 km from the Airport there are six nature reserves and the Warsaw Area of Protected Landscape</t>
  </si>
  <si>
    <t xml:space="preserve">energy efficient design </t>
  </si>
  <si>
    <t xml:space="preserve">monitoring fuel consumption </t>
  </si>
  <si>
    <t xml:space="preserve"> The airport has also installed an acoustic bird repelling system. In 2011, the Airport recorded 16 incidents involving bird strikes, which calculated as per 10,000 aircraft movements</t>
  </si>
  <si>
    <t xml:space="preserve"> We will also continue to participate, as much as we can, in the law-making process with respect to regulations related to environmental requirements in air traffic</t>
  </si>
  <si>
    <t xml:space="preserve"> Under new regulations the airport may be required to pay damages for increased aviation noise in this area, f 9 fixed measurement points </t>
  </si>
  <si>
    <t>file:///C:/Users/esraa/Downloads/4ee1e836a890abf42edff4d84378d39c.pdf</t>
  </si>
  <si>
    <t>Skytrax airport review ratings (out of 10)</t>
  </si>
  <si>
    <t>Carbon Emissions Measurement and Reduction Scheme Certification (CEMARS)</t>
  </si>
  <si>
    <t>OHS</t>
  </si>
  <si>
    <t>Cargo (ton)</t>
  </si>
  <si>
    <t>Passengers (million)</t>
  </si>
  <si>
    <t>Green Seal Certified Products, 'The Procurement Excellence Award', 2017.</t>
  </si>
  <si>
    <t>on-site solar and geothermal renewable technologies</t>
  </si>
  <si>
    <t>Revenue (million USD)</t>
  </si>
  <si>
    <t>rate conversion Dec 11, 2019</t>
  </si>
  <si>
    <t>5504 tonnes</t>
  </si>
  <si>
    <t>788944 KL</t>
  </si>
  <si>
    <t>34.78 GWh</t>
  </si>
  <si>
    <t>By the end of 2016, we had adopted electricity-powered shuttle buses, aircraft tractors, deicing follow-me vehicles and other special vehicles through the fuel-to-electricity conversion program.</t>
  </si>
  <si>
    <t>Best Airports</t>
  </si>
  <si>
    <t>Munich</t>
  </si>
  <si>
    <t>Oslo</t>
  </si>
  <si>
    <t>472,000 kWh</t>
  </si>
  <si>
    <t>790229.885 Kwh</t>
  </si>
  <si>
    <t>780,000 GJ/m2</t>
  </si>
  <si>
    <t>439399 GJ (122055277.7 Kwh)</t>
  </si>
  <si>
    <t>455716.07 GJ (126587797.2 Kwh)</t>
  </si>
  <si>
    <t>19902020 Kwh</t>
  </si>
  <si>
    <t>3242 ton</t>
  </si>
  <si>
    <t>4961TJ (1378055555.5)</t>
  </si>
  <si>
    <t>1093107mmBtu (320.358 Gwh)</t>
  </si>
  <si>
    <t>51.4 GWh / Total Airport 178GWh</t>
  </si>
  <si>
    <t>2.18 / total airport 7.57</t>
  </si>
  <si>
    <t>19.33 Kwh/m2 per month (15833333.33Kwh)</t>
  </si>
  <si>
    <t>Solar</t>
  </si>
  <si>
    <t>Electric</t>
  </si>
  <si>
    <t>Wind</t>
  </si>
  <si>
    <t>Optimization</t>
  </si>
  <si>
    <t>Replcement LED</t>
  </si>
  <si>
    <t>LED Replacement</t>
  </si>
  <si>
    <t>Geothermal</t>
  </si>
  <si>
    <t>236,000,000 lt</t>
  </si>
  <si>
    <t>989139455.395 litres</t>
  </si>
  <si>
    <t>1400 Million L</t>
  </si>
  <si>
    <t>(mostly seawater and treated wastewater)</t>
  </si>
  <si>
    <t xml:space="preserve">81,879,598 items </t>
  </si>
  <si>
    <t>Rain Water</t>
  </si>
  <si>
    <t>Treatment</t>
  </si>
  <si>
    <t>Metering</t>
  </si>
  <si>
    <t>Fixtures (Opt)</t>
  </si>
  <si>
    <t>Rainwater</t>
  </si>
  <si>
    <t xml:space="preserve">Water Efficient Fixtures </t>
  </si>
  <si>
    <t>Treated /Passenger</t>
  </si>
  <si>
    <t>WW/Passenger (Calculated)</t>
  </si>
  <si>
    <t>Treatment (Monitoring and Quality Control)</t>
  </si>
  <si>
    <t>minimise volume of wastewater, separate wastewater at the source and keep it away from sealed surfaces</t>
  </si>
  <si>
    <t>Hazardous Waste processing</t>
  </si>
  <si>
    <t>0.17 kg</t>
  </si>
  <si>
    <t>1.5 kg</t>
  </si>
  <si>
    <t>27.6% increase</t>
  </si>
  <si>
    <t>81,879,598 item</t>
  </si>
  <si>
    <t>27.6% rise</t>
  </si>
  <si>
    <t>References</t>
  </si>
  <si>
    <t>alternative and cleaner fuels, including bio-diesel, compressed natural gas and electric</t>
  </si>
  <si>
    <t>Alternative fuel station, (propane and natural gas for all )</t>
  </si>
  <si>
    <t>the airport uses alternative fuels from renewable energy sources as following 30 cars biogas, 2 apron bus, 25 passenger mini transporters</t>
  </si>
  <si>
    <t>Alternative Fuel Stations</t>
  </si>
  <si>
    <t>Water Filling Stations</t>
  </si>
  <si>
    <t>Waste Generated/Passenger (kg)</t>
  </si>
  <si>
    <t>Waste Generated (ton)</t>
  </si>
  <si>
    <t>Waste Gen Per Passenger</t>
  </si>
  <si>
    <t>Recycling rate</t>
  </si>
  <si>
    <t>Scope 1</t>
  </si>
  <si>
    <t>Scope 2</t>
  </si>
  <si>
    <t>GHG Emissions</t>
  </si>
  <si>
    <t>Scope 3</t>
  </si>
  <si>
    <t>480 (276402)</t>
  </si>
  <si>
    <t>9.55% reduction since 2012 ( 5,100 tons saved)</t>
  </si>
  <si>
    <t>50% Carbon footprint reduction since 2005</t>
  </si>
  <si>
    <t>14,367 tons (7% Co2 emission fell down 2012-2017)</t>
  </si>
  <si>
    <t>Reduction rate</t>
  </si>
  <si>
    <t>Environmental training (environmental education for children, in 2011,488 children attanded )</t>
  </si>
  <si>
    <t>Continuation of the fuel-saving training courses, Awareness campaign for general environmental issues with the focus on building use</t>
  </si>
  <si>
    <t xml:space="preserve"> Live Green Campaign, Clean Air Action Day that increases public awareness toreduce emissions for better air quality.</t>
  </si>
  <si>
    <t>local training courses, Environmental awareness training, AIA supported the NGO “Safe Water Sports”, sponsor of the Counties Manukau Life Education Trust</t>
  </si>
  <si>
    <t xml:space="preserve">colleagues  have access to relevant sustainability information and training interventions. raise awareness with colleagues, a Delivery Integrator drop-in event with a presentation from Sedex, bespoke training to our Procurement Team fromthe Supply Chain Sustainability School </t>
  </si>
  <si>
    <t>Coached by CIFAL, helped us understand united nation sustainable development goals. Awareness Campaign - 2018 based on a collaborative study</t>
  </si>
  <si>
    <t>the RDC raises awareness about the importance of utilizing green building principles, Introduced Green Commuter Rebate Program to employees for sustainable transportation. $1.5 million for Voluntary Airport Low emission program</t>
  </si>
  <si>
    <t>Environmental training to the community</t>
  </si>
  <si>
    <t>Awareness</t>
  </si>
  <si>
    <t>Employee</t>
  </si>
  <si>
    <t>Community</t>
  </si>
  <si>
    <t>Complaints</t>
  </si>
  <si>
    <t>Dedicated Telephone Line</t>
  </si>
  <si>
    <t xml:space="preserve">dedicated telephone line </t>
  </si>
  <si>
    <t>Community Trust</t>
  </si>
  <si>
    <t>Noise Monitoring Stations</t>
  </si>
  <si>
    <t>Noise Insulation Program</t>
  </si>
  <si>
    <t>Silent Airport</t>
  </si>
  <si>
    <t>Noise Action Plan</t>
  </si>
  <si>
    <t>Incentives</t>
  </si>
  <si>
    <t>Compliance with IATA Standards</t>
  </si>
  <si>
    <t>GHG/Passenger (kg)</t>
  </si>
  <si>
    <t>improve our understanding of our carbon emission, replaced lighting with LED</t>
  </si>
  <si>
    <t>Emission tracking</t>
  </si>
  <si>
    <t>LED replacement</t>
  </si>
  <si>
    <t>Alternative fuel</t>
  </si>
  <si>
    <t>Carbon Management Plan</t>
  </si>
  <si>
    <t>Carbon Offset/ Carbon Purchase or Investment</t>
  </si>
  <si>
    <t>Discussion</t>
  </si>
  <si>
    <t>Very less reports published data about their air quality</t>
  </si>
  <si>
    <t>The consumption of diesel fuel alone could be reduced by around 375,000 litres per year</t>
  </si>
  <si>
    <t>2 e charging stations and 30 e cars</t>
  </si>
  <si>
    <t>Electric Charging Stations</t>
  </si>
  <si>
    <t>Electric Vehicles</t>
  </si>
  <si>
    <t>Hydrogen Filling Stations</t>
  </si>
  <si>
    <t>Alternative Fuels and Fuel Stations</t>
  </si>
  <si>
    <t>Alternative Fuel</t>
  </si>
  <si>
    <t xml:space="preserve">cleverly designed facilities, sustainable construction </t>
  </si>
  <si>
    <t>Green Airport planing with UNEP, Green Vendor Purchase</t>
  </si>
  <si>
    <t>Wildlife, Wetlands, Lake Restoration</t>
  </si>
  <si>
    <t>Wetland Protection through Collaboration</t>
  </si>
  <si>
    <t>Monitor</t>
  </si>
  <si>
    <t>Collaboration</t>
  </si>
  <si>
    <t>Bird Population Monitor</t>
  </si>
  <si>
    <t>Bird Monitor</t>
  </si>
  <si>
    <t>Wildlife Management</t>
  </si>
  <si>
    <t>Local Collaboration</t>
  </si>
  <si>
    <t>610 MKwh</t>
  </si>
  <si>
    <t>Average Passenger / Aircraft</t>
  </si>
  <si>
    <t>Electricity</t>
  </si>
  <si>
    <t>Waste</t>
  </si>
  <si>
    <t>S no</t>
  </si>
  <si>
    <t>Full (5)</t>
  </si>
  <si>
    <t xml:space="preserve">Total </t>
  </si>
  <si>
    <t>Sea water for flushing and landscaping</t>
  </si>
  <si>
    <t>Passengers (millions)</t>
  </si>
  <si>
    <t>Fresh water use / passenger (litres)</t>
  </si>
  <si>
    <t>Average Passengers / Aircraft (in 100's)</t>
  </si>
  <si>
    <t>Y - axis</t>
  </si>
  <si>
    <t>X - axis</t>
  </si>
  <si>
    <t>X - Axis</t>
  </si>
  <si>
    <t>12.14km2</t>
  </si>
  <si>
    <t>241 kwh/m2</t>
  </si>
  <si>
    <t>241 Kwh/m2 (for 12.14km2)</t>
  </si>
  <si>
    <t>Irrigation</t>
  </si>
  <si>
    <t>fire control system</t>
  </si>
  <si>
    <t>cooling towers</t>
  </si>
  <si>
    <t>terminal WC</t>
  </si>
  <si>
    <t>6-8.5 L per pax</t>
  </si>
  <si>
    <t>Food Consumption</t>
  </si>
  <si>
    <t>1-1.5 L per pax</t>
  </si>
  <si>
    <t>10 L per pax</t>
  </si>
  <si>
    <t>Different Airport Facilities</t>
  </si>
  <si>
    <t xml:space="preserve">Baseline </t>
  </si>
  <si>
    <t>180M Kwh</t>
  </si>
  <si>
    <t>Water Use (Million litres)</t>
  </si>
  <si>
    <t>Hong Kong Airport</t>
  </si>
  <si>
    <t xml:space="preserve">Average Passenger (in 100's) / Aircraft </t>
  </si>
  <si>
    <t>Pre Conditioned Air</t>
  </si>
  <si>
    <t>Tallinn</t>
  </si>
  <si>
    <t>passenger waste per flight</t>
  </si>
  <si>
    <t>1.4 kg/passenger/flight</t>
  </si>
  <si>
    <t>biosecurity laws on international flights</t>
  </si>
  <si>
    <t>MUNICIPAL SOLID WASTE (MSW)</t>
  </si>
  <si>
    <t>CONSTRUCTION AND DEMOLITION DEBRIS (CDD)3</t>
  </si>
  <si>
    <t>IATA - Waste Management</t>
  </si>
  <si>
    <t xml:space="preserve">Terminal </t>
  </si>
  <si>
    <t>Tenant</t>
  </si>
  <si>
    <t>Airline</t>
  </si>
  <si>
    <t>Cargo</t>
  </si>
  <si>
    <t>WASTE FROM AIRCRAFT FLIGHTS (DEPLANED WASTE)</t>
  </si>
  <si>
    <t>INTERNATIONAL WASTE</t>
  </si>
  <si>
    <t>COMPOSTABLE AND BIODEGRADABLE WASTE</t>
  </si>
  <si>
    <t>HAZARDOUS AND INDUSTRIAL WASTE</t>
  </si>
  <si>
    <t>LAVATORY WASTE</t>
  </si>
  <si>
    <t>90% (planned)</t>
  </si>
  <si>
    <t>Waste Reused/Recycled (ton)</t>
  </si>
  <si>
    <t>X Axis</t>
  </si>
  <si>
    <t>Y Axis</t>
  </si>
  <si>
    <t>Z Axis</t>
  </si>
  <si>
    <t>1&amp;2</t>
  </si>
  <si>
    <t>1,2&amp;3</t>
  </si>
  <si>
    <t xml:space="preserve">Avg Passenger / Aircraft </t>
  </si>
  <si>
    <t>Scope 1 and 2</t>
  </si>
  <si>
    <t>Scope 1,2 and 3</t>
  </si>
  <si>
    <t>Carbon Audit</t>
  </si>
  <si>
    <t>Technology Updation</t>
  </si>
  <si>
    <t>Carbon tracking</t>
  </si>
  <si>
    <t>Indicators</t>
  </si>
  <si>
    <t>Carbon Reduction rate</t>
  </si>
  <si>
    <t>Inconsistent complaints data</t>
  </si>
  <si>
    <t>Design No</t>
  </si>
  <si>
    <t>Landuse No</t>
  </si>
  <si>
    <t>Wildlife No</t>
  </si>
  <si>
    <t>Endangered Species Monitoring</t>
  </si>
  <si>
    <t>Smart &amp; Eco design</t>
  </si>
  <si>
    <t>Green Standards for design, procurement and construction</t>
  </si>
  <si>
    <t>renewable energy usage</t>
  </si>
  <si>
    <t>International (World Wildlife Fund) and National Fund (HKIA Environment Fund)</t>
  </si>
  <si>
    <t>only four reported their PM emissions completely.</t>
  </si>
  <si>
    <t>River/lake restoration and land remediation</t>
  </si>
  <si>
    <t>Planning considering noise</t>
  </si>
  <si>
    <t>Enhance agricultural practices</t>
  </si>
  <si>
    <t>Organisations like UNEP</t>
  </si>
  <si>
    <t>Rabbits and Falcons</t>
  </si>
  <si>
    <t>Honey Bee and Bats</t>
  </si>
  <si>
    <t>1. Super Pro Amp device for bird strike monitoring, 2. spraying of a liquid – “Bird X”, has
been introduced to control bird activity near runways</t>
  </si>
  <si>
    <t>Bird Monitoring Program (Bird Stikes accounting) (Acoustic Bird Repelling System) (spraying of a liquid – “Bird X”, has
been introduced to control bird activity near runways)</t>
  </si>
  <si>
    <t>Resources</t>
  </si>
  <si>
    <t>Landuse Initiatives</t>
  </si>
  <si>
    <t>Design Initiatives</t>
  </si>
  <si>
    <t>Wildlife Initiatives</t>
  </si>
  <si>
    <t>Other Initiatives</t>
  </si>
  <si>
    <t>17 complaints reported</t>
  </si>
  <si>
    <t>Domestic</t>
  </si>
  <si>
    <t>International</t>
  </si>
  <si>
    <t>GHG emission rise till 2034-35 predicted by  the Australian Government Department of the Environment and Energy</t>
  </si>
  <si>
    <t>Indicator fixing</t>
  </si>
  <si>
    <t>Denominator</t>
  </si>
  <si>
    <t>Numerator</t>
  </si>
  <si>
    <t>environmental importance</t>
  </si>
  <si>
    <t>Economical importance</t>
  </si>
  <si>
    <t>avg pax/aircraft</t>
  </si>
  <si>
    <t>energy use/ pax</t>
  </si>
  <si>
    <t>Avg pax/aircraft</t>
  </si>
  <si>
    <t>Waste Gen / Passenger</t>
  </si>
  <si>
    <t>Electricity use per pax (kwh)</t>
  </si>
  <si>
    <t>Water Use per pax (litres)</t>
  </si>
  <si>
    <t>Waste Generated per pax (kg)</t>
  </si>
  <si>
    <t>Emissions per pax (kg Co2e)</t>
  </si>
  <si>
    <t xml:space="preserve">Funds </t>
  </si>
  <si>
    <t>Community Investment</t>
  </si>
  <si>
    <t>Employee Awareness</t>
  </si>
  <si>
    <t>Training to Community</t>
  </si>
  <si>
    <t>Technology for resource efficiency</t>
  </si>
  <si>
    <t>Gold</t>
  </si>
  <si>
    <t>Platinum</t>
  </si>
  <si>
    <t>Non GRI</t>
  </si>
  <si>
    <t>Citing GRI</t>
  </si>
  <si>
    <t>G4</t>
  </si>
  <si>
    <t>G3</t>
  </si>
  <si>
    <t>GRI Report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</si>
</sst>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7030A0"/>
      <name val="Calibri"/>
      <family val="2"/>
      <scheme val="minor"/>
    </font>
    <font>
      <b/>
      <sz val="11"/>
      <color rgb="FF7030A0"/>
      <name val="Calibri"/>
      <family val="2"/>
      <scheme val="minor"/>
    </font>
    <font>
      <sz val="11"/>
      <color rgb="FF0070C0"/>
      <name val="Calibri"/>
      <family val="2"/>
      <scheme val="minor"/>
    </font>
    <font>
      <b/>
      <sz val="11"/>
      <color rgb="FF0070C0"/>
      <name val="Calibri"/>
      <family val="2"/>
      <scheme val="minor"/>
    </font>
    <font>
      <b/>
      <sz val="11"/>
      <color rgb="FF4472C4"/>
      <name val="Calibri"/>
      <family val="2"/>
      <scheme val="minor"/>
    </font>
    <font>
      <sz val="11"/>
      <color rgb="FF4472C4"/>
      <name val="Calibri"/>
      <family val="2"/>
      <scheme val="minor"/>
    </font>
    <font>
      <sz val="11"/>
      <color rgb="FF548235"/>
      <name val="Calibri"/>
      <family val="2"/>
      <scheme val="minor"/>
    </font>
    <font>
      <b/>
      <sz val="11"/>
      <color rgb="FF548235"/>
      <name val="Calibri"/>
      <family val="2"/>
      <scheme val="minor"/>
    </font>
    <font>
      <b/>
      <sz val="11"/>
      <color rgb="FFFF0000"/>
      <name val="Calibri"/>
      <family val="2"/>
      <scheme val="minor"/>
    </font>
    <font>
      <sz val="11"/>
      <color rgb="FF000000"/>
      <name val="Calibri"/>
      <family val="2"/>
      <scheme val="minor"/>
    </font>
    <font>
      <sz val="11"/>
      <color rgb="FFC00000"/>
      <name val="Calibri"/>
      <family val="2"/>
      <scheme val="minor"/>
    </font>
    <font>
      <sz val="11"/>
      <name val="Calibri"/>
      <family val="2"/>
      <scheme val="minor"/>
    </font>
    <font>
      <b/>
      <sz val="11"/>
      <color rgb="FF000000"/>
      <name val="Calibri"/>
      <family val="2"/>
      <scheme val="minor"/>
    </font>
    <font>
      <b/>
      <sz val="11"/>
      <name val="Calibri"/>
      <family val="2"/>
      <scheme val="minor"/>
    </font>
    <font>
      <b/>
      <i/>
      <sz val="11"/>
      <color theme="1"/>
      <name val="Calibri"/>
      <family val="2"/>
      <scheme val="minor"/>
    </font>
    <font>
      <sz val="23"/>
      <color rgb="FF222222"/>
      <name val="Arial"/>
      <family val="2"/>
    </font>
    <font>
      <sz val="11"/>
      <color rgb="FF002060"/>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5" tint="0.59999389629810485"/>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s>
  <cellStyleXfs count="2">
    <xf numFmtId="0" fontId="0" fillId="0" borderId="0"/>
    <xf numFmtId="0" fontId="3" fillId="0" borderId="0" applyNumberFormat="0" applyFill="0" applyBorder="0" applyAlignment="0" applyProtection="0"/>
  </cellStyleXfs>
  <cellXfs count="299">
    <xf numFmtId="0" fontId="0" fillId="0" borderId="0" xfId="0"/>
    <xf numFmtId="0" fontId="4" fillId="0" borderId="1" xfId="0" applyFont="1" applyBorder="1"/>
    <xf numFmtId="0" fontId="4" fillId="0" borderId="1" xfId="0" applyFont="1" applyFill="1" applyBorder="1"/>
    <xf numFmtId="0" fontId="4" fillId="0" borderId="2" xfId="0" applyFont="1" applyBorder="1"/>
    <xf numFmtId="0" fontId="4" fillId="0" borderId="0" xfId="0" applyFont="1" applyBorder="1"/>
    <xf numFmtId="0" fontId="4" fillId="0" borderId="0" xfId="0" applyFont="1"/>
    <xf numFmtId="0" fontId="6" fillId="0" borderId="1" xfId="0" applyFont="1" applyBorder="1"/>
    <xf numFmtId="0" fontId="7" fillId="0" borderId="1" xfId="0" applyFont="1" applyBorder="1"/>
    <xf numFmtId="0" fontId="2" fillId="0" borderId="1" xfId="0" applyFont="1" applyBorder="1"/>
    <xf numFmtId="0" fontId="6" fillId="0" borderId="1" xfId="0" applyFont="1" applyFill="1" applyBorder="1"/>
    <xf numFmtId="0" fontId="6" fillId="0" borderId="2" xfId="0" applyFont="1" applyBorder="1"/>
    <xf numFmtId="0" fontId="6" fillId="0" borderId="0" xfId="0" applyFont="1" applyBorder="1"/>
    <xf numFmtId="0" fontId="6" fillId="0" borderId="0" xfId="0" applyFont="1"/>
    <xf numFmtId="0" fontId="0" fillId="0" borderId="1" xfId="0" applyBorder="1"/>
    <xf numFmtId="0" fontId="8" fillId="0" borderId="1" xfId="0" applyFont="1" applyBorder="1"/>
    <xf numFmtId="0" fontId="9" fillId="0" borderId="1" xfId="0" applyFont="1" applyBorder="1"/>
    <xf numFmtId="0" fontId="10" fillId="0" borderId="1" xfId="0" applyFont="1" applyBorder="1"/>
    <xf numFmtId="0" fontId="11" fillId="0" borderId="1" xfId="0" applyFont="1" applyBorder="1"/>
    <xf numFmtId="0" fontId="2" fillId="0" borderId="1" xfId="0" applyFont="1" applyFill="1" applyBorder="1"/>
    <xf numFmtId="0" fontId="12" fillId="0" borderId="1" xfId="0" applyFont="1" applyFill="1" applyBorder="1"/>
    <xf numFmtId="0" fontId="0" fillId="0" borderId="1" xfId="0" applyFill="1" applyBorder="1"/>
    <xf numFmtId="0" fontId="0" fillId="0" borderId="2" xfId="0" applyBorder="1"/>
    <xf numFmtId="0" fontId="0" fillId="0" borderId="0" xfId="0" applyBorder="1"/>
    <xf numFmtId="0" fontId="0" fillId="0" borderId="1" xfId="0" applyBorder="1" applyAlignment="1">
      <alignment horizontal="center" vertical="center"/>
    </xf>
    <xf numFmtId="3" fontId="0" fillId="0" borderId="1" xfId="0" applyNumberFormat="1" applyBorder="1"/>
    <xf numFmtId="0" fontId="3" fillId="0" borderId="1" xfId="1" applyBorder="1"/>
    <xf numFmtId="0" fontId="1" fillId="0" borderId="1" xfId="0" applyFont="1" applyBorder="1"/>
    <xf numFmtId="10" fontId="0" fillId="0" borderId="1" xfId="0" applyNumberFormat="1" applyBorder="1"/>
    <xf numFmtId="10" fontId="0" fillId="0" borderId="1" xfId="0" applyNumberFormat="1" applyBorder="1" applyAlignment="1">
      <alignment wrapText="1"/>
    </xf>
    <xf numFmtId="3" fontId="0" fillId="0" borderId="1" xfId="0" applyNumberFormat="1" applyFill="1" applyBorder="1"/>
    <xf numFmtId="0" fontId="13" fillId="0" borderId="1" xfId="0" applyFont="1" applyBorder="1"/>
    <xf numFmtId="4" fontId="0" fillId="0" borderId="1" xfId="0" applyNumberFormat="1" applyBorder="1"/>
    <xf numFmtId="0" fontId="13" fillId="0" borderId="1" xfId="0" applyFont="1" applyFill="1" applyBorder="1"/>
    <xf numFmtId="0" fontId="0" fillId="0" borderId="1" xfId="0" applyFill="1" applyBorder="1" applyAlignment="1">
      <alignment horizontal="center" vertical="center"/>
    </xf>
    <xf numFmtId="9" fontId="0" fillId="0" borderId="1" xfId="0" applyNumberFormat="1" applyFill="1" applyBorder="1"/>
    <xf numFmtId="0" fontId="3" fillId="0" borderId="1" xfId="1" applyFill="1" applyBorder="1"/>
    <xf numFmtId="0" fontId="0" fillId="0" borderId="2" xfId="0" applyFill="1" applyBorder="1"/>
    <xf numFmtId="0" fontId="0" fillId="0" borderId="0" xfId="0" applyFill="1" applyBorder="1"/>
    <xf numFmtId="0" fontId="0" fillId="0" borderId="0" xfId="0" applyFill="1"/>
    <xf numFmtId="9" fontId="0" fillId="0" borderId="1" xfId="0" applyNumberFormat="1" applyBorder="1"/>
    <xf numFmtId="0" fontId="14" fillId="0" borderId="1" xfId="0" applyFont="1" applyBorder="1"/>
    <xf numFmtId="4" fontId="0" fillId="0" borderId="1" xfId="0" applyNumberFormat="1" applyFill="1" applyBorder="1"/>
    <xf numFmtId="0" fontId="0" fillId="2" borderId="1" xfId="0" applyFill="1" applyBorder="1"/>
    <xf numFmtId="0" fontId="0" fillId="2" borderId="1" xfId="0" applyFill="1" applyBorder="1" applyAlignment="1">
      <alignment horizontal="center" vertical="center"/>
    </xf>
    <xf numFmtId="0" fontId="3" fillId="2" borderId="1" xfId="1" applyFill="1" applyBorder="1"/>
    <xf numFmtId="0" fontId="0" fillId="2" borderId="2" xfId="0" applyFill="1" applyBorder="1"/>
    <xf numFmtId="0" fontId="0" fillId="2" borderId="0" xfId="0" applyFill="1" applyBorder="1"/>
    <xf numFmtId="0" fontId="13" fillId="0" borderId="1" xfId="0" applyFont="1" applyFill="1" applyBorder="1" applyAlignment="1">
      <alignment horizontal="center" vertical="center"/>
    </xf>
    <xf numFmtId="0" fontId="13" fillId="0" borderId="1" xfId="0" applyFont="1" applyFill="1" applyBorder="1" applyAlignment="1">
      <alignment wrapText="1"/>
    </xf>
    <xf numFmtId="0" fontId="13" fillId="0" borderId="2" xfId="0" applyFont="1" applyFill="1" applyBorder="1"/>
    <xf numFmtId="0" fontId="13" fillId="0" borderId="0" xfId="0" applyFont="1" applyFill="1" applyBorder="1"/>
    <xf numFmtId="0" fontId="13" fillId="0" borderId="0" xfId="0" applyFont="1" applyFill="1"/>
    <xf numFmtId="0" fontId="3" fillId="0" borderId="1" xfId="1" applyBorder="1" applyAlignment="1"/>
    <xf numFmtId="0" fontId="3" fillId="0" borderId="2" xfId="1" applyBorder="1" applyAlignment="1"/>
    <xf numFmtId="10" fontId="0" fillId="0" borderId="1" xfId="0" applyNumberFormat="1" applyFill="1" applyBorder="1"/>
    <xf numFmtId="0" fontId="0" fillId="0" borderId="5" xfId="0" applyFill="1" applyBorder="1"/>
    <xf numFmtId="0" fontId="0" fillId="0" borderId="6" xfId="0" applyFill="1" applyBorder="1"/>
    <xf numFmtId="2" fontId="0" fillId="0" borderId="1" xfId="0" applyNumberFormat="1" applyBorder="1"/>
    <xf numFmtId="2" fontId="0" fillId="0" borderId="1" xfId="0" applyNumberFormat="1" applyFill="1" applyBorder="1"/>
    <xf numFmtId="0" fontId="0" fillId="0" borderId="1" xfId="0" applyNumberFormat="1" applyBorder="1"/>
    <xf numFmtId="0" fontId="0" fillId="0" borderId="5" xfId="0" applyBorder="1"/>
    <xf numFmtId="0" fontId="0" fillId="0" borderId="6" xfId="0" applyBorder="1"/>
    <xf numFmtId="3" fontId="0" fillId="2" borderId="1" xfId="0" applyNumberFormat="1" applyFill="1" applyBorder="1"/>
    <xf numFmtId="10" fontId="0" fillId="2" borderId="1" xfId="0" applyNumberFormat="1" applyFill="1" applyBorder="1"/>
    <xf numFmtId="0" fontId="0" fillId="2" borderId="4" xfId="0" applyFill="1" applyBorder="1"/>
    <xf numFmtId="0" fontId="0" fillId="0" borderId="4" xfId="0" applyFill="1" applyBorder="1"/>
    <xf numFmtId="0" fontId="0" fillId="3" borderId="1" xfId="0" applyFill="1" applyBorder="1"/>
    <xf numFmtId="0" fontId="0" fillId="4" borderId="1" xfId="0" applyFill="1" applyBorder="1"/>
    <xf numFmtId="0" fontId="13" fillId="4" borderId="1" xfId="0" applyFont="1" applyFill="1" applyBorder="1"/>
    <xf numFmtId="0" fontId="13" fillId="3" borderId="1" xfId="0" applyFont="1" applyFill="1" applyBorder="1"/>
    <xf numFmtId="0" fontId="0" fillId="3" borderId="1" xfId="0" applyFill="1" applyBorder="1" applyAlignment="1">
      <alignment horizontal="center" vertical="center"/>
    </xf>
    <xf numFmtId="9" fontId="0" fillId="3" borderId="1" xfId="0" applyNumberFormat="1" applyFill="1" applyBorder="1"/>
    <xf numFmtId="0" fontId="0" fillId="3" borderId="0" xfId="0" applyFill="1"/>
    <xf numFmtId="0" fontId="3" fillId="3" borderId="1" xfId="1" applyFill="1" applyBorder="1"/>
    <xf numFmtId="0" fontId="0" fillId="3" borderId="2" xfId="0" applyFill="1" applyBorder="1"/>
    <xf numFmtId="0" fontId="0" fillId="3" borderId="0" xfId="0" applyFill="1" applyBorder="1"/>
    <xf numFmtId="0" fontId="15" fillId="0" borderId="1" xfId="0" applyFont="1" applyBorder="1"/>
    <xf numFmtId="0" fontId="0" fillId="0" borderId="1" xfId="0" applyBorder="1" applyAlignment="1">
      <alignment horizontal="center"/>
    </xf>
    <xf numFmtId="0" fontId="0" fillId="0" borderId="1" xfId="0" applyFill="1" applyBorder="1" applyAlignment="1">
      <alignment horizontal="center"/>
    </xf>
    <xf numFmtId="0" fontId="0" fillId="4" borderId="1" xfId="0" applyFill="1" applyBorder="1" applyAlignment="1">
      <alignment horizontal="center"/>
    </xf>
    <xf numFmtId="3" fontId="0" fillId="0" borderId="1" xfId="0" applyNumberFormat="1" applyBorder="1" applyAlignment="1">
      <alignment horizontal="center"/>
    </xf>
    <xf numFmtId="0" fontId="0" fillId="3" borderId="1" xfId="0" applyFill="1" applyBorder="1" applyAlignment="1">
      <alignment horizontal="center"/>
    </xf>
    <xf numFmtId="0" fontId="13" fillId="4" borderId="1" xfId="0" applyFont="1" applyFill="1" applyBorder="1" applyAlignment="1">
      <alignment horizontal="center"/>
    </xf>
    <xf numFmtId="0" fontId="0" fillId="2" borderId="1" xfId="0" applyFill="1" applyBorder="1" applyAlignment="1">
      <alignment horizontal="center"/>
    </xf>
    <xf numFmtId="0" fontId="0" fillId="0" borderId="1" xfId="0" applyNumberFormat="1" applyFill="1" applyBorder="1" applyAlignment="1">
      <alignment horizontal="center"/>
    </xf>
    <xf numFmtId="4" fontId="0" fillId="0" borderId="1" xfId="0" applyNumberFormat="1" applyFill="1" applyBorder="1" applyAlignment="1">
      <alignment horizontal="center"/>
    </xf>
    <xf numFmtId="3" fontId="0" fillId="0" borderId="1" xfId="0" applyNumberFormat="1" applyFill="1" applyBorder="1" applyAlignment="1">
      <alignment horizontal="center"/>
    </xf>
    <xf numFmtId="3" fontId="13" fillId="0" borderId="1" xfId="0" applyNumberFormat="1" applyFont="1" applyFill="1" applyBorder="1" applyAlignment="1">
      <alignment horizontal="center"/>
    </xf>
    <xf numFmtId="0" fontId="15" fillId="2" borderId="1" xfId="0" applyFont="1" applyFill="1" applyBorder="1" applyAlignment="1">
      <alignment horizontal="center"/>
    </xf>
    <xf numFmtId="0" fontId="15" fillId="0" borderId="1" xfId="0" applyFont="1" applyBorder="1" applyAlignment="1">
      <alignment horizontal="center"/>
    </xf>
    <xf numFmtId="0" fontId="0" fillId="0" borderId="0" xfId="0" applyFill="1" applyBorder="1" applyAlignment="1">
      <alignment horizontal="center"/>
    </xf>
    <xf numFmtId="3" fontId="0" fillId="0" borderId="0" xfId="0" applyNumberFormat="1"/>
    <xf numFmtId="0" fontId="0" fillId="5" borderId="1" xfId="0" applyFill="1" applyBorder="1"/>
    <xf numFmtId="0" fontId="1" fillId="5" borderId="1" xfId="0" applyFont="1" applyFill="1" applyBorder="1"/>
    <xf numFmtId="0" fontId="1" fillId="0" borderId="1" xfId="0" applyFont="1" applyFill="1" applyBorder="1" applyAlignment="1">
      <alignment wrapText="1"/>
    </xf>
    <xf numFmtId="0" fontId="2" fillId="0" borderId="0" xfId="0" applyFont="1"/>
    <xf numFmtId="4" fontId="1" fillId="0" borderId="1" xfId="0" applyNumberFormat="1" applyFont="1" applyBorder="1"/>
    <xf numFmtId="0" fontId="0" fillId="3" borderId="7" xfId="0" applyFont="1" applyFill="1" applyBorder="1"/>
    <xf numFmtId="0" fontId="13" fillId="0" borderId="7" xfId="0" applyFont="1" applyFill="1" applyBorder="1"/>
    <xf numFmtId="0" fontId="15" fillId="0" borderId="7" xfId="0" applyFont="1" applyBorder="1"/>
    <xf numFmtId="0" fontId="13" fillId="0" borderId="7" xfId="0" applyFont="1" applyBorder="1"/>
    <xf numFmtId="0" fontId="2" fillId="0" borderId="7" xfId="0" applyFont="1" applyBorder="1"/>
    <xf numFmtId="0" fontId="0" fillId="0" borderId="0" xfId="0" applyAlignment="1">
      <alignment wrapText="1"/>
    </xf>
    <xf numFmtId="0" fontId="0" fillId="3" borderId="1" xfId="0" applyFill="1" applyBorder="1" applyAlignment="1">
      <alignment wrapText="1"/>
    </xf>
    <xf numFmtId="0" fontId="0" fillId="0" borderId="0" xfId="0" applyFill="1" applyBorder="1" applyAlignment="1">
      <alignment horizontal="center" wrapText="1"/>
    </xf>
    <xf numFmtId="0" fontId="13" fillId="0" borderId="0" xfId="0" applyFont="1" applyFill="1" applyBorder="1" applyAlignment="1">
      <alignment wrapText="1"/>
    </xf>
    <xf numFmtId="3" fontId="13" fillId="0" borderId="1" xfId="0" applyNumberFormat="1" applyFont="1" applyFill="1" applyBorder="1"/>
    <xf numFmtId="0" fontId="2" fillId="0" borderId="9" xfId="0" applyFont="1" applyFill="1" applyBorder="1"/>
    <xf numFmtId="0" fontId="1" fillId="0" borderId="2" xfId="0" applyFont="1" applyFill="1" applyBorder="1"/>
    <xf numFmtId="0" fontId="1" fillId="0" borderId="2" xfId="0" applyFont="1" applyBorder="1"/>
    <xf numFmtId="0" fontId="0" fillId="3" borderId="7" xfId="0" applyFill="1" applyBorder="1"/>
    <xf numFmtId="0" fontId="2" fillId="4" borderId="7" xfId="0" applyFont="1" applyFill="1" applyBorder="1"/>
    <xf numFmtId="0" fontId="0" fillId="4" borderId="7" xfId="0" applyFill="1" applyBorder="1"/>
    <xf numFmtId="0" fontId="4" fillId="0" borderId="6" xfId="0" applyFont="1" applyBorder="1"/>
    <xf numFmtId="0" fontId="6" fillId="0" borderId="7" xfId="0" applyFont="1" applyBorder="1"/>
    <xf numFmtId="0" fontId="0" fillId="0" borderId="7" xfId="0" applyBorder="1"/>
    <xf numFmtId="0" fontId="0" fillId="4" borderId="7" xfId="0" applyFill="1" applyBorder="1" applyAlignment="1">
      <alignment horizontal="center"/>
    </xf>
    <xf numFmtId="0" fontId="0" fillId="0" borderId="7" xfId="0" applyBorder="1" applyAlignment="1">
      <alignment horizontal="center"/>
    </xf>
    <xf numFmtId="0" fontId="0" fillId="0" borderId="7" xfId="0" applyFill="1" applyBorder="1"/>
    <xf numFmtId="0" fontId="0" fillId="0" borderId="7" xfId="0" applyFill="1" applyBorder="1" applyAlignment="1">
      <alignment horizontal="center"/>
    </xf>
    <xf numFmtId="0" fontId="0" fillId="3" borderId="7" xfId="0" applyFill="1" applyBorder="1" applyAlignment="1">
      <alignment horizontal="center"/>
    </xf>
    <xf numFmtId="3" fontId="0" fillId="0" borderId="7" xfId="0" applyNumberFormat="1" applyBorder="1" applyAlignment="1">
      <alignment horizontal="center"/>
    </xf>
    <xf numFmtId="3" fontId="0" fillId="0" borderId="7" xfId="0" applyNumberFormat="1" applyFill="1" applyBorder="1" applyAlignment="1">
      <alignment horizontal="center"/>
    </xf>
    <xf numFmtId="3" fontId="0" fillId="0" borderId="7" xfId="0" applyNumberFormat="1" applyBorder="1"/>
    <xf numFmtId="3" fontId="0" fillId="0" borderId="7" xfId="0" applyNumberFormat="1" applyFill="1" applyBorder="1"/>
    <xf numFmtId="0" fontId="13" fillId="3" borderId="7" xfId="0" applyFont="1" applyFill="1" applyBorder="1"/>
    <xf numFmtId="0" fontId="15" fillId="0" borderId="7" xfId="0" applyFont="1" applyBorder="1" applyAlignment="1">
      <alignment horizontal="center"/>
    </xf>
    <xf numFmtId="0" fontId="0" fillId="0" borderId="7" xfId="0" applyFill="1" applyBorder="1" applyAlignment="1"/>
    <xf numFmtId="0" fontId="13" fillId="4" borderId="7" xfId="0" applyFont="1" applyFill="1" applyBorder="1" applyAlignment="1">
      <alignment horizontal="center"/>
    </xf>
    <xf numFmtId="3" fontId="13" fillId="0" borderId="7" xfId="0" applyNumberFormat="1" applyFont="1" applyFill="1" applyBorder="1" applyAlignment="1">
      <alignment horizontal="center"/>
    </xf>
    <xf numFmtId="0" fontId="13" fillId="4" borderId="7" xfId="0" applyFont="1" applyFill="1" applyBorder="1"/>
    <xf numFmtId="0" fontId="0" fillId="2" borderId="7" xfId="0" applyFill="1" applyBorder="1"/>
    <xf numFmtId="0" fontId="0" fillId="2" borderId="7" xfId="0" applyFill="1" applyBorder="1" applyAlignment="1">
      <alignment horizontal="center"/>
    </xf>
    <xf numFmtId="0" fontId="15" fillId="2" borderId="7" xfId="0" applyFont="1" applyFill="1" applyBorder="1" applyAlignment="1">
      <alignment horizontal="center"/>
    </xf>
    <xf numFmtId="3" fontId="0" fillId="2" borderId="7" xfId="0" applyNumberFormat="1" applyFill="1" applyBorder="1"/>
    <xf numFmtId="0" fontId="0" fillId="0" borderId="7" xfId="0" applyNumberFormat="1" applyFill="1" applyBorder="1" applyAlignment="1">
      <alignment horizontal="center"/>
    </xf>
    <xf numFmtId="4" fontId="0" fillId="0" borderId="7" xfId="0" applyNumberFormat="1" applyFill="1" applyBorder="1" applyAlignment="1">
      <alignment horizontal="center"/>
    </xf>
    <xf numFmtId="3" fontId="0" fillId="4" borderId="7" xfId="0" applyNumberFormat="1" applyFill="1" applyBorder="1"/>
    <xf numFmtId="0" fontId="16" fillId="0" borderId="0" xfId="0" applyFont="1" applyFill="1" applyBorder="1"/>
    <xf numFmtId="0" fontId="6" fillId="0" borderId="6" xfId="0" applyFont="1" applyBorder="1"/>
    <xf numFmtId="0" fontId="17" fillId="0" borderId="7" xfId="0" applyFont="1" applyBorder="1"/>
    <xf numFmtId="0" fontId="0" fillId="0" borderId="7" xfId="0" quotePrefix="1" applyBorder="1"/>
    <xf numFmtId="0" fontId="0" fillId="0" borderId="7" xfId="0" applyBorder="1" applyAlignment="1">
      <alignment wrapText="1"/>
    </xf>
    <xf numFmtId="0" fontId="17" fillId="4" borderId="7" xfId="0" applyFont="1" applyFill="1" applyBorder="1"/>
    <xf numFmtId="0" fontId="0" fillId="4" borderId="7" xfId="0" applyFill="1" applyBorder="1" applyAlignment="1">
      <alignment wrapText="1"/>
    </xf>
    <xf numFmtId="0" fontId="0" fillId="0" borderId="0" xfId="0" applyAlignment="1"/>
    <xf numFmtId="0" fontId="0" fillId="0" borderId="8" xfId="0" applyFill="1" applyBorder="1"/>
    <xf numFmtId="0" fontId="18" fillId="0" borderId="0" xfId="0" applyFont="1"/>
    <xf numFmtId="0" fontId="2" fillId="3" borderId="1" xfId="0" applyFont="1" applyFill="1" applyBorder="1"/>
    <xf numFmtId="3" fontId="0" fillId="3" borderId="1" xfId="0" applyNumberFormat="1" applyFill="1" applyBorder="1" applyAlignment="1">
      <alignment horizontal="center"/>
    </xf>
    <xf numFmtId="3" fontId="0" fillId="3" borderId="1" xfId="0" applyNumberFormat="1" applyFill="1" applyBorder="1"/>
    <xf numFmtId="0" fontId="15" fillId="3" borderId="1" xfId="0" applyFont="1" applyFill="1" applyBorder="1" applyAlignment="1">
      <alignment horizontal="center"/>
    </xf>
    <xf numFmtId="0" fontId="0" fillId="3" borderId="1" xfId="0" applyNumberFormat="1" applyFill="1" applyBorder="1" applyAlignment="1">
      <alignment horizontal="center"/>
    </xf>
    <xf numFmtId="4" fontId="0" fillId="3" borderId="1" xfId="0" applyNumberFormat="1" applyFill="1" applyBorder="1" applyAlignment="1">
      <alignment horizontal="center"/>
    </xf>
    <xf numFmtId="0" fontId="0" fillId="6" borderId="1" xfId="0" applyFill="1" applyBorder="1"/>
    <xf numFmtId="0" fontId="0" fillId="6" borderId="1" xfId="0" applyFill="1" applyBorder="1" applyAlignment="1">
      <alignment horizontal="center"/>
    </xf>
    <xf numFmtId="0" fontId="15" fillId="6" borderId="1" xfId="0" applyFont="1" applyFill="1" applyBorder="1"/>
    <xf numFmtId="0" fontId="0" fillId="6" borderId="0" xfId="0" applyFill="1"/>
    <xf numFmtId="0" fontId="13" fillId="6" borderId="1" xfId="0" applyFont="1" applyFill="1" applyBorder="1"/>
    <xf numFmtId="3" fontId="0" fillId="6" borderId="1" xfId="0" applyNumberFormat="1" applyFill="1" applyBorder="1" applyAlignment="1">
      <alignment horizontal="center"/>
    </xf>
    <xf numFmtId="3" fontId="0" fillId="6" borderId="1" xfId="0" applyNumberFormat="1" applyFill="1" applyBorder="1"/>
    <xf numFmtId="0" fontId="0" fillId="5" borderId="1" xfId="0" applyFill="1" applyBorder="1" applyAlignment="1">
      <alignment horizontal="center"/>
    </xf>
    <xf numFmtId="0" fontId="0" fillId="5" borderId="0" xfId="0" applyFill="1"/>
    <xf numFmtId="0" fontId="13" fillId="5" borderId="1" xfId="0" applyFont="1" applyFill="1" applyBorder="1"/>
    <xf numFmtId="3" fontId="0" fillId="5" borderId="1" xfId="0" applyNumberFormat="1" applyFill="1" applyBorder="1" applyAlignment="1">
      <alignment horizontal="center"/>
    </xf>
    <xf numFmtId="3" fontId="0" fillId="5" borderId="1" xfId="0" applyNumberFormat="1" applyFill="1" applyBorder="1"/>
    <xf numFmtId="0" fontId="0" fillId="7" borderId="1" xfId="0" applyFill="1" applyBorder="1"/>
    <xf numFmtId="0" fontId="0" fillId="7" borderId="7" xfId="0" applyFont="1" applyFill="1" applyBorder="1"/>
    <xf numFmtId="0" fontId="13" fillId="7" borderId="1" xfId="0" applyFont="1" applyFill="1" applyBorder="1"/>
    <xf numFmtId="0" fontId="13" fillId="7" borderId="7" xfId="0" applyFont="1" applyFill="1" applyBorder="1"/>
    <xf numFmtId="0" fontId="0" fillId="8" borderId="1" xfId="0" applyFill="1" applyBorder="1"/>
    <xf numFmtId="0" fontId="0" fillId="8" borderId="7" xfId="0" applyFont="1" applyFill="1" applyBorder="1"/>
    <xf numFmtId="0" fontId="13" fillId="8" borderId="1" xfId="0" applyFont="1" applyFill="1" applyBorder="1"/>
    <xf numFmtId="0" fontId="13" fillId="8" borderId="7" xfId="0" applyFont="1" applyFill="1" applyBorder="1"/>
    <xf numFmtId="0" fontId="13" fillId="9" borderId="1" xfId="0" applyFont="1" applyFill="1" applyBorder="1"/>
    <xf numFmtId="0" fontId="13" fillId="9" borderId="7" xfId="0" applyFont="1" applyFill="1" applyBorder="1"/>
    <xf numFmtId="0" fontId="2" fillId="3" borderId="7" xfId="0" applyFont="1" applyFill="1" applyBorder="1"/>
    <xf numFmtId="0" fontId="15" fillId="3" borderId="7" xfId="0" applyFont="1" applyFill="1" applyBorder="1"/>
    <xf numFmtId="0" fontId="0" fillId="3" borderId="7" xfId="0" applyNumberFormat="1" applyFont="1" applyFill="1" applyBorder="1"/>
    <xf numFmtId="0" fontId="4" fillId="3" borderId="7" xfId="0" applyFont="1" applyFill="1" applyBorder="1"/>
    <xf numFmtId="0" fontId="10" fillId="3" borderId="7" xfId="0" applyFont="1" applyFill="1" applyBorder="1"/>
    <xf numFmtId="0" fontId="0" fillId="3" borderId="7" xfId="0" applyFill="1" applyBorder="1" applyAlignment="1">
      <alignment wrapText="1"/>
    </xf>
    <xf numFmtId="0" fontId="7" fillId="3" borderId="7" xfId="0" applyFont="1" applyFill="1" applyBorder="1"/>
    <xf numFmtId="4" fontId="15" fillId="3" borderId="7" xfId="0" applyNumberFormat="1" applyFont="1" applyFill="1" applyBorder="1"/>
    <xf numFmtId="0" fontId="17" fillId="3" borderId="7" xfId="0" applyFont="1" applyFill="1" applyBorder="1"/>
    <xf numFmtId="0" fontId="15" fillId="3" borderId="7" xfId="0" applyFont="1" applyFill="1" applyBorder="1" applyAlignment="1">
      <alignment horizontal="center"/>
    </xf>
    <xf numFmtId="0" fontId="15" fillId="3" borderId="7" xfId="0" applyNumberFormat="1" applyFont="1" applyFill="1" applyBorder="1"/>
    <xf numFmtId="3" fontId="15" fillId="3" borderId="7" xfId="0" applyNumberFormat="1" applyFont="1" applyFill="1" applyBorder="1" applyAlignment="1">
      <alignment horizontal="center"/>
    </xf>
    <xf numFmtId="3" fontId="15" fillId="3" borderId="7" xfId="0" applyNumberFormat="1" applyFont="1" applyFill="1" applyBorder="1"/>
    <xf numFmtId="4" fontId="15" fillId="3" borderId="7" xfId="0" applyNumberFormat="1" applyFont="1" applyFill="1" applyBorder="1" applyAlignment="1">
      <alignment horizontal="center"/>
    </xf>
    <xf numFmtId="0" fontId="0" fillId="3" borderId="7" xfId="0" applyNumberFormat="1" applyFont="1" applyFill="1" applyBorder="1" applyAlignment="1">
      <alignment horizontal="center"/>
    </xf>
    <xf numFmtId="0" fontId="2" fillId="3" borderId="7" xfId="0" applyNumberFormat="1" applyFont="1" applyFill="1" applyBorder="1"/>
    <xf numFmtId="0" fontId="13" fillId="3" borderId="7" xfId="0" applyNumberFormat="1" applyFont="1" applyFill="1" applyBorder="1"/>
    <xf numFmtId="0" fontId="1" fillId="3" borderId="7" xfId="0" applyFont="1" applyFill="1" applyBorder="1"/>
    <xf numFmtId="0" fontId="12" fillId="3" borderId="7" xfId="0" applyFont="1" applyFill="1" applyBorder="1"/>
    <xf numFmtId="0" fontId="13" fillId="3" borderId="1" xfId="0" applyFont="1" applyFill="1" applyBorder="1" applyAlignment="1">
      <alignment horizontal="center"/>
    </xf>
    <xf numFmtId="0" fontId="0" fillId="4" borderId="2" xfId="0" applyFill="1" applyBorder="1" applyAlignment="1">
      <alignment horizontal="center"/>
    </xf>
    <xf numFmtId="0" fontId="0" fillId="0" borderId="6" xfId="0" applyBorder="1" applyAlignment="1">
      <alignment horizontal="center"/>
    </xf>
    <xf numFmtId="0" fontId="0" fillId="3" borderId="6" xfId="0" applyFill="1" applyBorder="1" applyAlignment="1">
      <alignment horizontal="center"/>
    </xf>
    <xf numFmtId="0" fontId="0" fillId="4" borderId="6" xfId="0" applyFill="1" applyBorder="1"/>
    <xf numFmtId="0" fontId="0" fillId="0" borderId="10" xfId="0" applyBorder="1" applyAlignment="1">
      <alignment horizontal="center"/>
    </xf>
    <xf numFmtId="0" fontId="0" fillId="3" borderId="10" xfId="0" applyFill="1" applyBorder="1" applyAlignment="1">
      <alignment horizontal="center"/>
    </xf>
    <xf numFmtId="0" fontId="0" fillId="0" borderId="10" xfId="0" applyBorder="1"/>
    <xf numFmtId="3" fontId="0" fillId="3" borderId="7" xfId="0" applyNumberFormat="1" applyFill="1" applyBorder="1" applyAlignment="1">
      <alignment horizontal="center"/>
    </xf>
    <xf numFmtId="0" fontId="15" fillId="3" borderId="7" xfId="0" applyFont="1" applyFill="1" applyBorder="1" applyAlignment="1">
      <alignment vertical="center"/>
    </xf>
    <xf numFmtId="0" fontId="19" fillId="0" borderId="0" xfId="0" applyNumberFormat="1" applyFont="1" applyAlignment="1">
      <alignment vertical="center"/>
    </xf>
    <xf numFmtId="0" fontId="15" fillId="3" borderId="7" xfId="0" applyFont="1" applyFill="1" applyBorder="1" applyAlignment="1">
      <alignment horizontal="right"/>
    </xf>
    <xf numFmtId="0" fontId="15" fillId="3" borderId="7" xfId="0" applyNumberFormat="1" applyFont="1" applyFill="1" applyBorder="1" applyAlignment="1">
      <alignment horizontal="right"/>
    </xf>
    <xf numFmtId="3" fontId="15" fillId="3" borderId="7" xfId="0" applyNumberFormat="1" applyFont="1" applyFill="1" applyBorder="1" applyAlignment="1">
      <alignment horizontal="right"/>
    </xf>
    <xf numFmtId="4" fontId="15" fillId="3" borderId="7" xfId="0" applyNumberFormat="1" applyFont="1" applyFill="1" applyBorder="1" applyAlignment="1">
      <alignment horizontal="right"/>
    </xf>
    <xf numFmtId="9" fontId="0" fillId="3" borderId="7" xfId="0" applyNumberFormat="1" applyFont="1" applyFill="1" applyBorder="1"/>
    <xf numFmtId="0" fontId="1" fillId="3" borderId="7" xfId="0" applyFont="1" applyFill="1" applyBorder="1" applyAlignment="1">
      <alignment vertical="center"/>
    </xf>
    <xf numFmtId="0" fontId="1" fillId="3" borderId="7" xfId="0" applyFont="1" applyFill="1" applyBorder="1" applyAlignment="1">
      <alignment horizontal="right" vertical="center"/>
    </xf>
    <xf numFmtId="3" fontId="1" fillId="0" borderId="7" xfId="0" applyNumberFormat="1" applyFont="1" applyBorder="1" applyAlignment="1">
      <alignment horizontal="right" vertical="center"/>
    </xf>
    <xf numFmtId="3" fontId="1" fillId="3" borderId="7" xfId="0" applyNumberFormat="1" applyFont="1" applyFill="1" applyBorder="1" applyAlignment="1">
      <alignment horizontal="right" vertical="center"/>
    </xf>
    <xf numFmtId="0" fontId="1" fillId="0" borderId="0" xfId="0" applyFont="1"/>
    <xf numFmtId="0" fontId="15" fillId="4" borderId="7" xfId="0" applyFont="1" applyFill="1" applyBorder="1"/>
    <xf numFmtId="2" fontId="15" fillId="3" borderId="7" xfId="0" applyNumberFormat="1" applyFont="1" applyFill="1" applyBorder="1"/>
    <xf numFmtId="0" fontId="15" fillId="3" borderId="7" xfId="0" applyNumberFormat="1" applyFont="1" applyFill="1" applyBorder="1" applyAlignment="1">
      <alignment horizontal="center"/>
    </xf>
    <xf numFmtId="0" fontId="1" fillId="3" borderId="7" xfId="0" applyFont="1" applyFill="1" applyBorder="1" applyAlignment="1">
      <alignment horizontal="center"/>
    </xf>
    <xf numFmtId="3" fontId="1" fillId="3" borderId="7" xfId="0" applyNumberFormat="1" applyFont="1" applyFill="1" applyBorder="1"/>
    <xf numFmtId="9" fontId="20" fillId="3" borderId="7" xfId="0" applyNumberFormat="1" applyFont="1" applyFill="1" applyBorder="1"/>
    <xf numFmtId="10" fontId="20" fillId="3" borderId="7" xfId="0" applyNumberFormat="1" applyFont="1" applyFill="1" applyBorder="1"/>
    <xf numFmtId="0" fontId="4" fillId="0" borderId="0" xfId="0" applyFont="1" applyFill="1" applyBorder="1"/>
    <xf numFmtId="0" fontId="0" fillId="0" borderId="7" xfId="0" applyNumberFormat="1" applyBorder="1"/>
    <xf numFmtId="0" fontId="2" fillId="3" borderId="7" xfId="0" applyFont="1" applyFill="1" applyBorder="1" applyAlignment="1"/>
    <xf numFmtId="0" fontId="0" fillId="3" borderId="7" xfId="0" applyFont="1" applyFill="1" applyBorder="1" applyAlignment="1"/>
    <xf numFmtId="0" fontId="4" fillId="0" borderId="0" xfId="0" applyFont="1" applyBorder="1" applyAlignment="1">
      <alignment wrapText="1"/>
    </xf>
    <xf numFmtId="0" fontId="0" fillId="0" borderId="0" xfId="0" applyBorder="1" applyAlignment="1"/>
    <xf numFmtId="0" fontId="0" fillId="0" borderId="0" xfId="0" applyBorder="1" applyAlignment="1">
      <alignment wrapText="1"/>
    </xf>
    <xf numFmtId="0" fontId="6" fillId="0" borderId="0" xfId="0" applyFont="1" applyBorder="1" applyAlignment="1">
      <alignment wrapText="1"/>
    </xf>
    <xf numFmtId="0" fontId="2" fillId="0" borderId="7" xfId="0" applyFont="1" applyBorder="1" applyAlignment="1">
      <alignment wrapText="1"/>
    </xf>
    <xf numFmtId="0" fontId="0" fillId="4" borderId="7" xfId="0" applyFill="1" applyBorder="1" applyAlignment="1">
      <alignment horizontal="center" wrapText="1"/>
    </xf>
    <xf numFmtId="0" fontId="0" fillId="0" borderId="7" xfId="0" applyBorder="1" applyAlignment="1">
      <alignment horizontal="center" wrapText="1"/>
    </xf>
    <xf numFmtId="0" fontId="13" fillId="0" borderId="7" xfId="0" applyFont="1" applyFill="1" applyBorder="1" applyAlignment="1">
      <alignment wrapText="1"/>
    </xf>
    <xf numFmtId="0" fontId="0" fillId="0" borderId="7" xfId="0" applyFill="1" applyBorder="1" applyAlignment="1">
      <alignment horizontal="center" wrapText="1"/>
    </xf>
    <xf numFmtId="0" fontId="0" fillId="0" borderId="7" xfId="0" applyFill="1" applyBorder="1" applyAlignment="1">
      <alignment wrapText="1"/>
    </xf>
    <xf numFmtId="0" fontId="0" fillId="3" borderId="7" xfId="0" applyFill="1" applyBorder="1" applyAlignment="1">
      <alignment horizontal="center" wrapText="1"/>
    </xf>
    <xf numFmtId="0" fontId="15" fillId="0" borderId="7" xfId="0" applyFont="1" applyBorder="1" applyAlignment="1">
      <alignment wrapText="1"/>
    </xf>
    <xf numFmtId="0" fontId="13" fillId="0" borderId="7" xfId="0" applyFont="1" applyBorder="1" applyAlignment="1">
      <alignment wrapText="1"/>
    </xf>
    <xf numFmtId="3" fontId="0" fillId="0" borderId="7" xfId="0" applyNumberFormat="1" applyBorder="1" applyAlignment="1">
      <alignment horizontal="center" wrapText="1"/>
    </xf>
    <xf numFmtId="3" fontId="0" fillId="0" borderId="7" xfId="0" applyNumberFormat="1" applyFill="1" applyBorder="1" applyAlignment="1">
      <alignment horizontal="center" wrapText="1"/>
    </xf>
    <xf numFmtId="3" fontId="0" fillId="0" borderId="7" xfId="0" applyNumberFormat="1" applyBorder="1" applyAlignment="1">
      <alignment wrapText="1"/>
    </xf>
    <xf numFmtId="3" fontId="0" fillId="0" borderId="7" xfId="0" applyNumberFormat="1" applyFill="1" applyBorder="1" applyAlignment="1">
      <alignment wrapText="1"/>
    </xf>
    <xf numFmtId="0" fontId="13" fillId="3" borderId="7" xfId="0" applyFont="1" applyFill="1" applyBorder="1" applyAlignment="1">
      <alignment wrapText="1"/>
    </xf>
    <xf numFmtId="0" fontId="15" fillId="0" borderId="7" xfId="0" applyFont="1" applyBorder="1" applyAlignment="1">
      <alignment horizontal="center" wrapText="1"/>
    </xf>
    <xf numFmtId="0" fontId="13" fillId="4" borderId="7" xfId="0" applyFont="1" applyFill="1" applyBorder="1" applyAlignment="1">
      <alignment horizontal="center" wrapText="1"/>
    </xf>
    <xf numFmtId="3" fontId="13" fillId="0" borderId="7" xfId="0" applyNumberFormat="1" applyFont="1" applyFill="1" applyBorder="1" applyAlignment="1">
      <alignment horizontal="center" wrapText="1"/>
    </xf>
    <xf numFmtId="0" fontId="13" fillId="4" borderId="7" xfId="0" applyFont="1" applyFill="1" applyBorder="1" applyAlignment="1">
      <alignment wrapText="1"/>
    </xf>
    <xf numFmtId="10" fontId="0" fillId="0" borderId="7" xfId="0" applyNumberFormat="1" applyBorder="1" applyAlignment="1">
      <alignment wrapText="1"/>
    </xf>
    <xf numFmtId="0" fontId="0" fillId="2" borderId="7" xfId="0" applyFill="1" applyBorder="1" applyAlignment="1">
      <alignment wrapText="1"/>
    </xf>
    <xf numFmtId="0" fontId="0" fillId="2" borderId="7" xfId="0" applyFill="1" applyBorder="1" applyAlignment="1">
      <alignment horizontal="center" wrapText="1"/>
    </xf>
    <xf numFmtId="0" fontId="15" fillId="2" borderId="7" xfId="0" applyFont="1" applyFill="1" applyBorder="1" applyAlignment="1">
      <alignment horizontal="center" wrapText="1"/>
    </xf>
    <xf numFmtId="3" fontId="0" fillId="2" borderId="7" xfId="0" applyNumberFormat="1" applyFill="1" applyBorder="1" applyAlignment="1">
      <alignment wrapText="1"/>
    </xf>
    <xf numFmtId="0" fontId="0" fillId="0" borderId="7" xfId="0" applyNumberFormat="1" applyFill="1" applyBorder="1" applyAlignment="1">
      <alignment horizontal="center" wrapText="1"/>
    </xf>
    <xf numFmtId="4" fontId="0" fillId="0" borderId="7" xfId="0" applyNumberFormat="1" applyFill="1" applyBorder="1" applyAlignment="1">
      <alignment horizontal="center" wrapText="1"/>
    </xf>
    <xf numFmtId="3" fontId="0" fillId="0" borderId="2" xfId="0" applyNumberFormat="1" applyFill="1" applyBorder="1"/>
    <xf numFmtId="0" fontId="0" fillId="0" borderId="2" xfId="0" applyNumberFormat="1" applyBorder="1"/>
    <xf numFmtId="0" fontId="0" fillId="0" borderId="7" xfId="0" applyNumberFormat="1" applyFill="1" applyBorder="1"/>
    <xf numFmtId="0" fontId="0" fillId="3" borderId="7" xfId="0" applyNumberFormat="1" applyFill="1" applyBorder="1"/>
    <xf numFmtId="0" fontId="13" fillId="0" borderId="7" xfId="0" applyNumberFormat="1" applyFont="1" applyFill="1" applyBorder="1"/>
    <xf numFmtId="0" fontId="1" fillId="0" borderId="7" xfId="0" applyNumberFormat="1" applyFont="1" applyBorder="1"/>
    <xf numFmtId="0" fontId="2" fillId="0" borderId="10" xfId="0" applyFont="1" applyBorder="1"/>
    <xf numFmtId="0" fontId="2" fillId="0" borderId="10" xfId="0" applyFont="1" applyFill="1" applyBorder="1"/>
    <xf numFmtId="0" fontId="8" fillId="0" borderId="8" xfId="0" applyFont="1" applyBorder="1"/>
    <xf numFmtId="0" fontId="6" fillId="0" borderId="7" xfId="0" applyFont="1" applyFill="1" applyBorder="1"/>
    <xf numFmtId="0" fontId="6" fillId="3" borderId="7" xfId="0" applyFont="1" applyFill="1" applyBorder="1"/>
    <xf numFmtId="0" fontId="0" fillId="3" borderId="7" xfId="0" quotePrefix="1" applyFill="1" applyBorder="1"/>
    <xf numFmtId="3" fontId="0" fillId="3" borderId="7" xfId="0" applyNumberFormat="1" applyFill="1" applyBorder="1"/>
    <xf numFmtId="0" fontId="13" fillId="3" borderId="7" xfId="0" applyFont="1" applyFill="1" applyBorder="1" applyAlignment="1">
      <alignment horizontal="center"/>
    </xf>
    <xf numFmtId="3" fontId="13" fillId="3" borderId="7" xfId="0" applyNumberFormat="1" applyFont="1" applyFill="1" applyBorder="1" applyAlignment="1">
      <alignment horizontal="center"/>
    </xf>
    <xf numFmtId="0" fontId="0" fillId="3" borderId="7" xfId="0" applyNumberFormat="1" applyFill="1" applyBorder="1" applyAlignment="1">
      <alignment horizontal="center"/>
    </xf>
    <xf numFmtId="4" fontId="0" fillId="3" borderId="7" xfId="0" applyNumberFormat="1" applyFill="1" applyBorder="1" applyAlignment="1">
      <alignment horizontal="center"/>
    </xf>
    <xf numFmtId="0" fontId="16" fillId="3" borderId="7" xfId="0" applyFont="1" applyFill="1" applyBorder="1"/>
    <xf numFmtId="0" fontId="0" fillId="3" borderId="8" xfId="0" applyFill="1" applyBorder="1"/>
    <xf numFmtId="3" fontId="15" fillId="0" borderId="7" xfId="0" applyNumberFormat="1" applyFont="1" applyBorder="1" applyAlignment="1">
      <alignment horizontal="right" vertical="center"/>
    </xf>
    <xf numFmtId="0" fontId="15" fillId="3" borderId="7" xfId="0" applyFont="1" applyFill="1" applyBorder="1" applyAlignment="1">
      <alignment horizontal="right" vertical="center"/>
    </xf>
    <xf numFmtId="3" fontId="15" fillId="3" borderId="7" xfId="0" applyNumberFormat="1" applyFont="1" applyFill="1" applyBorder="1" applyAlignment="1">
      <alignment horizontal="right" vertical="center"/>
    </xf>
    <xf numFmtId="2" fontId="0" fillId="0" borderId="7" xfId="0" applyNumberFormat="1" applyBorder="1"/>
    <xf numFmtId="0" fontId="2" fillId="0" borderId="7" xfId="0" applyFont="1" applyBorder="1" applyAlignment="1">
      <alignment horizont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7" fillId="0" borderId="2" xfId="0" applyFont="1" applyBorder="1" applyAlignment="1">
      <alignment horizontal="center"/>
    </xf>
    <xf numFmtId="0" fontId="7" fillId="0" borderId="4" xfId="0" applyFont="1" applyBorder="1" applyAlignment="1">
      <alignment horizontal="center"/>
    </xf>
    <xf numFmtId="0" fontId="2" fillId="0" borderId="2" xfId="0" applyFont="1" applyBorder="1"/>
    <xf numFmtId="0" fontId="15" fillId="0" borderId="2" xfId="0" applyFont="1" applyBorder="1" applyAlignment="1">
      <alignment horizontal="center"/>
    </xf>
    <xf numFmtId="0" fontId="15" fillId="0" borderId="2" xfId="0" applyFont="1" applyFill="1" applyBorder="1" applyAlignment="1">
      <alignment horizontal="center"/>
    </xf>
    <xf numFmtId="0" fontId="15" fillId="3" borderId="2" xfId="0" applyFont="1" applyFill="1" applyBorder="1" applyAlignment="1">
      <alignment horizontal="center"/>
    </xf>
    <xf numFmtId="0" fontId="15" fillId="2" borderId="2" xfId="0" applyFont="1" applyFill="1" applyBorder="1" applyAlignment="1">
      <alignment horizontal="center"/>
    </xf>
    <xf numFmtId="0" fontId="2" fillId="0" borderId="4" xfId="0" applyFont="1" applyBorder="1"/>
    <xf numFmtId="0" fontId="0" fillId="0" borderId="4" xfId="0" applyBorder="1"/>
    <xf numFmtId="0" fontId="0" fillId="0" borderId="4" xfId="0" applyFont="1" applyBorder="1"/>
    <xf numFmtId="0" fontId="0" fillId="3" borderId="4" xfId="0" applyFill="1" applyBorder="1"/>
    <xf numFmtId="0" fontId="13" fillId="0" borderId="4" xfId="0" applyFont="1" applyFill="1" applyBorder="1"/>
    <xf numFmtId="0" fontId="2" fillId="0" borderId="7"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8.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9.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t" anchorCtr="1"/>
          <a:lstStyle/>
          <a:p>
            <a:pPr>
              <a:defRPr sz="1400" b="0" i="0" u="none" strike="noStrike" kern="1200" spc="0" baseline="0">
                <a:ln>
                  <a:noFill/>
                </a:ln>
                <a:solidFill>
                  <a:schemeClr val="tx1"/>
                </a:solidFill>
                <a:latin typeface="+mn-lt"/>
                <a:ea typeface="+mn-ea"/>
                <a:cs typeface="+mn-cs"/>
              </a:defRPr>
            </a:pPr>
            <a:r>
              <a:rPr lang="en-AU">
                <a:ln>
                  <a:noFill/>
                </a:ln>
                <a:solidFill>
                  <a:schemeClr val="tx1"/>
                </a:solidFill>
              </a:rPr>
              <a:t>Electicity Usage / Passenger vs Average Passenger / Aircraft</a:t>
            </a:r>
          </a:p>
        </c:rich>
      </c:tx>
      <c:overlay val="0"/>
      <c:spPr>
        <a:noFill/>
        <a:ln>
          <a:noFill/>
        </a:ln>
        <a:effectLst/>
      </c:spPr>
      <c:txPr>
        <a:bodyPr rot="0" spcFirstLastPara="1" vertOverflow="ellipsis" vert="horz" wrap="square" anchor="t"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38671316032796643"/>
                  <c:y val="-0.20755289964267928"/>
                </c:manualLayout>
              </c:layout>
              <c:numFmt formatCode="General" sourceLinked="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rendlineLbl>
          </c:trendline>
          <c:xVal>
            <c:numRef>
              <c:f>Energy!$F$4:$F$20</c:f>
              <c:numCache>
                <c:formatCode>General</c:formatCode>
                <c:ptCount val="17"/>
                <c:pt idx="0">
                  <c:v>1.7399527186761228</c:v>
                </c:pt>
                <c:pt idx="1">
                  <c:v>1.1100875172731461</c:v>
                </c:pt>
                <c:pt idx="2">
                  <c:v>1.1475671363998936</c:v>
                </c:pt>
                <c:pt idx="3">
                  <c:v>1.5575907590759075</c:v>
                </c:pt>
                <c:pt idx="4">
                  <c:v>1.1174193793805218</c:v>
                </c:pt>
                <c:pt idx="5">
                  <c:v>1.0384511430075252</c:v>
                </c:pt>
                <c:pt idx="6">
                  <c:v>1.1111111111111112</c:v>
                </c:pt>
                <c:pt idx="7">
                  <c:v>0.96881476335604166</c:v>
                </c:pt>
                <c:pt idx="8">
                  <c:v>1.7615559088199393</c:v>
                </c:pt>
                <c:pt idx="9">
                  <c:v>1.3957708144322702</c:v>
                </c:pt>
                <c:pt idx="10">
                  <c:v>1.4585939755557695</c:v>
                </c:pt>
                <c:pt idx="11">
                  <c:v>1.2901388642709988</c:v>
                </c:pt>
                <c:pt idx="12">
                  <c:v>0.61926453632021083</c:v>
                </c:pt>
                <c:pt idx="13">
                  <c:v>0.97063978965819453</c:v>
                </c:pt>
                <c:pt idx="14">
                  <c:v>1.0865305831641194</c:v>
                </c:pt>
                <c:pt idx="15">
                  <c:v>0.65430974071478631</c:v>
                </c:pt>
                <c:pt idx="16">
                  <c:v>1.6675722770793124</c:v>
                </c:pt>
              </c:numCache>
            </c:numRef>
          </c:xVal>
          <c:yVal>
            <c:numRef>
              <c:f>Energy!$I$4:$I$20</c:f>
              <c:numCache>
                <c:formatCode>General</c:formatCode>
                <c:ptCount val="17"/>
                <c:pt idx="0">
                  <c:v>3.9889999999999999</c:v>
                </c:pt>
                <c:pt idx="1">
                  <c:v>4.55</c:v>
                </c:pt>
                <c:pt idx="2">
                  <c:v>1.79</c:v>
                </c:pt>
                <c:pt idx="3">
                  <c:v>6.4</c:v>
                </c:pt>
                <c:pt idx="4">
                  <c:v>2.1800000000000002</c:v>
                </c:pt>
                <c:pt idx="5">
                  <c:v>2.16</c:v>
                </c:pt>
                <c:pt idx="6">
                  <c:v>4</c:v>
                </c:pt>
                <c:pt idx="7">
                  <c:v>3.528</c:v>
                </c:pt>
                <c:pt idx="8">
                  <c:v>9.0399999999999991</c:v>
                </c:pt>
                <c:pt idx="9">
                  <c:v>3.3170000000000002</c:v>
                </c:pt>
                <c:pt idx="10">
                  <c:v>2.61</c:v>
                </c:pt>
                <c:pt idx="11">
                  <c:v>2.7480000000000002</c:v>
                </c:pt>
                <c:pt idx="12">
                  <c:v>6.1</c:v>
                </c:pt>
                <c:pt idx="13">
                  <c:v>6.6879999999999997</c:v>
                </c:pt>
                <c:pt idx="14">
                  <c:v>4.42</c:v>
                </c:pt>
                <c:pt idx="15">
                  <c:v>5.1830999999999996</c:v>
                </c:pt>
                <c:pt idx="16">
                  <c:v>13.57</c:v>
                </c:pt>
              </c:numCache>
            </c:numRef>
          </c:yVal>
          <c:smooth val="0"/>
          <c:extLst>
            <c:ext xmlns:c16="http://schemas.microsoft.com/office/drawing/2014/chart" uri="{C3380CC4-5D6E-409C-BE32-E72D297353CC}">
              <c16:uniqueId val="{00000000-8CD8-40E5-B411-65A4FA0C056C}"/>
            </c:ext>
          </c:extLst>
        </c:ser>
        <c:dLbls>
          <c:showLegendKey val="0"/>
          <c:showVal val="0"/>
          <c:showCatName val="0"/>
          <c:showSerName val="0"/>
          <c:showPercent val="0"/>
          <c:showBubbleSize val="0"/>
        </c:dLbls>
        <c:axId val="427470016"/>
        <c:axId val="427471328"/>
      </c:scatterChart>
      <c:valAx>
        <c:axId val="427470016"/>
        <c:scaling>
          <c:orientation val="minMax"/>
          <c:max val="1.8"/>
          <c:min val="0.6000000000000000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427471328"/>
        <c:crosses val="autoZero"/>
        <c:crossBetween val="midCat"/>
      </c:valAx>
      <c:valAx>
        <c:axId val="427471328"/>
        <c:scaling>
          <c:orientation val="minMax"/>
          <c:min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4274700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Water Use / Passenger vs Average Passenger</a:t>
            </a:r>
            <a:r>
              <a:rPr lang="en-AU" baseline="0"/>
              <a:t> / Aircraft</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41052510159757299"/>
                  <c:y val="-0.4284802201868738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Water!$E$4:$E$22</c:f>
              <c:numCache>
                <c:formatCode>General</c:formatCode>
                <c:ptCount val="19"/>
                <c:pt idx="0">
                  <c:v>1.7399527186761228</c:v>
                </c:pt>
                <c:pt idx="1">
                  <c:v>1.1100875172731461</c:v>
                </c:pt>
                <c:pt idx="2">
                  <c:v>1.1475671363998936</c:v>
                </c:pt>
                <c:pt idx="3">
                  <c:v>1.110971741896178</c:v>
                </c:pt>
                <c:pt idx="4">
                  <c:v>1.1174193793805218</c:v>
                </c:pt>
                <c:pt idx="5">
                  <c:v>1.1042262134809033</c:v>
                </c:pt>
                <c:pt idx="6">
                  <c:v>1.0384511430075252</c:v>
                </c:pt>
                <c:pt idx="7">
                  <c:v>0.96883590295207367</c:v>
                </c:pt>
                <c:pt idx="8">
                  <c:v>1.7615620249963229</c:v>
                </c:pt>
                <c:pt idx="9">
                  <c:v>1.2969047207331836</c:v>
                </c:pt>
                <c:pt idx="10">
                  <c:v>1.3957708144322702</c:v>
                </c:pt>
                <c:pt idx="11">
                  <c:v>1.4585939755557695</c:v>
                </c:pt>
                <c:pt idx="12">
                  <c:v>1.0335570469798658</c:v>
                </c:pt>
                <c:pt idx="13">
                  <c:v>0.90752821345063572</c:v>
                </c:pt>
                <c:pt idx="14">
                  <c:v>1.2901388642709988</c:v>
                </c:pt>
                <c:pt idx="15">
                  <c:v>0.617690660517213</c:v>
                </c:pt>
                <c:pt idx="16">
                  <c:v>1.0865305831641194</c:v>
                </c:pt>
                <c:pt idx="17">
                  <c:v>0.654519971969166</c:v>
                </c:pt>
                <c:pt idx="18">
                  <c:v>1.6675722770793124</c:v>
                </c:pt>
              </c:numCache>
            </c:numRef>
          </c:xVal>
          <c:yVal>
            <c:numRef>
              <c:f>Water!$I$4:$I$22</c:f>
              <c:numCache>
                <c:formatCode>General</c:formatCode>
                <c:ptCount val="19"/>
                <c:pt idx="0">
                  <c:v>5.2038043478260869</c:v>
                </c:pt>
                <c:pt idx="1">
                  <c:v>18.174273858921161</c:v>
                </c:pt>
                <c:pt idx="2">
                  <c:v>12.151168777674801</c:v>
                </c:pt>
                <c:pt idx="3">
                  <c:v>9.9225806451612897</c:v>
                </c:pt>
                <c:pt idx="4">
                  <c:v>40.340425531914896</c:v>
                </c:pt>
                <c:pt idx="5">
                  <c:v>10</c:v>
                </c:pt>
                <c:pt idx="6">
                  <c:v>10.38</c:v>
                </c:pt>
                <c:pt idx="7">
                  <c:v>10.89480118955832</c:v>
                </c:pt>
                <c:pt idx="8">
                  <c:v>35.223556987987109</c:v>
                </c:pt>
                <c:pt idx="9">
                  <c:v>11.5525</c:v>
                </c:pt>
                <c:pt idx="10">
                  <c:v>24.09</c:v>
                </c:pt>
                <c:pt idx="11">
                  <c:v>28.865979381443299</c:v>
                </c:pt>
                <c:pt idx="12">
                  <c:v>23.051948051948052</c:v>
                </c:pt>
                <c:pt idx="13">
                  <c:v>14.267941176470588</c:v>
                </c:pt>
                <c:pt idx="14">
                  <c:v>17.769009009009007</c:v>
                </c:pt>
                <c:pt idx="15">
                  <c:v>11.134</c:v>
                </c:pt>
                <c:pt idx="16">
                  <c:v>16.8</c:v>
                </c:pt>
                <c:pt idx="17">
                  <c:v>38.861563169164882</c:v>
                </c:pt>
                <c:pt idx="18">
                  <c:v>29.692821473158553</c:v>
                </c:pt>
              </c:numCache>
            </c:numRef>
          </c:yVal>
          <c:smooth val="0"/>
          <c:extLst>
            <c:ext xmlns:c16="http://schemas.microsoft.com/office/drawing/2014/chart" uri="{C3380CC4-5D6E-409C-BE32-E72D297353CC}">
              <c16:uniqueId val="{00000000-BFB2-466C-9785-BDEC779B197B}"/>
            </c:ext>
          </c:extLst>
        </c:ser>
        <c:dLbls>
          <c:showLegendKey val="0"/>
          <c:showVal val="0"/>
          <c:showCatName val="0"/>
          <c:showSerName val="0"/>
          <c:showPercent val="0"/>
          <c:showBubbleSize val="0"/>
        </c:dLbls>
        <c:axId val="311818896"/>
        <c:axId val="641744744"/>
      </c:scatterChart>
      <c:valAx>
        <c:axId val="311818896"/>
        <c:scaling>
          <c:orientation val="minMax"/>
          <c:max val="1.8"/>
          <c:min val="0.6000000000000000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44744"/>
        <c:crosses val="autoZero"/>
        <c:crossBetween val="midCat"/>
      </c:valAx>
      <c:valAx>
        <c:axId val="641744744"/>
        <c:scaling>
          <c:orientation val="minMax"/>
          <c:min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818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800" b="0" i="0" baseline="0">
                <a:effectLst/>
              </a:rPr>
              <a:t>Solid Waste/ Passenger vs Average Passenger / Aircraft</a:t>
            </a:r>
            <a:endParaRPr lang="en-AU">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'Solid Waste'!$P$5:$P$24</c:f>
              <c:numCache>
                <c:formatCode>General</c:formatCode>
                <c:ptCount val="20"/>
                <c:pt idx="0">
                  <c:v>1.1100875172731459</c:v>
                </c:pt>
                <c:pt idx="1">
                  <c:v>1.1475671363998936</c:v>
                </c:pt>
                <c:pt idx="2">
                  <c:v>1.110971741896178</c:v>
                </c:pt>
                <c:pt idx="3">
                  <c:v>1.5575907590759075</c:v>
                </c:pt>
                <c:pt idx="4">
                  <c:v>1.1174193793805218</c:v>
                </c:pt>
                <c:pt idx="5">
                  <c:v>1.0904632653667941</c:v>
                </c:pt>
                <c:pt idx="6">
                  <c:v>1.0562701598947879</c:v>
                </c:pt>
                <c:pt idx="7">
                  <c:v>1.0384511430075252</c:v>
                </c:pt>
                <c:pt idx="8">
                  <c:v>0.96881476335604166</c:v>
                </c:pt>
                <c:pt idx="9">
                  <c:v>1.7615559088199395</c:v>
                </c:pt>
                <c:pt idx="10">
                  <c:v>0.56502887594939721</c:v>
                </c:pt>
                <c:pt idx="11">
                  <c:v>1.3957708144322702</c:v>
                </c:pt>
                <c:pt idx="12">
                  <c:v>1.4585939755557693</c:v>
                </c:pt>
                <c:pt idx="13">
                  <c:v>1.161760875227924</c:v>
                </c:pt>
                <c:pt idx="14">
                  <c:v>1.0335570469798658</c:v>
                </c:pt>
                <c:pt idx="15">
                  <c:v>0.93106885469939471</c:v>
                </c:pt>
                <c:pt idx="16">
                  <c:v>1.290138864270999</c:v>
                </c:pt>
                <c:pt idx="17">
                  <c:v>0.61926453632021083</c:v>
                </c:pt>
                <c:pt idx="18">
                  <c:v>1.0865305831641197</c:v>
                </c:pt>
                <c:pt idx="19">
                  <c:v>0.65430974071478631</c:v>
                </c:pt>
              </c:numCache>
            </c:numRef>
          </c:xVal>
          <c:yVal>
            <c:numRef>
              <c:f>'Solid Waste'!$Q$5:$Q$24</c:f>
              <c:numCache>
                <c:formatCode>General</c:formatCode>
                <c:ptCount val="20"/>
                <c:pt idx="0">
                  <c:v>1.6094190871369294</c:v>
                </c:pt>
                <c:pt idx="1">
                  <c:v>0.14000000000000001</c:v>
                </c:pt>
                <c:pt idx="2">
                  <c:v>0.16919354838709677</c:v>
                </c:pt>
                <c:pt idx="3">
                  <c:v>0.39357982837164956</c:v>
                </c:pt>
                <c:pt idx="4">
                  <c:v>0.1034468085106383</c:v>
                </c:pt>
                <c:pt idx="5">
                  <c:v>9.3940089201800955E-2</c:v>
                </c:pt>
                <c:pt idx="6">
                  <c:v>0.18567138938228331</c:v>
                </c:pt>
                <c:pt idx="7">
                  <c:v>0.1</c:v>
                </c:pt>
                <c:pt idx="8">
                  <c:v>0.25480454640165678</c:v>
                </c:pt>
                <c:pt idx="9">
                  <c:v>0.66164894243772865</c:v>
                </c:pt>
                <c:pt idx="10">
                  <c:v>0.24210526315789474</c:v>
                </c:pt>
                <c:pt idx="11">
                  <c:v>7.6660000000000006E-2</c:v>
                </c:pt>
                <c:pt idx="12">
                  <c:v>0.20519072164948454</c:v>
                </c:pt>
                <c:pt idx="13">
                  <c:v>0.60008968609865476</c:v>
                </c:pt>
                <c:pt idx="14">
                  <c:v>0.33312857142857144</c:v>
                </c:pt>
                <c:pt idx="15">
                  <c:v>0.37555254960619161</c:v>
                </c:pt>
                <c:pt idx="16">
                  <c:v>0.12396396396396396</c:v>
                </c:pt>
                <c:pt idx="17">
                  <c:v>11.39928794764274</c:v>
                </c:pt>
                <c:pt idx="18">
                  <c:v>0.17</c:v>
                </c:pt>
                <c:pt idx="19">
                  <c:v>0.43381587233586805</c:v>
                </c:pt>
              </c:numCache>
            </c:numRef>
          </c:yVal>
          <c:smooth val="0"/>
          <c:extLst>
            <c:ext xmlns:c16="http://schemas.microsoft.com/office/drawing/2014/chart" uri="{C3380CC4-5D6E-409C-BE32-E72D297353CC}">
              <c16:uniqueId val="{00000000-C8AF-449B-AC4C-3DF102AC372C}"/>
            </c:ext>
          </c:extLst>
        </c:ser>
        <c:dLbls>
          <c:showLegendKey val="0"/>
          <c:showVal val="0"/>
          <c:showCatName val="0"/>
          <c:showSerName val="0"/>
          <c:showPercent val="0"/>
          <c:showBubbleSize val="0"/>
        </c:dLbls>
        <c:axId val="641747040"/>
        <c:axId val="641746384"/>
      </c:scatterChart>
      <c:valAx>
        <c:axId val="641747040"/>
        <c:scaling>
          <c:orientation val="minMax"/>
          <c:max val="1.8"/>
          <c:min val="0.6000000000000000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46384"/>
        <c:crosses val="autoZero"/>
        <c:crossBetween val="midCat"/>
      </c:valAx>
      <c:valAx>
        <c:axId val="641746384"/>
        <c:scaling>
          <c:orientation val="minMax"/>
          <c:max val="1.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470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800" b="0" i="0" baseline="0">
                <a:effectLst/>
              </a:rPr>
              <a:t>Solid Waste/ Passenger vs Average Passenger / Aircraft</a:t>
            </a:r>
            <a:endParaRPr lang="en-AU">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Emission!$C$42:$C$52</c:f>
              <c:numCache>
                <c:formatCode>General</c:formatCode>
                <c:ptCount val="11"/>
                <c:pt idx="0">
                  <c:v>1.739952718676123</c:v>
                </c:pt>
                <c:pt idx="1">
                  <c:v>1.1100875172731459</c:v>
                </c:pt>
                <c:pt idx="2">
                  <c:v>1.5575907590759075</c:v>
                </c:pt>
                <c:pt idx="3">
                  <c:v>1.1174193793805218</c:v>
                </c:pt>
                <c:pt idx="4">
                  <c:v>1.0384511430075252</c:v>
                </c:pt>
                <c:pt idx="5">
                  <c:v>0.54136896410300683</c:v>
                </c:pt>
                <c:pt idx="6">
                  <c:v>1.7615559088199395</c:v>
                </c:pt>
                <c:pt idx="7">
                  <c:v>1.3957708144322702</c:v>
                </c:pt>
                <c:pt idx="8">
                  <c:v>1.4585939755557693</c:v>
                </c:pt>
                <c:pt idx="9">
                  <c:v>1.161760875227924</c:v>
                </c:pt>
                <c:pt idx="10">
                  <c:v>1.0865305831641197</c:v>
                </c:pt>
              </c:numCache>
            </c:numRef>
          </c:xVal>
          <c:yVal>
            <c:numRef>
              <c:f>Emission!$D$42:$D$52</c:f>
              <c:numCache>
                <c:formatCode>General</c:formatCode>
                <c:ptCount val="11"/>
                <c:pt idx="0">
                  <c:v>2.1783967391304349</c:v>
                </c:pt>
                <c:pt idx="1">
                  <c:v>1.616265560165975</c:v>
                </c:pt>
                <c:pt idx="2">
                  <c:v>2.4215065155207118</c:v>
                </c:pt>
                <c:pt idx="3">
                  <c:v>1.7873191489361702</c:v>
                </c:pt>
                <c:pt idx="4">
                  <c:v>0.45401369863013696</c:v>
                </c:pt>
                <c:pt idx="5">
                  <c:v>5.9908293460925037</c:v>
                </c:pt>
                <c:pt idx="6">
                  <c:v>44.339972290850177</c:v>
                </c:pt>
                <c:pt idx="7">
                  <c:v>1.6543333333333334</c:v>
                </c:pt>
                <c:pt idx="8">
                  <c:v>2.1060824742268043</c:v>
                </c:pt>
                <c:pt idx="9">
                  <c:v>2.3678251121076235</c:v>
                </c:pt>
                <c:pt idx="10">
                  <c:v>2.2207786885245904</c:v>
                </c:pt>
              </c:numCache>
            </c:numRef>
          </c:yVal>
          <c:smooth val="0"/>
          <c:extLst>
            <c:ext xmlns:c16="http://schemas.microsoft.com/office/drawing/2014/chart" uri="{C3380CC4-5D6E-409C-BE32-E72D297353CC}">
              <c16:uniqueId val="{00000000-5665-410C-85F7-5948FB5A7323}"/>
            </c:ext>
          </c:extLst>
        </c:ser>
        <c:dLbls>
          <c:showLegendKey val="0"/>
          <c:showVal val="0"/>
          <c:showCatName val="0"/>
          <c:showSerName val="0"/>
          <c:showPercent val="0"/>
          <c:showBubbleSize val="0"/>
        </c:dLbls>
        <c:axId val="535369528"/>
        <c:axId val="535370512"/>
      </c:scatterChart>
      <c:valAx>
        <c:axId val="535369528"/>
        <c:scaling>
          <c:orientation val="minMax"/>
          <c:max val="1.8"/>
          <c:min val="0.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370512"/>
        <c:crosses val="autoZero"/>
        <c:crossBetween val="midCat"/>
      </c:valAx>
      <c:valAx>
        <c:axId val="535370512"/>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369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800" b="0" i="0" baseline="0">
                <a:effectLst/>
              </a:rPr>
              <a:t>Solid Waste/ Passenger vs Average Passenger / Aircraft</a:t>
            </a:r>
            <a:endParaRPr lang="en-AU">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30335400993315031"/>
                  <c:y val="1.793827728224853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Emission!$C$75:$C$90</c:f>
              <c:numCache>
                <c:formatCode>General</c:formatCode>
                <c:ptCount val="16"/>
                <c:pt idx="0">
                  <c:v>1.739952718676123</c:v>
                </c:pt>
                <c:pt idx="1">
                  <c:v>1.1100875172731459</c:v>
                </c:pt>
                <c:pt idx="2">
                  <c:v>1.5575907590759075</c:v>
                </c:pt>
                <c:pt idx="3">
                  <c:v>1.1174193793805218</c:v>
                </c:pt>
                <c:pt idx="4">
                  <c:v>1.0904632653667941</c:v>
                </c:pt>
                <c:pt idx="5">
                  <c:v>1.0562701598947879</c:v>
                </c:pt>
                <c:pt idx="6">
                  <c:v>1.1111111111111112</c:v>
                </c:pt>
                <c:pt idx="7">
                  <c:v>0.54136896410300683</c:v>
                </c:pt>
                <c:pt idx="8">
                  <c:v>0.96881476335604166</c:v>
                </c:pt>
                <c:pt idx="9">
                  <c:v>1.7615559088199395</c:v>
                </c:pt>
                <c:pt idx="10">
                  <c:v>1.3957708144322702</c:v>
                </c:pt>
                <c:pt idx="11">
                  <c:v>1.4585939755557693</c:v>
                </c:pt>
                <c:pt idx="12">
                  <c:v>1.161760875227924</c:v>
                </c:pt>
                <c:pt idx="13">
                  <c:v>1.290138864270999</c:v>
                </c:pt>
                <c:pt idx="14">
                  <c:v>1.0865305831641197</c:v>
                </c:pt>
                <c:pt idx="15">
                  <c:v>0.65430974071478631</c:v>
                </c:pt>
              </c:numCache>
            </c:numRef>
          </c:xVal>
          <c:yVal>
            <c:numRef>
              <c:f>Emission!$D$75:$D$90</c:f>
              <c:numCache>
                <c:formatCode>General</c:formatCode>
                <c:ptCount val="16"/>
                <c:pt idx="0">
                  <c:v>5.9338586956521739</c:v>
                </c:pt>
                <c:pt idx="1">
                  <c:v>1.616265560165975</c:v>
                </c:pt>
                <c:pt idx="2">
                  <c:v>2.5672061659074052</c:v>
                </c:pt>
                <c:pt idx="3">
                  <c:v>1.7873191489361702</c:v>
                </c:pt>
                <c:pt idx="4">
                  <c:v>0.58420453483707058</c:v>
                </c:pt>
                <c:pt idx="5">
                  <c:v>1.2429061242178728E-2</c:v>
                </c:pt>
                <c:pt idx="6">
                  <c:v>0.61643835616438358</c:v>
                </c:pt>
                <c:pt idx="7">
                  <c:v>5.9908293460925037</c:v>
                </c:pt>
                <c:pt idx="8">
                  <c:v>14.32485270991539</c:v>
                </c:pt>
                <c:pt idx="9">
                  <c:v>62.287104629999959</c:v>
                </c:pt>
                <c:pt idx="10">
                  <c:v>1.6543333333333334</c:v>
                </c:pt>
                <c:pt idx="11">
                  <c:v>10.817731958762886</c:v>
                </c:pt>
                <c:pt idx="12">
                  <c:v>3.4026681614349776</c:v>
                </c:pt>
                <c:pt idx="13">
                  <c:v>1.9575675675675677</c:v>
                </c:pt>
                <c:pt idx="14">
                  <c:v>15.447622950819673</c:v>
                </c:pt>
                <c:pt idx="15">
                  <c:v>4.2892792117382461</c:v>
                </c:pt>
              </c:numCache>
            </c:numRef>
          </c:yVal>
          <c:smooth val="0"/>
          <c:extLst>
            <c:ext xmlns:c16="http://schemas.microsoft.com/office/drawing/2014/chart" uri="{C3380CC4-5D6E-409C-BE32-E72D297353CC}">
              <c16:uniqueId val="{00000000-87E1-4BD5-9325-8F71990DF6BC}"/>
            </c:ext>
          </c:extLst>
        </c:ser>
        <c:dLbls>
          <c:showLegendKey val="0"/>
          <c:showVal val="0"/>
          <c:showCatName val="0"/>
          <c:showSerName val="0"/>
          <c:showPercent val="0"/>
          <c:showBubbleSize val="0"/>
        </c:dLbls>
        <c:axId val="527039416"/>
        <c:axId val="553773928"/>
      </c:scatterChart>
      <c:valAx>
        <c:axId val="527039416"/>
        <c:scaling>
          <c:orientation val="minMax"/>
          <c:max val="1.8"/>
          <c:min val="0.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73928"/>
        <c:crosses val="autoZero"/>
        <c:crossBetween val="midCat"/>
      </c:valAx>
      <c:valAx>
        <c:axId val="553773928"/>
        <c:scaling>
          <c:orientation val="minMax"/>
          <c:max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039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1">
      <cx:tx>
        <cx:txData>
          <cx:v>Electricity Usage / Passenger</cx:v>
        </cx:txData>
      </cx:tx>
      <cx:txPr>
        <a:bodyPr spcFirstLastPara="1" vertOverflow="ellipsis" horzOverflow="overflow" wrap="square" lIns="0" tIns="0" rIns="0" bIns="0" anchor="ctr" anchorCtr="1"/>
        <a:lstStyle/>
        <a:p>
          <a:pPr algn="ctr" rtl="0">
            <a:defRPr>
              <a:solidFill>
                <a:schemeClr val="tx1"/>
              </a:solidFill>
            </a:defRPr>
          </a:pPr>
          <a:r>
            <a:rPr lang="en-US" sz="1400" b="0" i="0" u="none" strike="noStrike" baseline="0">
              <a:solidFill>
                <a:schemeClr val="tx1"/>
              </a:solidFill>
              <a:latin typeface="Calibri" panose="020F0502020204030204"/>
            </a:rPr>
            <a:t>Electricity Usage / Passenger</a:t>
          </a:r>
        </a:p>
      </cx:txPr>
    </cx:title>
    <cx:plotArea>
      <cx:plotAreaRegion>
        <cx:series layoutId="boxWhisker" uniqueId="{BF2F62F4-34E3-4A99-9D2C-4D48567BEE06}">
          <cx:dataLabels/>
          <cx:dataId val="0"/>
          <cx:layoutPr>
            <cx:visibility meanLine="0" meanMarker="1" nonoutliers="0" outliers="1"/>
            <cx:statistics quartileMethod="exclusive"/>
          </cx:layoutPr>
        </cx:series>
      </cx:plotAreaRegion>
      <cx:axis id="0" hidden="1">
        <cx:catScaling gapWidth="1"/>
        <cx:tickLabels/>
      </cx:axis>
      <cx:axis id="1">
        <cx:valScaling min="1"/>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data id="1">
      <cx:numDim type="val">
        <cx:f>_xlchart.v1.10</cx:f>
      </cx:numDim>
    </cx:data>
    <cx:data id="2">
      <cx:numDim type="val">
        <cx:f>_xlchart.v1.12</cx:f>
      </cx:numDim>
    </cx:data>
    <cx:data id="3">
      <cx:numDim type="val">
        <cx:f>_xlchart.v1.14</cx:f>
      </cx:numDim>
    </cx:data>
  </cx:chartData>
  <cx:chart>
    <cx:title pos="t" align="ctr" overlay="0"/>
    <cx:plotArea>
      <cx:plotAreaRegion>
        <cx:series layoutId="boxWhisker" uniqueId="{3ABA801F-B9C7-4165-9766-03434FCB1CF5}">
          <cx:tx>
            <cx:txData>
              <cx:f>_xlchart.v1.7</cx:f>
              <cx:v>Electricity use per pax (kwh)</cx:v>
            </cx:txData>
          </cx:tx>
          <cx:dataLabels/>
          <cx:dataId val="0"/>
          <cx:layoutPr>
            <cx:visibility meanLine="0" meanMarker="1" nonoutliers="0" outliers="1"/>
            <cx:statistics quartileMethod="exclusive"/>
          </cx:layoutPr>
        </cx:series>
        <cx:series layoutId="boxWhisker" uniqueId="{249C3562-7EFB-4D16-A92B-811EE9A6EBCF}">
          <cx:tx>
            <cx:txData>
              <cx:f>_xlchart.v1.9</cx:f>
              <cx:v>Water Use per pax (litres)</cx:v>
            </cx:txData>
          </cx:tx>
          <cx:dataId val="1"/>
          <cx:layoutPr>
            <cx:visibility meanLine="0" meanMarker="1" nonoutliers="0" outliers="1"/>
            <cx:statistics quartileMethod="exclusive"/>
          </cx:layoutPr>
        </cx:series>
        <cx:series layoutId="boxWhisker" uniqueId="{A9A9D109-BCD7-4D3B-9325-CF1A1521110E}">
          <cx:tx>
            <cx:txData>
              <cx:f>_xlchart.v1.11</cx:f>
              <cx:v>Waste Generated per pax (kg)</cx:v>
            </cx:txData>
          </cx:tx>
          <cx:dataId val="2"/>
          <cx:layoutPr>
            <cx:visibility meanLine="0" meanMarker="1" nonoutliers="0" outliers="1"/>
            <cx:statistics quartileMethod="exclusive"/>
          </cx:layoutPr>
        </cx:series>
        <cx:series layoutId="boxWhisker" uniqueId="{B55ED9D2-23EE-4D3E-AB01-38A7370D4136}">
          <cx:tx>
            <cx:txData>
              <cx:f>_xlchart.v1.13</cx:f>
              <cx:v>Emissions per pax (kg Co2e)</cx:v>
            </cx:txData>
          </cx:tx>
          <cx:dataId val="3"/>
          <cx:layoutPr>
            <cx:visibility meanLine="0" meanMarker="1" nonoutliers="0" outliers="1"/>
            <cx:statistics quartileMethod="exclusive"/>
          </cx:layoutPr>
        </cx:series>
      </cx:plotAreaRegion>
      <cx:axis id="0">
        <cx:catScaling gapWidth="1"/>
        <cx:tickLabels/>
        <cx:numFmt formatCode="@" sourceLinked="0"/>
      </cx:axis>
      <cx:axis id="1">
        <cx:valScaling max="13"/>
        <cx:majorGridlines/>
        <cx:tickLabels/>
      </cx:axis>
    </cx:plotArea>
    <cx:legend pos="r" align="ctr" overlay="0"/>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txData>
          <cx:v>Noise Complaints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Noise Complaints</a:t>
          </a:r>
        </a:p>
      </cx:txPr>
    </cx:title>
    <cx:plotArea>
      <cx:plotAreaRegion>
        <cx:series layoutId="boxWhisker" uniqueId="{3C5A8327-4E2D-4A39-B18D-931B827AE995}">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1">
      <cx:tx>
        <cx:rich>
          <a:bodyPr spcFirstLastPara="1" vertOverflow="ellipsis" horzOverflow="overflow" wrap="square" lIns="0" tIns="0" rIns="0" bIns="0" anchor="ctr" anchorCtr="1"/>
          <a:lstStyle/>
          <a:p>
            <a:pPr rtl="0"/>
            <a:r>
              <a:rPr lang="en-US" sz="1800" b="0" i="0" baseline="0">
                <a:effectLst/>
              </a:rPr>
              <a:t>Electricity Usage / Passenger</a:t>
            </a:r>
            <a:endParaRPr lang="en-AU" sz="1400">
              <a:effectLst/>
            </a:endParaRPr>
          </a:p>
        </cx:rich>
      </cx:tx>
    </cx:title>
    <cx:plotArea>
      <cx:plotAreaRegion>
        <cx:series layoutId="boxWhisker" uniqueId="{DF95B891-A3CA-46F5-B6C9-8AE8886D194E}">
          <cx:dataLabels/>
          <cx:dataId val="0"/>
          <cx:layoutPr>
            <cx:visibility meanLine="0" meanMarker="1" nonoutliers="0" outliers="1"/>
            <cx:statistics quartileMethod="exclusive"/>
          </cx:layoutPr>
        </cx:series>
      </cx:plotAreaRegion>
      <cx:axis id="0" hidden="1">
        <cx:catScaling gapWidth="1"/>
        <cx:tickLabels/>
      </cx:axis>
      <cx:axis id="1" hidden="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AU">
                <a:effectLst/>
              </a:rPr>
              <a:t>Water Use / Passenger </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129C7282-D8B7-41C7-BCDB-2308F853ED81}">
          <cx:dataLabels/>
          <cx:dataId val="0"/>
          <cx:layoutPr>
            <cx:visibility meanLine="0" meanMarker="1" nonoutliers="0" outliers="1"/>
            <cx:statistics quartileMethod="exclusive"/>
          </cx:layoutPr>
        </cx:series>
      </cx:plotAreaRegion>
      <cx:axis id="0" hidden="1">
        <cx:catScaling gapWidth="1"/>
        <cx:tickLabels/>
      </cx:axis>
      <cx:axis id="1" hidden="1">
        <cx:valScaling min="5"/>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AU" sz="1400" b="0" i="0" baseline="0">
                <a:effectLst/>
              </a:rPr>
              <a:t>Solid Waste/ Passenger </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1A66E9A3-38F5-4C36-8932-D196E9C598F8}">
          <cx:dataLabels/>
          <cx:dataId val="0"/>
          <cx:layoutPr>
            <cx:visibility meanLine="0" meanMarker="1" nonoutliers="0" outliers="1"/>
            <cx:statistics quartileMethod="exclusive"/>
          </cx:layoutPr>
        </cx:series>
      </cx:plotAreaRegion>
      <cx:axis id="0">
        <cx:catScaling gapWidth="1"/>
        <cx:tickLabels/>
      </cx:axis>
      <cx:axis id="1" hidden="1">
        <cx:valScaling max="1.8"/>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Scope 1, 2 &amp; 3</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Scope 1, 2 &amp; 3</a:t>
          </a:r>
        </a:p>
      </cx:txPr>
    </cx:title>
    <cx:plotArea>
      <cx:plotAreaRegion>
        <cx:series layoutId="boxWhisker" uniqueId="{5F526104-3804-4610-BDA9-F760F4E5CBA4}">
          <cx:dataLabels/>
          <cx:dataId val="0"/>
          <cx:layoutPr>
            <cx:visibility meanLine="0" meanMarker="1" nonoutliers="0" outliers="1"/>
            <cx:statistics quartileMethod="exclusive"/>
          </cx:layoutPr>
        </cx:series>
      </cx:plotAreaRegion>
      <cx:axis id="0" hidden="1">
        <cx:catScaling gapWidth="1"/>
        <cx:tickLabels/>
      </cx:axis>
      <cx:axis id="1" hidden="1">
        <cx:valScaling/>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AU">
                <a:effectLst/>
              </a:rPr>
              <a:t>Water Use / Passenger </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129C7282-D8B7-41C7-BCDB-2308F853ED81}">
          <cx:dataId val="0"/>
          <cx:layoutPr>
            <cx:visibility meanLine="0" meanMarker="1" nonoutliers="0" outliers="1"/>
            <cx:statistics quartileMethod="exclusive"/>
          </cx:layoutPr>
        </cx:series>
      </cx:plotAreaRegion>
      <cx:axis id="0" hidden="1">
        <cx:catScaling gapWidth="1"/>
        <cx:tickLabels/>
      </cx:axis>
      <cx:axis id="1">
        <cx:valScaling min="5"/>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rich>
          <a:bodyPr spcFirstLastPara="1" vertOverflow="ellipsis" horzOverflow="overflow" wrap="square" lIns="0" tIns="0" rIns="0" bIns="0" anchor="ctr" anchorCtr="1"/>
          <a:lstStyle/>
          <a:p>
            <a:pPr algn="ctr" rtl="0">
              <a:defRPr/>
            </a:pPr>
            <a:r>
              <a:rPr lang="en-AU" sz="1400" b="0" i="0" baseline="0">
                <a:effectLst/>
              </a:rPr>
              <a:t>Solid Waste/ Passenger </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1A66E9A3-38F5-4C36-8932-D196E9C598F8}">
          <cx:dataId val="0"/>
          <cx:layoutPr>
            <cx:visibility meanLine="0" meanMarker="1" nonoutliers="0" outliers="1"/>
            <cx:statistics quartileMethod="exclusive"/>
          </cx:layoutPr>
        </cx:series>
      </cx:plotAreaRegion>
      <cx:axis id="0">
        <cx:catScaling gapWidth="1"/>
        <cx:tickLabels/>
      </cx:axis>
      <cx:axis id="1">
        <cx:valScaling max="1.8"/>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txData>
          <cx:v>Scope 1 &amp; 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Scope 1 &amp; 2</a:t>
          </a:r>
        </a:p>
      </cx:txPr>
    </cx:title>
    <cx:plotArea>
      <cx:plotAreaRegion>
        <cx:series layoutId="boxWhisker" uniqueId="{887660C9-9A7B-41E8-B04C-3E08DC3130A7}">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_xlchart.v1.16</cx:f>
      </cx:numDim>
    </cx:data>
  </cx:chartData>
  <cx:chart>
    <cx:title pos="t" align="ctr" overlay="0">
      <cx:tx>
        <cx:txData>
          <cx:v>Scope 1, 2 &amp; 3</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Scope 1, 2 &amp; 3</a:t>
          </a:r>
        </a:p>
      </cx:txPr>
    </cx:title>
    <cx:plotArea>
      <cx:plotAreaRegion>
        <cx:series layoutId="boxWhisker" uniqueId="{5F526104-3804-4610-BDA9-F760F4E5CBA4}">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1.xml"/><Relationship Id="rId1" Type="http://schemas.microsoft.com/office/2014/relationships/chartEx" Target="../charts/chartEx1.xml"/><Relationship Id="rId6" Type="http://schemas.microsoft.com/office/2014/relationships/chartEx" Target="../charts/chartEx5.xml"/><Relationship Id="rId5" Type="http://schemas.microsoft.com/office/2014/relationships/chartEx" Target="../charts/chartEx4.xml"/><Relationship Id="rId4" Type="http://schemas.microsoft.com/office/2014/relationships/chartEx" Target="../charts/chartEx3.xml"/></Relationships>
</file>

<file path=xl/drawings/_rels/drawing2.xml.rels><?xml version="1.0" encoding="UTF-8" standalone="yes"?>
<Relationships xmlns="http://schemas.openxmlformats.org/package/2006/relationships"><Relationship Id="rId2" Type="http://schemas.microsoft.com/office/2014/relationships/chartEx" Target="../charts/chartEx6.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microsoft.com/office/2014/relationships/chartEx" Target="../charts/chartEx7.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microsoft.com/office/2014/relationships/chartEx" Target="../charts/chartEx8.xml"/><Relationship Id="rId2" Type="http://schemas.openxmlformats.org/officeDocument/2006/relationships/chart" Target="../charts/chart5.xml"/><Relationship Id="rId1" Type="http://schemas.openxmlformats.org/officeDocument/2006/relationships/chart" Target="../charts/chart4.xml"/><Relationship Id="rId5" Type="http://schemas.microsoft.com/office/2014/relationships/chartEx" Target="../charts/chartEx10.xml"/><Relationship Id="rId4" Type="http://schemas.microsoft.com/office/2014/relationships/chartEx" Target="../charts/chartEx9.xml"/></Relationships>
</file>

<file path=xl/drawings/_rels/drawing5.xml.rels><?xml version="1.0" encoding="UTF-8" standalone="yes"?>
<Relationships xmlns="http://schemas.openxmlformats.org/package/2006/relationships"><Relationship Id="rId1" Type="http://schemas.microsoft.com/office/2014/relationships/chartEx" Target="../charts/chartEx11.xml"/></Relationships>
</file>

<file path=xl/drawings/drawing1.xml><?xml version="1.0" encoding="utf-8"?>
<xdr:wsDr xmlns:xdr="http://schemas.openxmlformats.org/drawingml/2006/spreadsheetDrawing" xmlns:a="http://schemas.openxmlformats.org/drawingml/2006/main">
  <xdr:twoCellAnchor>
    <xdr:from>
      <xdr:col>16</xdr:col>
      <xdr:colOff>272143</xdr:colOff>
      <xdr:row>1</xdr:row>
      <xdr:rowOff>2718</xdr:rowOff>
    </xdr:from>
    <xdr:to>
      <xdr:col>23</xdr:col>
      <xdr:colOff>557893</xdr:colOff>
      <xdr:row>55</xdr:row>
      <xdr:rowOff>68035</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323F81CC-AEBF-4619-B1AE-E156DE6EA0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017218" y="218618"/>
              <a:ext cx="4730750" cy="1172391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1224642</xdr:colOff>
      <xdr:row>20</xdr:row>
      <xdr:rowOff>29936</xdr:rowOff>
    </xdr:from>
    <xdr:to>
      <xdr:col>15</xdr:col>
      <xdr:colOff>598713</xdr:colOff>
      <xdr:row>50</xdr:row>
      <xdr:rowOff>163286</xdr:rowOff>
    </xdr:to>
    <xdr:graphicFrame macro="">
      <xdr:nvGraphicFramePr>
        <xdr:cNvPr id="14" name="Chart 13">
          <a:extLst>
            <a:ext uri="{FF2B5EF4-FFF2-40B4-BE49-F238E27FC236}">
              <a16:creationId xmlns:a16="http://schemas.microsoft.com/office/drawing/2014/main" id="{788124BB-A71B-41DC-BAC2-FC80B6FA6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278946</xdr:colOff>
      <xdr:row>65</xdr:row>
      <xdr:rowOff>166005</xdr:rowOff>
    </xdr:from>
    <xdr:to>
      <xdr:col>10</xdr:col>
      <xdr:colOff>421821</xdr:colOff>
      <xdr:row>98</xdr:row>
      <xdr:rowOff>54428</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A87CC45-5B93-487D-920B-8445CF23E5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886621" y="14199505"/>
              <a:ext cx="3470275" cy="701312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381000</xdr:colOff>
      <xdr:row>65</xdr:row>
      <xdr:rowOff>149679</xdr:rowOff>
    </xdr:from>
    <xdr:to>
      <xdr:col>16</xdr:col>
      <xdr:colOff>440872</xdr:colOff>
      <xdr:row>98</xdr:row>
      <xdr:rowOff>57831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8C63E94-A672-4C23-91FA-2225F8B2CD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4316075" y="14183179"/>
              <a:ext cx="3869872" cy="703285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421822</xdr:colOff>
      <xdr:row>65</xdr:row>
      <xdr:rowOff>149678</xdr:rowOff>
    </xdr:from>
    <xdr:to>
      <xdr:col>23</xdr:col>
      <xdr:colOff>163286</xdr:colOff>
      <xdr:row>98</xdr:row>
      <xdr:rowOff>68036</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587701BD-802D-46BE-A6F5-2724F20A22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8166897" y="14183178"/>
              <a:ext cx="4186464" cy="704305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163286</xdr:colOff>
      <xdr:row>65</xdr:row>
      <xdr:rowOff>149679</xdr:rowOff>
    </xdr:from>
    <xdr:to>
      <xdr:col>30</xdr:col>
      <xdr:colOff>449036</xdr:colOff>
      <xdr:row>98</xdr:row>
      <xdr:rowOff>54429</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EB4EBB2C-9A2A-4F0D-84D3-B4D0ED7618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2353361" y="14183179"/>
              <a:ext cx="4730750" cy="70294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xdr:colOff>
      <xdr:row>22</xdr:row>
      <xdr:rowOff>128586</xdr:rowOff>
    </xdr:from>
    <xdr:to>
      <xdr:col>14</xdr:col>
      <xdr:colOff>104776</xdr:colOff>
      <xdr:row>42</xdr:row>
      <xdr:rowOff>66675</xdr:rowOff>
    </xdr:to>
    <xdr:graphicFrame macro="">
      <xdr:nvGraphicFramePr>
        <xdr:cNvPr id="5" name="Chart 4">
          <a:extLst>
            <a:ext uri="{FF2B5EF4-FFF2-40B4-BE49-F238E27FC236}">
              <a16:creationId xmlns:a16="http://schemas.microsoft.com/office/drawing/2014/main" id="{DBD3E149-BA9D-4C59-9328-28115C612A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123825</xdr:colOff>
      <xdr:row>4</xdr:row>
      <xdr:rowOff>100012</xdr:rowOff>
    </xdr:from>
    <xdr:to>
      <xdr:col>16</xdr:col>
      <xdr:colOff>514350</xdr:colOff>
      <xdr:row>39</xdr:row>
      <xdr:rowOff>76200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CCAB002E-CA17-46B8-A5E3-38158AB6E4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420850" y="849312"/>
              <a:ext cx="3889375" cy="65325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57149</xdr:colOff>
      <xdr:row>27</xdr:row>
      <xdr:rowOff>185737</xdr:rowOff>
    </xdr:from>
    <xdr:to>
      <xdr:col>16</xdr:col>
      <xdr:colOff>457199</xdr:colOff>
      <xdr:row>42</xdr:row>
      <xdr:rowOff>104775</xdr:rowOff>
    </xdr:to>
    <xdr:graphicFrame macro="">
      <xdr:nvGraphicFramePr>
        <xdr:cNvPr id="2" name="Chart 1">
          <a:extLst>
            <a:ext uri="{FF2B5EF4-FFF2-40B4-BE49-F238E27FC236}">
              <a16:creationId xmlns:a16="http://schemas.microsoft.com/office/drawing/2014/main" id="{642DBDC9-204C-44FC-BC65-FCCF6527F3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214312</xdr:colOff>
      <xdr:row>1</xdr:row>
      <xdr:rowOff>80962</xdr:rowOff>
    </xdr:from>
    <xdr:to>
      <xdr:col>24</xdr:col>
      <xdr:colOff>519112</xdr:colOff>
      <xdr:row>29</xdr:row>
      <xdr:rowOff>133350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26F3297-2D03-4AB4-9F66-30EFB40C05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670212" y="268287"/>
              <a:ext cx="4749800" cy="52974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2233612</xdr:colOff>
      <xdr:row>52</xdr:row>
      <xdr:rowOff>100011</xdr:rowOff>
    </xdr:from>
    <xdr:to>
      <xdr:col>7</xdr:col>
      <xdr:colOff>600075</xdr:colOff>
      <xdr:row>72</xdr:row>
      <xdr:rowOff>9524</xdr:rowOff>
    </xdr:to>
    <xdr:graphicFrame macro="">
      <xdr:nvGraphicFramePr>
        <xdr:cNvPr id="2" name="Chart 1">
          <a:extLst>
            <a:ext uri="{FF2B5EF4-FFF2-40B4-BE49-F238E27FC236}">
              <a16:creationId xmlns:a16="http://schemas.microsoft.com/office/drawing/2014/main" id="{FB840A5C-42CE-4B67-9FB3-0CDD67264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2214562</xdr:colOff>
      <xdr:row>90</xdr:row>
      <xdr:rowOff>109537</xdr:rowOff>
    </xdr:from>
    <xdr:to>
      <xdr:col>7</xdr:col>
      <xdr:colOff>847725</xdr:colOff>
      <xdr:row>109</xdr:row>
      <xdr:rowOff>47625</xdr:rowOff>
    </xdr:to>
    <xdr:graphicFrame macro="">
      <xdr:nvGraphicFramePr>
        <xdr:cNvPr id="3" name="Chart 2">
          <a:extLst>
            <a:ext uri="{FF2B5EF4-FFF2-40B4-BE49-F238E27FC236}">
              <a16:creationId xmlns:a16="http://schemas.microsoft.com/office/drawing/2014/main" id="{CE843C55-2A42-45BF-857C-3EED832E3D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842962</xdr:colOff>
      <xdr:row>43</xdr:row>
      <xdr:rowOff>185736</xdr:rowOff>
    </xdr:from>
    <xdr:to>
      <xdr:col>12</xdr:col>
      <xdr:colOff>1090612</xdr:colOff>
      <xdr:row>71</xdr:row>
      <xdr:rowOff>171449</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58DA265-70DC-4EE3-A611-A22306BA31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212387" y="8240711"/>
              <a:ext cx="4768850" cy="52308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166687</xdr:colOff>
      <xdr:row>80</xdr:row>
      <xdr:rowOff>100011</xdr:rowOff>
    </xdr:from>
    <xdr:to>
      <xdr:col>12</xdr:col>
      <xdr:colOff>1357312</xdr:colOff>
      <xdr:row>109</xdr:row>
      <xdr:rowOff>28574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F03B4A7-2D06-42AA-95B4-D3546C07FE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520362" y="15086011"/>
              <a:ext cx="4727575" cy="53609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695325</xdr:colOff>
      <xdr:row>145</xdr:row>
      <xdr:rowOff>95250</xdr:rowOff>
    </xdr:from>
    <xdr:to>
      <xdr:col>12</xdr:col>
      <xdr:colOff>1371600</xdr:colOff>
      <xdr:row>164</xdr:row>
      <xdr:rowOff>47625</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891B767C-7EB0-4AC3-A4DD-D7F0EBDD58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280400" y="27257375"/>
              <a:ext cx="6981825" cy="35115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323850</xdr:colOff>
      <xdr:row>34</xdr:row>
      <xdr:rowOff>38100</xdr:rowOff>
    </xdr:from>
    <xdr:to>
      <xdr:col>4</xdr:col>
      <xdr:colOff>390525</xdr:colOff>
      <xdr:row>62</xdr:row>
      <xdr:rowOff>95250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2CDD85F-241F-4ACD-AAB9-9640557FE6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27450" y="6407150"/>
              <a:ext cx="2898775" cy="5302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sdd-pdf.s3.amazonaws.com/report-pdfs/2017/61ef40b8d3ddf8c968db762834e65b62.pdf?AWSAccessKeyId=AKIAJZQ4KYD2D35QKCDA&amp;Expires=1570079346&amp;Signature=zfz4mhcdglWN%2BRY8CHkeI145TgE%3D%20" TargetMode="External"/><Relationship Id="rId13" Type="http://schemas.openxmlformats.org/officeDocument/2006/relationships/hyperlink" Target="https://sdd-pdf.s3.amazonaws.com/report-pdfs/2017/b9c3cb4278a7f4d8bab09b28e1902e77.pdf?AWSAccessKeyId=AKIAJZQ4KYD2D35QKCDA&amp;Expires=1574293057&amp;Signature=abnDmdSZqvQBJsdG4OGz0oUXh10%3D" TargetMode="External"/><Relationship Id="rId18" Type="http://schemas.openxmlformats.org/officeDocument/2006/relationships/hyperlink" Target="https://www.tallinn-airport.ee/wordpress/wp-content/uploads/2019/06/Tallinna-Lennujaam-eng.pdf" TargetMode="External"/><Relationship Id="rId3" Type="http://schemas.openxmlformats.org/officeDocument/2006/relationships/hyperlink" Target="https://sdd-pdf.s3.amazonaws.com/report-pdfs/2012/563619ed00cf0786d6e1d3185cb82a8b.pdf?AWSAccessKeyId=AKIAJZQ4KYD2D35QKCDA&amp;Expires=1569459497&amp;Signature=L6tACYvwucvRyS0XORd3MRWL4JM%3D" TargetMode="External"/><Relationship Id="rId21" Type="http://schemas.openxmlformats.org/officeDocument/2006/relationships/hyperlink" Target="https://www.bud.hu/en/greenairport" TargetMode="External"/><Relationship Id="rId7" Type="http://schemas.openxmlformats.org/officeDocument/2006/relationships/hyperlink" Target="https://www.christchurchairport.co.nz/media/877828/cial_sustainability_report_fy17_fa_lr_v2.pdf" TargetMode="External"/><Relationship Id="rId12" Type="http://schemas.openxmlformats.org/officeDocument/2006/relationships/hyperlink" Target="https://sdd-pdf.s3.amazonaws.com/report-pdfs/2017/3b480e262d060e32b8bc42184ffbceb7.pdf?AWSAccessKeyId=AKIAJZQ4KYD2D35QKCDA&amp;Expires=1574118806&amp;Signature=4rsIhzZGDh8lVwEBKM0ulr81Y90%3D" TargetMode="External"/><Relationship Id="rId17" Type="http://schemas.openxmlformats.org/officeDocument/2006/relationships/hyperlink" Target="https://www.dfwairport.com/cs/groups/webcontent/documents/webasset/p2_950004.pdf" TargetMode="External"/><Relationship Id="rId2" Type="http://schemas.openxmlformats.org/officeDocument/2006/relationships/hyperlink" Target="https://www.usgbc.org/articles/atlanta-airport-becomes-first-earn-leed-communities-precertification-usgbc-georgia" TargetMode="External"/><Relationship Id="rId16" Type="http://schemas.openxmlformats.org/officeDocument/2006/relationships/hyperlink" Target="https://www.prg.aero/sites/default/files/obsah/O-letisti/O%20spole%C4%8Dnosti/soubory/Profil-spolecnosti-CSR-zprava/Profil-a-CSR-zprava-skupiny-CAH_2017-ENG.pdf" TargetMode="External"/><Relationship Id="rId20" Type="http://schemas.openxmlformats.org/officeDocument/2006/relationships/hyperlink" Target="https://www.munich-airport.com/_b/0000000000000005421826bb5c0009eb/Integrated-Report-2017.pdf" TargetMode="External"/><Relationship Id="rId1" Type="http://schemas.openxmlformats.org/officeDocument/2006/relationships/hyperlink" Target="http://sustain.san.org/tables/" TargetMode="External"/><Relationship Id="rId6" Type="http://schemas.openxmlformats.org/officeDocument/2006/relationships/hyperlink" Target="https://www.indianapolisairport.com/community/sustainability" TargetMode="External"/><Relationship Id="rId11" Type="http://schemas.openxmlformats.org/officeDocument/2006/relationships/hyperlink" Target="https://environment.brusselsairport.be/assets/PDF/environmental-report-2019.pdf" TargetMode="External"/><Relationship Id="rId5" Type="http://schemas.openxmlformats.org/officeDocument/2006/relationships/hyperlink" Target="https://sdd-pdf.s3.amazonaws.com/report-pdfs/2016/f6a3f8781d4df4408bf2b722e3323294.pdf?%20" TargetMode="External"/><Relationship Id="rId15" Type="http://schemas.openxmlformats.org/officeDocument/2006/relationships/hyperlink" Target="https://sdd-pdf.s3.amazonaws.com/report-pdfs/2017/6ba44e40bb6787124302c271c23653c0.pdf?AWSAccessKeyId=AKIAJZQ4KYD2D35QKCDA&amp;Expires=1574988803&amp;Signature=XVsX0ebtIUWy3x%2F3glSpDn75wF0%3D" TargetMode="External"/><Relationship Id="rId23" Type="http://schemas.openxmlformats.org/officeDocument/2006/relationships/hyperlink" Target="file:///C:\Users\esraa\Downloads\3303dbf1f1566dc9f3088c02d7a594e9.pdf" TargetMode="External"/><Relationship Id="rId10" Type="http://schemas.openxmlformats.org/officeDocument/2006/relationships/hyperlink" Target="https://sdd-pdf.s3.amazonaws.com/report-pdfs/2017/c09e98184811c6af94c52bc9efbe099c.pdf?AWSAccessKeyId=AKIAJZQ4KYD2D35QKCDA&amp;Expires=1573171082&amp;Signature=j%2By00c5LCbKuXJzHQnWa10OtsT8%3D" TargetMode="External"/><Relationship Id="rId19" Type="http://schemas.openxmlformats.org/officeDocument/2006/relationships/hyperlink" Target="https://www.viennaairport.com/jart/prj3/va/uploads/data-uploads/Konzern/Investor%20Relations/Nachhaltigkeitsbericht/NHB%202018_EN.pdf" TargetMode="External"/><Relationship Id="rId4" Type="http://schemas.openxmlformats.org/officeDocument/2006/relationships/hyperlink" Target="https://www.hongkongairport.com/iwov-resources/html/sustainability_report/eng/SR1718/wp-content/themes/aahk/assets/pdf/HKIA_SR201718_En.pdf" TargetMode="External"/><Relationship Id="rId9" Type="http://schemas.openxmlformats.org/officeDocument/2006/relationships/hyperlink" Target="https://www.avialliance.de/avia_de/data/pdf/AIA_Annual_Report_2018.pdf" TargetMode="External"/><Relationship Id="rId14" Type="http://schemas.openxmlformats.org/officeDocument/2006/relationships/hyperlink" Target="https://sdd-pdf.s3.amazonaws.com/report-pdfs/2017/b9a4c60a562c7cf1d485d5f1aa6b50fc.pdf?AWSAccessKeyId=AKIAJZQ4KYD2D35QKCDA&amp;Expires=1574304991&amp;Signature=dzTBQhCeU8rJpY3JGohcCfhYpJY%3D" TargetMode="External"/><Relationship Id="rId22" Type="http://schemas.openxmlformats.org/officeDocument/2006/relationships/hyperlink" Target="file:///C:\Users\esraa\Downloads\4ee1e836a890abf42edff4d84378d39c.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25C9D-0321-4727-AEE5-08E17B69CA0A}">
  <dimension ref="A1:GG41"/>
  <sheetViews>
    <sheetView tabSelected="1" workbookViewId="0">
      <selection activeCell="AE7" sqref="AE7"/>
    </sheetView>
  </sheetViews>
  <sheetFormatPr defaultRowHeight="15.9" customHeight="1" x14ac:dyDescent="0.75"/>
  <cols>
    <col min="1" max="1" width="4.36328125" bestFit="1" customWidth="1"/>
    <col min="2" max="2" width="39.2265625" bestFit="1" customWidth="1"/>
    <col min="3" max="3" width="47.7265625" bestFit="1" customWidth="1"/>
    <col min="4" max="4" width="12.90625" bestFit="1" customWidth="1"/>
    <col min="5" max="5" width="15.31640625" bestFit="1" customWidth="1"/>
    <col min="6" max="6" width="5.1328125" bestFit="1" customWidth="1"/>
    <col min="7" max="7" width="8.58984375" bestFit="1" customWidth="1"/>
    <col min="8" max="8" width="7.36328125" bestFit="1" customWidth="1"/>
    <col min="9" max="9" width="23.76953125" bestFit="1" customWidth="1"/>
    <col min="10" max="10" width="12.86328125" bestFit="1" customWidth="1"/>
    <col min="11" max="11" width="13.26953125" bestFit="1" customWidth="1"/>
    <col min="12" max="12" width="5.58984375" bestFit="1" customWidth="1"/>
    <col min="13" max="13" width="144.86328125" customWidth="1"/>
    <col min="14" max="14" width="9.08984375" customWidth="1"/>
    <col min="15" max="15" width="14.6796875" bestFit="1" customWidth="1"/>
    <col min="16" max="16" width="9.08984375" customWidth="1"/>
    <col min="17" max="17" width="49.31640625" customWidth="1"/>
    <col min="18" max="18" width="16.6796875" customWidth="1"/>
    <col min="19" max="19" width="5" bestFit="1" customWidth="1"/>
    <col min="20" max="20" width="11.1328125" customWidth="1"/>
    <col min="21" max="21" width="5" bestFit="1" customWidth="1"/>
    <col min="22" max="22" width="6.1328125" bestFit="1" customWidth="1"/>
    <col min="23" max="23" width="7.6328125" bestFit="1" customWidth="1"/>
    <col min="24" max="24" width="10.04296875" bestFit="1" customWidth="1"/>
    <col min="25" max="25" width="8.453125" bestFit="1" customWidth="1"/>
    <col min="26" max="26" width="14.953125" customWidth="1"/>
    <col min="27" max="27" width="7.58984375" customWidth="1"/>
    <col min="28" max="28" width="8.08984375" customWidth="1"/>
    <col min="29" max="30" width="6.5" customWidth="1"/>
    <col min="31" max="31" width="8.58984375" customWidth="1"/>
    <col min="32" max="32" width="9.08984375" customWidth="1"/>
    <col min="33" max="33" width="92.453125" customWidth="1"/>
    <col min="34" max="34" width="37.31640625" customWidth="1"/>
    <col min="35" max="35" width="148.453125" customWidth="1"/>
    <col min="36" max="40" width="9.08984375" customWidth="1"/>
    <col min="41" max="41" width="19.31640625" customWidth="1"/>
    <col min="42" max="45" width="9.08984375" customWidth="1"/>
    <col min="46" max="46" width="19.453125" customWidth="1"/>
    <col min="47" max="47" width="15.6796875" customWidth="1"/>
    <col min="48" max="48" width="13.31640625" customWidth="1"/>
    <col min="49" max="49" width="30" customWidth="1"/>
    <col min="50" max="50" width="10.453125" customWidth="1"/>
    <col min="51" max="51" width="13.54296875" customWidth="1"/>
    <col min="52" max="52" width="11.86328125" customWidth="1"/>
    <col min="53" max="53" width="11.54296875" customWidth="1"/>
    <col min="54" max="54" width="20.08984375" customWidth="1"/>
    <col min="55" max="55" width="9.08984375" customWidth="1"/>
    <col min="56" max="56" width="7.54296875" customWidth="1"/>
    <col min="57" max="57" width="6.08984375" customWidth="1"/>
    <col min="58" max="58" width="7" customWidth="1"/>
    <col min="59" max="59" width="9.6796875" customWidth="1"/>
    <col min="60" max="60" width="15" customWidth="1"/>
    <col min="61" max="61" width="26.08984375" customWidth="1"/>
    <col min="62" max="62" width="13.54296875" customWidth="1"/>
    <col min="63" max="63" width="10" customWidth="1"/>
    <col min="64" max="64" width="18.86328125" customWidth="1"/>
    <col min="65" max="65" width="19.31640625" customWidth="1"/>
    <col min="66" max="66" width="29.453125" customWidth="1"/>
    <col min="67" max="67" width="10.6796875" customWidth="1"/>
    <col min="68" max="68" width="25.453125" customWidth="1"/>
    <col min="69" max="69" width="34.6796875" customWidth="1"/>
    <col min="70" max="70" width="19.86328125" customWidth="1"/>
    <col min="71" max="71" width="22.08984375" customWidth="1"/>
    <col min="72" max="72" width="29.6796875" customWidth="1"/>
    <col min="73" max="73" width="29.08984375" customWidth="1"/>
    <col min="74" max="74" width="22.6796875" customWidth="1"/>
    <col min="75" max="75" width="49.86328125" customWidth="1"/>
    <col min="76" max="76" width="17.86328125" customWidth="1"/>
    <col min="77" max="77" width="53.86328125" customWidth="1"/>
    <col min="78" max="82" width="22.54296875" customWidth="1"/>
    <col min="83" max="84" width="39.54296875" customWidth="1"/>
    <col min="85" max="85" width="25.08984375" customWidth="1"/>
    <col min="86" max="86" width="21" customWidth="1"/>
    <col min="87" max="87" width="161.31640625" customWidth="1"/>
    <col min="88" max="91" width="14.86328125" customWidth="1"/>
    <col min="92" max="92" width="38.08984375" customWidth="1"/>
    <col min="93" max="93" width="23.54296875" customWidth="1"/>
    <col min="94" max="94" width="22.31640625" customWidth="1"/>
    <col min="95" max="95" width="20" customWidth="1"/>
    <col min="96" max="96" width="126.08984375" customWidth="1"/>
    <col min="97" max="97" width="27.31640625" customWidth="1"/>
    <col min="98" max="98" width="27.08984375" customWidth="1"/>
    <col min="99" max="99" width="35.08984375" customWidth="1"/>
    <col min="100" max="100" width="22.86328125" customWidth="1"/>
    <col min="101" max="101" width="35.08984375" customWidth="1"/>
    <col min="102" max="108" width="9.08984375" customWidth="1"/>
    <col min="109" max="109" width="21.31640625" customWidth="1"/>
    <col min="110" max="110" width="59.453125" customWidth="1"/>
    <col min="111" max="111" width="23.31640625" customWidth="1"/>
    <col min="112" max="112" width="62.08984375" customWidth="1"/>
    <col min="113" max="113" width="52.6796875" customWidth="1"/>
    <col min="114" max="114" width="8.984375E-2" customWidth="1"/>
    <col min="115" max="115" width="9.6328125" bestFit="1" customWidth="1"/>
    <col min="116" max="116" width="33.58984375" bestFit="1" customWidth="1"/>
    <col min="117" max="117" width="8.31640625" customWidth="1"/>
  </cols>
  <sheetData>
    <row r="1" spans="1:189" s="5" customFormat="1" ht="15.9" customHeight="1" x14ac:dyDescent="0.75">
      <c r="A1" s="1"/>
      <c r="B1" s="1"/>
      <c r="C1" s="1"/>
      <c r="D1" s="1"/>
      <c r="E1" s="1"/>
      <c r="F1" s="1"/>
      <c r="G1" s="1"/>
      <c r="H1" s="1"/>
      <c r="I1" s="1"/>
      <c r="J1" s="1"/>
      <c r="K1" s="1"/>
      <c r="L1" s="280" t="s">
        <v>0</v>
      </c>
      <c r="M1" s="281"/>
      <c r="N1" s="281"/>
      <c r="O1" s="281"/>
      <c r="P1" s="281"/>
      <c r="Q1" s="281"/>
      <c r="R1" s="281"/>
      <c r="S1" s="281"/>
      <c r="T1" s="281"/>
      <c r="U1" s="281"/>
      <c r="V1" s="281"/>
      <c r="W1" s="281"/>
      <c r="X1" s="281"/>
      <c r="Y1" s="281"/>
      <c r="Z1" s="281"/>
      <c r="AA1" s="281"/>
      <c r="AB1" s="281"/>
      <c r="AC1" s="281"/>
      <c r="AD1" s="281"/>
      <c r="AE1" s="281"/>
      <c r="AF1" s="281"/>
      <c r="AG1" s="281"/>
      <c r="AH1" s="281"/>
      <c r="AI1" s="282"/>
      <c r="AJ1" s="283" t="s">
        <v>1</v>
      </c>
      <c r="AK1" s="284"/>
      <c r="AL1" s="284"/>
      <c r="AM1" s="284"/>
      <c r="AN1" s="284"/>
      <c r="AO1" s="284"/>
      <c r="AP1" s="284"/>
      <c r="AQ1" s="284"/>
      <c r="AR1" s="284"/>
      <c r="AS1" s="284"/>
      <c r="AT1" s="284"/>
      <c r="AU1" s="284"/>
      <c r="AV1" s="285"/>
      <c r="AW1" s="283" t="s">
        <v>2</v>
      </c>
      <c r="AX1" s="284"/>
      <c r="AY1" s="284"/>
      <c r="AZ1" s="284"/>
      <c r="BA1" s="284"/>
      <c r="BB1" s="284"/>
      <c r="BC1" s="284"/>
      <c r="BD1" s="284"/>
      <c r="BE1" s="284"/>
      <c r="BF1" s="284"/>
      <c r="BG1" s="284"/>
      <c r="BH1" s="284"/>
      <c r="BI1" s="284"/>
      <c r="BJ1" s="285"/>
      <c r="BK1" s="1"/>
      <c r="BL1" s="1"/>
      <c r="BM1" s="1"/>
      <c r="BN1" s="1"/>
      <c r="BO1" s="1"/>
      <c r="BP1" s="1"/>
      <c r="BQ1" s="1"/>
      <c r="BR1" s="1"/>
      <c r="BS1" s="1"/>
      <c r="BT1" s="1"/>
      <c r="BU1" s="1"/>
      <c r="BV1" s="1"/>
      <c r="BW1" s="1"/>
      <c r="BX1" s="1"/>
      <c r="BY1" s="1"/>
      <c r="BZ1" s="1"/>
      <c r="CA1" s="1"/>
      <c r="CB1" s="1"/>
      <c r="CC1" s="1"/>
      <c r="CD1" s="1"/>
      <c r="CE1" s="1"/>
      <c r="CF1" s="1"/>
      <c r="CG1" s="1"/>
      <c r="CH1" s="1"/>
      <c r="CI1" s="1"/>
      <c r="CJ1" s="1"/>
      <c r="CK1" s="1"/>
      <c r="CL1" s="4"/>
      <c r="CM1" s="4"/>
      <c r="CN1" s="1"/>
      <c r="CO1" s="1"/>
      <c r="CP1" s="1"/>
      <c r="CQ1" s="1"/>
      <c r="CR1" s="1"/>
      <c r="CS1" s="1"/>
      <c r="CT1" s="1"/>
      <c r="CU1" s="1"/>
      <c r="CV1" s="1"/>
      <c r="CW1" s="1"/>
      <c r="CX1" s="1"/>
      <c r="CY1" s="2"/>
      <c r="CZ1" s="1"/>
      <c r="DA1" s="1"/>
      <c r="DB1" s="1"/>
      <c r="DC1" s="1"/>
      <c r="DD1" s="1"/>
      <c r="DE1" s="2"/>
      <c r="DF1" s="1"/>
      <c r="DG1" s="1"/>
      <c r="DH1" s="1"/>
      <c r="DI1" s="1"/>
      <c r="DJ1" s="1"/>
      <c r="DK1" s="1"/>
      <c r="DL1" s="1"/>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row>
    <row r="2" spans="1:189" s="12" customFormat="1" ht="15.9" customHeight="1" x14ac:dyDescent="0.75">
      <c r="A2" s="6"/>
      <c r="B2" s="6"/>
      <c r="C2" s="6"/>
      <c r="D2" s="6"/>
      <c r="E2" s="6"/>
      <c r="F2" s="6"/>
      <c r="G2" s="6"/>
      <c r="H2" s="6"/>
      <c r="I2" s="6"/>
      <c r="J2" s="6"/>
      <c r="K2" s="139"/>
      <c r="L2" s="286" t="s">
        <v>3</v>
      </c>
      <c r="M2" s="287"/>
      <c r="N2" s="6"/>
      <c r="O2" s="6"/>
      <c r="P2" s="6"/>
      <c r="Q2" s="6"/>
      <c r="R2" s="7" t="s">
        <v>4</v>
      </c>
      <c r="S2" s="7"/>
      <c r="T2" s="7" t="s">
        <v>5</v>
      </c>
      <c r="U2" s="7"/>
      <c r="V2" s="7" t="s">
        <v>6</v>
      </c>
      <c r="W2" s="7"/>
      <c r="X2" s="7" t="s">
        <v>7</v>
      </c>
      <c r="Y2" s="7"/>
      <c r="Z2" s="7" t="s">
        <v>8</v>
      </c>
      <c r="AA2" s="7"/>
      <c r="AB2" s="7" t="s">
        <v>9</v>
      </c>
      <c r="AC2" s="7"/>
      <c r="AD2" s="7" t="s">
        <v>10</v>
      </c>
      <c r="AE2" s="7"/>
      <c r="AF2" s="7" t="s">
        <v>11</v>
      </c>
      <c r="AG2" s="7"/>
      <c r="AH2" s="8" t="s">
        <v>12</v>
      </c>
      <c r="AI2" s="7" t="s">
        <v>13</v>
      </c>
      <c r="AJ2" s="286" t="s">
        <v>14</v>
      </c>
      <c r="AK2" s="287"/>
      <c r="AL2" s="7" t="s">
        <v>15</v>
      </c>
      <c r="AM2" s="286" t="s">
        <v>16</v>
      </c>
      <c r="AN2" s="287"/>
      <c r="AO2" s="7" t="s">
        <v>17</v>
      </c>
      <c r="AP2" s="7" t="s">
        <v>18</v>
      </c>
      <c r="AQ2" s="7" t="s">
        <v>19</v>
      </c>
      <c r="AR2" s="7" t="s">
        <v>674</v>
      </c>
      <c r="AS2" s="7" t="s">
        <v>20</v>
      </c>
      <c r="AT2" s="7" t="s">
        <v>21</v>
      </c>
      <c r="AU2" s="7" t="s">
        <v>22</v>
      </c>
      <c r="AV2" s="7" t="s">
        <v>23</v>
      </c>
      <c r="AW2" s="6"/>
      <c r="AX2" s="6"/>
      <c r="AY2" s="6"/>
      <c r="AZ2" s="6"/>
      <c r="BA2" s="6"/>
      <c r="BB2" s="6"/>
      <c r="BC2" s="6"/>
      <c r="BD2" s="6"/>
      <c r="BE2" s="6"/>
      <c r="BF2" s="6"/>
      <c r="BG2" s="6"/>
      <c r="BH2" s="6"/>
      <c r="BI2" s="6"/>
      <c r="BJ2" s="6"/>
      <c r="BK2" s="6" t="s">
        <v>24</v>
      </c>
      <c r="BL2" s="6"/>
      <c r="BM2" s="6"/>
      <c r="BN2" s="6"/>
      <c r="BO2" s="6"/>
      <c r="BP2" s="6" t="s">
        <v>25</v>
      </c>
      <c r="BQ2" s="6" t="s">
        <v>15</v>
      </c>
      <c r="BR2" s="6"/>
      <c r="BS2" s="6"/>
      <c r="BT2" s="6"/>
      <c r="BU2" s="6"/>
      <c r="BV2" s="6"/>
      <c r="BW2" s="6"/>
      <c r="BX2" s="6"/>
      <c r="BY2" s="6"/>
      <c r="BZ2" s="6" t="s">
        <v>81</v>
      </c>
      <c r="CA2" s="6"/>
      <c r="CB2" s="6"/>
      <c r="CC2" s="6"/>
      <c r="CD2" s="6"/>
      <c r="CE2" s="6" t="s">
        <v>26</v>
      </c>
      <c r="CF2" s="6"/>
      <c r="CG2" s="6"/>
      <c r="CH2" s="6"/>
      <c r="CI2" s="6"/>
      <c r="CJ2" s="6" t="s">
        <v>81</v>
      </c>
      <c r="CK2" s="6"/>
      <c r="CL2" s="6"/>
      <c r="CM2" s="6"/>
      <c r="CN2" s="6" t="s">
        <v>27</v>
      </c>
      <c r="CO2" s="6"/>
      <c r="CP2" s="6"/>
      <c r="CQ2" s="6"/>
      <c r="CR2" s="6"/>
      <c r="CS2" s="6" t="s">
        <v>28</v>
      </c>
      <c r="CT2" s="6"/>
      <c r="CU2" s="6"/>
      <c r="CV2" s="6"/>
      <c r="CW2" s="6"/>
      <c r="CX2" s="6"/>
      <c r="CY2" s="9" t="s">
        <v>29</v>
      </c>
      <c r="CZ2" s="6"/>
      <c r="DA2" s="6"/>
      <c r="DB2" s="6"/>
      <c r="DC2" s="6"/>
      <c r="DD2" s="6"/>
      <c r="DE2" s="9"/>
      <c r="DF2" s="6"/>
      <c r="DG2" s="6"/>
      <c r="DH2" s="6"/>
      <c r="DI2" s="6"/>
      <c r="DJ2" s="6"/>
      <c r="DK2" s="6"/>
      <c r="DL2" s="6"/>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row>
    <row r="3" spans="1:189" ht="15.9" customHeight="1" x14ac:dyDescent="0.75">
      <c r="A3" s="8" t="s">
        <v>30</v>
      </c>
      <c r="B3" s="8" t="s">
        <v>31</v>
      </c>
      <c r="C3" s="8" t="s">
        <v>32</v>
      </c>
      <c r="D3" s="8" t="s">
        <v>33</v>
      </c>
      <c r="E3" s="8" t="s">
        <v>34</v>
      </c>
      <c r="F3" s="8" t="s">
        <v>35</v>
      </c>
      <c r="G3" s="8" t="s">
        <v>36</v>
      </c>
      <c r="H3" s="8" t="s">
        <v>37</v>
      </c>
      <c r="I3" s="8" t="s">
        <v>38</v>
      </c>
      <c r="J3" s="288" t="s">
        <v>39</v>
      </c>
      <c r="K3" s="298" t="s">
        <v>908</v>
      </c>
      <c r="L3" s="293" t="s">
        <v>40</v>
      </c>
      <c r="M3" s="8" t="s">
        <v>36</v>
      </c>
      <c r="N3" s="8" t="s">
        <v>33</v>
      </c>
      <c r="O3" s="8" t="s">
        <v>41</v>
      </c>
      <c r="P3" s="8" t="s">
        <v>42</v>
      </c>
      <c r="Q3" s="8" t="s">
        <v>43</v>
      </c>
      <c r="R3" s="8" t="s">
        <v>44</v>
      </c>
      <c r="S3" s="8" t="s">
        <v>41</v>
      </c>
      <c r="T3" s="8" t="s">
        <v>45</v>
      </c>
      <c r="U3" s="8" t="s">
        <v>41</v>
      </c>
      <c r="V3" s="8" t="s">
        <v>40</v>
      </c>
      <c r="W3" s="8" t="s">
        <v>41</v>
      </c>
      <c r="X3" s="8" t="s">
        <v>40</v>
      </c>
      <c r="Y3" s="8" t="s">
        <v>41</v>
      </c>
      <c r="Z3" s="8" t="s">
        <v>40</v>
      </c>
      <c r="AA3" s="14" t="s">
        <v>41</v>
      </c>
      <c r="AB3" s="8" t="s">
        <v>40</v>
      </c>
      <c r="AC3" s="8" t="s">
        <v>41</v>
      </c>
      <c r="AD3" s="8" t="s">
        <v>40</v>
      </c>
      <c r="AE3" s="8" t="s">
        <v>41</v>
      </c>
      <c r="AF3" s="15" t="s">
        <v>40</v>
      </c>
      <c r="AG3" s="14" t="s">
        <v>46</v>
      </c>
      <c r="AI3" s="8" t="s">
        <v>47</v>
      </c>
      <c r="AJ3" s="13" t="s">
        <v>48</v>
      </c>
      <c r="AK3" s="13" t="s">
        <v>49</v>
      </c>
      <c r="AL3" s="13" t="s">
        <v>50</v>
      </c>
      <c r="AM3" s="16" t="s">
        <v>51</v>
      </c>
      <c r="AN3" s="13" t="s">
        <v>52</v>
      </c>
      <c r="AO3" s="13" t="s">
        <v>53</v>
      </c>
      <c r="AP3" s="13" t="s">
        <v>54</v>
      </c>
      <c r="AQ3" s="13" t="s">
        <v>55</v>
      </c>
      <c r="AR3" s="16" t="s">
        <v>56</v>
      </c>
      <c r="AS3" s="13" t="s">
        <v>57</v>
      </c>
      <c r="AT3" s="13" t="s">
        <v>58</v>
      </c>
      <c r="AU3" s="16" t="s">
        <v>59</v>
      </c>
      <c r="AV3" s="16" t="s">
        <v>60</v>
      </c>
      <c r="AW3" s="8" t="s">
        <v>61</v>
      </c>
      <c r="AX3" s="8" t="s">
        <v>62</v>
      </c>
      <c r="AY3" s="8" t="s">
        <v>63</v>
      </c>
      <c r="AZ3" s="14" t="s">
        <v>27</v>
      </c>
      <c r="BA3" s="14" t="s">
        <v>28</v>
      </c>
      <c r="BB3" s="14" t="s">
        <v>64</v>
      </c>
      <c r="BC3" s="17" t="s">
        <v>65</v>
      </c>
      <c r="BD3" s="17" t="s">
        <v>66</v>
      </c>
      <c r="BE3" s="8" t="s">
        <v>67</v>
      </c>
      <c r="BF3" s="14" t="s">
        <v>15</v>
      </c>
      <c r="BG3" s="14" t="s">
        <v>29</v>
      </c>
      <c r="BH3" s="14" t="s">
        <v>68</v>
      </c>
      <c r="BI3" s="14" t="s">
        <v>69</v>
      </c>
      <c r="BJ3" s="8" t="s">
        <v>70</v>
      </c>
      <c r="BK3" s="8" t="s">
        <v>679</v>
      </c>
      <c r="BL3" s="8" t="s">
        <v>71</v>
      </c>
      <c r="BM3" s="8" t="s">
        <v>676</v>
      </c>
      <c r="BN3" s="8" t="s">
        <v>675</v>
      </c>
      <c r="BO3" s="8" t="s">
        <v>72</v>
      </c>
      <c r="BP3" s="8"/>
      <c r="BQ3" s="8" t="s">
        <v>73</v>
      </c>
      <c r="BR3" s="8" t="s">
        <v>74</v>
      </c>
      <c r="BS3" s="14" t="s">
        <v>75</v>
      </c>
      <c r="BT3" s="17" t="s">
        <v>76</v>
      </c>
      <c r="BU3" s="17" t="s">
        <v>77</v>
      </c>
      <c r="BV3" s="14" t="s">
        <v>78</v>
      </c>
      <c r="BW3" s="8" t="s">
        <v>79</v>
      </c>
      <c r="BX3" s="17" t="s">
        <v>80</v>
      </c>
      <c r="BY3" s="14" t="s">
        <v>81</v>
      </c>
      <c r="BZ3" s="8" t="s">
        <v>700</v>
      </c>
      <c r="CA3" s="8" t="s">
        <v>701</v>
      </c>
      <c r="CB3" s="8" t="s">
        <v>702</v>
      </c>
      <c r="CC3" s="8" t="s">
        <v>703</v>
      </c>
      <c r="CD3" s="8" t="s">
        <v>704</v>
      </c>
      <c r="CE3" s="8" t="s">
        <v>82</v>
      </c>
      <c r="CF3" s="8" t="s">
        <v>710</v>
      </c>
      <c r="CG3" s="14" t="s">
        <v>83</v>
      </c>
      <c r="CH3" s="17" t="s">
        <v>84</v>
      </c>
      <c r="CI3" s="14" t="s">
        <v>85</v>
      </c>
      <c r="CJ3" s="14" t="s">
        <v>712</v>
      </c>
      <c r="CK3" s="14" t="s">
        <v>713</v>
      </c>
      <c r="CL3" s="14" t="s">
        <v>714</v>
      </c>
      <c r="CM3" s="14" t="s">
        <v>715</v>
      </c>
      <c r="CN3" s="8" t="s">
        <v>86</v>
      </c>
      <c r="CO3" s="17" t="s">
        <v>87</v>
      </c>
      <c r="CP3" s="14" t="s">
        <v>88</v>
      </c>
      <c r="CQ3" s="8" t="s">
        <v>89</v>
      </c>
      <c r="CR3" s="14" t="s">
        <v>90</v>
      </c>
      <c r="CS3" s="8" t="s">
        <v>91</v>
      </c>
      <c r="CT3" s="14" t="s">
        <v>92</v>
      </c>
      <c r="CU3" s="17" t="s">
        <v>722</v>
      </c>
      <c r="CV3" s="8" t="s">
        <v>93</v>
      </c>
      <c r="CW3" s="8" t="s">
        <v>94</v>
      </c>
      <c r="CX3" s="14" t="s">
        <v>95</v>
      </c>
      <c r="CY3" s="18" t="s">
        <v>96</v>
      </c>
      <c r="CZ3" s="8" t="s">
        <v>97</v>
      </c>
      <c r="DA3" s="8" t="s">
        <v>98</v>
      </c>
      <c r="DB3" s="8" t="s">
        <v>99</v>
      </c>
      <c r="DC3" s="8" t="s">
        <v>100</v>
      </c>
      <c r="DD3" s="8"/>
      <c r="DE3" s="19" t="s">
        <v>101</v>
      </c>
      <c r="DF3" s="14" t="s">
        <v>81</v>
      </c>
      <c r="DG3" s="14" t="s">
        <v>102</v>
      </c>
      <c r="DH3" s="14" t="s">
        <v>103</v>
      </c>
      <c r="DI3" s="8" t="s">
        <v>104</v>
      </c>
      <c r="DJ3" s="8" t="s">
        <v>107</v>
      </c>
      <c r="DK3" s="17" t="s">
        <v>108</v>
      </c>
      <c r="DL3" s="8" t="s">
        <v>109</v>
      </c>
      <c r="DN3" s="22"/>
      <c r="DO3" s="22"/>
      <c r="DP3" s="22"/>
      <c r="DQ3" s="22"/>
      <c r="DR3" s="22"/>
      <c r="DS3" s="22"/>
      <c r="DT3" s="22"/>
      <c r="DU3" s="22"/>
      <c r="DV3" s="22"/>
      <c r="DW3" s="22"/>
      <c r="DX3" s="22"/>
      <c r="DY3" s="22"/>
      <c r="DZ3" s="22"/>
      <c r="EA3" s="22"/>
      <c r="EB3" s="22"/>
      <c r="EC3" s="22"/>
      <c r="ED3" s="22"/>
      <c r="EE3" s="22"/>
      <c r="EF3" s="22"/>
      <c r="EG3" s="22"/>
      <c r="EH3" s="22"/>
      <c r="EI3" s="22"/>
      <c r="EJ3" s="22"/>
      <c r="EK3" s="22"/>
      <c r="EL3" s="22"/>
      <c r="EM3" s="22"/>
      <c r="EN3" s="22"/>
      <c r="EO3" s="22"/>
      <c r="EP3" s="22"/>
      <c r="EQ3" s="22"/>
      <c r="ER3" s="22"/>
      <c r="ES3" s="22"/>
      <c r="ET3" s="22"/>
      <c r="EU3" s="22"/>
      <c r="EV3" s="22"/>
      <c r="EW3" s="22"/>
      <c r="EX3" s="22"/>
      <c r="EY3" s="22"/>
      <c r="EZ3" s="22"/>
      <c r="FA3" s="22"/>
      <c r="FB3" s="22"/>
      <c r="FC3" s="22"/>
      <c r="FD3" s="22"/>
      <c r="FE3" s="22"/>
      <c r="FF3" s="22"/>
      <c r="FG3" s="22"/>
      <c r="FH3" s="22"/>
      <c r="FI3" s="22"/>
      <c r="FJ3" s="22"/>
      <c r="FK3" s="22"/>
      <c r="FL3" s="22"/>
      <c r="FM3" s="22"/>
      <c r="FN3" s="22"/>
      <c r="FO3" s="22"/>
      <c r="FP3" s="22"/>
      <c r="FQ3" s="22"/>
      <c r="FR3" s="22"/>
      <c r="FS3" s="22"/>
      <c r="FT3" s="22"/>
      <c r="FU3" s="22"/>
      <c r="FV3" s="22"/>
      <c r="FW3" s="22"/>
      <c r="FX3" s="22"/>
      <c r="FY3" s="22"/>
      <c r="FZ3" s="22"/>
      <c r="GA3" s="22"/>
      <c r="GB3" s="22"/>
      <c r="GC3" s="22"/>
      <c r="GD3" s="22"/>
      <c r="GE3" s="22"/>
      <c r="GF3" s="22"/>
    </row>
    <row r="4" spans="1:189" ht="15.9" customHeight="1" x14ac:dyDescent="0.75">
      <c r="A4" s="66">
        <v>1</v>
      </c>
      <c r="B4" s="13" t="s">
        <v>121</v>
      </c>
      <c r="C4" s="13" t="s">
        <v>122</v>
      </c>
      <c r="D4" s="13" t="s">
        <v>123</v>
      </c>
      <c r="E4" s="13" t="s">
        <v>117</v>
      </c>
      <c r="F4" s="13" t="s">
        <v>118</v>
      </c>
      <c r="G4" s="13" t="s">
        <v>124</v>
      </c>
      <c r="H4" s="13" t="s">
        <v>120</v>
      </c>
      <c r="I4" s="13" t="s">
        <v>246</v>
      </c>
      <c r="J4" s="289">
        <v>2018</v>
      </c>
      <c r="K4" s="115"/>
      <c r="L4" s="294"/>
      <c r="M4" s="20"/>
      <c r="N4" s="20"/>
      <c r="O4" s="13"/>
      <c r="P4" s="13"/>
      <c r="Q4" s="13"/>
      <c r="R4" s="23">
        <v>1</v>
      </c>
      <c r="S4" s="23">
        <v>3</v>
      </c>
      <c r="T4" s="13"/>
      <c r="U4" s="13"/>
      <c r="V4" s="13"/>
      <c r="W4" s="13"/>
      <c r="X4" s="13"/>
      <c r="Y4" s="13"/>
      <c r="Z4" s="13"/>
      <c r="AA4" s="13"/>
      <c r="AB4" s="13"/>
      <c r="AC4" s="13"/>
      <c r="AD4" s="13"/>
      <c r="AE4" s="13"/>
      <c r="AF4" s="13">
        <v>1</v>
      </c>
      <c r="AG4" s="13">
        <v>4.8600000000000003</v>
      </c>
      <c r="AH4" s="13">
        <v>6</v>
      </c>
      <c r="AI4" s="26" t="s">
        <v>126</v>
      </c>
      <c r="AJ4" s="23">
        <v>1</v>
      </c>
      <c r="AK4" s="13"/>
      <c r="AL4" s="13">
        <v>1</v>
      </c>
      <c r="AM4" s="13"/>
      <c r="AN4" s="13"/>
      <c r="AO4" s="13"/>
      <c r="AP4" s="13"/>
      <c r="AQ4" s="13"/>
      <c r="AR4" s="13"/>
      <c r="AS4" s="13"/>
      <c r="AT4" s="13"/>
      <c r="AU4" s="13"/>
      <c r="AV4" s="13"/>
      <c r="AW4" s="13">
        <v>1</v>
      </c>
      <c r="AX4" s="13">
        <v>1</v>
      </c>
      <c r="AY4" s="13">
        <v>1</v>
      </c>
      <c r="AZ4" s="13">
        <v>1</v>
      </c>
      <c r="BA4" s="13">
        <v>1</v>
      </c>
      <c r="BB4" s="13"/>
      <c r="BC4" s="13"/>
      <c r="BD4" s="13"/>
      <c r="BE4" s="13">
        <v>1</v>
      </c>
      <c r="BF4" s="13">
        <v>1</v>
      </c>
      <c r="BG4" s="13">
        <v>1</v>
      </c>
      <c r="BH4" s="13"/>
      <c r="BI4" s="13">
        <v>1</v>
      </c>
      <c r="BJ4" s="13" t="s">
        <v>127</v>
      </c>
      <c r="BK4" s="79"/>
      <c r="BL4" s="77">
        <v>423000</v>
      </c>
      <c r="BM4" s="77">
        <v>73.599999999999994</v>
      </c>
      <c r="BN4" s="81">
        <v>5100000</v>
      </c>
      <c r="BO4" s="13">
        <v>2314</v>
      </c>
      <c r="BP4" s="13"/>
      <c r="BQ4" s="13"/>
      <c r="BR4" s="27">
        <v>8.8999999999999996E-2</v>
      </c>
      <c r="BS4" s="27" t="s">
        <v>128</v>
      </c>
      <c r="BT4" s="27"/>
      <c r="BU4" s="59">
        <v>3.9889999999999999</v>
      </c>
      <c r="BV4" s="27"/>
      <c r="BW4" s="13"/>
      <c r="BX4" s="13"/>
      <c r="BY4" s="13"/>
      <c r="BZ4" s="13"/>
      <c r="CA4" s="13"/>
      <c r="CB4" s="13"/>
      <c r="CC4" s="13"/>
      <c r="CD4" s="13"/>
      <c r="CE4" s="24">
        <v>80711000000</v>
      </c>
      <c r="CF4" s="13">
        <f>CG4/10^6</f>
        <v>1096.616847826087</v>
      </c>
      <c r="CG4" s="13">
        <f>CE4/BM4</f>
        <v>1096616847.826087</v>
      </c>
      <c r="CH4" s="13"/>
      <c r="CI4" s="13"/>
      <c r="CJ4" s="13"/>
      <c r="CK4" s="13"/>
      <c r="CL4" s="13"/>
      <c r="CM4" s="13"/>
      <c r="CN4" s="13"/>
      <c r="CO4" s="13"/>
      <c r="CP4" s="13"/>
      <c r="CQ4" s="13" t="s">
        <v>129</v>
      </c>
      <c r="CR4" s="13"/>
      <c r="CS4" s="13"/>
      <c r="CT4" s="13"/>
      <c r="CU4" s="13"/>
      <c r="CV4" s="13" t="s">
        <v>130</v>
      </c>
      <c r="CW4" s="27">
        <v>8.6999999999999994E-2</v>
      </c>
      <c r="CX4" s="28" t="s">
        <v>131</v>
      </c>
      <c r="CY4" s="29" t="s">
        <v>132</v>
      </c>
      <c r="CZ4" s="13" t="s">
        <v>133</v>
      </c>
      <c r="DA4" s="13"/>
      <c r="DB4" s="13" t="s">
        <v>134</v>
      </c>
      <c r="DC4" s="13" t="s">
        <v>135</v>
      </c>
      <c r="DD4" s="13"/>
      <c r="DE4" s="20"/>
      <c r="DF4" s="13"/>
      <c r="DG4" s="13" t="s">
        <v>136</v>
      </c>
      <c r="DH4" s="13"/>
      <c r="DI4" s="13" t="s">
        <v>137</v>
      </c>
      <c r="DJ4" s="13" t="s">
        <v>138</v>
      </c>
      <c r="DK4" s="13"/>
      <c r="DL4" s="13"/>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row>
    <row r="5" spans="1:189" s="38" customFormat="1" ht="15.9" customHeight="1" x14ac:dyDescent="0.75">
      <c r="A5" s="66">
        <v>2</v>
      </c>
      <c r="B5" s="32" t="s">
        <v>144</v>
      </c>
      <c r="C5" s="20" t="s">
        <v>145</v>
      </c>
      <c r="D5" s="20" t="s">
        <v>146</v>
      </c>
      <c r="E5" s="20" t="s">
        <v>147</v>
      </c>
      <c r="F5" s="20" t="s">
        <v>118</v>
      </c>
      <c r="G5" s="20" t="s">
        <v>124</v>
      </c>
      <c r="H5" s="20" t="s">
        <v>120</v>
      </c>
      <c r="I5" s="13" t="s">
        <v>246</v>
      </c>
      <c r="J5" s="290">
        <v>2016</v>
      </c>
      <c r="K5" s="118"/>
      <c r="L5" s="65"/>
      <c r="M5" s="20"/>
      <c r="N5" s="20"/>
      <c r="O5" s="20"/>
      <c r="P5" s="20"/>
      <c r="Q5" s="20"/>
      <c r="R5" s="33">
        <v>1</v>
      </c>
      <c r="S5" s="33"/>
      <c r="T5" s="20"/>
      <c r="U5" s="20"/>
      <c r="V5" s="20"/>
      <c r="W5" s="20"/>
      <c r="X5" s="20"/>
      <c r="Y5" s="20"/>
      <c r="Z5" s="20"/>
      <c r="AA5" s="20"/>
      <c r="AB5" s="20"/>
      <c r="AC5" s="20"/>
      <c r="AD5" s="20"/>
      <c r="AE5" s="20"/>
      <c r="AF5" s="20">
        <v>1</v>
      </c>
      <c r="AG5" s="20">
        <v>4.13</v>
      </c>
      <c r="AH5" s="20">
        <v>6</v>
      </c>
      <c r="AI5" s="20" t="s">
        <v>148</v>
      </c>
      <c r="AJ5" s="33">
        <v>1</v>
      </c>
      <c r="AK5" s="20"/>
      <c r="AL5" s="20">
        <v>1</v>
      </c>
      <c r="AM5" s="20">
        <v>1</v>
      </c>
      <c r="AN5" s="20"/>
      <c r="AO5" s="20"/>
      <c r="AP5" s="20"/>
      <c r="AQ5" s="20"/>
      <c r="AR5" s="20"/>
      <c r="AS5" s="20"/>
      <c r="AT5" s="20"/>
      <c r="AU5" s="20"/>
      <c r="AV5" s="20">
        <v>1</v>
      </c>
      <c r="AW5" s="20">
        <v>1</v>
      </c>
      <c r="AX5" s="20">
        <v>1</v>
      </c>
      <c r="AY5" s="20">
        <v>1</v>
      </c>
      <c r="AZ5" s="20"/>
      <c r="BA5" s="20"/>
      <c r="BB5" s="20"/>
      <c r="BC5" s="20"/>
      <c r="BD5" s="20"/>
      <c r="BE5" s="20">
        <v>1</v>
      </c>
      <c r="BF5" s="20"/>
      <c r="BG5" s="20"/>
      <c r="BH5" s="20">
        <v>1</v>
      </c>
      <c r="BI5" s="20"/>
      <c r="BJ5" s="20"/>
      <c r="BK5" s="78">
        <v>531.14</v>
      </c>
      <c r="BL5" s="78">
        <v>217100</v>
      </c>
      <c r="BM5" s="78">
        <v>24.1</v>
      </c>
      <c r="BN5" s="81">
        <v>92600</v>
      </c>
      <c r="BO5" s="20">
        <v>740</v>
      </c>
      <c r="BP5" s="20"/>
      <c r="BQ5" s="20"/>
      <c r="BR5" s="20"/>
      <c r="BS5" s="20" t="s">
        <v>149</v>
      </c>
      <c r="BT5" s="20"/>
      <c r="BU5" s="20">
        <v>4.55</v>
      </c>
      <c r="BV5" s="20" t="s">
        <v>150</v>
      </c>
      <c r="BW5" s="20" t="s">
        <v>151</v>
      </c>
      <c r="BX5" s="20"/>
      <c r="BY5" s="20"/>
      <c r="BZ5" s="20"/>
      <c r="CA5" s="20"/>
      <c r="CB5" s="20"/>
      <c r="CC5" s="20"/>
      <c r="CD5" s="20"/>
      <c r="CE5" s="20" t="s">
        <v>152</v>
      </c>
      <c r="CF5" s="20">
        <v>18.170000000000002</v>
      </c>
      <c r="CG5" s="20" t="s">
        <v>153</v>
      </c>
      <c r="CH5" s="20"/>
      <c r="CI5" s="20" t="s">
        <v>154</v>
      </c>
      <c r="CJ5" s="20"/>
      <c r="CK5" s="20">
        <v>1</v>
      </c>
      <c r="CL5" s="20"/>
      <c r="CM5" s="20"/>
      <c r="CN5" s="20"/>
      <c r="CO5" s="20"/>
      <c r="CP5" s="20" t="s">
        <v>155</v>
      </c>
      <c r="CQ5" s="20" t="s">
        <v>156</v>
      </c>
      <c r="CR5" s="20" t="s">
        <v>157</v>
      </c>
      <c r="CS5" s="20" t="s">
        <v>158</v>
      </c>
      <c r="CT5" s="20" t="s">
        <v>724</v>
      </c>
      <c r="CU5" s="34">
        <v>0.43</v>
      </c>
      <c r="CV5" s="20" t="s">
        <v>159</v>
      </c>
      <c r="CW5" s="20"/>
      <c r="CX5" s="20" t="s">
        <v>160</v>
      </c>
      <c r="CY5" s="20" t="s">
        <v>161</v>
      </c>
      <c r="CZ5" s="20" t="s">
        <v>162</v>
      </c>
      <c r="DA5" s="20" t="s">
        <v>163</v>
      </c>
      <c r="DB5" s="20"/>
      <c r="DC5" s="20" t="s">
        <v>164</v>
      </c>
      <c r="DD5" s="20"/>
      <c r="DE5" s="20"/>
      <c r="DF5" s="20" t="s">
        <v>165</v>
      </c>
      <c r="DG5" s="20" t="s">
        <v>166</v>
      </c>
      <c r="DH5" s="20" t="s">
        <v>167</v>
      </c>
      <c r="DI5" s="20" t="s">
        <v>168</v>
      </c>
      <c r="DJ5" s="20" t="s">
        <v>171</v>
      </c>
      <c r="DK5" s="20"/>
      <c r="DL5" s="20" t="s">
        <v>172</v>
      </c>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row>
    <row r="6" spans="1:189" ht="15.9" customHeight="1" x14ac:dyDescent="0.75">
      <c r="A6" s="66">
        <v>3</v>
      </c>
      <c r="B6" s="13" t="s">
        <v>176</v>
      </c>
      <c r="C6" s="13" t="s">
        <v>177</v>
      </c>
      <c r="D6" s="13" t="s">
        <v>178</v>
      </c>
      <c r="E6" s="13" t="s">
        <v>179</v>
      </c>
      <c r="F6" s="13" t="s">
        <v>118</v>
      </c>
      <c r="G6" s="13" t="s">
        <v>124</v>
      </c>
      <c r="H6" s="13" t="s">
        <v>120</v>
      </c>
      <c r="I6" s="13" t="s">
        <v>246</v>
      </c>
      <c r="J6" s="289">
        <v>2017</v>
      </c>
      <c r="K6" s="118" t="s">
        <v>904</v>
      </c>
      <c r="L6" s="295">
        <v>1</v>
      </c>
      <c r="M6" s="13" t="s">
        <v>180</v>
      </c>
      <c r="N6" s="13" t="s">
        <v>181</v>
      </c>
      <c r="O6" s="13"/>
      <c r="P6" s="13">
        <v>2017</v>
      </c>
      <c r="Q6" s="13" t="s">
        <v>182</v>
      </c>
      <c r="R6" s="23"/>
      <c r="S6" s="23"/>
      <c r="T6" s="13">
        <v>1</v>
      </c>
      <c r="U6" s="39">
        <v>0.21</v>
      </c>
      <c r="V6" s="13">
        <v>1</v>
      </c>
      <c r="W6" s="13" t="s">
        <v>183</v>
      </c>
      <c r="X6" s="13">
        <v>1</v>
      </c>
      <c r="Y6" s="13" t="s">
        <v>184</v>
      </c>
      <c r="Z6" s="15">
        <v>1</v>
      </c>
      <c r="AA6" s="15" t="s">
        <v>185</v>
      </c>
      <c r="AB6" s="13"/>
      <c r="AC6" s="13"/>
      <c r="AD6" s="13"/>
      <c r="AE6" s="13"/>
      <c r="AF6" s="13"/>
      <c r="AG6" s="13"/>
      <c r="AH6" s="13">
        <v>4</v>
      </c>
      <c r="AI6" s="13" t="s">
        <v>673</v>
      </c>
      <c r="AJ6" s="23"/>
      <c r="AK6" s="13"/>
      <c r="AL6" s="13"/>
      <c r="AM6" s="13"/>
      <c r="AN6" s="13"/>
      <c r="AO6" s="13"/>
      <c r="AP6" s="13"/>
      <c r="AQ6" s="13"/>
      <c r="AR6" s="13"/>
      <c r="AS6" s="13"/>
      <c r="AT6" s="13"/>
      <c r="AU6" s="13"/>
      <c r="AV6" s="13"/>
      <c r="AW6" s="13"/>
      <c r="AX6" s="13"/>
      <c r="AY6" s="13">
        <v>1</v>
      </c>
      <c r="AZ6" s="13"/>
      <c r="BA6" s="13"/>
      <c r="BB6" s="13"/>
      <c r="BC6" s="13"/>
      <c r="BD6" s="13"/>
      <c r="BE6" s="13">
        <v>1</v>
      </c>
      <c r="BF6" s="13">
        <v>1</v>
      </c>
      <c r="BG6" s="13">
        <v>1</v>
      </c>
      <c r="BH6" s="13"/>
      <c r="BI6" s="13"/>
      <c r="BJ6" s="13"/>
      <c r="BK6" s="79"/>
      <c r="BL6" s="81">
        <v>169245</v>
      </c>
      <c r="BM6" s="77">
        <v>19.422000000000001</v>
      </c>
      <c r="BN6" s="151">
        <v>7848097</v>
      </c>
      <c r="BO6" s="13">
        <v>20000</v>
      </c>
      <c r="BP6" s="13"/>
      <c r="BQ6" s="13" t="s">
        <v>683</v>
      </c>
      <c r="BR6" s="13"/>
      <c r="BS6" s="13"/>
      <c r="BT6" s="13"/>
      <c r="BU6" s="13">
        <v>1.79</v>
      </c>
      <c r="BV6" s="13"/>
      <c r="BW6" s="13"/>
      <c r="BX6" s="13"/>
      <c r="BY6" s="13"/>
      <c r="BZ6" s="13"/>
      <c r="CA6" s="13"/>
      <c r="CB6" s="13"/>
      <c r="CC6" s="13"/>
      <c r="CD6" s="13"/>
      <c r="CE6" s="13" t="s">
        <v>707</v>
      </c>
      <c r="CF6" s="13">
        <v>12.1524</v>
      </c>
      <c r="CG6" s="13" t="s">
        <v>186</v>
      </c>
      <c r="CH6" s="13"/>
      <c r="CI6" s="13" t="s">
        <v>187</v>
      </c>
      <c r="CJ6" s="13">
        <v>1</v>
      </c>
      <c r="CK6" s="13">
        <v>1</v>
      </c>
      <c r="CL6" s="13"/>
      <c r="CM6" s="13"/>
      <c r="CN6" s="13"/>
      <c r="CO6" s="13"/>
      <c r="CP6" s="13"/>
      <c r="CQ6" s="13"/>
      <c r="CR6" s="13"/>
      <c r="CS6" s="40" t="s">
        <v>188</v>
      </c>
      <c r="CT6" s="13" t="s">
        <v>189</v>
      </c>
      <c r="CU6" s="13"/>
      <c r="CV6" s="13"/>
      <c r="CW6" s="39">
        <v>0.44</v>
      </c>
      <c r="CX6" s="13"/>
      <c r="CY6" s="20"/>
      <c r="CZ6" s="13"/>
      <c r="DA6" s="13"/>
      <c r="DB6" s="13"/>
      <c r="DC6" s="13"/>
      <c r="DD6" s="13"/>
      <c r="DE6" s="20"/>
      <c r="DF6" s="13"/>
      <c r="DG6" s="13" t="s">
        <v>190</v>
      </c>
      <c r="DH6" s="13" t="s">
        <v>191</v>
      </c>
      <c r="DI6" s="13" t="s">
        <v>192</v>
      </c>
      <c r="DJ6" s="13"/>
      <c r="DK6" s="13"/>
      <c r="DL6" s="13"/>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row>
    <row r="7" spans="1:189" ht="15.9" customHeight="1" x14ac:dyDescent="0.75">
      <c r="A7" s="66">
        <v>4</v>
      </c>
      <c r="B7" s="30" t="s">
        <v>198</v>
      </c>
      <c r="C7" s="13" t="s">
        <v>198</v>
      </c>
      <c r="D7" s="13" t="s">
        <v>199</v>
      </c>
      <c r="E7" s="13" t="s">
        <v>200</v>
      </c>
      <c r="F7" s="13" t="s">
        <v>118</v>
      </c>
      <c r="G7" s="13" t="s">
        <v>124</v>
      </c>
      <c r="H7" s="13" t="s">
        <v>120</v>
      </c>
      <c r="I7" s="13" t="s">
        <v>246</v>
      </c>
      <c r="J7" s="289">
        <v>2017</v>
      </c>
      <c r="K7" s="118" t="s">
        <v>904</v>
      </c>
      <c r="L7" s="294">
        <v>1</v>
      </c>
      <c r="M7" s="13" t="s">
        <v>201</v>
      </c>
      <c r="N7" s="13" t="s">
        <v>202</v>
      </c>
      <c r="O7" s="13" t="s">
        <v>902</v>
      </c>
      <c r="P7" s="13">
        <v>2016</v>
      </c>
      <c r="Q7" s="13" t="s">
        <v>203</v>
      </c>
      <c r="R7" s="23">
        <v>1</v>
      </c>
      <c r="S7" s="23">
        <v>2</v>
      </c>
      <c r="T7" s="13"/>
      <c r="U7" s="13"/>
      <c r="V7" s="13"/>
      <c r="W7" s="13"/>
      <c r="X7" s="13"/>
      <c r="Y7" s="13"/>
      <c r="Z7" s="13"/>
      <c r="AA7" s="13"/>
      <c r="AB7" s="13"/>
      <c r="AC7" s="13"/>
      <c r="AD7" s="13"/>
      <c r="AE7" s="13"/>
      <c r="AF7" s="13"/>
      <c r="AG7" s="13"/>
      <c r="AH7" s="13">
        <v>4</v>
      </c>
      <c r="AI7" s="13" t="s">
        <v>204</v>
      </c>
      <c r="AJ7" s="2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77">
        <v>135.76496800000001</v>
      </c>
      <c r="BL7" s="80">
        <v>111614</v>
      </c>
      <c r="BM7" s="77">
        <v>12.4</v>
      </c>
      <c r="BN7" s="81"/>
      <c r="BO7" s="13">
        <v>400</v>
      </c>
      <c r="BP7" s="13"/>
      <c r="BQ7" s="13"/>
      <c r="BR7" s="13"/>
      <c r="BS7" s="13"/>
      <c r="BT7" s="13"/>
      <c r="BU7" s="13"/>
      <c r="BV7" s="13"/>
      <c r="BW7" s="39" t="s">
        <v>205</v>
      </c>
      <c r="BX7" s="39" t="s">
        <v>206</v>
      </c>
      <c r="BY7" s="13"/>
      <c r="BZ7" s="13"/>
      <c r="CA7" s="13">
        <v>1</v>
      </c>
      <c r="CB7" s="13"/>
      <c r="CC7" s="13"/>
      <c r="CD7" s="13"/>
      <c r="CE7" s="24" t="s">
        <v>207</v>
      </c>
      <c r="CF7" s="59">
        <v>9.9220000000000006</v>
      </c>
      <c r="CG7" s="13">
        <v>123040646.09999999</v>
      </c>
      <c r="CH7" s="13"/>
      <c r="CI7" s="13"/>
      <c r="CJ7" s="13"/>
      <c r="CK7" s="13"/>
      <c r="CL7" s="13"/>
      <c r="CM7" s="13"/>
      <c r="CN7" s="13"/>
      <c r="CO7" s="13"/>
      <c r="CP7" s="24">
        <v>32503900</v>
      </c>
      <c r="CQ7" s="13"/>
      <c r="CR7" s="13"/>
      <c r="CS7" s="24" t="s">
        <v>208</v>
      </c>
      <c r="CT7" s="13"/>
      <c r="CU7" s="13"/>
      <c r="CV7" s="13" t="s">
        <v>209</v>
      </c>
      <c r="CW7" s="13"/>
      <c r="CX7" s="13"/>
      <c r="CY7" s="20"/>
      <c r="CZ7" s="13"/>
      <c r="DA7" s="13"/>
      <c r="DB7" s="13"/>
      <c r="DC7" s="13"/>
      <c r="DD7" s="13"/>
      <c r="DE7" s="20"/>
      <c r="DF7" s="13"/>
      <c r="DG7" s="13"/>
      <c r="DH7" s="13"/>
      <c r="DI7" s="13" t="s">
        <v>210</v>
      </c>
      <c r="DJ7" s="13"/>
      <c r="DK7" s="13"/>
      <c r="DL7" s="39">
        <v>0.05</v>
      </c>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row>
    <row r="8" spans="1:189" s="38" customFormat="1" ht="15.9" customHeight="1" x14ac:dyDescent="0.75">
      <c r="A8" s="66">
        <v>5</v>
      </c>
      <c r="B8" s="32" t="s">
        <v>214</v>
      </c>
      <c r="C8" s="20" t="s">
        <v>214</v>
      </c>
      <c r="D8" s="20" t="s">
        <v>215</v>
      </c>
      <c r="E8" s="20" t="s">
        <v>117</v>
      </c>
      <c r="F8" s="20" t="s">
        <v>118</v>
      </c>
      <c r="G8" s="20" t="s">
        <v>124</v>
      </c>
      <c r="H8" s="20" t="s">
        <v>120</v>
      </c>
      <c r="I8" s="13" t="s">
        <v>246</v>
      </c>
      <c r="J8" s="290">
        <v>2016</v>
      </c>
      <c r="K8" s="118" t="s">
        <v>905</v>
      </c>
      <c r="L8" s="65"/>
      <c r="M8" s="20"/>
      <c r="N8" s="20"/>
      <c r="O8" s="20"/>
      <c r="P8" s="20"/>
      <c r="Q8" s="20"/>
      <c r="R8" s="33">
        <v>1</v>
      </c>
      <c r="S8" s="33">
        <v>2</v>
      </c>
      <c r="T8" s="20"/>
      <c r="U8" s="20"/>
      <c r="V8" s="20"/>
      <c r="W8" s="20"/>
      <c r="X8" s="20"/>
      <c r="Y8" s="20"/>
      <c r="Z8" s="20"/>
      <c r="AA8" s="20"/>
      <c r="AB8" s="20"/>
      <c r="AC8" s="20"/>
      <c r="AD8" s="20"/>
      <c r="AE8" s="20"/>
      <c r="AF8" s="20">
        <v>1</v>
      </c>
      <c r="AG8" s="20">
        <v>4.9800000000000004</v>
      </c>
      <c r="AH8" s="20">
        <v>3</v>
      </c>
      <c r="AI8" s="20"/>
      <c r="AJ8" s="33">
        <v>1</v>
      </c>
      <c r="AK8" s="20"/>
      <c r="AL8" s="20"/>
      <c r="AM8" s="20"/>
      <c r="AN8" s="20"/>
      <c r="AO8" s="20">
        <v>1</v>
      </c>
      <c r="AP8" s="20"/>
      <c r="AQ8" s="20"/>
      <c r="AR8" s="20"/>
      <c r="AS8" s="20"/>
      <c r="AT8" s="20">
        <v>1</v>
      </c>
      <c r="AU8" s="20"/>
      <c r="AV8" s="20"/>
      <c r="AW8" s="20">
        <v>1</v>
      </c>
      <c r="AX8" s="20">
        <v>1</v>
      </c>
      <c r="AY8" s="20"/>
      <c r="AZ8" s="20"/>
      <c r="BA8" s="20"/>
      <c r="BB8" s="20"/>
      <c r="BC8" s="20">
        <v>1</v>
      </c>
      <c r="BD8" s="20"/>
      <c r="BE8" s="20">
        <v>1</v>
      </c>
      <c r="BF8" s="20">
        <v>1</v>
      </c>
      <c r="BG8" s="20">
        <v>1</v>
      </c>
      <c r="BH8" s="20"/>
      <c r="BI8" s="20">
        <v>1</v>
      </c>
      <c r="BJ8" s="20"/>
      <c r="BK8" s="78">
        <v>1240.32</v>
      </c>
      <c r="BL8" s="86">
        <v>606000</v>
      </c>
      <c r="BM8" s="78">
        <v>94.39</v>
      </c>
      <c r="BN8" s="81">
        <v>1943000</v>
      </c>
      <c r="BO8" s="20">
        <v>1623</v>
      </c>
      <c r="BP8" s="20"/>
      <c r="BQ8" s="41" t="s">
        <v>689</v>
      </c>
      <c r="BR8" t="s">
        <v>688</v>
      </c>
      <c r="BS8" s="146" t="s">
        <v>794</v>
      </c>
      <c r="BT8" s="20" t="s">
        <v>216</v>
      </c>
      <c r="BU8" s="20">
        <v>6.4</v>
      </c>
      <c r="BV8" s="20" t="s">
        <v>217</v>
      </c>
      <c r="BW8" s="20"/>
      <c r="BX8" s="20"/>
      <c r="BY8" s="20" t="s">
        <v>218</v>
      </c>
      <c r="BZ8" s="20"/>
      <c r="CA8" s="20"/>
      <c r="CB8" s="20"/>
      <c r="CC8" s="20"/>
      <c r="CD8" s="20">
        <v>1</v>
      </c>
      <c r="CE8" s="20" t="s">
        <v>219</v>
      </c>
      <c r="CF8" s="20"/>
      <c r="CG8" s="20"/>
      <c r="CH8" s="20" t="s">
        <v>220</v>
      </c>
      <c r="CI8" s="20" t="s">
        <v>221</v>
      </c>
      <c r="CJ8" s="20">
        <v>1</v>
      </c>
      <c r="CK8" s="20">
        <v>1</v>
      </c>
      <c r="CL8" s="20"/>
      <c r="CM8" s="20"/>
      <c r="CN8" s="20"/>
      <c r="CO8" s="20" t="s">
        <v>222</v>
      </c>
      <c r="CP8" s="20"/>
      <c r="CQ8" s="20"/>
      <c r="CR8" s="20" t="s">
        <v>223</v>
      </c>
      <c r="CS8" s="20" t="s">
        <v>224</v>
      </c>
      <c r="CT8" s="20"/>
      <c r="CU8" s="20" t="s">
        <v>225</v>
      </c>
      <c r="CV8" s="20" t="s">
        <v>226</v>
      </c>
      <c r="CW8" s="20"/>
      <c r="CX8" s="20" t="s">
        <v>227</v>
      </c>
      <c r="CY8" s="20" t="s">
        <v>228</v>
      </c>
      <c r="CZ8" s="20" t="s">
        <v>229</v>
      </c>
      <c r="DA8" s="20"/>
      <c r="DB8" s="20"/>
      <c r="DC8" s="20"/>
      <c r="DD8" s="20"/>
      <c r="DE8" s="20" t="s">
        <v>230</v>
      </c>
      <c r="DF8" s="20" t="s">
        <v>231</v>
      </c>
      <c r="DG8" s="20"/>
      <c r="DH8" s="20" t="s">
        <v>232</v>
      </c>
      <c r="DI8" s="20" t="s">
        <v>233</v>
      </c>
      <c r="DJ8" s="20"/>
      <c r="DK8" s="20"/>
      <c r="DL8" s="20"/>
      <c r="DN8" s="37"/>
      <c r="DO8" s="37"/>
      <c r="DP8" s="37"/>
      <c r="DQ8" s="37"/>
      <c r="DR8" s="37"/>
      <c r="DS8" s="37"/>
      <c r="DT8" s="37"/>
      <c r="DU8" s="37"/>
      <c r="DV8" s="37"/>
      <c r="DW8" s="37"/>
      <c r="DX8" s="37"/>
      <c r="DY8" s="37"/>
      <c r="DZ8" s="37"/>
      <c r="EA8" s="37"/>
      <c r="EB8" s="37"/>
      <c r="EC8" s="37"/>
      <c r="ED8" s="37"/>
      <c r="EE8" s="37"/>
      <c r="EF8" s="37"/>
      <c r="EG8" s="37"/>
      <c r="EH8" s="37"/>
      <c r="EI8" s="37"/>
      <c r="EJ8" s="37"/>
      <c r="EK8" s="37"/>
      <c r="EL8" s="37"/>
      <c r="EM8" s="37"/>
      <c r="EN8" s="37"/>
      <c r="EO8" s="37"/>
      <c r="EP8" s="37"/>
      <c r="EQ8" s="37"/>
      <c r="ER8" s="37"/>
      <c r="ES8" s="37"/>
      <c r="ET8" s="37"/>
      <c r="EU8" s="37"/>
      <c r="EV8" s="37"/>
      <c r="EW8" s="37"/>
      <c r="EX8" s="37"/>
      <c r="EY8" s="37"/>
      <c r="EZ8" s="37"/>
      <c r="FA8" s="37"/>
      <c r="FB8" s="37"/>
      <c r="FC8" s="37"/>
      <c r="FD8" s="37"/>
      <c r="FE8" s="37"/>
      <c r="FF8" s="37"/>
      <c r="FG8" s="37"/>
      <c r="FH8" s="37"/>
      <c r="FI8" s="37"/>
      <c r="FJ8" s="37"/>
      <c r="FK8" s="37"/>
      <c r="FL8" s="37"/>
      <c r="FM8" s="37"/>
      <c r="FN8" s="37"/>
      <c r="FO8" s="37"/>
      <c r="FP8" s="37"/>
      <c r="FQ8" s="37"/>
      <c r="FR8" s="37"/>
      <c r="FS8" s="37"/>
      <c r="FT8" s="37"/>
      <c r="FU8" s="37"/>
      <c r="FV8" s="37"/>
      <c r="FW8" s="37"/>
      <c r="FX8" s="37"/>
      <c r="FY8" s="37"/>
      <c r="FZ8" s="37"/>
      <c r="GA8" s="37"/>
      <c r="GB8" s="37"/>
      <c r="GC8" s="37"/>
      <c r="GD8" s="37"/>
      <c r="GE8" s="37"/>
      <c r="GF8" s="37"/>
    </row>
    <row r="9" spans="1:189" ht="15.9" customHeight="1" x14ac:dyDescent="0.75">
      <c r="A9" s="66">
        <v>6</v>
      </c>
      <c r="B9" s="13" t="s">
        <v>242</v>
      </c>
      <c r="C9" s="13" t="s">
        <v>243</v>
      </c>
      <c r="D9" s="13" t="s">
        <v>244</v>
      </c>
      <c r="E9" s="13" t="s">
        <v>179</v>
      </c>
      <c r="F9" s="13" t="s">
        <v>245</v>
      </c>
      <c r="G9" s="13" t="s">
        <v>124</v>
      </c>
      <c r="H9" s="13" t="s">
        <v>120</v>
      </c>
      <c r="I9" s="13" t="s">
        <v>246</v>
      </c>
      <c r="J9" s="289">
        <v>2018</v>
      </c>
      <c r="K9" s="115"/>
      <c r="L9" s="294">
        <v>1</v>
      </c>
      <c r="M9" s="13" t="s">
        <v>247</v>
      </c>
      <c r="N9" s="13" t="s">
        <v>244</v>
      </c>
      <c r="O9" s="13"/>
      <c r="P9" s="13">
        <v>2019</v>
      </c>
      <c r="Q9" s="13" t="s">
        <v>248</v>
      </c>
      <c r="R9" s="23">
        <v>1</v>
      </c>
      <c r="S9" s="23">
        <v>3</v>
      </c>
      <c r="T9" s="13"/>
      <c r="U9" s="13"/>
      <c r="V9" s="13"/>
      <c r="W9" s="13"/>
      <c r="X9" s="13"/>
      <c r="Y9" s="13"/>
      <c r="Z9" s="13"/>
      <c r="AA9" s="13"/>
      <c r="AB9" s="13"/>
      <c r="AC9" s="13"/>
      <c r="AD9" s="13"/>
      <c r="AE9" s="13"/>
      <c r="AF9" s="13"/>
      <c r="AG9" s="13"/>
      <c r="AH9" s="13">
        <v>4</v>
      </c>
      <c r="AI9" s="13"/>
      <c r="AJ9" s="23">
        <v>1</v>
      </c>
      <c r="AK9" s="13"/>
      <c r="AL9" s="13"/>
      <c r="AM9" s="13"/>
      <c r="AN9" s="13"/>
      <c r="AO9" s="13"/>
      <c r="AP9" s="13">
        <v>1</v>
      </c>
      <c r="AQ9" s="13"/>
      <c r="AR9" s="13"/>
      <c r="AS9" s="13"/>
      <c r="AT9" s="13"/>
      <c r="AU9" s="13"/>
      <c r="AV9" s="13"/>
      <c r="AW9" s="13"/>
      <c r="AX9" s="13" t="s">
        <v>125</v>
      </c>
      <c r="AY9" s="13"/>
      <c r="AZ9" s="13"/>
      <c r="BA9" s="13">
        <v>1</v>
      </c>
      <c r="BB9" s="13"/>
      <c r="BC9" s="13"/>
      <c r="BD9" s="13"/>
      <c r="BE9" s="13">
        <v>1</v>
      </c>
      <c r="BF9" s="13"/>
      <c r="BG9" s="13"/>
      <c r="BH9" s="13">
        <v>1</v>
      </c>
      <c r="BI9" s="13"/>
      <c r="BJ9" s="13"/>
      <c r="BK9" s="80">
        <v>776.53499999999997</v>
      </c>
      <c r="BL9" s="80">
        <v>210306</v>
      </c>
      <c r="BM9" s="77">
        <v>23.5</v>
      </c>
      <c r="BN9" s="149">
        <v>190535</v>
      </c>
      <c r="BO9" s="67"/>
      <c r="BP9" s="13"/>
      <c r="BQ9" s="13" t="s">
        <v>697</v>
      </c>
      <c r="BR9" s="13" t="s">
        <v>249</v>
      </c>
      <c r="BS9" s="13"/>
      <c r="BT9" s="13"/>
      <c r="BU9" s="13" t="s">
        <v>698</v>
      </c>
      <c r="BV9" s="13" t="s">
        <v>250</v>
      </c>
      <c r="BW9" s="13"/>
      <c r="BX9" s="13"/>
      <c r="BY9" s="13" t="s">
        <v>251</v>
      </c>
      <c r="BZ9" s="26">
        <v>1</v>
      </c>
      <c r="CA9" s="26"/>
      <c r="CB9" s="26"/>
      <c r="CC9" s="26"/>
      <c r="CD9" s="26"/>
      <c r="CE9" s="13" t="s">
        <v>252</v>
      </c>
      <c r="CF9" s="13">
        <v>40.340000000000003</v>
      </c>
      <c r="CG9" s="13"/>
      <c r="CH9" s="13"/>
      <c r="CI9" s="13" t="s">
        <v>253</v>
      </c>
      <c r="CJ9" s="13">
        <v>1</v>
      </c>
      <c r="CK9" s="13">
        <v>1</v>
      </c>
      <c r="CL9" s="13"/>
      <c r="CM9" s="13"/>
      <c r="CN9" s="13"/>
      <c r="CO9" s="13"/>
      <c r="CP9" s="13"/>
      <c r="CQ9" s="13" t="s">
        <v>254</v>
      </c>
      <c r="CR9" s="13" t="s">
        <v>255</v>
      </c>
      <c r="CS9" s="13" t="s">
        <v>256</v>
      </c>
      <c r="CT9" s="13"/>
      <c r="CU9" s="13"/>
      <c r="CV9" s="13"/>
      <c r="CW9" s="27">
        <v>0.23499999999999999</v>
      </c>
      <c r="CX9" s="13" t="s">
        <v>257</v>
      </c>
      <c r="CY9" s="20" t="s">
        <v>258</v>
      </c>
      <c r="CZ9" s="13" t="s">
        <v>259</v>
      </c>
      <c r="DA9" s="24" t="s">
        <v>260</v>
      </c>
      <c r="DB9" s="26" t="s">
        <v>261</v>
      </c>
      <c r="DC9" s="13"/>
      <c r="DD9" s="13"/>
      <c r="DE9" s="20"/>
      <c r="DF9" s="13" t="s">
        <v>262</v>
      </c>
      <c r="DG9" s="13"/>
      <c r="DH9" s="13"/>
      <c r="DI9" s="13"/>
      <c r="DJ9" s="13"/>
      <c r="DK9" s="13"/>
      <c r="DL9" s="13" t="s">
        <v>263</v>
      </c>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row>
    <row r="10" spans="1:189" s="38" customFormat="1" ht="15.9" customHeight="1" x14ac:dyDescent="0.75">
      <c r="A10" s="66">
        <v>7</v>
      </c>
      <c r="B10" s="32" t="s">
        <v>266</v>
      </c>
      <c r="C10" s="20" t="s">
        <v>266</v>
      </c>
      <c r="D10" s="20" t="s">
        <v>267</v>
      </c>
      <c r="E10" s="20" t="s">
        <v>147</v>
      </c>
      <c r="F10" s="20" t="s">
        <v>118</v>
      </c>
      <c r="G10" s="20" t="s">
        <v>124</v>
      </c>
      <c r="H10" s="20" t="s">
        <v>120</v>
      </c>
      <c r="I10" s="13" t="s">
        <v>246</v>
      </c>
      <c r="J10" s="290">
        <v>2019</v>
      </c>
      <c r="K10" s="118" t="s">
        <v>904</v>
      </c>
      <c r="L10" s="65"/>
      <c r="M10" s="20"/>
      <c r="N10" s="20"/>
      <c r="O10" s="20"/>
      <c r="P10" s="20"/>
      <c r="Q10" s="20"/>
      <c r="R10" s="33">
        <v>1</v>
      </c>
      <c r="S10" s="33" t="s">
        <v>268</v>
      </c>
      <c r="T10" s="20"/>
      <c r="U10" s="20"/>
      <c r="V10" s="20"/>
      <c r="W10" s="20"/>
      <c r="X10" s="20"/>
      <c r="Y10" s="20"/>
      <c r="Z10" s="20"/>
      <c r="AA10" s="20"/>
      <c r="AB10" s="20"/>
      <c r="AC10" s="20"/>
      <c r="AD10" s="20"/>
      <c r="AE10" s="20"/>
      <c r="AF10" s="20"/>
      <c r="AG10" s="20"/>
      <c r="AH10" s="20">
        <v>4</v>
      </c>
      <c r="AI10" s="20"/>
      <c r="AJ10" s="33">
        <v>1</v>
      </c>
      <c r="AK10" s="20"/>
      <c r="AL10" s="20">
        <v>1</v>
      </c>
      <c r="AM10" s="20"/>
      <c r="AN10" s="20"/>
      <c r="AO10" s="20"/>
      <c r="AP10" s="20"/>
      <c r="AQ10" s="20"/>
      <c r="AR10" s="20"/>
      <c r="AS10" s="20"/>
      <c r="AT10" s="20"/>
      <c r="AU10" s="20"/>
      <c r="AV10" s="20"/>
      <c r="AW10" s="20">
        <v>1</v>
      </c>
      <c r="AX10" s="20">
        <v>1</v>
      </c>
      <c r="AY10" s="20"/>
      <c r="AZ10" s="20"/>
      <c r="BA10" s="20">
        <v>1</v>
      </c>
      <c r="BB10" s="20"/>
      <c r="BC10" s="20">
        <v>1</v>
      </c>
      <c r="BD10" s="20"/>
      <c r="BE10" s="20">
        <v>1</v>
      </c>
      <c r="BF10" s="20">
        <v>1</v>
      </c>
      <c r="BG10" s="20"/>
      <c r="BH10" s="20">
        <v>1</v>
      </c>
      <c r="BI10" s="20"/>
      <c r="BJ10" s="20" t="s">
        <v>269</v>
      </c>
      <c r="BK10" s="79"/>
      <c r="BL10" s="86">
        <v>235459</v>
      </c>
      <c r="BM10" s="86">
        <v>25.675939</v>
      </c>
      <c r="BN10" s="81"/>
      <c r="BO10" s="29">
        <v>20000</v>
      </c>
      <c r="BP10" s="20"/>
      <c r="BQ10" s="20"/>
      <c r="BR10" s="20"/>
      <c r="BS10" s="20" t="s">
        <v>690</v>
      </c>
      <c r="BT10" s="20"/>
      <c r="BU10" s="20"/>
      <c r="BV10" s="20" t="s">
        <v>270</v>
      </c>
      <c r="BW10" s="20"/>
      <c r="BX10" s="20"/>
      <c r="BY10" s="20" t="s">
        <v>271</v>
      </c>
      <c r="BZ10" s="20"/>
      <c r="CA10" s="20">
        <v>1</v>
      </c>
      <c r="CB10" s="20"/>
      <c r="CC10" s="20"/>
      <c r="CD10" s="20"/>
      <c r="CE10" s="20" t="s">
        <v>272</v>
      </c>
      <c r="CF10" s="20">
        <v>10</v>
      </c>
      <c r="CG10" s="20"/>
      <c r="CH10" s="20"/>
      <c r="CI10" s="20" t="s">
        <v>273</v>
      </c>
      <c r="CJ10" s="20">
        <v>1</v>
      </c>
      <c r="CK10" s="20">
        <v>1</v>
      </c>
      <c r="CL10" s="20"/>
      <c r="CM10" s="20"/>
      <c r="CN10" s="20" t="s">
        <v>274</v>
      </c>
      <c r="CO10" s="20"/>
      <c r="CP10" s="20"/>
      <c r="CQ10" s="20"/>
      <c r="CR10" s="20" t="s">
        <v>275</v>
      </c>
      <c r="CS10" s="20" t="s">
        <v>276</v>
      </c>
      <c r="CT10" s="20"/>
      <c r="CU10" s="20"/>
      <c r="CV10" s="20"/>
      <c r="CW10" s="20" t="s">
        <v>277</v>
      </c>
      <c r="CX10" s="20" t="s">
        <v>278</v>
      </c>
      <c r="CY10" s="20"/>
      <c r="CZ10" s="20"/>
      <c r="DA10" s="20"/>
      <c r="DB10" s="20"/>
      <c r="DC10" s="20"/>
      <c r="DD10" s="20"/>
      <c r="DE10" s="20" t="s">
        <v>279</v>
      </c>
      <c r="DF10" s="20" t="s">
        <v>280</v>
      </c>
      <c r="DG10" s="20"/>
      <c r="DH10" s="34">
        <v>0.33</v>
      </c>
      <c r="DI10" s="20" t="s">
        <v>281</v>
      </c>
      <c r="DJ10" s="20"/>
      <c r="DK10" s="20"/>
      <c r="DL10" s="34">
        <v>0.33</v>
      </c>
      <c r="DN10" s="37"/>
      <c r="DO10" s="37"/>
      <c r="DP10" s="37"/>
      <c r="DQ10" s="37"/>
      <c r="DR10" s="37"/>
      <c r="DS10" s="37"/>
      <c r="DT10" s="37"/>
      <c r="DU10" s="37"/>
      <c r="DV10" s="37"/>
      <c r="DW10" s="37"/>
      <c r="DX10" s="37"/>
      <c r="DY10" s="37"/>
      <c r="DZ10" s="37"/>
      <c r="EA10" s="37"/>
      <c r="EB10" s="37"/>
      <c r="EC10" s="37"/>
      <c r="ED10" s="37"/>
      <c r="EE10" s="37"/>
      <c r="EF10" s="37"/>
      <c r="EG10" s="37"/>
      <c r="EH10" s="37"/>
      <c r="EI10" s="37"/>
      <c r="EJ10" s="37"/>
      <c r="EK10" s="37"/>
      <c r="EL10" s="37"/>
      <c r="EM10" s="37"/>
      <c r="EN10" s="37"/>
      <c r="EO10" s="37"/>
      <c r="EP10" s="37"/>
      <c r="EQ10" s="37"/>
      <c r="ER10" s="37"/>
      <c r="ES10" s="37"/>
      <c r="ET10" s="37"/>
      <c r="EU10" s="37"/>
      <c r="EV10" s="37"/>
      <c r="EW10" s="37"/>
      <c r="EX10" s="37"/>
      <c r="EY10" s="37"/>
      <c r="EZ10" s="37"/>
      <c r="FA10" s="37"/>
      <c r="FB10" s="37"/>
      <c r="FC10" s="37"/>
      <c r="FD10" s="37"/>
      <c r="FE10" s="37"/>
      <c r="FF10" s="37"/>
      <c r="FG10" s="37"/>
      <c r="FH10" s="37"/>
      <c r="FI10" s="37"/>
      <c r="FJ10" s="37"/>
      <c r="FK10" s="37"/>
      <c r="FL10" s="37"/>
      <c r="FM10" s="37"/>
      <c r="FN10" s="37"/>
      <c r="FO10" s="37"/>
      <c r="FP10" s="37"/>
      <c r="FQ10" s="37"/>
      <c r="FR10" s="37"/>
      <c r="FS10" s="37"/>
      <c r="FT10" s="37"/>
      <c r="FU10" s="37"/>
      <c r="FV10" s="37"/>
      <c r="FW10" s="37"/>
      <c r="FX10" s="37"/>
      <c r="FY10" s="37"/>
      <c r="FZ10" s="37"/>
      <c r="GA10" s="37"/>
      <c r="GB10" s="37"/>
      <c r="GC10" s="37"/>
      <c r="GD10" s="37"/>
      <c r="GE10" s="37"/>
      <c r="GF10" s="37"/>
    </row>
    <row r="11" spans="1:189" s="72" customFormat="1" ht="15.9" customHeight="1" x14ac:dyDescent="0.75">
      <c r="A11" s="66">
        <v>8</v>
      </c>
      <c r="B11" s="69" t="s">
        <v>290</v>
      </c>
      <c r="C11" s="66" t="s">
        <v>291</v>
      </c>
      <c r="D11" s="66" t="s">
        <v>292</v>
      </c>
      <c r="E11" s="66" t="s">
        <v>147</v>
      </c>
      <c r="F11" s="66" t="s">
        <v>118</v>
      </c>
      <c r="G11" s="66" t="s">
        <v>124</v>
      </c>
      <c r="H11" s="66" t="s">
        <v>120</v>
      </c>
      <c r="I11" s="13" t="s">
        <v>246</v>
      </c>
      <c r="J11" s="291">
        <v>2016</v>
      </c>
      <c r="K11" s="118" t="s">
        <v>904</v>
      </c>
      <c r="L11" s="296"/>
      <c r="M11" s="66"/>
      <c r="N11" s="66"/>
      <c r="O11" s="66"/>
      <c r="P11" s="66"/>
      <c r="Q11" s="66"/>
      <c r="R11" s="70">
        <v>1</v>
      </c>
      <c r="S11" s="70" t="s">
        <v>268</v>
      </c>
      <c r="T11" s="66"/>
      <c r="U11" s="66"/>
      <c r="V11" s="66"/>
      <c r="W11" s="66"/>
      <c r="X11" s="66"/>
      <c r="Y11" s="66"/>
      <c r="Z11" s="66"/>
      <c r="AA11" s="66"/>
      <c r="AB11" s="66"/>
      <c r="AC11" s="66"/>
      <c r="AD11" s="66"/>
      <c r="AE11" s="66"/>
      <c r="AF11" s="66"/>
      <c r="AG11" s="66"/>
      <c r="AH11" s="66">
        <v>4</v>
      </c>
      <c r="AI11" s="66" t="s">
        <v>293</v>
      </c>
      <c r="AJ11" s="70"/>
      <c r="AK11" s="66"/>
      <c r="AL11" s="66"/>
      <c r="AM11" s="66"/>
      <c r="AN11" s="66"/>
      <c r="AO11" s="66"/>
      <c r="AP11" s="66"/>
      <c r="AQ11" s="66"/>
      <c r="AR11" s="66"/>
      <c r="AS11" s="66"/>
      <c r="AT11" s="66"/>
      <c r="AU11" s="66"/>
      <c r="AV11" s="66"/>
      <c r="AW11" s="66"/>
      <c r="AX11" s="66">
        <v>1</v>
      </c>
      <c r="AY11" s="66">
        <v>1</v>
      </c>
      <c r="AZ11" s="66"/>
      <c r="BA11" s="66"/>
      <c r="BB11" s="66"/>
      <c r="BC11" s="66"/>
      <c r="BD11" s="66"/>
      <c r="BE11" s="66">
        <v>1</v>
      </c>
      <c r="BF11" s="66"/>
      <c r="BG11" s="66"/>
      <c r="BH11" s="66"/>
      <c r="BI11" s="66"/>
      <c r="BJ11" s="66"/>
      <c r="BK11" s="81">
        <v>294.76</v>
      </c>
      <c r="BL11" s="81">
        <v>86682</v>
      </c>
      <c r="BM11" s="81">
        <v>9.1559609999999996</v>
      </c>
      <c r="BN11" s="81">
        <v>89987</v>
      </c>
      <c r="BO11" s="66">
        <v>3000</v>
      </c>
      <c r="BP11" s="66"/>
      <c r="BQ11" s="66"/>
      <c r="BR11" s="71">
        <v>0.16</v>
      </c>
      <c r="BS11" s="66"/>
      <c r="BT11" s="66"/>
      <c r="BU11" s="66"/>
      <c r="BV11" s="66"/>
      <c r="BW11" s="66"/>
      <c r="BX11" s="66"/>
      <c r="BY11" s="66"/>
      <c r="BZ11" s="66"/>
      <c r="CA11" s="66"/>
      <c r="CB11" s="66"/>
      <c r="CC11" s="66"/>
      <c r="CD11" s="66"/>
      <c r="CE11" s="66"/>
      <c r="CF11" s="66"/>
      <c r="CG11" s="66"/>
      <c r="CH11" s="66" t="s">
        <v>294</v>
      </c>
      <c r="CI11" s="66"/>
      <c r="CJ11" s="66"/>
      <c r="CK11" s="66"/>
      <c r="CL11" s="66"/>
      <c r="CM11" s="66"/>
      <c r="CN11" s="66"/>
      <c r="CO11" s="66"/>
      <c r="CP11" s="66"/>
      <c r="CQ11" s="66"/>
      <c r="CR11" s="66"/>
      <c r="CS11" s="66" t="s">
        <v>295</v>
      </c>
      <c r="CT11" s="66"/>
      <c r="CU11" s="66"/>
      <c r="CW11" s="71">
        <v>0.76</v>
      </c>
      <c r="CX11" s="66"/>
      <c r="CY11" s="66"/>
      <c r="CZ11" s="66"/>
      <c r="DA11" s="66"/>
      <c r="DB11" s="66"/>
      <c r="DC11" s="66" t="s">
        <v>296</v>
      </c>
      <c r="DD11" s="66"/>
      <c r="DE11" s="66"/>
      <c r="DF11" s="66"/>
      <c r="DG11" s="66"/>
      <c r="DH11" s="66"/>
      <c r="DI11" s="66"/>
      <c r="DJ11" s="66"/>
      <c r="DK11" s="66"/>
      <c r="DL11" s="66"/>
      <c r="DN11" s="75"/>
      <c r="DO11" s="75"/>
      <c r="DP11" s="75"/>
      <c r="DQ11" s="75"/>
      <c r="DR11" s="75"/>
      <c r="DS11" s="75"/>
      <c r="DT11" s="75"/>
      <c r="DU11" s="75"/>
      <c r="DV11" s="75"/>
      <c r="DW11" s="75"/>
      <c r="DX11" s="75"/>
      <c r="DY11" s="75"/>
      <c r="DZ11" s="75"/>
      <c r="EA11" s="75"/>
      <c r="EB11" s="75"/>
      <c r="EC11" s="75"/>
      <c r="ED11" s="75"/>
      <c r="EE11" s="75"/>
      <c r="EF11" s="75"/>
      <c r="EG11" s="75"/>
      <c r="EH11" s="75"/>
      <c r="EI11" s="75"/>
      <c r="EJ11" s="75"/>
      <c r="EK11" s="75"/>
      <c r="EL11" s="75"/>
      <c r="EM11" s="75"/>
      <c r="EN11" s="75"/>
      <c r="EO11" s="75"/>
      <c r="EP11" s="75"/>
      <c r="EQ11" s="75"/>
      <c r="ER11" s="75"/>
      <c r="ES11" s="75"/>
      <c r="ET11" s="75"/>
      <c r="EU11" s="75"/>
      <c r="EV11" s="75"/>
      <c r="EW11" s="75"/>
      <c r="EX11" s="75"/>
      <c r="EY11" s="75"/>
      <c r="EZ11" s="75"/>
      <c r="FA11" s="75"/>
      <c r="FB11" s="75"/>
      <c r="FC11" s="75"/>
      <c r="FD11" s="75"/>
      <c r="FE11" s="75"/>
      <c r="FF11" s="75"/>
      <c r="FG11" s="75"/>
      <c r="FH11" s="75"/>
      <c r="FI11" s="75"/>
      <c r="FJ11" s="75"/>
      <c r="FK11" s="75"/>
      <c r="FL11" s="75"/>
      <c r="FM11" s="75"/>
      <c r="FN11" s="75"/>
      <c r="FO11" s="75"/>
      <c r="FP11" s="75"/>
      <c r="FQ11" s="75"/>
      <c r="FR11" s="75"/>
      <c r="FS11" s="75"/>
      <c r="FT11" s="75"/>
      <c r="FU11" s="75"/>
      <c r="FV11" s="75"/>
      <c r="FW11" s="75"/>
      <c r="FX11" s="75"/>
      <c r="FY11" s="75"/>
      <c r="FZ11" s="75"/>
      <c r="GA11" s="75"/>
      <c r="GB11" s="75"/>
      <c r="GC11" s="75"/>
      <c r="GD11" s="75"/>
      <c r="GE11" s="75"/>
      <c r="GF11" s="75"/>
    </row>
    <row r="12" spans="1:189" ht="15.9" customHeight="1" x14ac:dyDescent="0.75">
      <c r="A12" s="66">
        <v>9</v>
      </c>
      <c r="B12" s="13" t="s">
        <v>299</v>
      </c>
      <c r="C12" s="13" t="s">
        <v>299</v>
      </c>
      <c r="D12" s="13" t="s">
        <v>178</v>
      </c>
      <c r="E12" s="13" t="s">
        <v>179</v>
      </c>
      <c r="F12" s="13" t="s">
        <v>118</v>
      </c>
      <c r="G12" s="13" t="s">
        <v>124</v>
      </c>
      <c r="H12" s="13" t="s">
        <v>120</v>
      </c>
      <c r="I12" s="13" t="s">
        <v>246</v>
      </c>
      <c r="J12" s="289">
        <v>2017</v>
      </c>
      <c r="K12" s="118" t="s">
        <v>904</v>
      </c>
      <c r="L12" s="294"/>
      <c r="M12" s="26"/>
      <c r="N12" s="13"/>
      <c r="O12" s="26"/>
      <c r="P12" s="13"/>
      <c r="Q12" s="26"/>
      <c r="R12" s="23">
        <v>1</v>
      </c>
      <c r="S12" s="23">
        <v>2</v>
      </c>
      <c r="T12" s="13"/>
      <c r="U12" s="13"/>
      <c r="V12" s="13"/>
      <c r="W12" s="13"/>
      <c r="X12" s="13"/>
      <c r="Y12" s="13"/>
      <c r="Z12" s="13"/>
      <c r="AA12" s="13"/>
      <c r="AB12" s="13"/>
      <c r="AC12" s="13"/>
      <c r="AD12" s="13"/>
      <c r="AE12" s="13"/>
      <c r="AF12" s="13"/>
      <c r="AG12" s="13"/>
      <c r="AH12" s="13">
        <v>5</v>
      </c>
      <c r="AI12" s="26" t="s">
        <v>300</v>
      </c>
      <c r="AJ12" s="23"/>
      <c r="AK12" s="13"/>
      <c r="AL12" s="13"/>
      <c r="AM12" s="13"/>
      <c r="AN12" s="13"/>
      <c r="AO12" s="13"/>
      <c r="AP12" s="13"/>
      <c r="AQ12" s="13"/>
      <c r="AR12" s="13"/>
      <c r="AS12" s="13"/>
      <c r="AT12" s="13"/>
      <c r="AU12" s="13"/>
      <c r="AV12" s="13"/>
      <c r="AW12" s="13"/>
      <c r="AX12" s="13">
        <v>1</v>
      </c>
      <c r="AY12" s="13"/>
      <c r="AZ12" s="13"/>
      <c r="BA12" s="13">
        <v>1</v>
      </c>
      <c r="BB12" s="13"/>
      <c r="BC12" s="13"/>
      <c r="BD12" s="13"/>
      <c r="BE12" s="13">
        <v>1</v>
      </c>
      <c r="BF12" s="13">
        <v>1</v>
      </c>
      <c r="BG12" s="13">
        <v>1</v>
      </c>
      <c r="BH12" s="13"/>
      <c r="BI12" s="13"/>
      <c r="BJ12" s="13"/>
      <c r="BK12" s="79"/>
      <c r="BL12" s="80">
        <v>70297</v>
      </c>
      <c r="BM12" s="89">
        <v>7.3</v>
      </c>
      <c r="BN12" s="81"/>
      <c r="BO12" s="13">
        <v>6000</v>
      </c>
      <c r="BP12" s="13"/>
      <c r="BQ12" s="26" t="s">
        <v>699</v>
      </c>
      <c r="BR12" s="39" t="s">
        <v>301</v>
      </c>
      <c r="BS12" s="13"/>
      <c r="BT12" s="13"/>
      <c r="BU12" s="66">
        <v>2.16</v>
      </c>
      <c r="BV12" s="13"/>
      <c r="BW12" s="13" t="s">
        <v>302</v>
      </c>
      <c r="BX12" s="13"/>
      <c r="BY12" s="13" t="s">
        <v>303</v>
      </c>
      <c r="BZ12" s="13"/>
      <c r="CA12" s="13"/>
      <c r="CB12" s="13"/>
      <c r="CC12" s="13">
        <v>1</v>
      </c>
      <c r="CD12" s="13"/>
      <c r="CE12" s="31" t="s">
        <v>304</v>
      </c>
      <c r="CF12" s="96">
        <v>0.69</v>
      </c>
      <c r="CG12" s="13" t="s">
        <v>305</v>
      </c>
      <c r="CH12" s="13"/>
      <c r="CI12" s="13" t="s">
        <v>306</v>
      </c>
      <c r="CJ12" s="13"/>
      <c r="CK12" s="13"/>
      <c r="CL12" s="13">
        <v>1</v>
      </c>
      <c r="CM12" s="13"/>
      <c r="CN12" s="13"/>
      <c r="CO12" s="13"/>
      <c r="CP12" s="13"/>
      <c r="CQ12" s="13"/>
      <c r="CR12" s="13"/>
      <c r="CS12" s="13"/>
      <c r="CT12" s="13" t="s">
        <v>307</v>
      </c>
      <c r="CU12" s="13"/>
      <c r="CV12" s="13" t="s">
        <v>308</v>
      </c>
      <c r="CW12" s="39" t="s">
        <v>309</v>
      </c>
      <c r="CX12" s="13" t="s">
        <v>310</v>
      </c>
      <c r="CY12" s="20"/>
      <c r="CZ12" s="13"/>
      <c r="DA12" s="13" t="s">
        <v>311</v>
      </c>
      <c r="DB12" s="13"/>
      <c r="DC12" s="13" t="s">
        <v>312</v>
      </c>
      <c r="DD12" s="13"/>
      <c r="DE12" s="20"/>
      <c r="DF12" s="13" t="s">
        <v>313</v>
      </c>
      <c r="DG12" s="13"/>
      <c r="DH12" s="13" t="s">
        <v>314</v>
      </c>
      <c r="DI12" s="13" t="s">
        <v>315</v>
      </c>
      <c r="DJ12" s="13"/>
      <c r="DK12" s="13"/>
      <c r="DL12" s="13"/>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row>
    <row r="13" spans="1:189" s="38" customFormat="1" ht="15.9" customHeight="1" x14ac:dyDescent="0.75">
      <c r="A13" s="66">
        <v>10</v>
      </c>
      <c r="B13" s="32" t="s">
        <v>322</v>
      </c>
      <c r="C13" s="20" t="s">
        <v>322</v>
      </c>
      <c r="D13" s="20" t="s">
        <v>199</v>
      </c>
      <c r="E13" s="20" t="s">
        <v>200</v>
      </c>
      <c r="F13" s="20" t="s">
        <v>118</v>
      </c>
      <c r="G13" s="20" t="s">
        <v>124</v>
      </c>
      <c r="H13" s="20" t="s">
        <v>120</v>
      </c>
      <c r="I13" s="13" t="s">
        <v>246</v>
      </c>
      <c r="J13" s="290">
        <v>2018</v>
      </c>
      <c r="K13" s="118" t="s">
        <v>905</v>
      </c>
      <c r="L13" s="65"/>
      <c r="M13" s="20"/>
      <c r="N13" s="20"/>
      <c r="O13" s="20"/>
      <c r="P13" s="20"/>
      <c r="Q13" s="20"/>
      <c r="R13" s="33">
        <v>1</v>
      </c>
      <c r="S13" s="33" t="s">
        <v>268</v>
      </c>
      <c r="T13" s="20"/>
      <c r="U13" s="20"/>
      <c r="V13" s="20"/>
      <c r="W13" s="20"/>
      <c r="X13" s="20"/>
      <c r="Y13" s="20"/>
      <c r="Z13" s="20"/>
      <c r="AA13" s="20"/>
      <c r="AB13" s="20"/>
      <c r="AC13" s="20"/>
      <c r="AD13" s="20"/>
      <c r="AE13" s="20"/>
      <c r="AF13" s="20"/>
      <c r="AG13" s="20"/>
      <c r="AH13" s="20">
        <v>3</v>
      </c>
      <c r="AI13" s="20" t="s">
        <v>323</v>
      </c>
      <c r="AJ13" s="33"/>
      <c r="AK13" s="20"/>
      <c r="AL13" s="20"/>
      <c r="AM13" s="20"/>
      <c r="AN13" s="20"/>
      <c r="AO13" s="20"/>
      <c r="AP13" s="20"/>
      <c r="AQ13" s="20"/>
      <c r="AR13" s="20"/>
      <c r="AS13" s="20"/>
      <c r="AT13" s="20"/>
      <c r="AU13" s="20"/>
      <c r="AV13" s="20"/>
      <c r="AW13" s="20">
        <v>1</v>
      </c>
      <c r="AX13" s="20">
        <v>1</v>
      </c>
      <c r="AY13" s="20"/>
      <c r="AZ13" s="20"/>
      <c r="BA13" s="20"/>
      <c r="BB13" s="20"/>
      <c r="BC13" s="20"/>
      <c r="BD13" s="20">
        <v>1</v>
      </c>
      <c r="BE13" s="20">
        <v>1</v>
      </c>
      <c r="BF13" s="20"/>
      <c r="BG13" s="20">
        <v>1</v>
      </c>
      <c r="BH13" s="20"/>
      <c r="BI13" s="20">
        <v>1</v>
      </c>
      <c r="BJ13" s="20" t="s">
        <v>324</v>
      </c>
      <c r="BK13" s="78">
        <v>425</v>
      </c>
      <c r="BL13" s="78">
        <v>657000</v>
      </c>
      <c r="BM13" s="78">
        <v>73</v>
      </c>
      <c r="BN13" s="149">
        <v>910500</v>
      </c>
      <c r="BO13" s="29">
        <v>1996</v>
      </c>
      <c r="BP13" s="20"/>
      <c r="BQ13" s="20" t="s">
        <v>325</v>
      </c>
      <c r="BR13" s="20" t="s">
        <v>326</v>
      </c>
      <c r="BS13" s="20"/>
      <c r="BT13" s="20" t="s">
        <v>327</v>
      </c>
      <c r="BU13" s="20">
        <v>4</v>
      </c>
      <c r="BV13" s="20"/>
      <c r="BW13" s="20" t="s">
        <v>328</v>
      </c>
      <c r="BX13" s="20" t="s">
        <v>329</v>
      </c>
      <c r="BY13" s="20" t="s">
        <v>678</v>
      </c>
      <c r="BZ13" s="20">
        <v>1</v>
      </c>
      <c r="CA13" s="20"/>
      <c r="CB13" s="20">
        <v>1</v>
      </c>
      <c r="CC13" s="20"/>
      <c r="CD13" s="20"/>
      <c r="CE13" s="20"/>
      <c r="CF13" s="20"/>
      <c r="CG13" s="20" t="s">
        <v>330</v>
      </c>
      <c r="CH13" s="20" t="s">
        <v>331</v>
      </c>
      <c r="CI13" s="20" t="s">
        <v>332</v>
      </c>
      <c r="CJ13" s="20"/>
      <c r="CK13" s="20">
        <v>1</v>
      </c>
      <c r="CL13" s="20">
        <v>1</v>
      </c>
      <c r="CM13" s="20">
        <v>1</v>
      </c>
      <c r="CN13" s="20"/>
      <c r="CO13" s="20"/>
      <c r="CP13" s="20"/>
      <c r="CQ13" s="20"/>
      <c r="CR13" s="20" t="s">
        <v>333</v>
      </c>
      <c r="CS13" s="20"/>
      <c r="CT13" s="20"/>
      <c r="CU13" s="20"/>
      <c r="CV13" s="20"/>
      <c r="CW13" s="34">
        <v>0.45</v>
      </c>
      <c r="CX13" s="20" t="s">
        <v>334</v>
      </c>
      <c r="CY13" s="20"/>
      <c r="CZ13" s="20"/>
      <c r="DA13" s="20"/>
      <c r="DB13" s="20"/>
      <c r="DC13" s="20"/>
      <c r="DD13" s="20"/>
      <c r="DE13" s="20" t="s">
        <v>335</v>
      </c>
      <c r="DF13" s="20"/>
      <c r="DG13" s="20"/>
      <c r="DH13" s="20" t="s">
        <v>336</v>
      </c>
      <c r="DI13" s="20"/>
      <c r="DJ13" s="20"/>
      <c r="DK13" s="20"/>
      <c r="DL13" s="20"/>
      <c r="DN13" s="37"/>
      <c r="DO13" s="37"/>
      <c r="DP13" s="37"/>
      <c r="DQ13" s="37"/>
      <c r="DR13" s="37"/>
      <c r="DS13" s="37"/>
      <c r="DT13" s="37"/>
      <c r="DU13" s="37"/>
      <c r="DV13" s="37"/>
      <c r="DW13" s="37"/>
      <c r="DX13" s="37"/>
      <c r="DY13" s="37"/>
      <c r="DZ13" s="37"/>
      <c r="EA13" s="37"/>
      <c r="EB13" s="37"/>
      <c r="EC13" s="37"/>
      <c r="ED13" s="37"/>
      <c r="EE13" s="37"/>
      <c r="EF13" s="37"/>
      <c r="EG13" s="37"/>
      <c r="EH13" s="37"/>
      <c r="EI13" s="37"/>
      <c r="EJ13" s="37"/>
      <c r="EK13" s="37"/>
      <c r="EL13" s="37"/>
      <c r="EM13" s="37"/>
      <c r="EN13" s="37"/>
      <c r="EO13" s="37"/>
      <c r="EP13" s="37"/>
      <c r="EQ13" s="37"/>
      <c r="ER13" s="37"/>
      <c r="ES13" s="37"/>
      <c r="ET13" s="37"/>
      <c r="EU13" s="37"/>
      <c r="EV13" s="37"/>
      <c r="EW13" s="37"/>
      <c r="EX13" s="37"/>
      <c r="EY13" s="37"/>
      <c r="EZ13" s="37"/>
      <c r="FA13" s="37"/>
      <c r="FB13" s="37"/>
      <c r="FC13" s="37"/>
      <c r="FD13" s="37"/>
      <c r="FE13" s="37"/>
      <c r="FF13" s="37"/>
      <c r="FG13" s="37"/>
      <c r="FH13" s="37"/>
      <c r="FI13" s="37"/>
      <c r="FJ13" s="37"/>
      <c r="FK13" s="37"/>
      <c r="FL13" s="37"/>
      <c r="FM13" s="37"/>
      <c r="FN13" s="37"/>
      <c r="FO13" s="37"/>
      <c r="FP13" s="37"/>
      <c r="FQ13" s="37"/>
      <c r="FR13" s="37"/>
      <c r="FS13" s="37"/>
      <c r="FT13" s="37"/>
      <c r="FU13" s="37"/>
      <c r="FV13" s="37"/>
      <c r="FW13" s="37"/>
      <c r="FX13" s="37"/>
      <c r="FY13" s="37"/>
      <c r="FZ13" s="37"/>
      <c r="GA13" s="37"/>
      <c r="GB13" s="37"/>
      <c r="GC13" s="37"/>
      <c r="GD13" s="37"/>
      <c r="GE13" s="37"/>
      <c r="GF13" s="37"/>
    </row>
    <row r="14" spans="1:189" s="51" customFormat="1" ht="15.9" customHeight="1" x14ac:dyDescent="0.75">
      <c r="A14" s="66">
        <v>11</v>
      </c>
      <c r="B14" s="32" t="s">
        <v>345</v>
      </c>
      <c r="C14" s="32" t="s">
        <v>345</v>
      </c>
      <c r="D14" s="32" t="s">
        <v>346</v>
      </c>
      <c r="E14" s="32" t="s">
        <v>200</v>
      </c>
      <c r="F14" s="32" t="s">
        <v>118</v>
      </c>
      <c r="G14" s="32" t="s">
        <v>124</v>
      </c>
      <c r="H14" s="32" t="s">
        <v>120</v>
      </c>
      <c r="I14" s="13" t="s">
        <v>246</v>
      </c>
      <c r="J14" s="290">
        <v>2017</v>
      </c>
      <c r="K14" s="118" t="s">
        <v>904</v>
      </c>
      <c r="L14" s="297"/>
      <c r="M14" s="20"/>
      <c r="N14" s="32"/>
      <c r="O14" s="32"/>
      <c r="P14" s="32"/>
      <c r="Q14" s="32"/>
      <c r="R14" s="47">
        <v>1</v>
      </c>
      <c r="S14" s="47">
        <v>1</v>
      </c>
      <c r="T14" s="32"/>
      <c r="U14" s="32"/>
      <c r="V14" s="32"/>
      <c r="W14" s="32"/>
      <c r="X14" s="32"/>
      <c r="Y14" s="32"/>
      <c r="Z14" s="32"/>
      <c r="AA14" s="32"/>
      <c r="AB14" s="32"/>
      <c r="AC14" s="32"/>
      <c r="AD14" s="32"/>
      <c r="AE14" s="32"/>
      <c r="AF14" s="32">
        <v>1</v>
      </c>
      <c r="AG14" s="32">
        <v>4.3499999999999996</v>
      </c>
      <c r="AH14" s="32">
        <v>4</v>
      </c>
      <c r="AI14" s="32" t="s">
        <v>347</v>
      </c>
      <c r="AJ14" s="47"/>
      <c r="AK14" s="32"/>
      <c r="AL14" s="32"/>
      <c r="AM14" s="32"/>
      <c r="AN14" s="32"/>
      <c r="AO14" s="32"/>
      <c r="AP14" s="32"/>
      <c r="AQ14" s="32"/>
      <c r="AR14" s="32"/>
      <c r="AS14" s="32"/>
      <c r="AT14" s="32"/>
      <c r="AU14" s="32"/>
      <c r="AV14" s="32"/>
      <c r="AW14" s="32">
        <v>1</v>
      </c>
      <c r="AX14" s="32">
        <v>1</v>
      </c>
      <c r="AY14" s="32">
        <v>1</v>
      </c>
      <c r="AZ14" s="32"/>
      <c r="BA14" s="32">
        <v>1</v>
      </c>
      <c r="BB14" s="32"/>
      <c r="BC14" s="32"/>
      <c r="BD14" s="32"/>
      <c r="BE14" s="32">
        <v>1</v>
      </c>
      <c r="BF14" s="32">
        <v>1</v>
      </c>
      <c r="BG14" s="32">
        <v>1</v>
      </c>
      <c r="BH14" s="32"/>
      <c r="BI14" s="32">
        <v>1</v>
      </c>
      <c r="BJ14" s="32"/>
      <c r="BK14" s="82"/>
      <c r="BL14" s="87">
        <v>138981</v>
      </c>
      <c r="BM14" s="87">
        <v>7.524</v>
      </c>
      <c r="BN14" s="195" t="s">
        <v>348</v>
      </c>
      <c r="BO14" s="68"/>
      <c r="BP14" s="32"/>
      <c r="BQ14" s="94" t="s">
        <v>349</v>
      </c>
      <c r="BR14" s="32"/>
      <c r="BS14" s="32"/>
      <c r="BT14" s="32"/>
      <c r="BU14" s="32"/>
      <c r="BV14" s="32"/>
      <c r="BW14" s="32"/>
      <c r="BX14" s="32"/>
      <c r="BY14" s="48" t="s">
        <v>350</v>
      </c>
      <c r="BZ14" s="32"/>
      <c r="CA14" s="32"/>
      <c r="CB14" s="32"/>
      <c r="CC14" s="32"/>
      <c r="CD14" s="32">
        <v>1</v>
      </c>
      <c r="CE14" s="32"/>
      <c r="CF14" s="32"/>
      <c r="CG14" s="32"/>
      <c r="CH14" s="32"/>
      <c r="CI14" s="32" t="s">
        <v>351</v>
      </c>
      <c r="CJ14" s="32"/>
      <c r="CK14" s="32"/>
      <c r="CL14" s="32"/>
      <c r="CM14" s="32"/>
      <c r="CN14" s="32"/>
      <c r="CO14" s="32"/>
      <c r="CP14" s="32"/>
      <c r="CQ14" s="32"/>
      <c r="CR14" s="32"/>
      <c r="CS14" s="32"/>
      <c r="CT14" s="32"/>
      <c r="CU14" s="32"/>
      <c r="CV14" s="32"/>
      <c r="CW14" s="32"/>
      <c r="CX14" s="32" t="s">
        <v>352</v>
      </c>
      <c r="CY14" s="32"/>
      <c r="CZ14" s="32"/>
      <c r="DA14" s="32" t="s">
        <v>353</v>
      </c>
      <c r="DB14" s="32"/>
      <c r="DC14" s="32"/>
      <c r="DD14" s="32"/>
      <c r="DE14" s="32"/>
      <c r="DF14" s="32" t="s">
        <v>354</v>
      </c>
      <c r="DG14" s="32"/>
      <c r="DH14" s="32"/>
      <c r="DI14" s="32"/>
      <c r="DJ14" s="32"/>
      <c r="DK14" s="32"/>
      <c r="DL14" s="32" t="s">
        <v>355</v>
      </c>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row>
    <row r="15" spans="1:189" ht="15.9" customHeight="1" x14ac:dyDescent="0.75">
      <c r="A15" s="66">
        <v>12</v>
      </c>
      <c r="B15" s="13" t="s">
        <v>363</v>
      </c>
      <c r="C15" s="13" t="s">
        <v>363</v>
      </c>
      <c r="D15" s="13" t="s">
        <v>199</v>
      </c>
      <c r="E15" s="13" t="s">
        <v>200</v>
      </c>
      <c r="F15" s="13" t="s">
        <v>118</v>
      </c>
      <c r="G15" s="13" t="s">
        <v>124</v>
      </c>
      <c r="H15" s="13" t="s">
        <v>120</v>
      </c>
      <c r="I15" s="13" t="s">
        <v>246</v>
      </c>
      <c r="J15" s="289">
        <v>2011</v>
      </c>
      <c r="K15" s="115"/>
      <c r="L15" s="294">
        <v>1</v>
      </c>
      <c r="M15" s="13" t="s">
        <v>364</v>
      </c>
      <c r="N15" s="13" t="s">
        <v>202</v>
      </c>
      <c r="O15" s="13" t="s">
        <v>365</v>
      </c>
      <c r="P15" s="13">
        <v>2017</v>
      </c>
      <c r="Q15" s="13" t="s">
        <v>366</v>
      </c>
      <c r="R15" s="23"/>
      <c r="S15" s="23"/>
      <c r="T15" s="13"/>
      <c r="U15" s="13"/>
      <c r="V15" s="13"/>
      <c r="W15" s="13"/>
      <c r="X15" s="13"/>
      <c r="Y15" s="13"/>
      <c r="Z15" s="13"/>
      <c r="AA15" s="13"/>
      <c r="AB15" s="13"/>
      <c r="AC15" s="13"/>
      <c r="AD15" s="13"/>
      <c r="AE15" s="13"/>
      <c r="AF15" s="13"/>
      <c r="AG15" s="13"/>
      <c r="AH15" s="13">
        <v>3</v>
      </c>
      <c r="AI15" s="13" t="s">
        <v>367</v>
      </c>
      <c r="AJ15" s="23"/>
      <c r="AK15" s="13"/>
      <c r="AL15" s="13"/>
      <c r="AM15" s="13"/>
      <c r="AN15" s="13"/>
      <c r="AO15" s="13"/>
      <c r="AP15" s="13"/>
      <c r="AQ15" s="13"/>
      <c r="AR15" s="13"/>
      <c r="AS15" s="13"/>
      <c r="AT15" s="13"/>
      <c r="AU15" s="13"/>
      <c r="AV15" s="13"/>
      <c r="AW15" s="13"/>
      <c r="AX15" s="13"/>
      <c r="AY15" s="13">
        <v>1</v>
      </c>
      <c r="AZ15" s="13">
        <v>1</v>
      </c>
      <c r="BA15" s="13">
        <v>1</v>
      </c>
      <c r="BB15" s="13"/>
      <c r="BC15" s="13"/>
      <c r="BD15" s="13"/>
      <c r="BE15" s="13"/>
      <c r="BF15" s="13">
        <v>1</v>
      </c>
      <c r="BG15" s="13">
        <v>1</v>
      </c>
      <c r="BH15" s="13"/>
      <c r="BI15" s="13">
        <v>1</v>
      </c>
      <c r="BJ15" s="13"/>
      <c r="BK15" s="77">
        <v>668.71</v>
      </c>
      <c r="BL15" s="197">
        <v>937104</v>
      </c>
      <c r="BM15" s="197">
        <v>90.788019000000006</v>
      </c>
      <c r="BN15" s="198">
        <v>669190</v>
      </c>
      <c r="BO15" s="199"/>
      <c r="BP15" s="13" t="s">
        <v>368</v>
      </c>
      <c r="BQ15" s="13" t="s">
        <v>696</v>
      </c>
      <c r="BR15" s="13"/>
      <c r="BS15" s="13" t="s">
        <v>369</v>
      </c>
      <c r="BT15" s="13"/>
      <c r="BU15" s="13">
        <v>3.528</v>
      </c>
      <c r="BV15" s="13"/>
      <c r="BW15" s="13"/>
      <c r="BX15" s="13"/>
      <c r="BY15" s="13"/>
      <c r="BZ15" s="13"/>
      <c r="CA15" s="13"/>
      <c r="CB15" s="13"/>
      <c r="CC15" s="13"/>
      <c r="CD15" s="13"/>
      <c r="CE15" s="13" t="s">
        <v>708</v>
      </c>
      <c r="CF15" s="13">
        <v>10.89</v>
      </c>
      <c r="CG15" s="13" t="s">
        <v>370</v>
      </c>
      <c r="CH15" s="13"/>
      <c r="CI15" s="13"/>
      <c r="CJ15" s="13"/>
      <c r="CK15" s="13"/>
      <c r="CL15" s="13"/>
      <c r="CM15" s="13"/>
      <c r="CN15" s="13"/>
      <c r="CO15" s="13"/>
      <c r="CP15" s="13"/>
      <c r="CQ15" s="13"/>
      <c r="CR15" s="13"/>
      <c r="CS15" s="13" t="s">
        <v>371</v>
      </c>
      <c r="CT15" s="13" t="s">
        <v>372</v>
      </c>
      <c r="CU15" s="13"/>
      <c r="CV15" s="13"/>
      <c r="CW15" s="13" t="s">
        <v>373</v>
      </c>
      <c r="CX15" s="13"/>
      <c r="CY15" s="20"/>
      <c r="CZ15" s="13"/>
      <c r="DA15" s="13"/>
      <c r="DB15" s="13"/>
      <c r="DC15" s="13" t="s">
        <v>374</v>
      </c>
      <c r="DD15" s="13"/>
      <c r="DE15" s="20"/>
      <c r="DF15" s="13"/>
      <c r="DG15" s="13" t="s">
        <v>375</v>
      </c>
      <c r="DH15" s="13" t="s">
        <v>376</v>
      </c>
      <c r="DI15" s="13" t="s">
        <v>377</v>
      </c>
      <c r="DJ15" s="13"/>
      <c r="DK15" s="13"/>
      <c r="DL15" s="13"/>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row>
    <row r="16" spans="1:189" s="56" customFormat="1" ht="15.9" customHeight="1" x14ac:dyDescent="0.75">
      <c r="A16" s="66">
        <v>13</v>
      </c>
      <c r="B16" s="20" t="s">
        <v>382</v>
      </c>
      <c r="C16" s="20" t="s">
        <v>383</v>
      </c>
      <c r="D16" s="20" t="s">
        <v>384</v>
      </c>
      <c r="E16" s="20" t="s">
        <v>147</v>
      </c>
      <c r="F16" s="20" t="s">
        <v>118</v>
      </c>
      <c r="G16" s="20" t="s">
        <v>124</v>
      </c>
      <c r="H16" s="20" t="s">
        <v>120</v>
      </c>
      <c r="I16" s="13" t="s">
        <v>246</v>
      </c>
      <c r="J16" s="290">
        <v>2018</v>
      </c>
      <c r="K16" s="118"/>
      <c r="L16" s="65"/>
      <c r="M16" s="20"/>
      <c r="N16" s="20"/>
      <c r="O16" s="20"/>
      <c r="P16" s="20"/>
      <c r="Q16" s="20"/>
      <c r="R16" s="33">
        <v>1</v>
      </c>
      <c r="S16" s="33">
        <v>3</v>
      </c>
      <c r="T16" s="20"/>
      <c r="U16" s="20"/>
      <c r="V16" s="20"/>
      <c r="W16" s="20"/>
      <c r="X16" s="20"/>
      <c r="Y16" s="20"/>
      <c r="Z16" s="20"/>
      <c r="AA16" s="20"/>
      <c r="AB16" s="20"/>
      <c r="AC16" s="20"/>
      <c r="AD16" s="20"/>
      <c r="AE16" s="20"/>
      <c r="AF16" s="20"/>
      <c r="AG16" s="20"/>
      <c r="AH16" s="20">
        <v>4</v>
      </c>
      <c r="AI16" s="20" t="s">
        <v>385</v>
      </c>
      <c r="AJ16" s="33">
        <v>1</v>
      </c>
      <c r="AK16" s="20"/>
      <c r="AL16" s="20">
        <v>1</v>
      </c>
      <c r="AM16" s="20"/>
      <c r="AN16" s="20"/>
      <c r="AO16" s="20"/>
      <c r="AP16" s="20"/>
      <c r="AQ16" s="20"/>
      <c r="AR16" s="20">
        <v>1</v>
      </c>
      <c r="AS16" s="20"/>
      <c r="AT16" s="20"/>
      <c r="AU16" s="20"/>
      <c r="AV16" s="20"/>
      <c r="AW16" s="20">
        <v>1</v>
      </c>
      <c r="AX16" s="20">
        <v>1</v>
      </c>
      <c r="AY16" s="20"/>
      <c r="AZ16" s="20"/>
      <c r="BA16" s="20"/>
      <c r="BB16" s="20"/>
      <c r="BC16" s="20"/>
      <c r="BD16" s="20"/>
      <c r="BE16" s="20">
        <v>1</v>
      </c>
      <c r="BF16" s="20"/>
      <c r="BG16" s="20"/>
      <c r="BH16" s="20">
        <v>1</v>
      </c>
      <c r="BI16" s="20">
        <v>1</v>
      </c>
      <c r="BJ16" s="20"/>
      <c r="BK16" s="196"/>
      <c r="BL16" s="121">
        <v>480339</v>
      </c>
      <c r="BM16" s="121">
        <v>80.099999999999994</v>
      </c>
      <c r="BN16" s="203">
        <v>170000</v>
      </c>
      <c r="BO16" s="121"/>
      <c r="BP16" s="65"/>
      <c r="BQ16" s="20" t="s">
        <v>810</v>
      </c>
      <c r="BR16" s="20"/>
      <c r="BS16" s="20" t="s">
        <v>386</v>
      </c>
      <c r="BT16" s="20" t="s">
        <v>387</v>
      </c>
      <c r="BU16" s="20"/>
      <c r="BV16" s="20"/>
      <c r="BW16" s="20" t="s">
        <v>388</v>
      </c>
      <c r="BX16" s="20" t="s">
        <v>389</v>
      </c>
      <c r="BY16" s="20" t="s">
        <v>390</v>
      </c>
      <c r="BZ16" s="20"/>
      <c r="CA16" s="20"/>
      <c r="CB16" s="20">
        <v>1</v>
      </c>
      <c r="CC16" s="20"/>
      <c r="CD16" s="20"/>
      <c r="CE16" s="20" t="s">
        <v>391</v>
      </c>
      <c r="CF16" s="20"/>
      <c r="CG16" s="20"/>
      <c r="CH16" s="20"/>
      <c r="CI16" s="20" t="s">
        <v>392</v>
      </c>
      <c r="CJ16" s="20">
        <v>1</v>
      </c>
      <c r="CK16" s="20"/>
      <c r="CL16" s="20"/>
      <c r="CM16" s="20"/>
      <c r="CN16" s="20"/>
      <c r="CO16" s="20"/>
      <c r="CP16" s="20"/>
      <c r="CQ16" s="20"/>
      <c r="CR16" s="20"/>
      <c r="CS16" s="20"/>
      <c r="CT16" s="20"/>
      <c r="CU16" s="20"/>
      <c r="CV16" s="20" t="s">
        <v>393</v>
      </c>
      <c r="CW16" s="54">
        <v>0.39700000000000002</v>
      </c>
      <c r="CX16" s="20" t="s">
        <v>394</v>
      </c>
      <c r="CY16" s="29" t="s">
        <v>395</v>
      </c>
      <c r="CZ16" s="29" t="s">
        <v>396</v>
      </c>
      <c r="DA16" s="20"/>
      <c r="DB16" s="29" t="s">
        <v>397</v>
      </c>
      <c r="DC16" s="29">
        <v>2245698</v>
      </c>
      <c r="DD16" s="20"/>
      <c r="DE16" s="20"/>
      <c r="DF16" s="20" t="s">
        <v>398</v>
      </c>
      <c r="DG16" s="20"/>
      <c r="DH16" s="20" t="s">
        <v>399</v>
      </c>
      <c r="DI16" s="20" t="s">
        <v>400</v>
      </c>
      <c r="DJ16" s="20"/>
      <c r="DK16" s="20"/>
      <c r="DL16" s="20"/>
      <c r="DN16" s="37"/>
      <c r="DO16" s="37"/>
      <c r="DP16" s="37"/>
      <c r="DQ16" s="37"/>
      <c r="DR16" s="37"/>
      <c r="DS16" s="37"/>
      <c r="DT16" s="37"/>
      <c r="DU16" s="37"/>
      <c r="DV16" s="37"/>
      <c r="DW16" s="37"/>
      <c r="DX16" s="37"/>
      <c r="DY16" s="37"/>
      <c r="DZ16" s="37"/>
      <c r="EA16" s="37"/>
      <c r="EB16" s="37"/>
      <c r="EC16" s="37"/>
      <c r="ED16" s="37"/>
      <c r="EE16" s="37"/>
      <c r="EF16" s="37"/>
      <c r="EG16" s="37"/>
      <c r="EH16" s="37"/>
      <c r="EI16" s="37"/>
      <c r="EJ16" s="37"/>
      <c r="EK16" s="37"/>
      <c r="EL16" s="37"/>
      <c r="EM16" s="37"/>
      <c r="EN16" s="37"/>
      <c r="EO16" s="37"/>
      <c r="EP16" s="37"/>
      <c r="EQ16" s="37"/>
      <c r="ER16" s="37"/>
      <c r="ES16" s="37"/>
      <c r="ET16" s="37"/>
      <c r="EU16" s="37"/>
      <c r="EV16" s="37"/>
      <c r="EW16" s="37"/>
      <c r="EX16" s="37"/>
      <c r="EY16" s="37"/>
      <c r="EZ16" s="37"/>
      <c r="FA16" s="37"/>
      <c r="FB16" s="37"/>
      <c r="FC16" s="37"/>
      <c r="FD16" s="37"/>
      <c r="FE16" s="37"/>
      <c r="FF16" s="37"/>
      <c r="FG16" s="37"/>
      <c r="FH16" s="37"/>
      <c r="FI16" s="37"/>
      <c r="FJ16" s="37"/>
      <c r="FK16" s="37"/>
      <c r="FL16" s="37"/>
      <c r="FM16" s="37"/>
      <c r="FN16" s="37"/>
      <c r="FO16" s="37"/>
      <c r="FP16" s="37"/>
      <c r="FQ16" s="37"/>
      <c r="FR16" s="37"/>
      <c r="FS16" s="37"/>
      <c r="FT16" s="37"/>
      <c r="FU16" s="37"/>
      <c r="FV16" s="37"/>
      <c r="FW16" s="37"/>
      <c r="FX16" s="37"/>
      <c r="FY16" s="37"/>
      <c r="FZ16" s="37"/>
      <c r="GA16" s="37"/>
      <c r="GB16" s="37"/>
      <c r="GC16" s="37"/>
      <c r="GD16" s="37"/>
      <c r="GE16" s="37"/>
      <c r="GF16" s="37"/>
      <c r="GG16" s="55"/>
    </row>
    <row r="17" spans="1:189" s="61" customFormat="1" ht="15.9" customHeight="1" x14ac:dyDescent="0.75">
      <c r="A17" s="66">
        <v>14</v>
      </c>
      <c r="B17" s="13" t="s">
        <v>409</v>
      </c>
      <c r="C17" s="13" t="s">
        <v>410</v>
      </c>
      <c r="D17" s="13" t="s">
        <v>411</v>
      </c>
      <c r="E17" s="13" t="s">
        <v>117</v>
      </c>
      <c r="F17" s="13" t="s">
        <v>118</v>
      </c>
      <c r="G17" s="13" t="s">
        <v>124</v>
      </c>
      <c r="H17" s="13" t="s">
        <v>120</v>
      </c>
      <c r="I17" s="13" t="s">
        <v>246</v>
      </c>
      <c r="J17" s="289">
        <v>2018</v>
      </c>
      <c r="K17" s="115" t="s">
        <v>906</v>
      </c>
      <c r="L17" s="294">
        <v>1</v>
      </c>
      <c r="M17" s="13" t="s">
        <v>412</v>
      </c>
      <c r="N17" s="13" t="s">
        <v>413</v>
      </c>
      <c r="O17" s="13" t="s">
        <v>414</v>
      </c>
      <c r="P17" s="13">
        <v>2018</v>
      </c>
      <c r="Q17" s="13" t="s">
        <v>415</v>
      </c>
      <c r="R17" s="23">
        <v>1</v>
      </c>
      <c r="S17" s="23">
        <v>3</v>
      </c>
      <c r="T17" s="13"/>
      <c r="U17" s="13"/>
      <c r="V17" s="13"/>
      <c r="W17" s="13"/>
      <c r="X17" s="13"/>
      <c r="Y17" s="13"/>
      <c r="Z17" s="13"/>
      <c r="AA17" s="13"/>
      <c r="AB17" s="13"/>
      <c r="AC17" s="13"/>
      <c r="AD17" s="13"/>
      <c r="AE17" s="13"/>
      <c r="AF17" s="13"/>
      <c r="AG17" s="13"/>
      <c r="AH17" s="13">
        <v>6</v>
      </c>
      <c r="AI17" s="13"/>
      <c r="AJ17" s="23">
        <v>1</v>
      </c>
      <c r="AK17" s="13"/>
      <c r="AL17" s="13">
        <v>1</v>
      </c>
      <c r="AM17" s="13"/>
      <c r="AN17" s="13">
        <v>1</v>
      </c>
      <c r="AO17" s="13"/>
      <c r="AP17" s="13"/>
      <c r="AQ17" s="13"/>
      <c r="AR17" s="13"/>
      <c r="AS17" s="13"/>
      <c r="AT17" s="13">
        <v>1</v>
      </c>
      <c r="AU17" s="13"/>
      <c r="AV17" s="13"/>
      <c r="AW17" s="13">
        <v>1</v>
      </c>
      <c r="AX17" s="13">
        <v>1</v>
      </c>
      <c r="AY17" s="13">
        <v>1</v>
      </c>
      <c r="AZ17" s="13"/>
      <c r="BA17" s="13"/>
      <c r="BB17" s="13"/>
      <c r="BC17" s="13"/>
      <c r="BD17" s="13"/>
      <c r="BE17" s="13">
        <v>1</v>
      </c>
      <c r="BF17" s="13"/>
      <c r="BG17" s="13"/>
      <c r="BH17" s="13"/>
      <c r="BI17" s="13"/>
      <c r="BJ17" s="13"/>
      <c r="BK17" s="79"/>
      <c r="BL17" s="200">
        <v>387497</v>
      </c>
      <c r="BM17" s="200">
        <v>68.259763000000007</v>
      </c>
      <c r="BN17" s="201">
        <v>4113846</v>
      </c>
      <c r="BO17" s="202">
        <v>70000</v>
      </c>
      <c r="BP17" s="13" t="s">
        <v>416</v>
      </c>
      <c r="BQ17" s="13" t="s">
        <v>695</v>
      </c>
      <c r="BR17" s="13"/>
      <c r="BS17" s="91">
        <v>617222222</v>
      </c>
      <c r="BT17" s="13"/>
      <c r="BU17" s="26">
        <v>9.0399999999999991</v>
      </c>
      <c r="BV17" s="13"/>
      <c r="BW17" s="27">
        <v>2.5000000000000001E-2</v>
      </c>
      <c r="BX17" s="27"/>
      <c r="BY17" s="27"/>
      <c r="BZ17" s="13"/>
      <c r="CA17" s="13"/>
      <c r="CB17" s="13"/>
      <c r="CC17" s="13"/>
      <c r="CD17" s="13"/>
      <c r="CE17" s="57" t="s">
        <v>417</v>
      </c>
      <c r="CF17" s="57">
        <v>35.22</v>
      </c>
      <c r="CG17" s="57"/>
      <c r="CH17" s="57"/>
      <c r="CI17" s="57"/>
      <c r="CJ17" s="57"/>
      <c r="CK17" s="57"/>
      <c r="CL17" s="57"/>
      <c r="CM17" s="57"/>
      <c r="CN17" s="57" t="s">
        <v>418</v>
      </c>
      <c r="CO17" s="57"/>
      <c r="CP17" s="57"/>
      <c r="CQ17" s="57" t="s">
        <v>419</v>
      </c>
      <c r="CR17" s="57"/>
      <c r="CS17" s="57" t="s">
        <v>420</v>
      </c>
      <c r="CT17" s="57"/>
      <c r="CU17" s="57"/>
      <c r="CV17" s="57"/>
      <c r="CW17" s="27">
        <v>0.62</v>
      </c>
      <c r="CX17" s="27"/>
      <c r="CY17" s="58">
        <v>2813100</v>
      </c>
      <c r="CZ17" s="57">
        <v>213536</v>
      </c>
      <c r="DA17" s="57"/>
      <c r="DB17" s="57">
        <v>1225067</v>
      </c>
      <c r="DC17" s="57">
        <f>CY17+CZ17+DB17</f>
        <v>4251703</v>
      </c>
      <c r="DD17" s="57"/>
      <c r="DE17" s="58"/>
      <c r="DF17" s="57"/>
      <c r="DG17" s="57"/>
      <c r="DH17" s="57"/>
      <c r="DI17" s="13"/>
      <c r="DJ17" s="13" t="s">
        <v>423</v>
      </c>
      <c r="DK17" s="59"/>
      <c r="DL17" s="59" t="s">
        <v>424</v>
      </c>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60"/>
    </row>
    <row r="18" spans="1:189" s="42" customFormat="1" ht="15.9" customHeight="1" x14ac:dyDescent="0.75">
      <c r="A18" s="66">
        <v>15</v>
      </c>
      <c r="B18" s="42" t="s">
        <v>428</v>
      </c>
      <c r="C18" s="42" t="s">
        <v>429</v>
      </c>
      <c r="D18" s="42" t="s">
        <v>199</v>
      </c>
      <c r="E18" s="42" t="s">
        <v>200</v>
      </c>
      <c r="F18" s="42" t="s">
        <v>118</v>
      </c>
      <c r="G18" s="42" t="s">
        <v>119</v>
      </c>
      <c r="H18" s="42" t="s">
        <v>120</v>
      </c>
      <c r="I18" s="42" t="s">
        <v>430</v>
      </c>
      <c r="J18" s="292">
        <v>2014</v>
      </c>
      <c r="K18" s="131"/>
      <c r="L18" s="64">
        <v>1</v>
      </c>
      <c r="M18" s="42" t="s">
        <v>364</v>
      </c>
      <c r="N18" s="42" t="s">
        <v>202</v>
      </c>
      <c r="Q18" s="42" t="s">
        <v>431</v>
      </c>
      <c r="R18" s="43">
        <v>1</v>
      </c>
      <c r="S18" s="43">
        <v>3</v>
      </c>
      <c r="AH18" s="42">
        <v>6</v>
      </c>
      <c r="AI18" s="42" t="s">
        <v>432</v>
      </c>
      <c r="AJ18" s="43"/>
      <c r="AY18" s="42">
        <v>1</v>
      </c>
      <c r="BB18" s="42">
        <v>1</v>
      </c>
      <c r="BE18" s="42">
        <v>1</v>
      </c>
      <c r="BK18" s="83">
        <v>5400</v>
      </c>
      <c r="BL18" s="88">
        <v>52195</v>
      </c>
      <c r="BM18" s="83">
        <v>730</v>
      </c>
      <c r="BN18" s="81"/>
      <c r="BO18" s="62">
        <v>10170</v>
      </c>
      <c r="BY18" s="42" t="s">
        <v>433</v>
      </c>
      <c r="BZ18" s="42">
        <v>1</v>
      </c>
      <c r="CS18" s="42" t="s">
        <v>434</v>
      </c>
      <c r="CW18" s="63">
        <v>0.87</v>
      </c>
      <c r="CX18" s="42" t="s">
        <v>435</v>
      </c>
      <c r="CY18" s="20"/>
      <c r="DE18" s="20"/>
      <c r="DF18" s="42" t="s">
        <v>436</v>
      </c>
      <c r="DH18" s="42" t="s">
        <v>437</v>
      </c>
      <c r="DN18" s="46"/>
      <c r="DO18" s="46"/>
      <c r="DP18" s="46"/>
      <c r="DQ18" s="46"/>
      <c r="DR18" s="46"/>
      <c r="DS18" s="46"/>
      <c r="DT18" s="46"/>
      <c r="DU18" s="46"/>
      <c r="DV18" s="46"/>
      <c r="DW18" s="46"/>
      <c r="DX18" s="46"/>
      <c r="DY18" s="46"/>
      <c r="DZ18" s="46"/>
      <c r="EA18" s="46"/>
      <c r="EB18" s="46"/>
      <c r="EC18" s="46"/>
      <c r="ED18" s="46"/>
      <c r="EE18" s="46"/>
      <c r="EF18" s="46"/>
      <c r="EG18" s="46"/>
      <c r="EH18" s="46"/>
      <c r="EI18" s="46"/>
      <c r="EJ18" s="46"/>
      <c r="EK18" s="46"/>
      <c r="EL18" s="46"/>
      <c r="EM18" s="46"/>
      <c r="EN18" s="46"/>
      <c r="EO18" s="46"/>
      <c r="EP18" s="46"/>
      <c r="EQ18" s="46"/>
      <c r="ER18" s="46"/>
      <c r="ES18" s="46"/>
      <c r="ET18" s="46"/>
      <c r="EU18" s="46"/>
      <c r="EV18" s="46"/>
      <c r="EW18" s="46"/>
      <c r="EX18" s="46"/>
      <c r="EY18" s="46"/>
      <c r="EZ18" s="46"/>
      <c r="FA18" s="46"/>
      <c r="FB18" s="46"/>
      <c r="FC18" s="46"/>
      <c r="FD18" s="46"/>
      <c r="FE18" s="46"/>
      <c r="FF18" s="46"/>
      <c r="FG18" s="46"/>
      <c r="FH18" s="46"/>
      <c r="FI18" s="46"/>
      <c r="FJ18" s="46"/>
      <c r="FK18" s="46"/>
      <c r="FL18" s="46"/>
      <c r="FM18" s="46"/>
      <c r="FN18" s="46"/>
      <c r="FO18" s="46"/>
      <c r="FP18" s="46"/>
      <c r="FQ18" s="46"/>
      <c r="FR18" s="46"/>
      <c r="FS18" s="46"/>
      <c r="FT18" s="46"/>
      <c r="FU18" s="46"/>
      <c r="FV18" s="46"/>
      <c r="FW18" s="46"/>
      <c r="FX18" s="46"/>
      <c r="FY18" s="46"/>
      <c r="FZ18" s="46"/>
      <c r="GA18" s="46"/>
      <c r="GB18" s="46"/>
      <c r="GC18" s="46"/>
      <c r="GD18" s="46"/>
      <c r="GE18" s="46"/>
      <c r="GF18" s="46"/>
      <c r="GG18" s="64"/>
    </row>
    <row r="19" spans="1:189" s="38" customFormat="1" ht="15.9" customHeight="1" x14ac:dyDescent="0.75">
      <c r="A19" s="66">
        <v>16</v>
      </c>
      <c r="B19" s="32" t="s">
        <v>443</v>
      </c>
      <c r="C19" s="20" t="s">
        <v>444</v>
      </c>
      <c r="D19" s="20" t="s">
        <v>445</v>
      </c>
      <c r="E19" s="20" t="s">
        <v>147</v>
      </c>
      <c r="F19" s="20" t="s">
        <v>446</v>
      </c>
      <c r="G19" s="20" t="s">
        <v>124</v>
      </c>
      <c r="H19" s="20" t="s">
        <v>120</v>
      </c>
      <c r="I19" s="13" t="s">
        <v>246</v>
      </c>
      <c r="J19" s="290">
        <v>2017</v>
      </c>
      <c r="K19" s="118" t="s">
        <v>906</v>
      </c>
      <c r="L19" s="65"/>
      <c r="M19" s="20"/>
      <c r="N19" s="20"/>
      <c r="O19" s="20"/>
      <c r="P19" s="20"/>
      <c r="Q19" s="20"/>
      <c r="R19" s="33"/>
      <c r="S19" s="33"/>
      <c r="T19" s="20"/>
      <c r="U19" s="20"/>
      <c r="V19" s="20"/>
      <c r="W19" s="20"/>
      <c r="X19" s="20"/>
      <c r="Y19" s="20"/>
      <c r="Z19" s="20"/>
      <c r="AA19" s="20"/>
      <c r="AB19" s="20"/>
      <c r="AC19" s="20"/>
      <c r="AD19" s="20"/>
      <c r="AE19" s="20"/>
      <c r="AF19" s="20">
        <v>1</v>
      </c>
      <c r="AG19" s="20" t="s">
        <v>447</v>
      </c>
      <c r="AH19" s="20">
        <v>4</v>
      </c>
      <c r="AI19" s="20"/>
      <c r="AJ19" s="33"/>
      <c r="AK19" s="20"/>
      <c r="AL19" s="20"/>
      <c r="AM19" s="20"/>
      <c r="AN19" s="20"/>
      <c r="AO19" s="20"/>
      <c r="AP19" s="20"/>
      <c r="AQ19" s="20"/>
      <c r="AR19" s="20"/>
      <c r="AS19" s="20"/>
      <c r="AT19" s="20">
        <v>1</v>
      </c>
      <c r="AU19" s="20"/>
      <c r="AV19" s="20"/>
      <c r="AW19" s="20">
        <v>1</v>
      </c>
      <c r="AX19" s="20">
        <v>1</v>
      </c>
      <c r="AY19" s="20">
        <v>1</v>
      </c>
      <c r="AZ19" s="20">
        <v>1</v>
      </c>
      <c r="BA19" s="20">
        <v>1</v>
      </c>
      <c r="BB19" s="20"/>
      <c r="BC19" s="20"/>
      <c r="BD19" s="20"/>
      <c r="BE19" s="20">
        <v>1</v>
      </c>
      <c r="BF19" s="20"/>
      <c r="BG19" s="20"/>
      <c r="BH19" s="20"/>
      <c r="BI19" s="20">
        <v>1</v>
      </c>
      <c r="BJ19" s="20"/>
      <c r="BK19" s="78">
        <v>32.869999999999997</v>
      </c>
      <c r="BL19" s="86">
        <v>46264</v>
      </c>
      <c r="BM19" s="86">
        <v>5.8351889999999997</v>
      </c>
      <c r="BN19" s="81">
        <v>3242000</v>
      </c>
      <c r="BO19" s="20">
        <v>615</v>
      </c>
      <c r="BP19" s="20"/>
      <c r="BQ19" s="20"/>
      <c r="BR19" s="20"/>
      <c r="BS19" s="20"/>
      <c r="BT19" s="20"/>
      <c r="BU19" s="92"/>
      <c r="BV19" s="20"/>
      <c r="BW19" s="20"/>
      <c r="BX19" s="20"/>
      <c r="BY19" s="20" t="s">
        <v>448</v>
      </c>
      <c r="BZ19" s="20"/>
      <c r="CA19" s="20"/>
      <c r="CB19" s="20"/>
      <c r="CC19" s="20">
        <v>1</v>
      </c>
      <c r="CD19" s="20"/>
      <c r="CE19" s="20" t="s">
        <v>449</v>
      </c>
      <c r="CF19" s="20">
        <v>11.55</v>
      </c>
      <c r="CG19" s="20"/>
      <c r="CH19" s="20"/>
      <c r="CI19" s="20" t="s">
        <v>450</v>
      </c>
      <c r="CJ19" s="20"/>
      <c r="CK19" s="20">
        <v>1</v>
      </c>
      <c r="CL19" s="20"/>
      <c r="CM19" s="20"/>
      <c r="CN19" s="20" t="s">
        <v>451</v>
      </c>
      <c r="CO19" s="20"/>
      <c r="CP19" s="20"/>
      <c r="CQ19" s="20"/>
      <c r="CR19" s="20" t="s">
        <v>452</v>
      </c>
      <c r="CS19" s="20" t="s">
        <v>453</v>
      </c>
      <c r="CT19" s="20"/>
      <c r="CU19" s="20"/>
      <c r="CV19" s="20" t="s">
        <v>454</v>
      </c>
      <c r="CW19" s="20"/>
      <c r="CX19" s="20" t="s">
        <v>455</v>
      </c>
      <c r="CY19" s="20"/>
      <c r="CZ19" s="20"/>
      <c r="DA19" s="20"/>
      <c r="DB19" s="20"/>
      <c r="DC19" s="20" t="s">
        <v>456</v>
      </c>
      <c r="DD19" s="20"/>
      <c r="DE19" s="20"/>
      <c r="DF19" s="20" t="s">
        <v>457</v>
      </c>
      <c r="DG19" s="20"/>
      <c r="DH19" s="20"/>
      <c r="DI19" s="20" t="s">
        <v>458</v>
      </c>
      <c r="DJ19" s="20"/>
      <c r="DK19" s="20"/>
      <c r="DL19" s="20"/>
      <c r="DN19" s="37"/>
      <c r="DO19" s="37"/>
      <c r="DP19" s="37"/>
      <c r="DQ19" s="37"/>
      <c r="DR19" s="37"/>
      <c r="DS19" s="37"/>
      <c r="DT19" s="37"/>
      <c r="DU19" s="37"/>
      <c r="DV19" s="37"/>
      <c r="DW19" s="37"/>
      <c r="DX19" s="37"/>
      <c r="DY19" s="37"/>
      <c r="DZ19" s="37"/>
      <c r="EA19" s="37"/>
      <c r="EB19" s="37"/>
      <c r="EC19" s="37"/>
      <c r="ED19" s="37"/>
      <c r="EE19" s="37"/>
      <c r="EF19" s="37"/>
      <c r="EG19" s="37"/>
      <c r="EH19" s="37"/>
      <c r="EI19" s="37"/>
      <c r="EJ19" s="37"/>
      <c r="EK19" s="37"/>
      <c r="EL19" s="37"/>
      <c r="EM19" s="37"/>
      <c r="EN19" s="37"/>
      <c r="EO19" s="37"/>
      <c r="EP19" s="37"/>
      <c r="EQ19" s="37"/>
      <c r="ER19" s="37"/>
      <c r="ES19" s="37"/>
      <c r="ET19" s="37"/>
      <c r="EU19" s="37"/>
      <c r="EV19" s="37"/>
      <c r="EW19" s="37"/>
      <c r="EX19" s="37"/>
      <c r="EY19" s="37"/>
      <c r="EZ19" s="37"/>
      <c r="FA19" s="37"/>
      <c r="FB19" s="37"/>
      <c r="FC19" s="37"/>
      <c r="FD19" s="37"/>
      <c r="FE19" s="37"/>
      <c r="FF19" s="37"/>
      <c r="FG19" s="37"/>
      <c r="FH19" s="37"/>
      <c r="FI19" s="37"/>
      <c r="FJ19" s="37"/>
      <c r="FK19" s="37"/>
      <c r="FL19" s="37"/>
      <c r="FM19" s="37"/>
      <c r="FN19" s="37"/>
      <c r="FO19" s="37"/>
      <c r="FP19" s="37"/>
      <c r="FQ19" s="37"/>
      <c r="FR19" s="37"/>
      <c r="FS19" s="37"/>
      <c r="FT19" s="37"/>
      <c r="FU19" s="37"/>
      <c r="FV19" s="37"/>
      <c r="FW19" s="37"/>
      <c r="FX19" s="37"/>
      <c r="FY19" s="37"/>
      <c r="FZ19" s="37"/>
      <c r="GA19" s="37"/>
      <c r="GB19" s="37"/>
      <c r="GC19" s="37"/>
      <c r="GD19" s="37"/>
      <c r="GE19" s="37"/>
      <c r="GF19" s="37"/>
    </row>
    <row r="20" spans="1:189" s="38" customFormat="1" ht="15.9" customHeight="1" x14ac:dyDescent="0.75">
      <c r="A20" s="66">
        <v>17</v>
      </c>
      <c r="B20" s="32" t="s">
        <v>464</v>
      </c>
      <c r="C20" s="20" t="s">
        <v>465</v>
      </c>
      <c r="D20" s="20" t="s">
        <v>466</v>
      </c>
      <c r="E20" s="20" t="s">
        <v>147</v>
      </c>
      <c r="F20" s="20" t="s">
        <v>118</v>
      </c>
      <c r="G20" s="20" t="s">
        <v>124</v>
      </c>
      <c r="H20" s="20" t="s">
        <v>120</v>
      </c>
      <c r="I20" s="13" t="s">
        <v>246</v>
      </c>
      <c r="J20" s="290">
        <v>2017</v>
      </c>
      <c r="K20" s="118"/>
      <c r="L20" s="65"/>
      <c r="M20" s="20"/>
      <c r="N20" s="20"/>
      <c r="O20" s="20"/>
      <c r="P20" s="20"/>
      <c r="Q20" s="20"/>
      <c r="R20" s="33">
        <v>1</v>
      </c>
      <c r="S20" s="33">
        <v>1</v>
      </c>
      <c r="T20" s="20"/>
      <c r="U20" s="20"/>
      <c r="V20" s="20"/>
      <c r="W20" s="20"/>
      <c r="X20" s="20"/>
      <c r="Y20" s="20"/>
      <c r="Z20" s="20"/>
      <c r="AA20" s="20"/>
      <c r="AB20" s="20"/>
      <c r="AC20" s="20"/>
      <c r="AD20" s="20"/>
      <c r="AE20" s="20"/>
      <c r="AF20" s="20">
        <v>1</v>
      </c>
      <c r="AG20" s="20" t="s">
        <v>467</v>
      </c>
      <c r="AH20" s="20">
        <v>6</v>
      </c>
      <c r="AI20" s="20"/>
      <c r="AJ20" s="33"/>
      <c r="AK20" s="20"/>
      <c r="AL20" s="20"/>
      <c r="AM20" s="20"/>
      <c r="AN20" s="20"/>
      <c r="AO20" s="20"/>
      <c r="AP20" s="20">
        <v>1</v>
      </c>
      <c r="AQ20" s="20"/>
      <c r="AR20" s="20"/>
      <c r="AS20" s="20"/>
      <c r="AT20" s="20"/>
      <c r="AU20" s="20"/>
      <c r="AV20" s="20"/>
      <c r="AW20" s="20"/>
      <c r="AX20" s="20">
        <v>1</v>
      </c>
      <c r="AY20" s="20"/>
      <c r="AZ20" s="20"/>
      <c r="BA20" s="20">
        <v>1</v>
      </c>
      <c r="BB20" s="20"/>
      <c r="BC20" s="20"/>
      <c r="BD20" s="20"/>
      <c r="BE20" s="20">
        <v>1</v>
      </c>
      <c r="BF20" s="20"/>
      <c r="BG20" s="20"/>
      <c r="BH20" s="20">
        <v>1</v>
      </c>
      <c r="BI20" s="20"/>
      <c r="BJ20" s="20"/>
      <c r="BK20" s="78">
        <v>81.069999999999993</v>
      </c>
      <c r="BL20" s="81">
        <v>42987</v>
      </c>
      <c r="BM20" s="86">
        <v>6</v>
      </c>
      <c r="BN20" s="81">
        <v>16177065</v>
      </c>
      <c r="BO20" s="29">
        <v>15300</v>
      </c>
      <c r="BP20" s="20"/>
      <c r="BQ20" s="91" t="s">
        <v>693</v>
      </c>
      <c r="BR20" s="20"/>
      <c r="BS20" s="29" t="s">
        <v>468</v>
      </c>
      <c r="BT20" s="20" t="s">
        <v>469</v>
      </c>
      <c r="BU20" s="20">
        <v>3.3170000000000002</v>
      </c>
      <c r="BV20" s="29" t="s">
        <v>470</v>
      </c>
      <c r="BW20" s="20"/>
      <c r="BX20" s="20"/>
      <c r="BY20" s="20" t="s">
        <v>471</v>
      </c>
      <c r="BZ20" s="20"/>
      <c r="CA20" s="20"/>
      <c r="CB20" s="20"/>
      <c r="CC20" s="20"/>
      <c r="CD20" s="20"/>
      <c r="CE20" s="20" t="s">
        <v>472</v>
      </c>
      <c r="CF20" s="20">
        <v>24.09</v>
      </c>
      <c r="CG20" s="20"/>
      <c r="CH20" s="20" t="s">
        <v>473</v>
      </c>
      <c r="CI20" s="20" t="s">
        <v>474</v>
      </c>
      <c r="CJ20" s="20">
        <v>1</v>
      </c>
      <c r="CK20" s="20"/>
      <c r="CL20" s="20"/>
      <c r="CM20" s="20"/>
      <c r="CN20" s="20"/>
      <c r="CO20" s="20"/>
      <c r="CP20" s="20"/>
      <c r="CQ20" s="20"/>
      <c r="CR20" s="20"/>
      <c r="CS20" s="20" t="s">
        <v>475</v>
      </c>
      <c r="CT20" s="20"/>
      <c r="CU20" s="20"/>
      <c r="CV20" s="20" t="s">
        <v>476</v>
      </c>
      <c r="CW20" s="20"/>
      <c r="CX20" s="20" t="s">
        <v>477</v>
      </c>
      <c r="CY20" s="20" t="s">
        <v>478</v>
      </c>
      <c r="CZ20" s="20" t="s">
        <v>479</v>
      </c>
      <c r="DA20" s="20"/>
      <c r="DB20" s="20"/>
      <c r="DC20" s="20"/>
      <c r="DD20" s="20"/>
      <c r="DE20" s="20" t="s">
        <v>480</v>
      </c>
      <c r="DF20" s="20" t="s">
        <v>481</v>
      </c>
      <c r="DG20" s="20"/>
      <c r="DH20" s="20"/>
      <c r="DI20" s="20" t="s">
        <v>482</v>
      </c>
      <c r="DJ20" s="20"/>
      <c r="DK20" s="20"/>
      <c r="DL20" s="20" t="s">
        <v>483</v>
      </c>
      <c r="DN20" s="37"/>
      <c r="DO20" s="37"/>
      <c r="DP20" s="37"/>
      <c r="DQ20" s="37"/>
      <c r="DR20" s="37"/>
      <c r="DS20" s="37"/>
      <c r="DT20" s="37"/>
      <c r="DU20" s="37"/>
      <c r="DV20" s="37"/>
      <c r="DW20" s="37"/>
      <c r="DX20" s="37"/>
      <c r="DY20" s="37"/>
      <c r="DZ20" s="37"/>
      <c r="EA20" s="37"/>
      <c r="EB20" s="37"/>
      <c r="EC20" s="37"/>
      <c r="ED20" s="37"/>
      <c r="EE20" s="37"/>
      <c r="EF20" s="37"/>
      <c r="EG20" s="37"/>
      <c r="EH20" s="37"/>
      <c r="EI20" s="37"/>
      <c r="EJ20" s="37"/>
      <c r="EK20" s="37"/>
      <c r="EL20" s="37"/>
      <c r="EM20" s="37"/>
      <c r="EN20" s="37"/>
      <c r="EO20" s="37"/>
      <c r="EP20" s="37"/>
      <c r="EQ20" s="37"/>
      <c r="ER20" s="37"/>
      <c r="ES20" s="37"/>
      <c r="ET20" s="37"/>
      <c r="EU20" s="37"/>
      <c r="EV20" s="37"/>
      <c r="EW20" s="37"/>
      <c r="EX20" s="37"/>
      <c r="EY20" s="37"/>
      <c r="EZ20" s="37"/>
      <c r="FA20" s="37"/>
      <c r="FB20" s="37"/>
      <c r="FC20" s="37"/>
      <c r="FD20" s="37"/>
      <c r="FE20" s="37"/>
      <c r="FF20" s="37"/>
      <c r="FG20" s="37"/>
      <c r="FH20" s="37"/>
      <c r="FI20" s="37"/>
      <c r="FJ20" s="37"/>
      <c r="FK20" s="37"/>
      <c r="FL20" s="37"/>
      <c r="FM20" s="37"/>
      <c r="FN20" s="37"/>
      <c r="FO20" s="37"/>
      <c r="FP20" s="37"/>
      <c r="FQ20" s="37"/>
      <c r="FR20" s="37"/>
      <c r="FS20" s="37"/>
      <c r="FT20" s="37"/>
      <c r="FU20" s="37"/>
      <c r="FV20" s="37"/>
      <c r="FW20" s="37"/>
      <c r="FX20" s="37"/>
      <c r="FY20" s="37"/>
      <c r="FZ20" s="37"/>
      <c r="GA20" s="37"/>
      <c r="GB20" s="37"/>
      <c r="GC20" s="37"/>
      <c r="GD20" s="37"/>
      <c r="GE20" s="37"/>
      <c r="GF20" s="37"/>
    </row>
    <row r="21" spans="1:189" ht="15.9" customHeight="1" x14ac:dyDescent="0.75">
      <c r="A21" s="66">
        <v>18</v>
      </c>
      <c r="B21" s="13" t="s">
        <v>487</v>
      </c>
      <c r="C21" s="13" t="s">
        <v>488</v>
      </c>
      <c r="D21" s="13" t="s">
        <v>489</v>
      </c>
      <c r="E21" s="13" t="s">
        <v>117</v>
      </c>
      <c r="F21" s="13" t="s">
        <v>118</v>
      </c>
      <c r="G21" s="13" t="s">
        <v>124</v>
      </c>
      <c r="H21" s="13" t="s">
        <v>120</v>
      </c>
      <c r="I21" s="13" t="s">
        <v>246</v>
      </c>
      <c r="J21" s="289">
        <v>2018</v>
      </c>
      <c r="K21" s="115"/>
      <c r="L21" s="294">
        <v>1</v>
      </c>
      <c r="M21" s="13" t="s">
        <v>490</v>
      </c>
      <c r="N21" s="13" t="s">
        <v>491</v>
      </c>
      <c r="O21" s="13" t="s">
        <v>903</v>
      </c>
      <c r="P21" s="13">
        <v>2016</v>
      </c>
      <c r="Q21" s="13" t="s">
        <v>415</v>
      </c>
      <c r="R21" s="23">
        <v>1</v>
      </c>
      <c r="S21" s="23" t="s">
        <v>268</v>
      </c>
      <c r="T21" s="13"/>
      <c r="U21" s="13"/>
      <c r="V21" s="13"/>
      <c r="W21" s="13"/>
      <c r="X21" s="13"/>
      <c r="Y21" s="13"/>
      <c r="Z21" s="13"/>
      <c r="AA21" s="13"/>
      <c r="AB21" s="13"/>
      <c r="AC21" s="13"/>
      <c r="AD21" s="13"/>
      <c r="AE21" s="13"/>
      <c r="AF21" s="13">
        <v>1</v>
      </c>
      <c r="AG21" s="13" t="s">
        <v>492</v>
      </c>
      <c r="AH21" s="13">
        <v>4</v>
      </c>
      <c r="AI21" s="13" t="s">
        <v>493</v>
      </c>
      <c r="AJ21" s="23">
        <v>1</v>
      </c>
      <c r="AK21" s="13">
        <v>1</v>
      </c>
      <c r="AL21" s="13">
        <v>1</v>
      </c>
      <c r="AM21" s="13"/>
      <c r="AN21" s="13"/>
      <c r="AO21" s="13">
        <v>1</v>
      </c>
      <c r="AP21" s="13"/>
      <c r="AQ21" s="13"/>
      <c r="AR21" s="13"/>
      <c r="AS21" s="13"/>
      <c r="AT21" s="13"/>
      <c r="AU21" s="13"/>
      <c r="AV21" s="13"/>
      <c r="AW21" s="13"/>
      <c r="AX21" s="13">
        <v>1</v>
      </c>
      <c r="AY21" s="13">
        <v>1</v>
      </c>
      <c r="AZ21" s="13">
        <v>1</v>
      </c>
      <c r="BA21" s="13">
        <v>1</v>
      </c>
      <c r="BB21" s="13">
        <v>1</v>
      </c>
      <c r="BC21" s="13"/>
      <c r="BD21" s="13"/>
      <c r="BE21" s="13">
        <v>1</v>
      </c>
      <c r="BF21" s="13">
        <v>1</v>
      </c>
      <c r="BG21" s="13">
        <v>1</v>
      </c>
      <c r="BH21" s="13"/>
      <c r="BI21" s="13"/>
      <c r="BJ21" s="13"/>
      <c r="BK21" s="77">
        <v>500.24</v>
      </c>
      <c r="BL21" s="77">
        <v>332512</v>
      </c>
      <c r="BM21" s="77">
        <v>48.5</v>
      </c>
      <c r="BN21" s="81">
        <v>1000000</v>
      </c>
      <c r="BO21" s="13">
        <v>7089</v>
      </c>
      <c r="BP21" s="13" t="s">
        <v>677</v>
      </c>
      <c r="BQ21" s="13" t="s">
        <v>692</v>
      </c>
      <c r="BR21" s="13" t="s">
        <v>494</v>
      </c>
      <c r="BS21" s="13" t="s">
        <v>495</v>
      </c>
      <c r="BT21" s="13"/>
      <c r="BU21" s="13">
        <v>2.61</v>
      </c>
      <c r="BV21" s="13"/>
      <c r="BW21" s="27">
        <v>2.7E-2</v>
      </c>
      <c r="BX21" s="27"/>
      <c r="BY21" s="27" t="s">
        <v>496</v>
      </c>
      <c r="BZ21" s="13">
        <v>1</v>
      </c>
      <c r="CA21" s="13"/>
      <c r="CB21" s="13"/>
      <c r="CC21" s="13"/>
      <c r="CD21" s="13"/>
      <c r="CE21" s="13" t="s">
        <v>709</v>
      </c>
      <c r="CF21" s="13">
        <v>28.86</v>
      </c>
      <c r="CG21" s="13"/>
      <c r="CH21" s="13"/>
      <c r="CI21" s="13" t="s">
        <v>497</v>
      </c>
      <c r="CJ21" s="13"/>
      <c r="CK21" s="13"/>
      <c r="CL21" s="13"/>
      <c r="CM21" s="13">
        <v>1</v>
      </c>
      <c r="CN21" s="13"/>
      <c r="CO21" s="13"/>
      <c r="CP21" s="13" t="s">
        <v>498</v>
      </c>
      <c r="CQ21" s="13" t="s">
        <v>499</v>
      </c>
      <c r="CR21" s="13"/>
      <c r="CS21" s="13" t="s">
        <v>500</v>
      </c>
      <c r="CT21" s="13"/>
      <c r="CU21" s="13"/>
      <c r="CV21" s="13" t="s">
        <v>501</v>
      </c>
      <c r="CW21" s="27">
        <v>0.34</v>
      </c>
      <c r="CX21" s="27" t="s">
        <v>502</v>
      </c>
      <c r="CY21" s="20" t="s">
        <v>503</v>
      </c>
      <c r="CZ21" s="13" t="s">
        <v>504</v>
      </c>
      <c r="DA21" s="13"/>
      <c r="DB21" s="13" t="s">
        <v>505</v>
      </c>
      <c r="DC21" s="13"/>
      <c r="DD21" s="13"/>
      <c r="DE21" s="20"/>
      <c r="DF21" s="13" t="s">
        <v>506</v>
      </c>
      <c r="DG21" s="13"/>
      <c r="DH21" s="13"/>
      <c r="DI21" s="13"/>
      <c r="DJ21" s="13"/>
      <c r="DK21" s="13"/>
      <c r="DL21" s="13"/>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row>
    <row r="22" spans="1:189" s="38" customFormat="1" ht="15.9" customHeight="1" x14ac:dyDescent="0.75">
      <c r="A22" s="66">
        <v>19</v>
      </c>
      <c r="B22" s="32" t="s">
        <v>507</v>
      </c>
      <c r="C22" s="20" t="s">
        <v>508</v>
      </c>
      <c r="D22" s="20" t="s">
        <v>509</v>
      </c>
      <c r="E22" s="20" t="s">
        <v>147</v>
      </c>
      <c r="F22" s="20" t="s">
        <v>118</v>
      </c>
      <c r="G22" s="20" t="s">
        <v>124</v>
      </c>
      <c r="H22" s="20" t="s">
        <v>120</v>
      </c>
      <c r="I22" s="13" t="s">
        <v>246</v>
      </c>
      <c r="J22" s="290">
        <v>2017</v>
      </c>
      <c r="K22" s="118"/>
      <c r="L22" s="65"/>
      <c r="M22" s="20"/>
      <c r="N22" s="20"/>
      <c r="O22" s="20"/>
      <c r="P22" s="20"/>
      <c r="Q22" s="20"/>
      <c r="R22" s="33">
        <v>1</v>
      </c>
      <c r="S22" s="33">
        <v>3</v>
      </c>
      <c r="T22" s="20"/>
      <c r="U22" s="20"/>
      <c r="V22" s="20"/>
      <c r="W22" s="20"/>
      <c r="X22" s="20"/>
      <c r="Y22" s="20"/>
      <c r="Z22" s="20" t="s">
        <v>510</v>
      </c>
      <c r="AA22" s="20"/>
      <c r="AB22" s="20"/>
      <c r="AC22" s="20"/>
      <c r="AD22" s="20"/>
      <c r="AE22" s="20"/>
      <c r="AF22" s="20">
        <v>1</v>
      </c>
      <c r="AG22" s="20" t="s">
        <v>511</v>
      </c>
      <c r="AH22" s="20">
        <v>5</v>
      </c>
      <c r="AI22" s="20" t="s">
        <v>512</v>
      </c>
      <c r="AJ22" s="33">
        <v>1</v>
      </c>
      <c r="AK22" s="20"/>
      <c r="AL22" s="20">
        <v>1</v>
      </c>
      <c r="AM22" s="20"/>
      <c r="AN22" s="20"/>
      <c r="AO22" s="20"/>
      <c r="AP22" s="20"/>
      <c r="AQ22" s="20"/>
      <c r="AR22" s="20"/>
      <c r="AS22" s="20"/>
      <c r="AT22" s="20"/>
      <c r="AU22" s="20"/>
      <c r="AV22" s="20"/>
      <c r="AW22" s="20">
        <v>1</v>
      </c>
      <c r="AX22" s="20">
        <v>1</v>
      </c>
      <c r="AY22" s="20">
        <v>1</v>
      </c>
      <c r="AZ22" s="20">
        <v>1</v>
      </c>
      <c r="BA22" s="20"/>
      <c r="BB22" s="20"/>
      <c r="BC22" s="20"/>
      <c r="BD22" s="20"/>
      <c r="BE22" s="20">
        <v>1</v>
      </c>
      <c r="BF22" s="20"/>
      <c r="BG22" s="20">
        <v>1</v>
      </c>
      <c r="BH22" s="20"/>
      <c r="BI22" s="20"/>
      <c r="BJ22" s="20"/>
      <c r="BK22" s="78">
        <v>1631</v>
      </c>
      <c r="BL22" s="86">
        <v>383900</v>
      </c>
      <c r="BM22" s="78">
        <v>44.6</v>
      </c>
      <c r="BN22" s="149">
        <v>378803</v>
      </c>
      <c r="BO22" s="29">
        <v>9413</v>
      </c>
      <c r="BP22" s="20"/>
      <c r="BQ22" s="20"/>
      <c r="BR22" s="20"/>
      <c r="BS22" s="20"/>
      <c r="BT22" s="20"/>
      <c r="BU22" s="20"/>
      <c r="BV22" s="20" t="s">
        <v>513</v>
      </c>
      <c r="BW22" s="20"/>
      <c r="BX22" s="20"/>
      <c r="BY22" s="20" t="s">
        <v>514</v>
      </c>
      <c r="BZ22" s="20"/>
      <c r="CA22" s="20"/>
      <c r="CB22" s="20"/>
      <c r="CC22" s="20"/>
      <c r="CD22" s="20"/>
      <c r="CE22" s="20"/>
      <c r="CF22" s="20"/>
      <c r="CG22" s="20" t="s">
        <v>515</v>
      </c>
      <c r="CH22" s="20"/>
      <c r="CI22" s="20" t="s">
        <v>516</v>
      </c>
      <c r="CJ22" s="20"/>
      <c r="CK22" s="20">
        <v>1</v>
      </c>
      <c r="CL22" s="20"/>
      <c r="CM22" s="20"/>
      <c r="CN22" s="20"/>
      <c r="CO22" s="20"/>
      <c r="CP22" s="20" t="s">
        <v>517</v>
      </c>
      <c r="CQ22" s="20"/>
      <c r="CR22" s="20" t="s">
        <v>721</v>
      </c>
      <c r="CS22" s="20" t="s">
        <v>518</v>
      </c>
      <c r="CT22" s="20"/>
      <c r="CU22" s="20"/>
      <c r="CV22" s="20" t="s">
        <v>519</v>
      </c>
      <c r="CW22" s="54"/>
      <c r="CX22" s="20" t="s">
        <v>520</v>
      </c>
      <c r="CY22" s="20" t="s">
        <v>521</v>
      </c>
      <c r="CZ22" s="20" t="s">
        <v>522</v>
      </c>
      <c r="DA22" s="20"/>
      <c r="DB22" s="20" t="s">
        <v>523</v>
      </c>
      <c r="DC22" s="20"/>
      <c r="DD22" s="20"/>
      <c r="DE22" s="29" t="s">
        <v>524</v>
      </c>
      <c r="DF22" s="20" t="s">
        <v>525</v>
      </c>
      <c r="DG22" s="20" t="s">
        <v>526</v>
      </c>
      <c r="DH22" s="20" t="s">
        <v>527</v>
      </c>
      <c r="DI22" s="20"/>
      <c r="DJ22" s="20"/>
      <c r="DK22" s="20"/>
      <c r="DL22" s="20" t="s">
        <v>530</v>
      </c>
      <c r="DN22" s="37"/>
      <c r="DO22" s="37"/>
      <c r="DP22" s="37"/>
      <c r="DQ22" s="37"/>
      <c r="DR22" s="37"/>
      <c r="DS22" s="37"/>
      <c r="DT22" s="37"/>
      <c r="DU22" s="37"/>
      <c r="DV22" s="37"/>
      <c r="DW22" s="37"/>
      <c r="DX22" s="37"/>
      <c r="DY22" s="37"/>
      <c r="DZ22" s="37"/>
      <c r="EA22" s="37"/>
      <c r="EB22" s="37"/>
      <c r="EC22" s="37"/>
      <c r="ED22" s="37"/>
      <c r="EE22" s="37"/>
      <c r="EF22" s="37"/>
      <c r="EG22" s="37"/>
      <c r="EH22" s="37"/>
      <c r="EI22" s="37"/>
      <c r="EJ22" s="37"/>
      <c r="EK22" s="37"/>
      <c r="EL22" s="37"/>
      <c r="EM22" s="37"/>
      <c r="EN22" s="37"/>
      <c r="EO22" s="37"/>
      <c r="EP22" s="37"/>
      <c r="EQ22" s="37"/>
      <c r="ER22" s="37"/>
      <c r="ES22" s="37"/>
      <c r="ET22" s="37"/>
      <c r="EU22" s="37"/>
      <c r="EV22" s="37"/>
      <c r="EW22" s="37"/>
      <c r="EX22" s="37"/>
      <c r="EY22" s="37"/>
      <c r="EZ22" s="37"/>
      <c r="FA22" s="37"/>
      <c r="FB22" s="37"/>
      <c r="FC22" s="37"/>
      <c r="FD22" s="37"/>
      <c r="FE22" s="37"/>
      <c r="FF22" s="37"/>
      <c r="FG22" s="37"/>
      <c r="FH22" s="37"/>
      <c r="FI22" s="37"/>
      <c r="FJ22" s="37"/>
      <c r="FK22" s="37"/>
      <c r="FL22" s="37"/>
      <c r="FM22" s="37"/>
      <c r="FN22" s="37"/>
      <c r="FO22" s="37"/>
      <c r="FP22" s="37"/>
      <c r="FQ22" s="37"/>
      <c r="FR22" s="37"/>
      <c r="FS22" s="37"/>
      <c r="FT22" s="37"/>
      <c r="FU22" s="37"/>
      <c r="FV22" s="37"/>
      <c r="FW22" s="37"/>
      <c r="FX22" s="37"/>
      <c r="FY22" s="37"/>
      <c r="FZ22" s="37"/>
      <c r="GA22" s="37"/>
      <c r="GB22" s="37"/>
      <c r="GC22" s="37"/>
      <c r="GD22" s="37"/>
      <c r="GE22" s="37"/>
      <c r="GF22" s="37"/>
    </row>
    <row r="23" spans="1:189" s="38" customFormat="1" ht="15.9" customHeight="1" x14ac:dyDescent="0.75">
      <c r="A23" s="66">
        <v>20</v>
      </c>
      <c r="B23" s="32" t="s">
        <v>538</v>
      </c>
      <c r="C23" s="20" t="s">
        <v>539</v>
      </c>
      <c r="D23" s="20" t="s">
        <v>540</v>
      </c>
      <c r="E23" s="20" t="s">
        <v>147</v>
      </c>
      <c r="F23" s="20" t="s">
        <v>118</v>
      </c>
      <c r="G23" s="20" t="s">
        <v>124</v>
      </c>
      <c r="H23" s="20" t="s">
        <v>120</v>
      </c>
      <c r="I23" s="13" t="s">
        <v>246</v>
      </c>
      <c r="J23" s="290">
        <v>2018</v>
      </c>
      <c r="K23" s="118" t="s">
        <v>907</v>
      </c>
      <c r="L23" s="65"/>
      <c r="M23" s="20"/>
      <c r="N23" s="20"/>
      <c r="O23" s="20"/>
      <c r="P23" s="20"/>
      <c r="Q23" s="20"/>
      <c r="R23" s="33">
        <v>1</v>
      </c>
      <c r="S23" s="33">
        <v>3</v>
      </c>
      <c r="T23" s="20"/>
      <c r="U23" s="20"/>
      <c r="V23" s="20"/>
      <c r="W23" s="20"/>
      <c r="X23" s="20"/>
      <c r="Y23" s="20"/>
      <c r="Z23" s="20"/>
      <c r="AA23" s="20"/>
      <c r="AB23" s="20"/>
      <c r="AC23" s="20"/>
      <c r="AD23" s="20"/>
      <c r="AE23" s="20"/>
      <c r="AF23" s="20">
        <v>1</v>
      </c>
      <c r="AG23" s="20" t="s">
        <v>541</v>
      </c>
      <c r="AH23" s="20">
        <v>5</v>
      </c>
      <c r="AI23" s="20" t="s">
        <v>542</v>
      </c>
      <c r="AJ23" s="33">
        <v>1</v>
      </c>
      <c r="AK23" s="20"/>
      <c r="AL23" s="20"/>
      <c r="AM23" s="20"/>
      <c r="AN23" s="20"/>
      <c r="AO23" s="20"/>
      <c r="AP23" s="20"/>
      <c r="AQ23" s="20"/>
      <c r="AR23" s="20"/>
      <c r="AS23" s="20"/>
      <c r="AT23" s="20"/>
      <c r="AU23" s="20"/>
      <c r="AV23" s="20"/>
      <c r="AW23" s="20">
        <v>1</v>
      </c>
      <c r="AX23" s="20">
        <v>1</v>
      </c>
      <c r="AY23" s="20">
        <v>1</v>
      </c>
      <c r="AZ23" s="20"/>
      <c r="BA23" s="20"/>
      <c r="BB23" s="20"/>
      <c r="BC23" s="20"/>
      <c r="BD23" s="20"/>
      <c r="BE23" s="20">
        <v>1</v>
      </c>
      <c r="BF23" s="20"/>
      <c r="BG23" s="20">
        <v>1</v>
      </c>
      <c r="BH23" s="20"/>
      <c r="BI23" s="20"/>
      <c r="BJ23" s="20"/>
      <c r="BK23" s="79"/>
      <c r="BL23" s="78">
        <v>149000</v>
      </c>
      <c r="BM23" s="78">
        <v>15.4</v>
      </c>
      <c r="BN23" s="81" t="s">
        <v>543</v>
      </c>
      <c r="BO23" s="29">
        <v>3704</v>
      </c>
      <c r="BP23" s="20"/>
      <c r="BQ23" s="20"/>
      <c r="BR23" s="20"/>
      <c r="BS23" s="20"/>
      <c r="BT23" s="20"/>
      <c r="BU23" s="92"/>
      <c r="BV23" s="20"/>
      <c r="BW23" s="20"/>
      <c r="BX23" s="20"/>
      <c r="BY23" s="20"/>
      <c r="BZ23" s="20"/>
      <c r="CA23" s="20"/>
      <c r="CB23" s="20"/>
      <c r="CC23" s="20"/>
      <c r="CD23" s="20"/>
      <c r="CE23" s="20" t="s">
        <v>544</v>
      </c>
      <c r="CF23" s="20">
        <v>23.05</v>
      </c>
      <c r="CG23" s="20"/>
      <c r="CH23" s="20" t="s">
        <v>545</v>
      </c>
      <c r="CI23" s="20" t="s">
        <v>546</v>
      </c>
      <c r="CJ23" s="20"/>
      <c r="CK23" s="20">
        <v>1</v>
      </c>
      <c r="CL23" s="20"/>
      <c r="CM23" s="20"/>
      <c r="CN23" s="20"/>
      <c r="CO23" s="20" t="s">
        <v>547</v>
      </c>
      <c r="CP23" s="20"/>
      <c r="CQ23" s="20"/>
      <c r="CR23" s="20" t="s">
        <v>548</v>
      </c>
      <c r="CS23" s="20" t="s">
        <v>549</v>
      </c>
      <c r="CT23" s="20"/>
      <c r="CU23" s="20"/>
      <c r="CV23" s="20"/>
      <c r="CW23" s="20"/>
      <c r="CX23" s="20" t="s">
        <v>550</v>
      </c>
      <c r="CY23" s="20"/>
      <c r="CZ23" s="20"/>
      <c r="DA23" s="20"/>
      <c r="DB23" s="20"/>
      <c r="DC23" s="20"/>
      <c r="DD23" s="20"/>
      <c r="DE23" s="20"/>
      <c r="DF23" s="20" t="s">
        <v>551</v>
      </c>
      <c r="DG23" s="20"/>
      <c r="DH23" s="54">
        <v>9.5500000000000002E-2</v>
      </c>
      <c r="DI23" s="20" t="s">
        <v>552</v>
      </c>
      <c r="DJ23" s="20"/>
      <c r="DK23" s="20" t="s">
        <v>555</v>
      </c>
      <c r="DL23" s="20" t="s">
        <v>556</v>
      </c>
      <c r="DN23" s="37"/>
      <c r="DO23" s="37"/>
      <c r="DP23" s="37"/>
      <c r="DQ23" s="37"/>
      <c r="DR23" s="37"/>
      <c r="DS23" s="37"/>
      <c r="DT23" s="37"/>
      <c r="DU23" s="37"/>
      <c r="DV23" s="37"/>
      <c r="DW23" s="37"/>
      <c r="DX23" s="37"/>
      <c r="DY23" s="37"/>
      <c r="DZ23" s="37"/>
      <c r="EA23" s="37"/>
      <c r="EB23" s="37"/>
      <c r="EC23" s="37"/>
      <c r="ED23" s="37"/>
      <c r="EE23" s="37"/>
      <c r="EF23" s="37"/>
      <c r="EG23" s="37"/>
      <c r="EH23" s="37"/>
      <c r="EI23" s="37"/>
      <c r="EJ23" s="37"/>
      <c r="EK23" s="37"/>
      <c r="EL23" s="37"/>
      <c r="EM23" s="37"/>
      <c r="EN23" s="37"/>
      <c r="EO23" s="37"/>
      <c r="EP23" s="37"/>
      <c r="EQ23" s="37"/>
      <c r="ER23" s="37"/>
      <c r="ES23" s="37"/>
      <c r="ET23" s="37"/>
      <c r="EU23" s="37"/>
      <c r="EV23" s="37"/>
      <c r="EW23" s="37"/>
      <c r="EX23" s="37"/>
      <c r="EY23" s="37"/>
      <c r="EZ23" s="37"/>
      <c r="FA23" s="37"/>
      <c r="FB23" s="37"/>
      <c r="FC23" s="37"/>
      <c r="FD23" s="37"/>
      <c r="FE23" s="37"/>
      <c r="FF23" s="37"/>
      <c r="FG23" s="37"/>
      <c r="FH23" s="37"/>
      <c r="FI23" s="37"/>
      <c r="FJ23" s="37"/>
      <c r="FK23" s="37"/>
      <c r="FL23" s="37"/>
      <c r="FM23" s="37"/>
      <c r="FN23" s="37"/>
      <c r="FO23" s="37"/>
      <c r="FP23" s="37"/>
      <c r="FQ23" s="37"/>
      <c r="FR23" s="37"/>
      <c r="FS23" s="37"/>
      <c r="FT23" s="37"/>
      <c r="FU23" s="37"/>
      <c r="FV23" s="37"/>
      <c r="FW23" s="37"/>
      <c r="FX23" s="37"/>
      <c r="FY23" s="37"/>
      <c r="FZ23" s="37"/>
      <c r="GA23" s="37"/>
      <c r="GB23" s="37"/>
      <c r="GC23" s="37"/>
      <c r="GD23" s="37"/>
      <c r="GE23" s="37"/>
      <c r="GF23" s="37"/>
    </row>
    <row r="24" spans="1:189" s="38" customFormat="1" ht="15.9" customHeight="1" x14ac:dyDescent="0.75">
      <c r="A24" s="66">
        <v>21</v>
      </c>
      <c r="B24" s="32" t="s">
        <v>561</v>
      </c>
      <c r="C24" s="20" t="s">
        <v>561</v>
      </c>
      <c r="D24" s="20" t="s">
        <v>199</v>
      </c>
      <c r="E24" s="20" t="s">
        <v>200</v>
      </c>
      <c r="F24" s="20" t="s">
        <v>118</v>
      </c>
      <c r="G24" s="20" t="s">
        <v>124</v>
      </c>
      <c r="H24" s="20" t="s">
        <v>120</v>
      </c>
      <c r="I24" s="13" t="s">
        <v>246</v>
      </c>
      <c r="J24" s="290">
        <v>2014</v>
      </c>
      <c r="K24" s="118"/>
      <c r="L24" s="65"/>
      <c r="M24" s="20"/>
      <c r="N24" s="20"/>
      <c r="O24" s="20"/>
      <c r="P24" s="20"/>
      <c r="Q24" s="20"/>
      <c r="R24" s="33">
        <v>1</v>
      </c>
      <c r="S24" s="33" t="s">
        <v>268</v>
      </c>
      <c r="T24" s="20"/>
      <c r="U24" s="20"/>
      <c r="V24" s="20"/>
      <c r="W24" s="20"/>
      <c r="X24" s="20"/>
      <c r="Y24" s="20"/>
      <c r="Z24" s="20"/>
      <c r="AA24" s="20"/>
      <c r="AB24" s="20"/>
      <c r="AC24" s="20"/>
      <c r="AD24" s="20"/>
      <c r="AE24" s="20"/>
      <c r="AF24" s="20">
        <v>1</v>
      </c>
      <c r="AG24" s="20" t="s">
        <v>562</v>
      </c>
      <c r="AH24" s="20">
        <v>3</v>
      </c>
      <c r="AI24" s="20" t="s">
        <v>563</v>
      </c>
      <c r="AJ24" s="33"/>
      <c r="AK24" s="20"/>
      <c r="AL24" s="20"/>
      <c r="AM24" s="20"/>
      <c r="AN24" s="20"/>
      <c r="AO24" s="20"/>
      <c r="AP24" s="20"/>
      <c r="AQ24" s="20"/>
      <c r="AR24" s="20"/>
      <c r="AS24" s="20"/>
      <c r="AT24" s="20"/>
      <c r="AU24" s="20"/>
      <c r="AV24" s="20"/>
      <c r="AW24" s="20"/>
      <c r="AX24" s="20">
        <v>1</v>
      </c>
      <c r="AY24" s="20">
        <v>1</v>
      </c>
      <c r="AZ24" s="20"/>
      <c r="BA24" s="20"/>
      <c r="BB24" s="20"/>
      <c r="BC24" s="20">
        <v>1</v>
      </c>
      <c r="BD24" s="20"/>
      <c r="BE24" s="20">
        <v>1</v>
      </c>
      <c r="BF24" s="20"/>
      <c r="BG24" s="20"/>
      <c r="BH24" s="20"/>
      <c r="BI24" s="20">
        <v>1</v>
      </c>
      <c r="BJ24" s="20"/>
      <c r="BK24" s="84">
        <v>181.63788199999999</v>
      </c>
      <c r="BL24" s="86">
        <v>187322</v>
      </c>
      <c r="BM24" s="86">
        <v>17.440968000000002</v>
      </c>
      <c r="BN24" s="149">
        <v>152452</v>
      </c>
      <c r="BO24" s="29">
        <v>3953</v>
      </c>
      <c r="BP24" s="20"/>
      <c r="BQ24" s="20"/>
      <c r="BR24" s="20"/>
      <c r="BS24" s="20"/>
      <c r="BT24" s="20"/>
      <c r="BU24" s="93"/>
      <c r="BV24" s="20"/>
      <c r="BW24" s="20"/>
      <c r="BX24" s="20"/>
      <c r="BY24" s="20" t="s">
        <v>564</v>
      </c>
      <c r="BZ24" s="20"/>
      <c r="CA24" s="20"/>
      <c r="CB24" s="20"/>
      <c r="CC24" s="20">
        <v>1</v>
      </c>
      <c r="CD24" s="20">
        <v>1</v>
      </c>
      <c r="CE24" s="20" t="s">
        <v>565</v>
      </c>
      <c r="CF24" s="20">
        <v>14.266999999999999</v>
      </c>
      <c r="CG24" s="20"/>
      <c r="CH24" s="20"/>
      <c r="CI24" s="20" t="s">
        <v>566</v>
      </c>
      <c r="CJ24" s="20"/>
      <c r="CK24" s="20">
        <v>1</v>
      </c>
      <c r="CL24" s="20"/>
      <c r="CM24" s="20"/>
      <c r="CN24" s="20"/>
      <c r="CO24" s="20"/>
      <c r="CP24" s="20"/>
      <c r="CQ24" s="20"/>
      <c r="CR24" s="20"/>
      <c r="CS24" s="20" t="s">
        <v>567</v>
      </c>
      <c r="CT24" s="20"/>
      <c r="CU24" s="20" t="s">
        <v>568</v>
      </c>
      <c r="CV24" s="20" t="s">
        <v>569</v>
      </c>
      <c r="CW24" s="20"/>
      <c r="CX24" s="20" t="s">
        <v>570</v>
      </c>
      <c r="CY24" s="20"/>
      <c r="CZ24" s="20"/>
      <c r="DA24" s="20"/>
      <c r="DB24" s="20"/>
      <c r="DC24" s="20"/>
      <c r="DD24" s="20"/>
      <c r="DE24" s="20"/>
      <c r="DF24" s="20" t="s">
        <v>571</v>
      </c>
      <c r="DG24" s="20"/>
      <c r="DH24" s="20" t="s">
        <v>572</v>
      </c>
      <c r="DI24" s="20">
        <v>22714</v>
      </c>
      <c r="DJ24" s="20"/>
      <c r="DK24" s="20"/>
      <c r="DL24" s="20"/>
      <c r="DN24" s="37"/>
      <c r="DO24" s="37"/>
      <c r="DP24" s="37"/>
      <c r="DQ24" s="37"/>
      <c r="DR24" s="37"/>
      <c r="DS24" s="37"/>
      <c r="DT24" s="37"/>
      <c r="DU24" s="37"/>
      <c r="DV24" s="37"/>
      <c r="DW24" s="37"/>
      <c r="DX24" s="37"/>
      <c r="DY24" s="37"/>
      <c r="DZ24" s="37"/>
      <c r="EA24" s="37"/>
      <c r="EB24" s="37"/>
      <c r="EC24" s="37"/>
      <c r="ED24" s="37"/>
      <c r="EE24" s="37"/>
      <c r="EF24" s="37"/>
      <c r="EG24" s="37"/>
      <c r="EH24" s="37"/>
      <c r="EI24" s="37"/>
      <c r="EJ24" s="37"/>
      <c r="EK24" s="37"/>
      <c r="EL24" s="37"/>
      <c r="EM24" s="37"/>
      <c r="EN24" s="37"/>
      <c r="EO24" s="37"/>
      <c r="EP24" s="37"/>
      <c r="EQ24" s="37"/>
      <c r="ER24" s="37"/>
      <c r="ES24" s="37"/>
      <c r="ET24" s="37"/>
      <c r="EU24" s="37"/>
      <c r="EV24" s="37"/>
      <c r="EW24" s="37"/>
      <c r="EX24" s="37"/>
      <c r="EY24" s="37"/>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7"/>
      <c r="FY24" s="37"/>
      <c r="FZ24" s="37"/>
      <c r="GA24" s="37"/>
      <c r="GB24" s="37"/>
      <c r="GC24" s="37"/>
      <c r="GD24" s="37"/>
      <c r="GE24" s="37"/>
      <c r="GF24" s="37"/>
    </row>
    <row r="25" spans="1:189" ht="15.9" customHeight="1" x14ac:dyDescent="0.75">
      <c r="A25" s="66">
        <v>22</v>
      </c>
      <c r="B25" s="13" t="s">
        <v>578</v>
      </c>
      <c r="C25" s="13" t="s">
        <v>578</v>
      </c>
      <c r="D25" s="13" t="s">
        <v>244</v>
      </c>
      <c r="E25" s="13" t="s">
        <v>179</v>
      </c>
      <c r="F25" s="13" t="s">
        <v>118</v>
      </c>
      <c r="G25" s="13" t="s">
        <v>124</v>
      </c>
      <c r="H25" s="13" t="s">
        <v>120</v>
      </c>
      <c r="I25" s="13" t="s">
        <v>246</v>
      </c>
      <c r="J25" s="289">
        <v>2018</v>
      </c>
      <c r="K25" s="115"/>
      <c r="L25" s="294">
        <v>1</v>
      </c>
      <c r="M25" s="13" t="s">
        <v>579</v>
      </c>
      <c r="N25" s="13" t="s">
        <v>244</v>
      </c>
      <c r="O25" s="13" t="s">
        <v>580</v>
      </c>
      <c r="P25" s="13"/>
      <c r="Q25" s="13" t="s">
        <v>581</v>
      </c>
      <c r="R25" s="23">
        <v>1</v>
      </c>
      <c r="S25" s="23">
        <v>3</v>
      </c>
      <c r="T25" s="13">
        <v>1</v>
      </c>
      <c r="U25" s="13">
        <v>7</v>
      </c>
      <c r="V25" s="13">
        <v>1</v>
      </c>
      <c r="W25" s="13" t="s">
        <v>582</v>
      </c>
      <c r="X25" s="13"/>
      <c r="Y25" s="13"/>
      <c r="Z25" s="13"/>
      <c r="AA25" s="13"/>
      <c r="AB25" s="13">
        <v>1</v>
      </c>
      <c r="AC25" s="13" t="s">
        <v>583</v>
      </c>
      <c r="AD25" s="13">
        <v>1</v>
      </c>
      <c r="AE25" s="13" t="s">
        <v>584</v>
      </c>
      <c r="AF25" s="13"/>
      <c r="AG25" s="13"/>
      <c r="AH25" s="13">
        <v>4</v>
      </c>
      <c r="AI25" s="13" t="s">
        <v>585</v>
      </c>
      <c r="AJ25" s="23">
        <v>1</v>
      </c>
      <c r="AK25" s="13"/>
      <c r="AL25" s="13"/>
      <c r="AM25" s="13"/>
      <c r="AN25" s="13"/>
      <c r="AO25" s="13"/>
      <c r="AP25" s="13">
        <v>1</v>
      </c>
      <c r="AQ25" s="13"/>
      <c r="AR25" s="13"/>
      <c r="AS25" s="13"/>
      <c r="AT25" s="13"/>
      <c r="AU25" s="13"/>
      <c r="AV25" s="13"/>
      <c r="AW25" s="13"/>
      <c r="AX25" s="13"/>
      <c r="AY25" s="13"/>
      <c r="AZ25" s="13"/>
      <c r="BA25" s="13"/>
      <c r="BB25" s="13"/>
      <c r="BC25" s="13"/>
      <c r="BD25" s="13"/>
      <c r="BE25" s="13"/>
      <c r="BF25" s="13"/>
      <c r="BG25" s="13"/>
      <c r="BH25" s="13"/>
      <c r="BI25" s="13"/>
      <c r="BJ25" s="13"/>
      <c r="BK25" s="79"/>
      <c r="BL25" s="77">
        <v>344149</v>
      </c>
      <c r="BM25" s="77">
        <v>44.4</v>
      </c>
      <c r="BN25" s="81"/>
      <c r="BO25" s="67"/>
      <c r="BP25" s="13"/>
      <c r="BQ25" s="13" t="s">
        <v>691</v>
      </c>
      <c r="BR25" s="13"/>
      <c r="BS25" s="13"/>
      <c r="BT25" s="13"/>
      <c r="BU25" s="13">
        <v>2.7480000000000002</v>
      </c>
      <c r="BV25" s="13"/>
      <c r="BW25" s="27">
        <v>0.75</v>
      </c>
      <c r="BX25" s="27"/>
      <c r="BY25" s="27"/>
      <c r="BZ25" s="13"/>
      <c r="CA25" s="13"/>
      <c r="CB25" s="13"/>
      <c r="CC25" s="13"/>
      <c r="CD25" s="13"/>
      <c r="CE25" s="24" t="s">
        <v>682</v>
      </c>
      <c r="CF25" s="24">
        <v>17.77</v>
      </c>
      <c r="CG25" s="13">
        <v>27.87</v>
      </c>
      <c r="CH25" s="39">
        <v>0.28000000000000003</v>
      </c>
      <c r="CI25" s="13"/>
      <c r="CJ25" s="13"/>
      <c r="CK25" s="13"/>
      <c r="CL25" s="13"/>
      <c r="CM25" s="13"/>
      <c r="CN25" s="13"/>
      <c r="CO25" s="13"/>
      <c r="CP25" s="13"/>
      <c r="CQ25" s="13"/>
      <c r="CR25" s="13"/>
      <c r="CS25" s="13" t="s">
        <v>681</v>
      </c>
      <c r="CT25" s="13"/>
      <c r="CU25" s="13"/>
      <c r="CV25" s="13"/>
      <c r="CW25" s="27">
        <v>0.42899999999999999</v>
      </c>
      <c r="CX25" s="27"/>
      <c r="CY25" s="20"/>
      <c r="CZ25" s="13"/>
      <c r="DA25" s="13"/>
      <c r="DB25" s="13"/>
      <c r="DC25" s="13"/>
      <c r="DD25" s="13"/>
      <c r="DE25" s="20"/>
      <c r="DF25" s="13"/>
      <c r="DG25" s="13"/>
      <c r="DH25" s="13"/>
      <c r="DI25" s="13"/>
      <c r="DJ25" s="13" t="s">
        <v>586</v>
      </c>
      <c r="DK25" s="13"/>
      <c r="DL25" s="13"/>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c r="FO25" s="22"/>
      <c r="FP25" s="22"/>
      <c r="FQ25" s="22"/>
      <c r="FR25" s="22"/>
      <c r="FS25" s="22"/>
      <c r="FT25" s="22"/>
      <c r="FU25" s="22"/>
      <c r="FV25" s="22"/>
      <c r="FW25" s="22"/>
      <c r="FX25" s="22"/>
      <c r="FY25" s="22"/>
      <c r="FZ25" s="22"/>
      <c r="GA25" s="22"/>
      <c r="GB25" s="22"/>
      <c r="GC25" s="22"/>
      <c r="GD25" s="22"/>
      <c r="GE25" s="22"/>
      <c r="GF25" s="22"/>
    </row>
    <row r="26" spans="1:189" s="38" customFormat="1" ht="15.9" customHeight="1" x14ac:dyDescent="0.75">
      <c r="A26" s="66">
        <v>23</v>
      </c>
      <c r="B26" s="32" t="s">
        <v>587</v>
      </c>
      <c r="C26" s="20" t="s">
        <v>587</v>
      </c>
      <c r="D26" s="20" t="s">
        <v>588</v>
      </c>
      <c r="E26" s="20" t="s">
        <v>147</v>
      </c>
      <c r="F26" s="20" t="s">
        <v>118</v>
      </c>
      <c r="G26" s="20" t="s">
        <v>124</v>
      </c>
      <c r="H26" s="20" t="s">
        <v>120</v>
      </c>
      <c r="I26" s="13" t="s">
        <v>246</v>
      </c>
      <c r="J26" s="290">
        <v>2018</v>
      </c>
      <c r="K26" s="118"/>
      <c r="L26" s="65"/>
      <c r="M26" s="20"/>
      <c r="N26" s="20"/>
      <c r="O26" s="20"/>
      <c r="P26" s="20"/>
      <c r="Q26" s="20"/>
      <c r="R26" s="33"/>
      <c r="S26" s="33"/>
      <c r="T26" s="20"/>
      <c r="U26" s="20"/>
      <c r="V26" s="20"/>
      <c r="W26" s="20"/>
      <c r="X26" s="20"/>
      <c r="Y26" s="20"/>
      <c r="Z26" s="20"/>
      <c r="AA26" s="20"/>
      <c r="AB26" s="20"/>
      <c r="AC26" s="20"/>
      <c r="AD26" s="20"/>
      <c r="AE26" s="20"/>
      <c r="AF26" s="20">
        <v>1</v>
      </c>
      <c r="AG26" s="20" t="s">
        <v>589</v>
      </c>
      <c r="AH26" s="20">
        <v>6</v>
      </c>
      <c r="AI26" s="20" t="s">
        <v>590</v>
      </c>
      <c r="AJ26" s="33">
        <v>1</v>
      </c>
      <c r="AK26" s="20"/>
      <c r="AL26" s="20"/>
      <c r="AM26" s="20">
        <v>1</v>
      </c>
      <c r="AN26" s="20"/>
      <c r="AO26" s="20"/>
      <c r="AP26" s="20"/>
      <c r="AQ26" s="20"/>
      <c r="AR26" s="20"/>
      <c r="AS26" s="20"/>
      <c r="AT26" s="20"/>
      <c r="AU26" s="20"/>
      <c r="AV26" s="20"/>
      <c r="AW26" s="20">
        <v>1</v>
      </c>
      <c r="AX26" s="20">
        <v>1</v>
      </c>
      <c r="AY26" s="20"/>
      <c r="AZ26" s="20"/>
      <c r="BA26" s="20"/>
      <c r="BB26" s="20"/>
      <c r="BC26" s="20">
        <v>1</v>
      </c>
      <c r="BD26" s="20"/>
      <c r="BE26" s="20">
        <v>1</v>
      </c>
      <c r="BF26" s="20"/>
      <c r="BG26" s="20">
        <v>1</v>
      </c>
      <c r="BH26" s="20">
        <v>1</v>
      </c>
      <c r="BI26" s="20"/>
      <c r="BJ26" s="20"/>
      <c r="BK26" s="78">
        <v>48.6</v>
      </c>
      <c r="BL26" s="86">
        <v>48568</v>
      </c>
      <c r="BM26" s="86">
        <v>3.007644</v>
      </c>
      <c r="BN26" s="149">
        <v>11518</v>
      </c>
      <c r="BO26" s="20">
        <v>2800</v>
      </c>
      <c r="BP26" s="20"/>
      <c r="BQ26" s="20"/>
      <c r="BR26" s="20"/>
      <c r="BS26" s="20" t="s">
        <v>591</v>
      </c>
      <c r="BT26" s="20"/>
      <c r="BU26" s="20">
        <v>6.1</v>
      </c>
      <c r="BV26" s="20"/>
      <c r="BW26" s="20"/>
      <c r="BX26" s="20"/>
      <c r="BY26" s="20" t="s">
        <v>592</v>
      </c>
      <c r="BZ26" s="20"/>
      <c r="CA26" s="20"/>
      <c r="CB26" s="20"/>
      <c r="CC26" s="20"/>
      <c r="CD26" s="20">
        <v>1</v>
      </c>
      <c r="CE26" s="20" t="s">
        <v>593</v>
      </c>
      <c r="CF26" s="20">
        <v>11.134</v>
      </c>
      <c r="CG26" s="20"/>
      <c r="CH26" s="20"/>
      <c r="CI26" s="20" t="s">
        <v>594</v>
      </c>
      <c r="CJ26" s="20">
        <v>1</v>
      </c>
      <c r="CK26" s="20"/>
      <c r="CL26" s="20"/>
      <c r="CM26" s="20"/>
      <c r="CN26" s="20"/>
      <c r="CO26" s="20"/>
      <c r="CP26" s="20"/>
      <c r="CQ26" s="20"/>
      <c r="CR26" s="20"/>
      <c r="CS26" s="20" t="s">
        <v>595</v>
      </c>
      <c r="CT26" s="20"/>
      <c r="CU26" s="20" t="s">
        <v>596</v>
      </c>
      <c r="CV26" s="20" t="s">
        <v>597</v>
      </c>
      <c r="CW26" s="20"/>
      <c r="CX26" s="20" t="s">
        <v>598</v>
      </c>
      <c r="CY26" s="20"/>
      <c r="CZ26" s="20"/>
      <c r="DA26" s="20"/>
      <c r="DB26" s="20"/>
      <c r="DC26" s="20"/>
      <c r="DD26" s="20"/>
      <c r="DE26" s="20"/>
      <c r="DF26" s="20" t="s">
        <v>599</v>
      </c>
      <c r="DG26" s="20"/>
      <c r="DH26" s="20"/>
      <c r="DI26" s="20" t="s">
        <v>600</v>
      </c>
      <c r="DJ26" s="20"/>
      <c r="DK26" s="20"/>
      <c r="DL26" s="20"/>
      <c r="DN26" s="37"/>
      <c r="DO26" s="37"/>
      <c r="DP26" s="37"/>
      <c r="DQ26" s="37"/>
      <c r="DR26" s="37"/>
      <c r="DS26" s="37"/>
      <c r="DT26" s="37"/>
      <c r="DU26" s="37"/>
      <c r="DV26" s="37"/>
      <c r="DW26" s="37"/>
      <c r="DX26" s="37"/>
      <c r="DY26" s="37"/>
      <c r="DZ26" s="37"/>
      <c r="EA26" s="37"/>
      <c r="EB26" s="37"/>
      <c r="EC26" s="37"/>
      <c r="ED26" s="37"/>
      <c r="EE26" s="37"/>
      <c r="EF26" s="37"/>
      <c r="EG26" s="37"/>
      <c r="EH26" s="37"/>
      <c r="EI26" s="37"/>
      <c r="EJ26" s="37"/>
      <c r="EK26" s="37"/>
      <c r="EL26" s="37"/>
      <c r="EM26" s="37"/>
      <c r="EN26" s="37"/>
      <c r="EO26" s="37"/>
      <c r="EP26" s="37"/>
      <c r="EQ26" s="37"/>
      <c r="ER26" s="37"/>
      <c r="ES26" s="37"/>
      <c r="ET26" s="37"/>
      <c r="EU26" s="37"/>
      <c r="EV26" s="37"/>
      <c r="EW26" s="37"/>
      <c r="EX26" s="37"/>
      <c r="EY26" s="37"/>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7"/>
      <c r="FY26" s="37"/>
      <c r="FZ26" s="37"/>
      <c r="GA26" s="37"/>
      <c r="GB26" s="37"/>
      <c r="GC26" s="37"/>
      <c r="GD26" s="37"/>
      <c r="GE26" s="37"/>
      <c r="GF26" s="37"/>
    </row>
    <row r="27" spans="1:189" s="38" customFormat="1" ht="15.9" customHeight="1" x14ac:dyDescent="0.75">
      <c r="A27" s="66">
        <v>24</v>
      </c>
      <c r="B27" s="32" t="s">
        <v>606</v>
      </c>
      <c r="C27" s="20" t="s">
        <v>607</v>
      </c>
      <c r="D27" s="20" t="s">
        <v>346</v>
      </c>
      <c r="E27" s="20" t="s">
        <v>200</v>
      </c>
      <c r="F27" s="20" t="s">
        <v>118</v>
      </c>
      <c r="G27" s="20" t="s">
        <v>124</v>
      </c>
      <c r="H27" s="20" t="s">
        <v>120</v>
      </c>
      <c r="I27" s="13" t="s">
        <v>246</v>
      </c>
      <c r="J27" s="290">
        <v>2017</v>
      </c>
      <c r="K27" s="118"/>
      <c r="L27" s="65"/>
      <c r="M27" s="20"/>
      <c r="N27" s="20"/>
      <c r="O27" s="20"/>
      <c r="P27" s="20"/>
      <c r="Q27" s="20"/>
      <c r="R27" s="33">
        <v>1</v>
      </c>
      <c r="S27" s="33">
        <v>3</v>
      </c>
      <c r="T27" s="20"/>
      <c r="U27" s="20"/>
      <c r="V27" s="20"/>
      <c r="W27" s="20"/>
      <c r="X27" s="20"/>
      <c r="Y27" s="20"/>
      <c r="Z27" s="20"/>
      <c r="AA27" s="20"/>
      <c r="AB27" s="20"/>
      <c r="AC27" s="20"/>
      <c r="AD27" s="20"/>
      <c r="AE27" s="20"/>
      <c r="AF27" s="20">
        <v>1</v>
      </c>
      <c r="AG27" s="20" t="s">
        <v>608</v>
      </c>
      <c r="AH27" s="20">
        <v>3</v>
      </c>
      <c r="AI27" s="20" t="s">
        <v>609</v>
      </c>
      <c r="AJ27" s="33">
        <v>1</v>
      </c>
      <c r="AK27" s="20"/>
      <c r="AL27" s="20"/>
      <c r="AM27" s="20"/>
      <c r="AN27" s="20"/>
      <c r="AO27" s="20"/>
      <c r="AP27" s="20"/>
      <c r="AQ27" s="20"/>
      <c r="AR27" s="20"/>
      <c r="AS27" s="20"/>
      <c r="AT27" s="20"/>
      <c r="AU27" s="20"/>
      <c r="AV27" s="20"/>
      <c r="AW27" s="20">
        <v>1</v>
      </c>
      <c r="AX27" s="20">
        <v>1</v>
      </c>
      <c r="AY27" s="20"/>
      <c r="AZ27" s="20"/>
      <c r="BA27" s="20"/>
      <c r="BB27" s="20"/>
      <c r="BC27" s="20"/>
      <c r="BD27" s="20"/>
      <c r="BE27" s="20">
        <v>1</v>
      </c>
      <c r="BF27" s="20"/>
      <c r="BG27" s="20"/>
      <c r="BH27" s="20">
        <v>1</v>
      </c>
      <c r="BI27" s="20"/>
      <c r="BJ27" s="20" t="s">
        <v>610</v>
      </c>
      <c r="BK27" s="85">
        <v>1285.5999999999999</v>
      </c>
      <c r="BL27" s="78">
        <v>456400</v>
      </c>
      <c r="BM27" s="78">
        <v>44.3</v>
      </c>
      <c r="BN27" s="149">
        <v>472300</v>
      </c>
      <c r="BO27" s="20">
        <v>1500</v>
      </c>
      <c r="BP27" s="20"/>
      <c r="BQ27" s="20"/>
      <c r="BR27" s="20" t="s">
        <v>611</v>
      </c>
      <c r="BS27" s="20" t="s">
        <v>612</v>
      </c>
      <c r="BT27" s="34"/>
      <c r="BU27" s="20">
        <v>6.6879999999999997</v>
      </c>
      <c r="BV27" s="20"/>
      <c r="BW27" s="20"/>
      <c r="BX27" s="20"/>
      <c r="BY27" s="20" t="s">
        <v>613</v>
      </c>
      <c r="BZ27" s="20"/>
      <c r="CA27" s="20"/>
      <c r="CB27" s="20"/>
      <c r="CC27" s="20">
        <v>1</v>
      </c>
      <c r="CD27" s="20"/>
      <c r="CE27" s="20"/>
      <c r="CF27" s="20"/>
      <c r="CG27" s="20"/>
      <c r="CH27" s="20"/>
      <c r="CI27" s="20" t="s">
        <v>614</v>
      </c>
      <c r="CJ27" s="20">
        <v>1</v>
      </c>
      <c r="CK27" s="20"/>
      <c r="CL27" s="20"/>
      <c r="CM27" s="20"/>
      <c r="CN27" s="20"/>
      <c r="CO27" s="20"/>
      <c r="CP27" s="20"/>
      <c r="CQ27" s="20"/>
      <c r="CR27" s="20"/>
      <c r="CS27" s="20"/>
      <c r="CT27" s="20"/>
      <c r="CU27" s="20"/>
      <c r="CV27" s="20"/>
      <c r="CW27" s="20" t="s">
        <v>615</v>
      </c>
      <c r="CX27" s="20" t="s">
        <v>616</v>
      </c>
      <c r="CY27" s="20"/>
      <c r="CZ27" s="20"/>
      <c r="DA27" s="20"/>
      <c r="DB27" s="20"/>
      <c r="DC27" s="20"/>
      <c r="DD27" s="20"/>
      <c r="DE27" s="20"/>
      <c r="DF27" s="20"/>
      <c r="DG27" s="20"/>
      <c r="DH27" s="20" t="s">
        <v>617</v>
      </c>
      <c r="DI27" s="20" t="s">
        <v>618</v>
      </c>
      <c r="DJ27" s="20"/>
      <c r="DK27" s="20"/>
      <c r="DL27" s="20"/>
      <c r="DN27" s="37"/>
      <c r="DO27" s="37"/>
      <c r="DP27" s="37"/>
      <c r="DQ27" s="37"/>
      <c r="DR27" s="37"/>
      <c r="DS27" s="37"/>
      <c r="DT27" s="37"/>
      <c r="DU27" s="37"/>
      <c r="DV27" s="37"/>
      <c r="DW27" s="37"/>
      <c r="DX27" s="37"/>
      <c r="DY27" s="37"/>
      <c r="DZ27" s="37"/>
      <c r="EA27" s="37"/>
      <c r="EB27" s="37"/>
      <c r="EC27" s="37"/>
      <c r="ED27" s="37"/>
      <c r="EE27" s="37"/>
      <c r="EF27" s="37"/>
      <c r="EG27" s="37"/>
      <c r="EH27" s="37"/>
      <c r="EI27" s="37"/>
      <c r="EJ27" s="37"/>
      <c r="EK27" s="37"/>
      <c r="EL27" s="37"/>
      <c r="EM27" s="37"/>
      <c r="EN27" s="37"/>
      <c r="EO27" s="37"/>
      <c r="EP27" s="37"/>
      <c r="EQ27" s="37"/>
      <c r="ER27" s="37"/>
      <c r="ES27" s="37"/>
      <c r="ET27" s="37"/>
      <c r="EU27" s="37"/>
      <c r="EV27" s="37"/>
      <c r="EW27" s="37"/>
      <c r="EX27" s="37"/>
      <c r="EY27" s="37"/>
      <c r="EZ27" s="37"/>
      <c r="FA27" s="37"/>
      <c r="FB27" s="37"/>
      <c r="FC27" s="37"/>
      <c r="FD27" s="37"/>
      <c r="FE27" s="37"/>
      <c r="FF27" s="37"/>
      <c r="FG27" s="37"/>
      <c r="FH27" s="37"/>
      <c r="FI27" s="37"/>
      <c r="FJ27" s="37"/>
      <c r="FK27" s="37"/>
      <c r="FL27" s="37"/>
      <c r="FM27" s="37"/>
      <c r="FN27" s="37"/>
      <c r="FO27" s="37"/>
      <c r="FP27" s="37"/>
      <c r="FQ27" s="37"/>
      <c r="FR27" s="37"/>
      <c r="FS27" s="37"/>
      <c r="FT27" s="37"/>
      <c r="FU27" s="37"/>
      <c r="FV27" s="37"/>
      <c r="FW27" s="37"/>
      <c r="FX27" s="37"/>
      <c r="FY27" s="37"/>
      <c r="FZ27" s="37"/>
      <c r="GA27" s="37"/>
      <c r="GB27" s="37"/>
      <c r="GC27" s="37"/>
      <c r="GD27" s="37"/>
      <c r="GE27" s="37"/>
      <c r="GF27" s="37"/>
    </row>
    <row r="28" spans="1:189" s="38" customFormat="1" ht="15.9" customHeight="1" x14ac:dyDescent="0.75">
      <c r="A28" s="66">
        <v>25</v>
      </c>
      <c r="B28" s="32" t="s">
        <v>625</v>
      </c>
      <c r="C28" s="20" t="s">
        <v>625</v>
      </c>
      <c r="D28" s="20" t="s">
        <v>626</v>
      </c>
      <c r="E28" s="20" t="s">
        <v>147</v>
      </c>
      <c r="F28" s="20" t="s">
        <v>118</v>
      </c>
      <c r="G28" s="20" t="s">
        <v>124</v>
      </c>
      <c r="H28" s="20" t="s">
        <v>120</v>
      </c>
      <c r="I28" s="13" t="s">
        <v>246</v>
      </c>
      <c r="J28" s="290">
        <v>2017</v>
      </c>
      <c r="K28" s="118" t="s">
        <v>906</v>
      </c>
      <c r="L28" s="65"/>
      <c r="M28" s="20"/>
      <c r="N28" s="20"/>
      <c r="O28" s="20"/>
      <c r="P28" s="20"/>
      <c r="Q28" s="20"/>
      <c r="R28" s="33">
        <v>1</v>
      </c>
      <c r="S28" s="33">
        <v>3</v>
      </c>
      <c r="T28" s="20"/>
      <c r="U28" s="20"/>
      <c r="V28" s="20"/>
      <c r="W28" s="20"/>
      <c r="X28" s="20"/>
      <c r="Y28" s="20"/>
      <c r="Z28" s="20"/>
      <c r="AA28" s="20"/>
      <c r="AB28" s="20"/>
      <c r="AC28" s="20"/>
      <c r="AD28" s="20"/>
      <c r="AE28" s="20"/>
      <c r="AF28" s="20">
        <v>1</v>
      </c>
      <c r="AG28" s="20" t="s">
        <v>627</v>
      </c>
      <c r="AH28" s="20">
        <v>4</v>
      </c>
      <c r="AI28" s="20" t="s">
        <v>628</v>
      </c>
      <c r="AJ28" s="33">
        <v>1</v>
      </c>
      <c r="AK28" s="20"/>
      <c r="AL28" s="20"/>
      <c r="AM28" s="56">
        <v>1</v>
      </c>
      <c r="AN28" s="20"/>
      <c r="AO28" s="20"/>
      <c r="AP28" s="20"/>
      <c r="AQ28" s="20"/>
      <c r="AR28" s="20"/>
      <c r="AS28" s="20"/>
      <c r="AT28" s="20"/>
      <c r="AU28" s="20"/>
      <c r="AV28" s="20"/>
      <c r="AW28" s="20">
        <v>1</v>
      </c>
      <c r="AX28" s="20">
        <v>1</v>
      </c>
      <c r="AY28" s="20"/>
      <c r="AZ28" s="20"/>
      <c r="BA28" s="20"/>
      <c r="BB28" s="20"/>
      <c r="BC28" s="20">
        <v>1</v>
      </c>
      <c r="BD28" s="20"/>
      <c r="BE28" s="20">
        <v>1</v>
      </c>
      <c r="BF28" s="20">
        <v>1</v>
      </c>
      <c r="BG28" s="20"/>
      <c r="BH28" s="20">
        <v>1</v>
      </c>
      <c r="BI28" s="20"/>
      <c r="BJ28" s="20" t="s">
        <v>629</v>
      </c>
      <c r="BK28" s="78">
        <v>835.71</v>
      </c>
      <c r="BL28" s="86">
        <v>224568</v>
      </c>
      <c r="BM28" s="78">
        <v>24.4</v>
      </c>
      <c r="BN28" s="149">
        <v>287962</v>
      </c>
      <c r="BO28" s="29">
        <v>5772</v>
      </c>
      <c r="BP28" s="20"/>
      <c r="BQ28" s="20" t="s">
        <v>630</v>
      </c>
      <c r="BR28" s="20"/>
      <c r="BS28" s="20" t="s">
        <v>631</v>
      </c>
      <c r="BT28" s="20"/>
      <c r="BU28" s="20">
        <v>4.42</v>
      </c>
      <c r="BV28" s="20" t="s">
        <v>632</v>
      </c>
      <c r="BW28" s="54">
        <v>0.53500000000000003</v>
      </c>
      <c r="BX28" s="20"/>
      <c r="BY28" s="20" t="s">
        <v>633</v>
      </c>
      <c r="BZ28" s="20"/>
      <c r="CA28" s="20"/>
      <c r="CB28" s="20"/>
      <c r="CC28" s="20">
        <v>1</v>
      </c>
      <c r="CD28" s="20">
        <v>1</v>
      </c>
      <c r="CE28" s="20" t="s">
        <v>634</v>
      </c>
      <c r="CF28" s="20">
        <v>16.8</v>
      </c>
      <c r="CG28" s="20"/>
      <c r="CH28" s="20"/>
      <c r="CI28" s="20" t="s">
        <v>635</v>
      </c>
      <c r="CJ28" s="20"/>
      <c r="CK28" s="20"/>
      <c r="CL28" s="20"/>
      <c r="CM28" s="20">
        <v>1</v>
      </c>
      <c r="CN28" s="20"/>
      <c r="CO28" s="20"/>
      <c r="CP28" s="29" t="s">
        <v>636</v>
      </c>
      <c r="CQ28" s="20"/>
      <c r="CR28" s="20"/>
      <c r="CS28" s="20" t="s">
        <v>637</v>
      </c>
      <c r="CT28" s="20" t="s">
        <v>723</v>
      </c>
      <c r="CU28" s="20" t="s">
        <v>638</v>
      </c>
      <c r="CV28" s="20"/>
      <c r="CW28" s="20"/>
      <c r="CX28" s="20" t="s">
        <v>639</v>
      </c>
      <c r="CY28" s="29" t="s">
        <v>640</v>
      </c>
      <c r="CZ28" s="29" t="s">
        <v>641</v>
      </c>
      <c r="DA28" s="20"/>
      <c r="DB28" s="29" t="s">
        <v>642</v>
      </c>
      <c r="DC28" s="29" t="s">
        <v>643</v>
      </c>
      <c r="DD28" s="20"/>
      <c r="DE28" s="20" t="s">
        <v>644</v>
      </c>
      <c r="DF28" s="20"/>
      <c r="DG28" s="20"/>
      <c r="DH28" s="54" t="s">
        <v>645</v>
      </c>
      <c r="DI28" s="29">
        <v>4389</v>
      </c>
      <c r="DJ28" s="20"/>
      <c r="DK28" s="20"/>
      <c r="DL28" s="20"/>
      <c r="DN28" s="37"/>
      <c r="DO28" s="37"/>
      <c r="DP28" s="37"/>
      <c r="DQ28" s="37"/>
      <c r="DR28" s="37"/>
      <c r="DS28" s="37"/>
      <c r="DT28" s="37"/>
      <c r="DU28" s="37"/>
      <c r="DV28" s="37"/>
      <c r="DW28" s="37"/>
      <c r="DX28" s="37"/>
      <c r="DY28" s="37"/>
      <c r="DZ28" s="37"/>
      <c r="EA28" s="37"/>
      <c r="EB28" s="37"/>
      <c r="EC28" s="37"/>
      <c r="ED28" s="37"/>
      <c r="EE28" s="37"/>
      <c r="EF28" s="37"/>
      <c r="EG28" s="37"/>
      <c r="EH28" s="37"/>
      <c r="EI28" s="37"/>
      <c r="EJ28" s="37"/>
      <c r="EK28" s="37"/>
      <c r="EL28" s="37"/>
      <c r="EM28" s="37"/>
      <c r="EN28" s="37"/>
      <c r="EO28" s="37"/>
      <c r="EP28" s="37"/>
      <c r="EQ28" s="37"/>
      <c r="ER28" s="37"/>
      <c r="ES28" s="37"/>
      <c r="ET28" s="37"/>
      <c r="EU28" s="37"/>
      <c r="EV28" s="37"/>
      <c r="EW28" s="37"/>
      <c r="EX28" s="37"/>
      <c r="EY28" s="37"/>
      <c r="EZ28" s="37"/>
      <c r="FA28" s="37"/>
      <c r="FB28" s="37"/>
      <c r="FC28" s="37"/>
      <c r="FD28" s="37"/>
      <c r="FE28" s="37"/>
      <c r="FF28" s="37"/>
      <c r="FG28" s="37"/>
      <c r="FH28" s="37"/>
      <c r="FI28" s="37"/>
      <c r="FJ28" s="37"/>
      <c r="FK28" s="37"/>
      <c r="FL28" s="37"/>
      <c r="FM28" s="37"/>
      <c r="FN28" s="37"/>
      <c r="FO28" s="37"/>
      <c r="FP28" s="37"/>
      <c r="FQ28" s="37"/>
      <c r="FR28" s="37"/>
      <c r="FS28" s="37"/>
      <c r="FT28" s="37"/>
      <c r="FU28" s="37"/>
      <c r="FV28" s="37"/>
      <c r="FW28" s="37"/>
      <c r="FX28" s="37"/>
      <c r="FY28" s="37"/>
      <c r="FZ28" s="37"/>
      <c r="GA28" s="37"/>
      <c r="GB28" s="37"/>
      <c r="GC28" s="37"/>
      <c r="GD28" s="37"/>
      <c r="GE28" s="37"/>
      <c r="GF28" s="37"/>
    </row>
    <row r="29" spans="1:189" s="38" customFormat="1" ht="15.9" customHeight="1" x14ac:dyDescent="0.75">
      <c r="A29" s="66">
        <v>26</v>
      </c>
      <c r="B29" s="32" t="s">
        <v>650</v>
      </c>
      <c r="C29" s="20" t="s">
        <v>651</v>
      </c>
      <c r="D29" s="20" t="s">
        <v>445</v>
      </c>
      <c r="E29" s="20" t="s">
        <v>147</v>
      </c>
      <c r="F29" s="20" t="s">
        <v>118</v>
      </c>
      <c r="G29" s="20" t="s">
        <v>124</v>
      </c>
      <c r="H29" s="20" t="s">
        <v>120</v>
      </c>
      <c r="I29" s="13" t="s">
        <v>246</v>
      </c>
      <c r="J29" s="290">
        <v>2011</v>
      </c>
      <c r="K29" s="118"/>
      <c r="L29" s="65"/>
      <c r="M29" s="20"/>
      <c r="N29" s="20" t="s">
        <v>125</v>
      </c>
      <c r="O29" s="20" t="s">
        <v>125</v>
      </c>
      <c r="P29" s="20" t="s">
        <v>125</v>
      </c>
      <c r="Q29" s="20" t="s">
        <v>125</v>
      </c>
      <c r="R29" s="33">
        <v>1</v>
      </c>
      <c r="S29" s="33">
        <v>1</v>
      </c>
      <c r="T29" s="20" t="s">
        <v>125</v>
      </c>
      <c r="U29" s="20" t="s">
        <v>125</v>
      </c>
      <c r="V29" s="20" t="s">
        <v>125</v>
      </c>
      <c r="W29" s="20" t="s">
        <v>125</v>
      </c>
      <c r="X29" s="20" t="s">
        <v>125</v>
      </c>
      <c r="Y29" s="20" t="s">
        <v>125</v>
      </c>
      <c r="Z29" s="20" t="s">
        <v>125</v>
      </c>
      <c r="AA29" s="20" t="s">
        <v>125</v>
      </c>
      <c r="AB29" s="20" t="s">
        <v>125</v>
      </c>
      <c r="AC29" s="20" t="s">
        <v>125</v>
      </c>
      <c r="AD29" s="20" t="s">
        <v>125</v>
      </c>
      <c r="AE29" s="20" t="s">
        <v>125</v>
      </c>
      <c r="AF29" s="20">
        <v>4.5</v>
      </c>
      <c r="AG29" s="20" t="s">
        <v>652</v>
      </c>
      <c r="AH29" s="20">
        <v>4</v>
      </c>
      <c r="AI29" s="20"/>
      <c r="AJ29" s="33" t="s">
        <v>653</v>
      </c>
      <c r="AK29" s="20"/>
      <c r="AL29" s="36"/>
      <c r="AM29" s="20"/>
      <c r="AN29" s="65"/>
      <c r="AO29" s="20"/>
      <c r="AP29" s="20"/>
      <c r="AQ29" s="20"/>
      <c r="AR29" s="20"/>
      <c r="AS29" s="20"/>
      <c r="AT29" s="20"/>
      <c r="AU29" s="20"/>
      <c r="AV29" s="20"/>
      <c r="AW29" s="20"/>
      <c r="AX29" s="20"/>
      <c r="AY29" s="20">
        <v>1</v>
      </c>
      <c r="AZ29" s="20">
        <v>1</v>
      </c>
      <c r="BA29" s="20"/>
      <c r="BB29" s="20"/>
      <c r="BC29" s="20"/>
      <c r="BD29" s="20"/>
      <c r="BE29" s="20">
        <v>1</v>
      </c>
      <c r="BF29" s="20"/>
      <c r="BG29" s="20">
        <v>1</v>
      </c>
      <c r="BH29" s="20"/>
      <c r="BI29" s="20"/>
      <c r="BJ29" s="20"/>
      <c r="BK29" s="78">
        <v>171.15</v>
      </c>
      <c r="BL29" s="78">
        <v>142700</v>
      </c>
      <c r="BM29" s="78">
        <v>9.3369999999999997</v>
      </c>
      <c r="BN29" s="149">
        <v>7940</v>
      </c>
      <c r="BO29" s="20">
        <v>9000</v>
      </c>
      <c r="BP29" s="20"/>
      <c r="BQ29" s="20" t="s">
        <v>654</v>
      </c>
      <c r="BR29" s="20"/>
      <c r="BS29" s="20"/>
      <c r="BT29" s="20"/>
      <c r="BU29" s="20">
        <v>5.1830999999999996</v>
      </c>
      <c r="BV29" s="20"/>
      <c r="BW29" s="20"/>
      <c r="BX29" s="20"/>
      <c r="BY29" s="20" t="s">
        <v>655</v>
      </c>
      <c r="BZ29" s="20"/>
      <c r="CA29" s="20"/>
      <c r="CB29" s="20"/>
      <c r="CC29" s="20">
        <v>1</v>
      </c>
      <c r="CD29" s="20"/>
      <c r="CE29" s="20" t="s">
        <v>656</v>
      </c>
      <c r="CF29" s="20">
        <v>38.869999999999997</v>
      </c>
      <c r="CG29" s="20"/>
      <c r="CH29" s="20"/>
      <c r="CI29" s="20"/>
      <c r="CJ29" s="20"/>
      <c r="CK29" s="20">
        <v>1</v>
      </c>
      <c r="CL29" s="20"/>
      <c r="CM29" s="20"/>
      <c r="CN29" s="20"/>
      <c r="CO29" s="20"/>
      <c r="CP29" s="20"/>
      <c r="CQ29" s="20"/>
      <c r="CR29" s="20" t="s">
        <v>657</v>
      </c>
      <c r="CS29" s="20" t="s">
        <v>658</v>
      </c>
      <c r="CT29" s="20"/>
      <c r="CU29" s="20" t="s">
        <v>659</v>
      </c>
      <c r="CV29" s="20" t="s">
        <v>660</v>
      </c>
      <c r="CW29" s="20"/>
      <c r="CX29" s="20"/>
      <c r="CY29" s="20"/>
      <c r="CZ29" s="20"/>
      <c r="DA29" s="20"/>
      <c r="DB29" s="20"/>
      <c r="DC29" s="20"/>
      <c r="DD29" s="20"/>
      <c r="DE29" s="20" t="s">
        <v>661</v>
      </c>
      <c r="DF29" s="20" t="s">
        <v>662</v>
      </c>
      <c r="DG29" s="20"/>
      <c r="DH29" s="20"/>
      <c r="DI29" s="20" t="s">
        <v>663</v>
      </c>
      <c r="DJ29" s="20"/>
      <c r="DK29" s="20"/>
      <c r="DL29" s="20"/>
      <c r="DN29" s="37"/>
      <c r="DO29" s="37"/>
      <c r="DP29" s="37"/>
      <c r="DQ29" s="37"/>
      <c r="DR29" s="37"/>
      <c r="DS29" s="37"/>
      <c r="DT29" s="37"/>
      <c r="DU29" s="37"/>
      <c r="DV29" s="37"/>
      <c r="DW29" s="37"/>
      <c r="DX29" s="37"/>
      <c r="DY29" s="37"/>
      <c r="DZ29" s="37"/>
      <c r="EA29" s="37"/>
      <c r="EB29" s="37"/>
      <c r="EC29" s="37"/>
      <c r="ED29" s="37"/>
      <c r="EE29" s="37"/>
      <c r="EF29" s="37"/>
      <c r="EG29" s="37"/>
      <c r="EH29" s="37"/>
      <c r="EI29" s="37"/>
      <c r="EJ29" s="37"/>
      <c r="EK29" s="37"/>
      <c r="EL29" s="37"/>
      <c r="EM29" s="37"/>
      <c r="EN29" s="37"/>
      <c r="EO29" s="37"/>
      <c r="EP29" s="37"/>
      <c r="EQ29" s="37"/>
      <c r="ER29" s="37"/>
      <c r="ES29" s="37"/>
      <c r="ET29" s="37"/>
      <c r="EU29" s="37"/>
      <c r="EV29" s="37"/>
      <c r="EW29" s="37"/>
      <c r="EX29" s="37"/>
      <c r="EY29" s="37"/>
      <c r="EZ29" s="37"/>
      <c r="FA29" s="37"/>
      <c r="FB29" s="37"/>
      <c r="FC29" s="37"/>
      <c r="FD29" s="37"/>
      <c r="FE29" s="37"/>
      <c r="FF29" s="37"/>
      <c r="FG29" s="37"/>
      <c r="FH29" s="37"/>
      <c r="FI29" s="37"/>
      <c r="FJ29" s="37"/>
      <c r="FK29" s="37"/>
      <c r="FL29" s="37"/>
      <c r="FM29" s="37"/>
      <c r="FN29" s="37"/>
      <c r="FO29" s="37"/>
      <c r="FP29" s="37"/>
      <c r="FQ29" s="37"/>
      <c r="FR29" s="37"/>
      <c r="FS29" s="37"/>
      <c r="FT29" s="37"/>
      <c r="FU29" s="37"/>
      <c r="FV29" s="37"/>
      <c r="FW29" s="37"/>
      <c r="FX29" s="37"/>
      <c r="FY29" s="37"/>
      <c r="FZ29" s="37"/>
      <c r="GA29" s="37"/>
      <c r="GB29" s="37"/>
      <c r="GC29" s="37"/>
      <c r="GD29" s="37"/>
      <c r="GE29" s="37"/>
      <c r="GF29" s="37"/>
    </row>
    <row r="31" spans="1:189" ht="15.9" customHeight="1" x14ac:dyDescent="0.75">
      <c r="AH31" t="s">
        <v>672</v>
      </c>
      <c r="AW31">
        <f xml:space="preserve"> SUM(AW4:AW29)</f>
        <v>14</v>
      </c>
      <c r="AX31">
        <f xml:space="preserve"> SUM(AX4:AX29)</f>
        <v>19</v>
      </c>
      <c r="AY31">
        <f xml:space="preserve"> SUM(AY4:AY29)</f>
        <v>14</v>
      </c>
      <c r="AZ31">
        <f xml:space="preserve"> SUM(AZ4:AZ29)</f>
        <v>6</v>
      </c>
      <c r="BA31">
        <f xml:space="preserve"> SUM(BA4:BA29)</f>
        <v>9</v>
      </c>
      <c r="BB31">
        <v>2</v>
      </c>
      <c r="BC31">
        <f t="shared" ref="BC31:BI31" si="0" xml:space="preserve"> SUM(BC4:BC29)</f>
        <v>5</v>
      </c>
      <c r="BD31">
        <f t="shared" si="0"/>
        <v>1</v>
      </c>
      <c r="BE31">
        <f t="shared" si="0"/>
        <v>23</v>
      </c>
      <c r="BF31">
        <f t="shared" si="0"/>
        <v>9</v>
      </c>
      <c r="BG31">
        <f t="shared" si="0"/>
        <v>12</v>
      </c>
      <c r="BH31">
        <f t="shared" si="0"/>
        <v>8</v>
      </c>
      <c r="BI31">
        <f t="shared" si="0"/>
        <v>8</v>
      </c>
      <c r="BK31" s="90">
        <v>9</v>
      </c>
      <c r="BL31">
        <v>1</v>
      </c>
      <c r="BM31" s="90">
        <v>1</v>
      </c>
      <c r="BQ31">
        <v>12</v>
      </c>
    </row>
    <row r="32" spans="1:189" ht="15.9" customHeight="1" x14ac:dyDescent="0.75">
      <c r="B32" s="50" t="s">
        <v>680</v>
      </c>
      <c r="BQ32">
        <v>34.78</v>
      </c>
    </row>
    <row r="33" spans="2:71" ht="15.9" customHeight="1" x14ac:dyDescent="0.75">
      <c r="BQ33">
        <v>2925740000</v>
      </c>
      <c r="BR33">
        <v>80100000</v>
      </c>
      <c r="BS33">
        <v>36.520000000000003</v>
      </c>
    </row>
    <row r="39" spans="2:71" ht="15.9" customHeight="1" x14ac:dyDescent="0.75">
      <c r="B39" t="s">
        <v>685</v>
      </c>
    </row>
    <row r="40" spans="2:71" ht="15.9" customHeight="1" x14ac:dyDescent="0.75">
      <c r="B40" t="s">
        <v>686</v>
      </c>
    </row>
    <row r="41" spans="2:71" ht="15.9" customHeight="1" x14ac:dyDescent="0.75">
      <c r="B41" t="s">
        <v>687</v>
      </c>
    </row>
  </sheetData>
  <mergeCells count="6">
    <mergeCell ref="L1:AI1"/>
    <mergeCell ref="AJ1:AV1"/>
    <mergeCell ref="AW1:BJ1"/>
    <mergeCell ref="L2:M2"/>
    <mergeCell ref="AJ2:AK2"/>
    <mergeCell ref="AM2:AN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A0E5E-F284-46D8-BBEA-90F3467160FF}">
  <dimension ref="A1:N42"/>
  <sheetViews>
    <sheetView topLeftCell="A16" workbookViewId="0">
      <selection activeCell="D32" sqref="D32:D36"/>
    </sheetView>
  </sheetViews>
  <sheetFormatPr defaultColWidth="9.08984375" defaultRowHeight="17.149999999999999" customHeight="1" x14ac:dyDescent="0.75"/>
  <cols>
    <col min="1" max="1" width="4.86328125" style="110" bestFit="1" customWidth="1"/>
    <col min="2" max="2" width="43.86328125" style="110" bestFit="1" customWidth="1"/>
    <col min="3" max="3" width="40.86328125" style="110" bestFit="1" customWidth="1"/>
    <col min="4" max="4" width="54" style="110" bestFit="1" customWidth="1"/>
    <col min="5" max="5" width="29.6796875" style="110" bestFit="1" customWidth="1"/>
    <col min="6" max="6" width="14.86328125" style="110" bestFit="1" customWidth="1"/>
    <col min="7" max="8" width="10.6796875" style="110" customWidth="1"/>
    <col min="9" max="9" width="17" style="110" customWidth="1"/>
    <col min="10" max="10" width="11.31640625" style="110" bestFit="1" customWidth="1"/>
    <col min="11" max="11" width="20.86328125" style="110" customWidth="1"/>
    <col min="12" max="12" width="38.453125" style="110" customWidth="1"/>
    <col min="13" max="13" width="43.6796875" style="110" customWidth="1"/>
    <col min="14" max="14" width="73.453125" style="110" customWidth="1"/>
    <col min="15" max="16384" width="9.08984375" style="110"/>
  </cols>
  <sheetData>
    <row r="1" spans="1:14" ht="17.149999999999999" customHeight="1" x14ac:dyDescent="0.75">
      <c r="A1" s="179"/>
      <c r="B1" s="179"/>
      <c r="C1" s="179"/>
      <c r="D1" s="179"/>
      <c r="E1" s="179"/>
      <c r="F1" s="179"/>
      <c r="G1" s="179"/>
      <c r="H1" s="179"/>
      <c r="I1" s="179"/>
      <c r="J1" s="179"/>
      <c r="K1" s="179"/>
      <c r="L1" s="179"/>
      <c r="M1" s="179"/>
      <c r="N1" s="179"/>
    </row>
    <row r="2" spans="1:14" ht="17.149999999999999" customHeight="1" x14ac:dyDescent="0.75">
      <c r="A2" s="266"/>
      <c r="B2" s="266"/>
      <c r="C2" s="266"/>
      <c r="D2" s="266"/>
      <c r="E2" s="266"/>
      <c r="F2" s="266"/>
      <c r="G2" s="266"/>
      <c r="H2" s="266"/>
      <c r="I2" s="266"/>
      <c r="J2" s="266"/>
      <c r="K2" s="266"/>
      <c r="L2" s="266"/>
      <c r="M2" s="266"/>
      <c r="N2" s="266"/>
    </row>
    <row r="3" spans="1:14" s="184" customFormat="1" ht="17.149999999999999" customHeight="1" x14ac:dyDescent="0.75">
      <c r="A3" s="184" t="s">
        <v>30</v>
      </c>
      <c r="B3" s="184" t="s">
        <v>31</v>
      </c>
      <c r="C3" s="184" t="s">
        <v>679</v>
      </c>
      <c r="D3" s="184" t="s">
        <v>71</v>
      </c>
      <c r="E3" s="184" t="s">
        <v>676</v>
      </c>
      <c r="F3" s="184" t="s">
        <v>675</v>
      </c>
      <c r="G3" s="184" t="s">
        <v>72</v>
      </c>
      <c r="H3" s="184" t="s">
        <v>859</v>
      </c>
      <c r="I3" s="184" t="s">
        <v>858</v>
      </c>
      <c r="J3" s="184" t="s">
        <v>860</v>
      </c>
      <c r="K3" s="184" t="s">
        <v>876</v>
      </c>
      <c r="L3" s="184" t="s">
        <v>877</v>
      </c>
      <c r="M3" s="184" t="s">
        <v>878</v>
      </c>
      <c r="N3" s="184" t="s">
        <v>879</v>
      </c>
    </row>
    <row r="4" spans="1:14" ht="17.149999999999999" customHeight="1" x14ac:dyDescent="0.75">
      <c r="A4" s="110">
        <v>1</v>
      </c>
      <c r="B4" s="110" t="s">
        <v>121</v>
      </c>
      <c r="C4" s="120"/>
      <c r="D4" s="120">
        <v>423000</v>
      </c>
      <c r="E4" s="120">
        <v>73.599999999999994</v>
      </c>
      <c r="F4" s="110">
        <v>5100000</v>
      </c>
      <c r="G4" s="110">
        <v>2314</v>
      </c>
      <c r="I4" s="110">
        <v>1</v>
      </c>
      <c r="J4" s="110">
        <v>1</v>
      </c>
      <c r="L4" s="110" t="s">
        <v>139</v>
      </c>
      <c r="M4" s="110" t="s">
        <v>140</v>
      </c>
      <c r="N4" s="110" t="s">
        <v>141</v>
      </c>
    </row>
    <row r="5" spans="1:14" ht="17.149999999999999" customHeight="1" x14ac:dyDescent="0.75">
      <c r="A5" s="110">
        <v>2</v>
      </c>
      <c r="B5" s="125" t="s">
        <v>144</v>
      </c>
      <c r="C5" s="120">
        <v>531.14</v>
      </c>
      <c r="D5" s="120">
        <v>217100</v>
      </c>
      <c r="E5" s="120">
        <v>24.1</v>
      </c>
      <c r="F5" s="110">
        <v>92600</v>
      </c>
      <c r="G5" s="110">
        <v>740</v>
      </c>
      <c r="H5" s="110">
        <v>1</v>
      </c>
      <c r="J5" s="110">
        <v>1</v>
      </c>
      <c r="K5" s="110" t="s">
        <v>787</v>
      </c>
      <c r="M5" s="110" t="s">
        <v>788</v>
      </c>
      <c r="N5" s="110" t="s">
        <v>174</v>
      </c>
    </row>
    <row r="6" spans="1:14" ht="17.149999999999999" customHeight="1" x14ac:dyDescent="0.75">
      <c r="A6" s="110">
        <v>3</v>
      </c>
      <c r="B6" s="110" t="s">
        <v>176</v>
      </c>
      <c r="C6" s="120"/>
      <c r="D6" s="120">
        <v>169245</v>
      </c>
      <c r="E6" s="120">
        <v>19.422000000000001</v>
      </c>
      <c r="F6" s="177">
        <v>7848097</v>
      </c>
      <c r="G6" s="110">
        <v>20000</v>
      </c>
      <c r="I6" s="110">
        <v>1</v>
      </c>
      <c r="J6" s="267">
        <v>1</v>
      </c>
      <c r="L6" s="267" t="s">
        <v>193</v>
      </c>
      <c r="M6" s="110" t="s">
        <v>194</v>
      </c>
      <c r="N6" s="181" t="s">
        <v>195</v>
      </c>
    </row>
    <row r="7" spans="1:14" ht="17.149999999999999" customHeight="1" x14ac:dyDescent="0.75">
      <c r="A7" s="110">
        <v>4</v>
      </c>
      <c r="B7" s="125" t="s">
        <v>198</v>
      </c>
      <c r="C7" s="120">
        <v>135.76496800000001</v>
      </c>
      <c r="D7" s="203">
        <v>111614</v>
      </c>
      <c r="E7" s="120">
        <v>12.4</v>
      </c>
      <c r="G7" s="110">
        <v>400</v>
      </c>
      <c r="J7" s="110">
        <v>1</v>
      </c>
      <c r="M7" s="110" t="s">
        <v>211</v>
      </c>
    </row>
    <row r="8" spans="1:14" ht="17.149999999999999" customHeight="1" x14ac:dyDescent="0.75">
      <c r="A8" s="110">
        <v>5</v>
      </c>
      <c r="B8" s="125" t="s">
        <v>214</v>
      </c>
      <c r="C8" s="120">
        <v>1240.32</v>
      </c>
      <c r="D8" s="203">
        <v>606000</v>
      </c>
      <c r="E8" s="120">
        <v>94.39</v>
      </c>
      <c r="F8" s="110">
        <v>1943000</v>
      </c>
      <c r="G8" s="110">
        <v>1623</v>
      </c>
      <c r="H8" s="110">
        <v>1</v>
      </c>
      <c r="I8" s="110">
        <v>1</v>
      </c>
      <c r="J8" s="110">
        <v>1</v>
      </c>
      <c r="K8" s="110" t="s">
        <v>234</v>
      </c>
      <c r="L8" s="110" t="s">
        <v>785</v>
      </c>
      <c r="M8" s="110" t="s">
        <v>235</v>
      </c>
      <c r="N8" s="110" t="s">
        <v>236</v>
      </c>
    </row>
    <row r="9" spans="1:14" ht="17.149999999999999" customHeight="1" x14ac:dyDescent="0.75">
      <c r="A9" s="110">
        <v>6</v>
      </c>
      <c r="B9" s="110" t="s">
        <v>242</v>
      </c>
      <c r="C9" s="203">
        <v>776.53499999999997</v>
      </c>
      <c r="D9" s="203">
        <v>210306</v>
      </c>
      <c r="E9" s="120">
        <v>23.5</v>
      </c>
      <c r="F9" s="268">
        <v>190535</v>
      </c>
      <c r="J9" s="110">
        <v>1</v>
      </c>
      <c r="M9" s="110" t="s">
        <v>264</v>
      </c>
    </row>
    <row r="10" spans="1:14" ht="17.149999999999999" customHeight="1" x14ac:dyDescent="0.75">
      <c r="A10" s="110">
        <v>7</v>
      </c>
      <c r="B10" s="125" t="s">
        <v>266</v>
      </c>
      <c r="C10" s="120"/>
      <c r="D10" s="203">
        <v>235459</v>
      </c>
      <c r="E10" s="203">
        <v>25.675939</v>
      </c>
      <c r="G10" s="268">
        <v>20000</v>
      </c>
      <c r="H10" s="268">
        <v>1</v>
      </c>
      <c r="I10" s="110">
        <v>1</v>
      </c>
      <c r="J10" s="110">
        <v>1</v>
      </c>
      <c r="K10" s="110" t="s">
        <v>282</v>
      </c>
      <c r="L10" s="110" t="s">
        <v>283</v>
      </c>
      <c r="M10" s="110" t="s">
        <v>789</v>
      </c>
      <c r="N10" s="110" t="s">
        <v>285</v>
      </c>
    </row>
    <row r="11" spans="1:14" ht="17.149999999999999" customHeight="1" x14ac:dyDescent="0.75">
      <c r="A11" s="110">
        <v>8</v>
      </c>
      <c r="B11" s="125" t="s">
        <v>290</v>
      </c>
      <c r="C11" s="120">
        <v>294.76</v>
      </c>
      <c r="D11" s="120">
        <v>86682</v>
      </c>
      <c r="E11" s="120">
        <v>9.1559609999999996</v>
      </c>
      <c r="F11" s="110">
        <v>89987</v>
      </c>
      <c r="G11" s="110">
        <v>3000</v>
      </c>
    </row>
    <row r="12" spans="1:14" ht="17.149999999999999" customHeight="1" x14ac:dyDescent="0.75">
      <c r="A12" s="110">
        <v>9</v>
      </c>
      <c r="B12" s="110" t="s">
        <v>299</v>
      </c>
      <c r="C12" s="120"/>
      <c r="D12" s="203">
        <v>70297</v>
      </c>
      <c r="E12" s="185">
        <v>7.3</v>
      </c>
      <c r="G12" s="110">
        <v>6000</v>
      </c>
      <c r="H12" s="110">
        <v>1</v>
      </c>
      <c r="J12" s="110">
        <v>1</v>
      </c>
      <c r="K12" s="110" t="s">
        <v>316</v>
      </c>
      <c r="M12" s="110" t="s">
        <v>790</v>
      </c>
      <c r="N12" s="110" t="s">
        <v>318</v>
      </c>
    </row>
    <row r="13" spans="1:14" ht="17.149999999999999" customHeight="1" x14ac:dyDescent="0.75">
      <c r="A13" s="110">
        <v>10</v>
      </c>
      <c r="B13" s="125" t="s">
        <v>322</v>
      </c>
      <c r="C13" s="120">
        <v>425</v>
      </c>
      <c r="D13" s="120">
        <v>657000</v>
      </c>
      <c r="E13" s="120">
        <v>73</v>
      </c>
      <c r="F13" s="268">
        <v>910500</v>
      </c>
      <c r="G13" s="268">
        <v>1996</v>
      </c>
      <c r="H13" s="268">
        <v>1</v>
      </c>
      <c r="I13" s="110">
        <v>1</v>
      </c>
      <c r="J13" s="110">
        <v>1</v>
      </c>
      <c r="K13" s="110" t="s">
        <v>337</v>
      </c>
      <c r="L13" s="110" t="s">
        <v>338</v>
      </c>
      <c r="M13" s="110" t="s">
        <v>340</v>
      </c>
      <c r="N13" s="110" t="s">
        <v>341</v>
      </c>
    </row>
    <row r="14" spans="1:14" ht="17.149999999999999" customHeight="1" x14ac:dyDescent="0.75">
      <c r="A14" s="110">
        <v>11</v>
      </c>
      <c r="B14" s="125" t="s">
        <v>345</v>
      </c>
      <c r="C14" s="269"/>
      <c r="D14" s="270">
        <v>138981</v>
      </c>
      <c r="E14" s="270">
        <v>7.524</v>
      </c>
      <c r="F14" s="125" t="s">
        <v>727</v>
      </c>
      <c r="G14" s="125"/>
      <c r="H14" s="125">
        <v>1</v>
      </c>
      <c r="I14" s="125">
        <v>1</v>
      </c>
      <c r="J14" s="125">
        <v>1</v>
      </c>
      <c r="K14" s="125" t="s">
        <v>356</v>
      </c>
      <c r="L14" s="125" t="s">
        <v>357</v>
      </c>
      <c r="M14" s="125" t="s">
        <v>359</v>
      </c>
      <c r="N14" s="125" t="s">
        <v>360</v>
      </c>
    </row>
    <row r="15" spans="1:14" ht="17.149999999999999" customHeight="1" x14ac:dyDescent="0.75">
      <c r="A15" s="110">
        <v>12</v>
      </c>
      <c r="B15" s="110" t="s">
        <v>363</v>
      </c>
      <c r="C15" s="120">
        <v>668.71</v>
      </c>
      <c r="D15" s="120">
        <v>937104</v>
      </c>
      <c r="E15" s="120">
        <v>90.788019000000006</v>
      </c>
      <c r="F15" s="110">
        <v>669190</v>
      </c>
      <c r="H15" s="110">
        <v>1</v>
      </c>
      <c r="I15" s="110">
        <v>1</v>
      </c>
      <c r="J15" s="110">
        <v>1</v>
      </c>
      <c r="K15" s="110" t="s">
        <v>786</v>
      </c>
      <c r="L15" s="110" t="s">
        <v>139</v>
      </c>
      <c r="M15" s="110" t="s">
        <v>378</v>
      </c>
    </row>
    <row r="16" spans="1:14" ht="17.149999999999999" customHeight="1" x14ac:dyDescent="0.75">
      <c r="A16" s="110">
        <v>13</v>
      </c>
      <c r="B16" s="110" t="s">
        <v>382</v>
      </c>
      <c r="C16" s="120"/>
      <c r="D16" s="120"/>
      <c r="E16" s="120"/>
      <c r="H16" s="110">
        <v>1</v>
      </c>
      <c r="J16" s="110">
        <v>1</v>
      </c>
      <c r="K16" s="110" t="s">
        <v>401</v>
      </c>
      <c r="M16" s="110" t="s">
        <v>403</v>
      </c>
      <c r="N16" s="110" t="s">
        <v>404</v>
      </c>
    </row>
    <row r="17" spans="1:14" ht="17.149999999999999" customHeight="1" x14ac:dyDescent="0.75">
      <c r="A17" s="110">
        <v>14</v>
      </c>
      <c r="B17" s="110" t="s">
        <v>409</v>
      </c>
      <c r="C17" s="120"/>
      <c r="D17" s="120">
        <v>387497</v>
      </c>
      <c r="E17" s="120">
        <v>68.259763000000007</v>
      </c>
      <c r="F17" s="110">
        <v>4113846</v>
      </c>
      <c r="G17" s="110">
        <v>70000</v>
      </c>
      <c r="N17" s="110" t="s">
        <v>426</v>
      </c>
    </row>
    <row r="18" spans="1:14" ht="17.149999999999999" customHeight="1" x14ac:dyDescent="0.75">
      <c r="A18" s="110">
        <v>15</v>
      </c>
      <c r="B18" s="110" t="s">
        <v>428</v>
      </c>
      <c r="C18" s="120">
        <v>5400</v>
      </c>
      <c r="D18" s="185">
        <v>52195</v>
      </c>
      <c r="E18" s="120">
        <v>730</v>
      </c>
      <c r="G18" s="268">
        <v>10170</v>
      </c>
      <c r="H18" s="268"/>
      <c r="I18" s="110">
        <v>1</v>
      </c>
      <c r="L18" s="110" t="s">
        <v>438</v>
      </c>
      <c r="N18" s="110" t="s">
        <v>440</v>
      </c>
    </row>
    <row r="19" spans="1:14" ht="17.149999999999999" customHeight="1" x14ac:dyDescent="0.75">
      <c r="A19" s="110">
        <v>16</v>
      </c>
      <c r="B19" s="125" t="s">
        <v>443</v>
      </c>
      <c r="C19" s="120">
        <v>32.869999999999997</v>
      </c>
      <c r="D19" s="203">
        <v>46264</v>
      </c>
      <c r="E19" s="203">
        <v>5.8351889999999997</v>
      </c>
      <c r="F19" s="110" t="s">
        <v>694</v>
      </c>
      <c r="G19" s="110">
        <v>615</v>
      </c>
      <c r="I19" s="110">
        <v>1</v>
      </c>
      <c r="L19" s="110" t="s">
        <v>459</v>
      </c>
    </row>
    <row r="20" spans="1:14" ht="17.149999999999999" customHeight="1" x14ac:dyDescent="0.75">
      <c r="A20" s="110">
        <v>17</v>
      </c>
      <c r="B20" s="125" t="s">
        <v>464</v>
      </c>
      <c r="C20" s="120">
        <v>81.069999999999993</v>
      </c>
      <c r="D20" s="120">
        <v>42987</v>
      </c>
      <c r="E20" s="203">
        <v>6</v>
      </c>
      <c r="F20" s="110">
        <v>16177065</v>
      </c>
      <c r="G20" s="268">
        <v>15300</v>
      </c>
      <c r="H20" s="268"/>
      <c r="N20" s="110" t="s">
        <v>485</v>
      </c>
    </row>
    <row r="21" spans="1:14" ht="17.149999999999999" customHeight="1" x14ac:dyDescent="0.75">
      <c r="A21" s="110">
        <v>18</v>
      </c>
      <c r="B21" s="110" t="s">
        <v>487</v>
      </c>
      <c r="C21" s="120">
        <v>500.24</v>
      </c>
      <c r="D21" s="120">
        <v>332512</v>
      </c>
      <c r="E21" s="120">
        <v>48.5</v>
      </c>
      <c r="F21" s="110">
        <v>1000000</v>
      </c>
      <c r="G21" s="110">
        <v>7089</v>
      </c>
      <c r="J21" s="110">
        <v>1</v>
      </c>
      <c r="M21" s="110" t="s">
        <v>791</v>
      </c>
      <c r="N21" s="181" t="s">
        <v>873</v>
      </c>
    </row>
    <row r="22" spans="1:14" ht="17.149999999999999" customHeight="1" x14ac:dyDescent="0.75">
      <c r="A22" s="110">
        <v>19</v>
      </c>
      <c r="B22" s="125" t="s">
        <v>507</v>
      </c>
      <c r="C22" s="120">
        <v>1631</v>
      </c>
      <c r="D22" s="203">
        <v>383900</v>
      </c>
      <c r="E22" s="120">
        <v>44.6</v>
      </c>
      <c r="F22" s="268">
        <v>378803</v>
      </c>
      <c r="G22" s="268">
        <v>9413</v>
      </c>
      <c r="H22" s="268">
        <v>1</v>
      </c>
      <c r="I22" s="110">
        <v>1</v>
      </c>
      <c r="J22" s="110">
        <v>1</v>
      </c>
      <c r="K22" s="110" t="s">
        <v>531</v>
      </c>
      <c r="L22" s="110" t="s">
        <v>532</v>
      </c>
      <c r="M22" s="110" t="s">
        <v>533</v>
      </c>
      <c r="N22" s="110" t="s">
        <v>534</v>
      </c>
    </row>
    <row r="23" spans="1:14" ht="17.149999999999999" customHeight="1" x14ac:dyDescent="0.75">
      <c r="A23" s="110">
        <v>20</v>
      </c>
      <c r="B23" s="125" t="s">
        <v>538</v>
      </c>
      <c r="C23" s="120"/>
      <c r="D23" s="120">
        <v>149000</v>
      </c>
      <c r="E23" s="120">
        <v>15.4</v>
      </c>
      <c r="F23" s="110" t="s">
        <v>726</v>
      </c>
      <c r="G23" s="268">
        <v>3704</v>
      </c>
      <c r="H23" s="268"/>
      <c r="J23" s="110">
        <v>1</v>
      </c>
      <c r="M23" s="110" t="s">
        <v>789</v>
      </c>
      <c r="N23" s="110" t="s">
        <v>558</v>
      </c>
    </row>
    <row r="24" spans="1:14" ht="17.149999999999999" customHeight="1" x14ac:dyDescent="0.75">
      <c r="A24" s="110">
        <v>21</v>
      </c>
      <c r="B24" s="125" t="s">
        <v>561</v>
      </c>
      <c r="C24" s="271">
        <v>181.63788199999999</v>
      </c>
      <c r="D24" s="203">
        <v>187322</v>
      </c>
      <c r="E24" s="203">
        <v>17.440968000000002</v>
      </c>
      <c r="F24" s="268">
        <v>152452</v>
      </c>
      <c r="G24" s="268">
        <v>3953</v>
      </c>
      <c r="H24" s="268"/>
      <c r="I24" s="110">
        <v>1</v>
      </c>
      <c r="J24" s="110">
        <v>1</v>
      </c>
      <c r="L24" s="110" t="s">
        <v>573</v>
      </c>
      <c r="M24" s="110" t="s">
        <v>574</v>
      </c>
    </row>
    <row r="25" spans="1:14" ht="17.149999999999999" customHeight="1" x14ac:dyDescent="0.75">
      <c r="A25" s="110">
        <v>22</v>
      </c>
      <c r="B25" s="110" t="s">
        <v>578</v>
      </c>
      <c r="C25" s="120"/>
      <c r="D25" s="120">
        <v>344149</v>
      </c>
      <c r="E25" s="120">
        <v>44.4</v>
      </c>
    </row>
    <row r="26" spans="1:14" ht="17.149999999999999" customHeight="1" x14ac:dyDescent="0.75">
      <c r="A26" s="110">
        <v>23</v>
      </c>
      <c r="B26" s="125" t="s">
        <v>587</v>
      </c>
      <c r="C26" s="120">
        <v>48.6</v>
      </c>
      <c r="D26" s="203">
        <v>48568</v>
      </c>
      <c r="E26" s="203">
        <v>3.007644</v>
      </c>
      <c r="F26" s="268">
        <v>11518</v>
      </c>
      <c r="G26" s="110">
        <v>2800</v>
      </c>
      <c r="N26" s="110" t="s">
        <v>602</v>
      </c>
    </row>
    <row r="27" spans="1:14" ht="17.149999999999999" customHeight="1" x14ac:dyDescent="0.75">
      <c r="A27" s="110">
        <v>24</v>
      </c>
      <c r="B27" s="125" t="s">
        <v>606</v>
      </c>
      <c r="C27" s="272">
        <v>1285.5999999999999</v>
      </c>
      <c r="D27" s="120">
        <v>456400</v>
      </c>
      <c r="E27" s="120">
        <v>44.3</v>
      </c>
      <c r="F27" s="268">
        <v>472300</v>
      </c>
      <c r="G27" s="110">
        <v>1500</v>
      </c>
      <c r="I27" s="110">
        <v>1</v>
      </c>
      <c r="L27" s="110" t="s">
        <v>619</v>
      </c>
      <c r="N27" s="110" t="s">
        <v>620</v>
      </c>
    </row>
    <row r="28" spans="1:14" ht="17.149999999999999" customHeight="1" x14ac:dyDescent="0.75">
      <c r="A28" s="110">
        <v>25</v>
      </c>
      <c r="B28" s="125" t="s">
        <v>625</v>
      </c>
      <c r="C28" s="120">
        <v>835.71</v>
      </c>
      <c r="D28" s="203">
        <v>224568</v>
      </c>
      <c r="E28" s="120">
        <v>24.4</v>
      </c>
      <c r="F28" s="268">
        <v>287962</v>
      </c>
      <c r="G28" s="268">
        <v>5772</v>
      </c>
      <c r="H28" s="268"/>
      <c r="I28" s="110">
        <v>1</v>
      </c>
      <c r="L28" s="110" t="s">
        <v>784</v>
      </c>
    </row>
    <row r="29" spans="1:14" ht="17.149999999999999" customHeight="1" x14ac:dyDescent="0.75">
      <c r="A29" s="110">
        <v>26</v>
      </c>
      <c r="B29" s="125" t="s">
        <v>650</v>
      </c>
      <c r="C29" s="120">
        <v>171.15</v>
      </c>
      <c r="D29" s="120">
        <v>142700</v>
      </c>
      <c r="E29" s="120">
        <v>9.3369999999999997</v>
      </c>
      <c r="F29" s="268">
        <v>7940</v>
      </c>
      <c r="G29" s="110">
        <v>9000</v>
      </c>
      <c r="H29" s="110">
        <v>1</v>
      </c>
      <c r="I29" s="110">
        <v>1</v>
      </c>
      <c r="J29" s="110">
        <v>1</v>
      </c>
      <c r="K29" s="110" t="s">
        <v>665</v>
      </c>
      <c r="L29" s="110" t="s">
        <v>666</v>
      </c>
      <c r="M29" s="110" t="s">
        <v>668</v>
      </c>
      <c r="N29" s="110" t="s">
        <v>669</v>
      </c>
    </row>
    <row r="30" spans="1:14" ht="17.149999999999999" customHeight="1" x14ac:dyDescent="0.75">
      <c r="H30" s="110">
        <f>SUM(H4:H29)</f>
        <v>10</v>
      </c>
      <c r="I30" s="110">
        <f t="shared" ref="I30:J30" si="0">SUM(I4:I29)</f>
        <v>14</v>
      </c>
      <c r="J30" s="110">
        <f t="shared" si="0"/>
        <v>17</v>
      </c>
    </row>
    <row r="31" spans="1:14" ht="17.149999999999999" customHeight="1" x14ac:dyDescent="0.75">
      <c r="B31" s="273" t="s">
        <v>81</v>
      </c>
      <c r="C31" s="120"/>
      <c r="E31" s="120"/>
      <c r="H31" s="110">
        <f>(H30/26)*100</f>
        <v>38.461538461538467</v>
      </c>
      <c r="I31" s="110">
        <f t="shared" ref="I31:J31" si="1">(I30/26)*100</f>
        <v>53.846153846153847</v>
      </c>
      <c r="J31" s="110">
        <f t="shared" si="1"/>
        <v>65.384615384615387</v>
      </c>
    </row>
    <row r="32" spans="1:14" ht="17.149999999999999" customHeight="1" x14ac:dyDescent="0.75">
      <c r="B32" s="273" t="s">
        <v>875</v>
      </c>
      <c r="C32" s="273" t="s">
        <v>110</v>
      </c>
      <c r="D32" s="176" t="s">
        <v>111</v>
      </c>
      <c r="E32" s="176" t="s">
        <v>112</v>
      </c>
    </row>
    <row r="33" spans="2:5" ht="17.149999999999999" customHeight="1" x14ac:dyDescent="0.75">
      <c r="B33" s="110" t="s">
        <v>865</v>
      </c>
      <c r="C33" s="125" t="s">
        <v>867</v>
      </c>
      <c r="D33" s="110" t="s">
        <v>863</v>
      </c>
      <c r="E33" s="181" t="s">
        <v>874</v>
      </c>
    </row>
    <row r="34" spans="2:5" ht="17.149999999999999" customHeight="1" x14ac:dyDescent="0.75">
      <c r="B34" s="110" t="s">
        <v>793</v>
      </c>
      <c r="C34" s="110" t="s">
        <v>868</v>
      </c>
      <c r="D34" s="110" t="s">
        <v>862</v>
      </c>
      <c r="E34" s="125" t="s">
        <v>792</v>
      </c>
    </row>
    <row r="35" spans="2:5" ht="17.149999999999999" customHeight="1" x14ac:dyDescent="0.75">
      <c r="B35" s="110" t="s">
        <v>870</v>
      </c>
      <c r="C35" s="110" t="s">
        <v>869</v>
      </c>
      <c r="D35" s="110" t="s">
        <v>901</v>
      </c>
      <c r="E35" s="110" t="s">
        <v>861</v>
      </c>
    </row>
    <row r="36" spans="2:5" ht="17.149999999999999" customHeight="1" x14ac:dyDescent="0.75">
      <c r="D36" s="110" t="s">
        <v>864</v>
      </c>
      <c r="E36" s="110" t="s">
        <v>871</v>
      </c>
    </row>
    <row r="37" spans="2:5" ht="17.149999999999999" customHeight="1" x14ac:dyDescent="0.75">
      <c r="E37" s="110" t="s">
        <v>872</v>
      </c>
    </row>
    <row r="42" spans="2:5" ht="17.149999999999999" customHeight="1" x14ac:dyDescent="0.75">
      <c r="B42" s="12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6D924-1DD4-4997-AA18-03393311A328}">
  <dimension ref="A1:K36"/>
  <sheetViews>
    <sheetView topLeftCell="D9" workbookViewId="0">
      <selection activeCell="F37" sqref="F37"/>
    </sheetView>
  </sheetViews>
  <sheetFormatPr defaultRowHeight="14.75" x14ac:dyDescent="0.75"/>
  <cols>
    <col min="1" max="1" width="4.86328125" bestFit="1" customWidth="1"/>
    <col min="2" max="2" width="43.86328125" bestFit="1" customWidth="1"/>
    <col min="3" max="3" width="21.54296875" bestFit="1" customWidth="1"/>
    <col min="4" max="4" width="19" bestFit="1" customWidth="1"/>
    <col min="5" max="5" width="19.31640625" bestFit="1" customWidth="1"/>
    <col min="6" max="6" width="14.86328125" bestFit="1" customWidth="1"/>
    <col min="7" max="9" width="10.6796875" customWidth="1"/>
    <col min="10" max="10" width="40.86328125" customWidth="1"/>
    <col min="11" max="11" width="134" bestFit="1" customWidth="1"/>
  </cols>
  <sheetData>
    <row r="1" spans="1:11" x14ac:dyDescent="0.75">
      <c r="A1" s="113"/>
      <c r="B1" s="113"/>
      <c r="C1" s="113"/>
      <c r="D1" s="113"/>
      <c r="E1" s="113"/>
      <c r="F1" s="113"/>
      <c r="G1" s="113"/>
      <c r="H1" s="113"/>
      <c r="I1" s="113"/>
      <c r="J1" s="113"/>
    </row>
    <row r="2" spans="1:11" x14ac:dyDescent="0.75">
      <c r="A2" s="114"/>
      <c r="B2" s="114"/>
      <c r="C2" s="114"/>
      <c r="D2" s="114"/>
      <c r="E2" s="114"/>
      <c r="F2" s="114"/>
      <c r="G2" s="114"/>
      <c r="H2" s="114"/>
      <c r="I2" s="114"/>
      <c r="J2" s="114"/>
    </row>
    <row r="3" spans="1:11" x14ac:dyDescent="0.75">
      <c r="A3" s="101" t="s">
        <v>30</v>
      </c>
      <c r="B3" s="101" t="s">
        <v>31</v>
      </c>
      <c r="C3" s="101" t="s">
        <v>679</v>
      </c>
      <c r="D3" s="101" t="s">
        <v>71</v>
      </c>
      <c r="E3" s="101" t="s">
        <v>676</v>
      </c>
      <c r="F3" s="101" t="s">
        <v>675</v>
      </c>
      <c r="G3" s="101" t="s">
        <v>72</v>
      </c>
      <c r="H3" s="111" t="s">
        <v>756</v>
      </c>
      <c r="I3" s="111" t="s">
        <v>757</v>
      </c>
      <c r="J3" s="101" t="s">
        <v>113</v>
      </c>
      <c r="K3" s="101" t="s">
        <v>755</v>
      </c>
    </row>
    <row r="4" spans="1:11" x14ac:dyDescent="0.75">
      <c r="A4" s="110">
        <v>1</v>
      </c>
      <c r="B4" s="115" t="s">
        <v>121</v>
      </c>
      <c r="C4" s="116"/>
      <c r="D4" s="117">
        <v>423000</v>
      </c>
      <c r="E4" s="117">
        <v>73.599999999999994</v>
      </c>
      <c r="F4" s="115">
        <v>5100000</v>
      </c>
      <c r="G4" s="115">
        <v>2314</v>
      </c>
      <c r="H4" s="112">
        <v>1</v>
      </c>
      <c r="I4" s="112">
        <v>1</v>
      </c>
      <c r="J4" s="118" t="s">
        <v>142</v>
      </c>
      <c r="K4" s="115"/>
    </row>
    <row r="5" spans="1:11" x14ac:dyDescent="0.75">
      <c r="A5" s="110">
        <v>2</v>
      </c>
      <c r="B5" s="98" t="s">
        <v>144</v>
      </c>
      <c r="C5" s="119">
        <v>531.14</v>
      </c>
      <c r="D5" s="119">
        <v>217100</v>
      </c>
      <c r="E5" s="119">
        <v>24.1</v>
      </c>
      <c r="F5" s="118">
        <v>92600</v>
      </c>
      <c r="G5" s="118">
        <v>740</v>
      </c>
      <c r="H5" s="112"/>
      <c r="I5" s="112">
        <v>1</v>
      </c>
      <c r="J5" s="115"/>
      <c r="K5" s="118" t="s">
        <v>754</v>
      </c>
    </row>
    <row r="6" spans="1:11" x14ac:dyDescent="0.75">
      <c r="A6" s="110">
        <v>3</v>
      </c>
      <c r="B6" s="115" t="s">
        <v>176</v>
      </c>
      <c r="C6" s="116"/>
      <c r="D6" s="120">
        <v>169245</v>
      </c>
      <c r="E6" s="117">
        <v>19.422000000000001</v>
      </c>
      <c r="F6" s="99">
        <v>7848097</v>
      </c>
      <c r="G6" s="115">
        <v>20000</v>
      </c>
      <c r="H6" s="112">
        <v>1</v>
      </c>
      <c r="I6" s="112">
        <v>1</v>
      </c>
      <c r="J6" s="115" t="s">
        <v>750</v>
      </c>
      <c r="K6" s="115"/>
    </row>
    <row r="7" spans="1:11" x14ac:dyDescent="0.75">
      <c r="A7" s="110">
        <v>4</v>
      </c>
      <c r="B7" s="100" t="s">
        <v>198</v>
      </c>
      <c r="C7" s="117">
        <v>135.76496800000001</v>
      </c>
      <c r="D7" s="121">
        <v>111614</v>
      </c>
      <c r="E7" s="117">
        <v>12.4</v>
      </c>
      <c r="F7" s="112"/>
      <c r="G7" s="115">
        <v>400</v>
      </c>
      <c r="H7" s="112"/>
      <c r="I7" s="112"/>
      <c r="J7" s="115"/>
      <c r="K7" s="115"/>
    </row>
    <row r="8" spans="1:11" x14ac:dyDescent="0.75">
      <c r="A8" s="110">
        <v>5</v>
      </c>
      <c r="B8" s="98" t="s">
        <v>214</v>
      </c>
      <c r="C8" s="119">
        <v>1240.32</v>
      </c>
      <c r="D8" s="122">
        <v>606000</v>
      </c>
      <c r="E8" s="119">
        <v>94.39</v>
      </c>
      <c r="F8" s="118">
        <v>1943000</v>
      </c>
      <c r="G8" s="118">
        <v>1623</v>
      </c>
      <c r="H8" s="112">
        <v>1</v>
      </c>
      <c r="I8" s="112"/>
      <c r="J8" s="115"/>
      <c r="K8" s="118" t="s">
        <v>238</v>
      </c>
    </row>
    <row r="9" spans="1:11" x14ac:dyDescent="0.75">
      <c r="A9" s="110">
        <v>6</v>
      </c>
      <c r="B9" s="115" t="s">
        <v>242</v>
      </c>
      <c r="C9" s="121">
        <v>776.53499999999997</v>
      </c>
      <c r="D9" s="121">
        <v>210306</v>
      </c>
      <c r="E9" s="117">
        <v>23.5</v>
      </c>
      <c r="F9" s="123">
        <v>190535</v>
      </c>
      <c r="G9" s="112"/>
      <c r="H9" s="112"/>
      <c r="I9" s="112">
        <v>1</v>
      </c>
      <c r="J9" s="115" t="s">
        <v>265</v>
      </c>
      <c r="K9" s="115"/>
    </row>
    <row r="10" spans="1:11" x14ac:dyDescent="0.75">
      <c r="A10" s="110">
        <v>7</v>
      </c>
      <c r="B10" s="98" t="s">
        <v>266</v>
      </c>
      <c r="C10" s="116"/>
      <c r="D10" s="122">
        <v>235459</v>
      </c>
      <c r="E10" s="122">
        <v>25.675939</v>
      </c>
      <c r="F10" s="112"/>
      <c r="G10" s="124">
        <v>20000</v>
      </c>
      <c r="H10" s="137"/>
      <c r="I10" s="137">
        <v>1</v>
      </c>
      <c r="J10" s="115"/>
      <c r="K10" s="118" t="s">
        <v>752</v>
      </c>
    </row>
    <row r="11" spans="1:11" x14ac:dyDescent="0.75">
      <c r="A11" s="110">
        <v>8</v>
      </c>
      <c r="B11" s="125" t="s">
        <v>290</v>
      </c>
      <c r="C11" s="120">
        <v>294.76</v>
      </c>
      <c r="D11" s="120">
        <v>86682</v>
      </c>
      <c r="E11" s="120">
        <v>9.1559609999999996</v>
      </c>
      <c r="F11" s="110">
        <v>89987</v>
      </c>
      <c r="G11" s="110">
        <v>3000</v>
      </c>
      <c r="H11" s="112"/>
      <c r="I11" s="112"/>
      <c r="J11" s="110"/>
      <c r="K11" s="115"/>
    </row>
    <row r="12" spans="1:11" x14ac:dyDescent="0.75">
      <c r="A12" s="110">
        <v>9</v>
      </c>
      <c r="B12" s="115" t="s">
        <v>299</v>
      </c>
      <c r="C12" s="116"/>
      <c r="D12" s="121">
        <v>70297</v>
      </c>
      <c r="E12" s="126">
        <v>7.3</v>
      </c>
      <c r="F12" s="112"/>
      <c r="G12" s="115">
        <v>6000</v>
      </c>
      <c r="H12" s="112"/>
      <c r="I12" s="112">
        <v>1</v>
      </c>
      <c r="J12" s="115"/>
      <c r="K12" s="127" t="s">
        <v>320</v>
      </c>
    </row>
    <row r="13" spans="1:11" x14ac:dyDescent="0.75">
      <c r="A13" s="110">
        <v>10</v>
      </c>
      <c r="B13" s="98" t="s">
        <v>322</v>
      </c>
      <c r="C13" s="119">
        <v>425</v>
      </c>
      <c r="D13" s="119">
        <v>657000</v>
      </c>
      <c r="E13" s="119">
        <v>73</v>
      </c>
      <c r="F13" s="124">
        <v>910500</v>
      </c>
      <c r="G13" s="124">
        <v>1996</v>
      </c>
      <c r="H13" s="137"/>
      <c r="I13" s="137">
        <v>1</v>
      </c>
      <c r="J13" s="115"/>
      <c r="K13" s="118" t="s">
        <v>749</v>
      </c>
    </row>
    <row r="14" spans="1:11" x14ac:dyDescent="0.75">
      <c r="A14" s="110">
        <v>11</v>
      </c>
      <c r="B14" s="98" t="s">
        <v>345</v>
      </c>
      <c r="C14" s="128"/>
      <c r="D14" s="129">
        <v>138981</v>
      </c>
      <c r="E14" s="129">
        <v>7.524</v>
      </c>
      <c r="F14" s="98" t="s">
        <v>727</v>
      </c>
      <c r="G14" s="130"/>
      <c r="H14" s="130">
        <v>1</v>
      </c>
      <c r="I14" s="130"/>
      <c r="J14" s="98" t="s">
        <v>361</v>
      </c>
      <c r="K14" s="115"/>
    </row>
    <row r="15" spans="1:11" x14ac:dyDescent="0.75">
      <c r="A15" s="110">
        <v>12</v>
      </c>
      <c r="B15" s="115" t="s">
        <v>363</v>
      </c>
      <c r="C15" s="117">
        <v>668.71</v>
      </c>
      <c r="D15" s="117">
        <v>937104</v>
      </c>
      <c r="E15" s="117">
        <v>90.788019000000006</v>
      </c>
      <c r="F15" s="115">
        <v>669190</v>
      </c>
      <c r="G15" s="112"/>
      <c r="H15" s="112"/>
      <c r="I15" s="112"/>
      <c r="J15" s="115"/>
      <c r="K15" s="115"/>
    </row>
    <row r="16" spans="1:11" x14ac:dyDescent="0.75">
      <c r="A16" s="110">
        <v>13</v>
      </c>
      <c r="B16" s="118" t="s">
        <v>382</v>
      </c>
      <c r="C16" s="116"/>
      <c r="D16" s="116"/>
      <c r="E16" s="116"/>
      <c r="F16" s="112"/>
      <c r="G16" s="112"/>
      <c r="H16" s="112">
        <v>1</v>
      </c>
      <c r="I16" s="112">
        <v>1</v>
      </c>
      <c r="J16" s="118" t="s">
        <v>751</v>
      </c>
      <c r="K16" s="115"/>
    </row>
    <row r="17" spans="1:11" x14ac:dyDescent="0.75">
      <c r="A17" s="110">
        <v>14</v>
      </c>
      <c r="B17" s="115" t="s">
        <v>409</v>
      </c>
      <c r="C17" s="116"/>
      <c r="D17" s="117">
        <v>387497</v>
      </c>
      <c r="E17" s="117">
        <v>68.259763000000007</v>
      </c>
      <c r="F17" s="115">
        <v>4113846</v>
      </c>
      <c r="G17" s="115">
        <v>70000</v>
      </c>
      <c r="H17" s="112"/>
      <c r="I17" s="112">
        <v>1</v>
      </c>
      <c r="J17" s="115" t="s">
        <v>427</v>
      </c>
      <c r="K17" s="115"/>
    </row>
    <row r="18" spans="1:11" x14ac:dyDescent="0.75">
      <c r="A18" s="110">
        <v>15</v>
      </c>
      <c r="B18" s="131" t="s">
        <v>428</v>
      </c>
      <c r="C18" s="132">
        <v>5400</v>
      </c>
      <c r="D18" s="133">
        <v>52195</v>
      </c>
      <c r="E18" s="132">
        <v>730</v>
      </c>
      <c r="F18" s="112"/>
      <c r="G18" s="134">
        <v>10170</v>
      </c>
      <c r="H18" s="137"/>
      <c r="I18" s="137">
        <v>1</v>
      </c>
      <c r="J18" s="118" t="s">
        <v>441</v>
      </c>
      <c r="K18" s="115"/>
    </row>
    <row r="19" spans="1:11" x14ac:dyDescent="0.75">
      <c r="A19" s="110">
        <v>16</v>
      </c>
      <c r="B19" s="98" t="s">
        <v>443</v>
      </c>
      <c r="C19" s="119">
        <v>32.869999999999997</v>
      </c>
      <c r="D19" s="122">
        <v>46264</v>
      </c>
      <c r="E19" s="122">
        <v>5.8351889999999997</v>
      </c>
      <c r="F19" s="112" t="s">
        <v>694</v>
      </c>
      <c r="G19" s="118">
        <v>615</v>
      </c>
      <c r="H19" s="112">
        <v>1</v>
      </c>
      <c r="I19" s="112"/>
      <c r="J19" s="118" t="s">
        <v>462</v>
      </c>
      <c r="K19" s="115"/>
    </row>
    <row r="20" spans="1:11" x14ac:dyDescent="0.75">
      <c r="A20" s="110">
        <v>17</v>
      </c>
      <c r="B20" s="98" t="s">
        <v>464</v>
      </c>
      <c r="C20" s="119">
        <v>81.069999999999993</v>
      </c>
      <c r="D20" s="120">
        <v>42987</v>
      </c>
      <c r="E20" s="122">
        <v>6</v>
      </c>
      <c r="F20" s="110">
        <v>16177065</v>
      </c>
      <c r="G20" s="124">
        <v>15300</v>
      </c>
      <c r="H20" s="137"/>
      <c r="I20" s="137"/>
      <c r="J20" s="118"/>
      <c r="K20" s="115"/>
    </row>
    <row r="21" spans="1:11" x14ac:dyDescent="0.75">
      <c r="A21" s="110">
        <v>18</v>
      </c>
      <c r="B21" s="115" t="s">
        <v>487</v>
      </c>
      <c r="C21" s="117">
        <v>500.24</v>
      </c>
      <c r="D21" s="117">
        <v>332512</v>
      </c>
      <c r="E21" s="117">
        <v>48.5</v>
      </c>
      <c r="F21" s="115">
        <v>1000000</v>
      </c>
      <c r="G21" s="115">
        <v>7089</v>
      </c>
      <c r="H21" s="112"/>
      <c r="I21" s="112"/>
      <c r="J21" s="115"/>
      <c r="K21" s="115"/>
    </row>
    <row r="22" spans="1:11" x14ac:dyDescent="0.75">
      <c r="A22" s="110">
        <v>19</v>
      </c>
      <c r="B22" s="98" t="s">
        <v>507</v>
      </c>
      <c r="C22" s="119">
        <v>1631</v>
      </c>
      <c r="D22" s="122">
        <v>383900</v>
      </c>
      <c r="E22" s="119">
        <v>44.6</v>
      </c>
      <c r="F22" s="124">
        <v>378803</v>
      </c>
      <c r="G22" s="124">
        <v>9413</v>
      </c>
      <c r="H22" s="137"/>
      <c r="I22" s="137"/>
      <c r="J22" s="118"/>
      <c r="K22" s="115"/>
    </row>
    <row r="23" spans="1:11" x14ac:dyDescent="0.75">
      <c r="A23" s="110">
        <v>20</v>
      </c>
      <c r="B23" s="98" t="s">
        <v>538</v>
      </c>
      <c r="C23" s="116"/>
      <c r="D23" s="119">
        <v>149000</v>
      </c>
      <c r="E23" s="119">
        <v>15.4</v>
      </c>
      <c r="F23" s="118" t="s">
        <v>726</v>
      </c>
      <c r="G23" s="124">
        <v>3704</v>
      </c>
      <c r="H23" s="137"/>
      <c r="I23" s="137">
        <v>1</v>
      </c>
      <c r="J23" s="118" t="s">
        <v>747</v>
      </c>
      <c r="K23" s="115"/>
    </row>
    <row r="24" spans="1:11" x14ac:dyDescent="0.75">
      <c r="A24" s="110">
        <v>21</v>
      </c>
      <c r="B24" s="98" t="s">
        <v>561</v>
      </c>
      <c r="C24" s="135">
        <v>181.63788199999999</v>
      </c>
      <c r="D24" s="122">
        <v>187322</v>
      </c>
      <c r="E24" s="122">
        <v>17.440968000000002</v>
      </c>
      <c r="F24" s="124">
        <v>152452</v>
      </c>
      <c r="G24" s="124">
        <v>3953</v>
      </c>
      <c r="H24" s="137">
        <v>1</v>
      </c>
      <c r="I24" s="137">
        <v>1</v>
      </c>
      <c r="J24" s="118" t="s">
        <v>753</v>
      </c>
      <c r="K24" s="115"/>
    </row>
    <row r="25" spans="1:11" x14ac:dyDescent="0.75">
      <c r="A25" s="110">
        <v>22</v>
      </c>
      <c r="B25" s="115" t="s">
        <v>578</v>
      </c>
      <c r="C25" s="116"/>
      <c r="D25" s="117">
        <v>344149</v>
      </c>
      <c r="E25" s="117">
        <v>44.4</v>
      </c>
      <c r="F25" s="112"/>
      <c r="G25" s="112"/>
      <c r="H25" s="112"/>
      <c r="I25" s="112"/>
      <c r="J25" s="115"/>
      <c r="K25" s="115"/>
    </row>
    <row r="26" spans="1:11" x14ac:dyDescent="0.75">
      <c r="A26" s="110">
        <v>23</v>
      </c>
      <c r="B26" s="98" t="s">
        <v>587</v>
      </c>
      <c r="C26" s="119">
        <v>48.6</v>
      </c>
      <c r="D26" s="122">
        <v>48568</v>
      </c>
      <c r="E26" s="122">
        <v>3.007644</v>
      </c>
      <c r="F26" s="124">
        <v>11518</v>
      </c>
      <c r="G26" s="118">
        <v>2800</v>
      </c>
      <c r="H26" s="112"/>
      <c r="I26" s="112"/>
      <c r="J26" s="118"/>
      <c r="K26" s="115"/>
    </row>
    <row r="27" spans="1:11" x14ac:dyDescent="0.75">
      <c r="A27" s="110">
        <v>24</v>
      </c>
      <c r="B27" s="98" t="s">
        <v>606</v>
      </c>
      <c r="C27" s="136">
        <v>1285.5999999999999</v>
      </c>
      <c r="D27" s="119">
        <v>456400</v>
      </c>
      <c r="E27" s="119">
        <v>44.3</v>
      </c>
      <c r="F27" s="124">
        <v>472300</v>
      </c>
      <c r="G27" s="118">
        <v>1500</v>
      </c>
      <c r="H27" s="112">
        <v>1</v>
      </c>
      <c r="I27" s="112"/>
      <c r="J27" s="118" t="s">
        <v>622</v>
      </c>
      <c r="K27" s="115"/>
    </row>
    <row r="28" spans="1:11" x14ac:dyDescent="0.75">
      <c r="A28" s="110">
        <v>25</v>
      </c>
      <c r="B28" s="98" t="s">
        <v>625</v>
      </c>
      <c r="C28" s="119">
        <v>835.71</v>
      </c>
      <c r="D28" s="122">
        <v>224568</v>
      </c>
      <c r="E28" s="119">
        <v>24.4</v>
      </c>
      <c r="F28" s="124">
        <v>287962</v>
      </c>
      <c r="G28" s="124">
        <v>5772</v>
      </c>
      <c r="H28" s="137">
        <v>1</v>
      </c>
      <c r="I28" s="137"/>
      <c r="J28" s="118" t="s">
        <v>748</v>
      </c>
      <c r="K28" s="115"/>
    </row>
    <row r="29" spans="1:11" x14ac:dyDescent="0.75">
      <c r="A29" s="110">
        <v>26</v>
      </c>
      <c r="B29" s="98" t="s">
        <v>650</v>
      </c>
      <c r="C29" s="119">
        <v>171.15</v>
      </c>
      <c r="D29" s="119">
        <v>142700</v>
      </c>
      <c r="E29" s="119">
        <v>9.3369999999999997</v>
      </c>
      <c r="F29" s="124">
        <v>7940</v>
      </c>
      <c r="G29" s="118">
        <v>9000</v>
      </c>
      <c r="H29" s="112"/>
      <c r="I29" s="112"/>
      <c r="J29" s="118"/>
      <c r="K29" s="115"/>
    </row>
    <row r="31" spans="1:11" x14ac:dyDescent="0.75">
      <c r="C31" s="90"/>
      <c r="E31" s="90"/>
    </row>
    <row r="32" spans="1:11" x14ac:dyDescent="0.75">
      <c r="B32" s="50"/>
    </row>
    <row r="34" spans="5:6" x14ac:dyDescent="0.75">
      <c r="E34" t="s">
        <v>897</v>
      </c>
      <c r="F34" t="s">
        <v>898</v>
      </c>
    </row>
    <row r="35" spans="5:6" x14ac:dyDescent="0.75">
      <c r="F35" t="s">
        <v>899</v>
      </c>
    </row>
    <row r="36" spans="5:6" x14ac:dyDescent="0.75">
      <c r="F36" t="s">
        <v>900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2C5AF-117A-401F-85A4-B1FEA81C4DED}">
  <dimension ref="A1:N38"/>
  <sheetViews>
    <sheetView topLeftCell="A10" workbookViewId="0">
      <selection activeCell="B34" sqref="B34:B38"/>
    </sheetView>
  </sheetViews>
  <sheetFormatPr defaultRowHeight="14.75" x14ac:dyDescent="0.75"/>
  <cols>
    <col min="1" max="1" width="4.86328125" bestFit="1" customWidth="1"/>
    <col min="2" max="2" width="43.86328125" bestFit="1" customWidth="1"/>
    <col min="3" max="3" width="21.54296875" bestFit="1" customWidth="1"/>
    <col min="4" max="4" width="19" bestFit="1" customWidth="1"/>
    <col min="5" max="5" width="19.31640625" bestFit="1" customWidth="1"/>
    <col min="6" max="6" width="14.86328125" bestFit="1" customWidth="1"/>
    <col min="7" max="7" width="10.6796875" customWidth="1"/>
    <col min="8" max="8" width="23" bestFit="1" customWidth="1"/>
    <col min="9" max="9" width="23.86328125" bestFit="1" customWidth="1"/>
    <col min="10" max="10" width="15.453125" bestFit="1" customWidth="1"/>
    <col min="11" max="11" width="30.6796875" bestFit="1" customWidth="1"/>
    <col min="12" max="12" width="26.6796875" customWidth="1"/>
    <col min="13" max="13" width="40.86328125" customWidth="1"/>
    <col min="14" max="14" width="37" customWidth="1"/>
  </cols>
  <sheetData>
    <row r="1" spans="1:14" x14ac:dyDescent="0.75">
      <c r="A1" s="1"/>
      <c r="B1" s="1"/>
      <c r="C1" s="1"/>
      <c r="D1" s="1"/>
      <c r="E1" s="1"/>
      <c r="F1" s="1"/>
      <c r="G1" s="1"/>
      <c r="H1" s="1"/>
      <c r="I1" s="1"/>
      <c r="J1" s="1"/>
      <c r="L1" s="1"/>
      <c r="M1" s="1"/>
      <c r="N1" s="1"/>
    </row>
    <row r="2" spans="1:14" x14ac:dyDescent="0.75">
      <c r="A2" s="139"/>
      <c r="B2" s="139"/>
      <c r="C2" s="139"/>
      <c r="D2" s="139"/>
      <c r="E2" s="139"/>
      <c r="F2" s="139"/>
      <c r="G2" s="139"/>
      <c r="H2" s="139"/>
      <c r="I2" s="139"/>
      <c r="J2" s="139"/>
      <c r="L2" s="139"/>
      <c r="M2" s="139"/>
      <c r="N2" s="139"/>
    </row>
    <row r="3" spans="1:14" s="140" customFormat="1" x14ac:dyDescent="0.75">
      <c r="A3" s="140" t="s">
        <v>30</v>
      </c>
      <c r="B3" s="140" t="s">
        <v>31</v>
      </c>
      <c r="C3" s="140" t="s">
        <v>679</v>
      </c>
      <c r="D3" s="140" t="s">
        <v>71</v>
      </c>
      <c r="E3" s="140" t="s">
        <v>676</v>
      </c>
      <c r="F3" s="140" t="s">
        <v>675</v>
      </c>
      <c r="G3" s="140" t="s">
        <v>72</v>
      </c>
      <c r="H3" s="143" t="s">
        <v>114</v>
      </c>
      <c r="I3" s="143" t="s">
        <v>115</v>
      </c>
      <c r="J3" s="143" t="s">
        <v>783</v>
      </c>
      <c r="K3" s="143" t="s">
        <v>116</v>
      </c>
      <c r="L3" s="140" t="s">
        <v>115</v>
      </c>
      <c r="M3" s="140" t="s">
        <v>732</v>
      </c>
      <c r="N3" s="140" t="s">
        <v>116</v>
      </c>
    </row>
    <row r="4" spans="1:14" s="115" customFormat="1" x14ac:dyDescent="0.75">
      <c r="A4" s="110">
        <v>1</v>
      </c>
      <c r="B4" s="115" t="s">
        <v>121</v>
      </c>
      <c r="C4" s="116"/>
      <c r="D4" s="117">
        <v>423000</v>
      </c>
      <c r="E4" s="117">
        <v>73.599999999999994</v>
      </c>
      <c r="F4" s="115">
        <v>5100000</v>
      </c>
      <c r="G4" s="115">
        <v>2314</v>
      </c>
      <c r="H4" s="112"/>
      <c r="I4" s="112"/>
      <c r="J4" s="112"/>
      <c r="K4" s="112"/>
    </row>
    <row r="5" spans="1:14" s="115" customFormat="1" x14ac:dyDescent="0.75">
      <c r="A5" s="110">
        <v>2</v>
      </c>
      <c r="B5" s="98" t="s">
        <v>144</v>
      </c>
      <c r="C5" s="119">
        <v>531.14</v>
      </c>
      <c r="D5" s="119">
        <v>217100</v>
      </c>
      <c r="E5" s="119">
        <v>24.1</v>
      </c>
      <c r="F5" s="118">
        <v>92600</v>
      </c>
      <c r="G5" s="118">
        <v>740</v>
      </c>
      <c r="H5" s="112"/>
      <c r="I5" s="112"/>
      <c r="J5" s="112"/>
      <c r="K5" s="112"/>
      <c r="L5" s="118"/>
      <c r="M5" s="118" t="s">
        <v>173</v>
      </c>
      <c r="N5" s="118"/>
    </row>
    <row r="6" spans="1:14" s="115" customFormat="1" x14ac:dyDescent="0.75">
      <c r="A6" s="110">
        <v>3</v>
      </c>
      <c r="B6" s="115" t="s">
        <v>176</v>
      </c>
      <c r="C6" s="116"/>
      <c r="D6" s="120">
        <v>169245</v>
      </c>
      <c r="E6" s="117">
        <v>19.422000000000001</v>
      </c>
      <c r="F6" s="99">
        <v>7848097</v>
      </c>
      <c r="G6" s="115">
        <v>20000</v>
      </c>
      <c r="H6" s="112"/>
      <c r="I6" s="112"/>
      <c r="J6" s="112"/>
      <c r="K6" s="112"/>
      <c r="M6" s="141"/>
    </row>
    <row r="7" spans="1:14" s="115" customFormat="1" x14ac:dyDescent="0.75">
      <c r="A7" s="110">
        <v>4</v>
      </c>
      <c r="B7" s="100" t="s">
        <v>198</v>
      </c>
      <c r="C7" s="117">
        <v>135.76496800000001</v>
      </c>
      <c r="D7" s="121">
        <v>111614</v>
      </c>
      <c r="E7" s="117">
        <v>12.4</v>
      </c>
      <c r="F7" s="112"/>
      <c r="G7" s="115">
        <v>400</v>
      </c>
      <c r="H7" s="112"/>
      <c r="I7" s="112">
        <v>1</v>
      </c>
      <c r="J7" s="144">
        <v>1</v>
      </c>
      <c r="K7" s="112"/>
      <c r="L7" s="142" t="s">
        <v>212</v>
      </c>
      <c r="M7" s="115" t="s">
        <v>730</v>
      </c>
    </row>
    <row r="8" spans="1:14" s="115" customFormat="1" x14ac:dyDescent="0.75">
      <c r="A8" s="110">
        <v>5</v>
      </c>
      <c r="B8" s="98" t="s">
        <v>214</v>
      </c>
      <c r="C8" s="119">
        <v>1240.32</v>
      </c>
      <c r="D8" s="122">
        <v>606000</v>
      </c>
      <c r="E8" s="119">
        <v>94.39</v>
      </c>
      <c r="F8" s="118">
        <v>1943000</v>
      </c>
      <c r="G8" s="118">
        <v>1623</v>
      </c>
      <c r="H8" s="112"/>
      <c r="I8" s="112">
        <v>1</v>
      </c>
      <c r="J8" s="112"/>
      <c r="K8" s="112">
        <v>1</v>
      </c>
      <c r="L8" s="118" t="s">
        <v>239</v>
      </c>
      <c r="M8" s="118" t="s">
        <v>684</v>
      </c>
      <c r="N8" s="118" t="s">
        <v>240</v>
      </c>
    </row>
    <row r="9" spans="1:14" s="115" customFormat="1" x14ac:dyDescent="0.75">
      <c r="A9" s="110">
        <v>6</v>
      </c>
      <c r="B9" s="115" t="s">
        <v>242</v>
      </c>
      <c r="C9" s="121">
        <v>776.53499999999997</v>
      </c>
      <c r="D9" s="121">
        <v>210306</v>
      </c>
      <c r="E9" s="117">
        <v>23.5</v>
      </c>
      <c r="F9" s="123">
        <v>190535</v>
      </c>
      <c r="G9" s="112"/>
      <c r="H9" s="112"/>
      <c r="I9" s="112"/>
      <c r="J9" s="112"/>
      <c r="K9" s="112"/>
    </row>
    <row r="10" spans="1:14" s="115" customFormat="1" x14ac:dyDescent="0.75">
      <c r="A10" s="110">
        <v>7</v>
      </c>
      <c r="B10" s="98" t="s">
        <v>266</v>
      </c>
      <c r="C10" s="116"/>
      <c r="D10" s="122">
        <v>235459</v>
      </c>
      <c r="E10" s="122">
        <v>25.675939</v>
      </c>
      <c r="F10" s="112"/>
      <c r="G10" s="124">
        <v>20000</v>
      </c>
      <c r="H10" s="112"/>
      <c r="I10" s="112">
        <v>1</v>
      </c>
      <c r="J10" s="112"/>
      <c r="K10" s="112">
        <v>1</v>
      </c>
      <c r="L10" s="118" t="s">
        <v>287</v>
      </c>
      <c r="M10" s="118" t="s">
        <v>284</v>
      </c>
      <c r="N10" s="118" t="s">
        <v>288</v>
      </c>
    </row>
    <row r="11" spans="1:14" s="115" customFormat="1" x14ac:dyDescent="0.75">
      <c r="A11" s="110">
        <v>8</v>
      </c>
      <c r="B11" s="125" t="s">
        <v>290</v>
      </c>
      <c r="C11" s="120">
        <v>294.76</v>
      </c>
      <c r="D11" s="120">
        <v>86682</v>
      </c>
      <c r="E11" s="120">
        <v>9.1559609999999996</v>
      </c>
      <c r="F11" s="110">
        <v>89987</v>
      </c>
      <c r="G11" s="110">
        <v>3000</v>
      </c>
      <c r="H11" s="112"/>
      <c r="I11" s="112">
        <v>1</v>
      </c>
      <c r="J11" s="112"/>
      <c r="K11" s="112"/>
      <c r="L11" s="110" t="s">
        <v>778</v>
      </c>
      <c r="M11" s="110"/>
      <c r="N11" s="110"/>
    </row>
    <row r="12" spans="1:14" s="115" customFormat="1" x14ac:dyDescent="0.75">
      <c r="A12" s="110">
        <v>9</v>
      </c>
      <c r="B12" s="115" t="s">
        <v>299</v>
      </c>
      <c r="C12" s="116"/>
      <c r="D12" s="121">
        <v>70297</v>
      </c>
      <c r="E12" s="126">
        <v>7.3</v>
      </c>
      <c r="F12" s="112"/>
      <c r="G12" s="115">
        <v>6000</v>
      </c>
      <c r="H12" s="112"/>
      <c r="I12" s="112"/>
      <c r="J12" s="112"/>
      <c r="K12" s="112"/>
      <c r="M12" s="115" t="s">
        <v>317</v>
      </c>
    </row>
    <row r="13" spans="1:14" s="115" customFormat="1" x14ac:dyDescent="0.75">
      <c r="A13" s="110">
        <v>10</v>
      </c>
      <c r="B13" s="98" t="s">
        <v>322</v>
      </c>
      <c r="C13" s="119">
        <v>425</v>
      </c>
      <c r="D13" s="119">
        <v>657000</v>
      </c>
      <c r="E13" s="119">
        <v>73</v>
      </c>
      <c r="F13" s="124">
        <v>910500</v>
      </c>
      <c r="G13" s="124">
        <v>1996</v>
      </c>
      <c r="H13" s="112"/>
      <c r="I13" s="112">
        <v>1</v>
      </c>
      <c r="J13" s="112"/>
      <c r="K13" s="112"/>
      <c r="L13" s="118" t="s">
        <v>343</v>
      </c>
      <c r="M13" s="118" t="s">
        <v>339</v>
      </c>
      <c r="N13" s="118"/>
    </row>
    <row r="14" spans="1:14" s="115" customFormat="1" x14ac:dyDescent="0.75">
      <c r="A14" s="110">
        <v>11</v>
      </c>
      <c r="B14" s="98" t="s">
        <v>345</v>
      </c>
      <c r="C14" s="128"/>
      <c r="D14" s="129">
        <v>138981</v>
      </c>
      <c r="E14" s="129">
        <v>7.524</v>
      </c>
      <c r="F14" s="98" t="s">
        <v>727</v>
      </c>
      <c r="G14" s="130"/>
      <c r="H14" s="130"/>
      <c r="I14" s="130"/>
      <c r="J14" s="130"/>
      <c r="K14" s="112"/>
      <c r="L14" s="98"/>
      <c r="M14" s="98" t="s">
        <v>358</v>
      </c>
      <c r="N14" s="98"/>
    </row>
    <row r="15" spans="1:14" s="115" customFormat="1" x14ac:dyDescent="0.75">
      <c r="A15" s="110">
        <v>12</v>
      </c>
      <c r="B15" s="115" t="s">
        <v>363</v>
      </c>
      <c r="C15" s="117">
        <v>668.71</v>
      </c>
      <c r="D15" s="117">
        <v>937104</v>
      </c>
      <c r="E15" s="117">
        <v>90.788019000000006</v>
      </c>
      <c r="F15" s="115">
        <v>669190</v>
      </c>
      <c r="G15" s="112"/>
      <c r="H15" s="112"/>
      <c r="I15" s="112"/>
      <c r="J15" s="112"/>
      <c r="K15" s="112"/>
    </row>
    <row r="16" spans="1:14" s="115" customFormat="1" x14ac:dyDescent="0.75">
      <c r="A16" s="110">
        <v>13</v>
      </c>
      <c r="B16" s="118" t="s">
        <v>382</v>
      </c>
      <c r="C16" s="116"/>
      <c r="D16" s="116"/>
      <c r="E16" s="116"/>
      <c r="F16" s="112"/>
      <c r="G16" s="112"/>
      <c r="H16" s="112">
        <v>1</v>
      </c>
      <c r="I16" s="112">
        <v>1</v>
      </c>
      <c r="J16" s="112">
        <v>1</v>
      </c>
      <c r="K16" s="112">
        <v>1</v>
      </c>
      <c r="L16" s="118" t="s">
        <v>406</v>
      </c>
      <c r="M16" s="118" t="s">
        <v>402</v>
      </c>
      <c r="N16" s="118" t="s">
        <v>407</v>
      </c>
    </row>
    <row r="17" spans="1:14" s="115" customFormat="1" x14ac:dyDescent="0.75">
      <c r="A17" s="110">
        <v>14</v>
      </c>
      <c r="B17" s="115" t="s">
        <v>409</v>
      </c>
      <c r="C17" s="116"/>
      <c r="D17" s="117">
        <v>387497</v>
      </c>
      <c r="E17" s="117">
        <v>68.259763000000007</v>
      </c>
      <c r="F17" s="115">
        <v>4113846</v>
      </c>
      <c r="G17" s="115">
        <v>70000</v>
      </c>
      <c r="H17" s="112">
        <v>1</v>
      </c>
      <c r="I17" s="112"/>
      <c r="J17" s="112"/>
      <c r="K17" s="112">
        <v>1</v>
      </c>
      <c r="N17" s="115">
        <v>1</v>
      </c>
    </row>
    <row r="18" spans="1:14" s="115" customFormat="1" x14ac:dyDescent="0.75">
      <c r="A18" s="110">
        <v>15</v>
      </c>
      <c r="B18" s="131" t="s">
        <v>428</v>
      </c>
      <c r="C18" s="132">
        <v>5400</v>
      </c>
      <c r="D18" s="133">
        <v>52195</v>
      </c>
      <c r="E18" s="132">
        <v>730</v>
      </c>
      <c r="F18" s="112"/>
      <c r="G18" s="134">
        <v>10170</v>
      </c>
      <c r="H18" s="112"/>
      <c r="I18" s="112"/>
      <c r="J18" s="112">
        <v>1</v>
      </c>
      <c r="K18" s="112"/>
      <c r="L18" s="131"/>
      <c r="M18" s="131" t="s">
        <v>439</v>
      </c>
      <c r="N18" s="131"/>
    </row>
    <row r="19" spans="1:14" s="115" customFormat="1" x14ac:dyDescent="0.75">
      <c r="A19" s="110">
        <v>16</v>
      </c>
      <c r="B19" s="98" t="s">
        <v>443</v>
      </c>
      <c r="C19" s="119">
        <v>32.869999999999997</v>
      </c>
      <c r="D19" s="122">
        <v>46264</v>
      </c>
      <c r="E19" s="122">
        <v>5.8351889999999997</v>
      </c>
      <c r="F19" s="112" t="s">
        <v>694</v>
      </c>
      <c r="G19" s="118">
        <v>615</v>
      </c>
      <c r="H19" s="112"/>
      <c r="I19" s="112"/>
      <c r="J19" s="112"/>
      <c r="K19" s="112">
        <v>1</v>
      </c>
      <c r="L19" s="118"/>
      <c r="M19" s="118" t="s">
        <v>460</v>
      </c>
      <c r="N19" s="118">
        <v>1</v>
      </c>
    </row>
    <row r="20" spans="1:14" s="115" customFormat="1" x14ac:dyDescent="0.75">
      <c r="A20" s="110">
        <v>17</v>
      </c>
      <c r="B20" s="98" t="s">
        <v>464</v>
      </c>
      <c r="C20" s="119">
        <v>81.069999999999993</v>
      </c>
      <c r="D20" s="120">
        <v>42987</v>
      </c>
      <c r="E20" s="122">
        <v>6</v>
      </c>
      <c r="F20" s="110">
        <v>16177065</v>
      </c>
      <c r="G20" s="124">
        <v>15300</v>
      </c>
      <c r="H20" s="112"/>
      <c r="I20" s="112"/>
      <c r="J20" s="112"/>
      <c r="K20" s="112"/>
      <c r="L20" s="118"/>
      <c r="M20" s="118" t="s">
        <v>484</v>
      </c>
      <c r="N20" s="118"/>
    </row>
    <row r="21" spans="1:14" s="115" customFormat="1" x14ac:dyDescent="0.75">
      <c r="A21" s="110">
        <v>18</v>
      </c>
      <c r="B21" s="115" t="s">
        <v>487</v>
      </c>
      <c r="C21" s="117">
        <v>500.24</v>
      </c>
      <c r="D21" s="117">
        <v>332512</v>
      </c>
      <c r="E21" s="117">
        <v>48.5</v>
      </c>
      <c r="F21" s="115">
        <v>1000000</v>
      </c>
      <c r="G21" s="115">
        <v>7089</v>
      </c>
      <c r="H21" s="112"/>
      <c r="I21" s="112"/>
      <c r="J21" s="112"/>
      <c r="K21" s="112"/>
    </row>
    <row r="22" spans="1:14" s="115" customFormat="1" x14ac:dyDescent="0.75">
      <c r="A22" s="110">
        <v>19</v>
      </c>
      <c r="B22" s="98" t="s">
        <v>507</v>
      </c>
      <c r="C22" s="119">
        <v>1631</v>
      </c>
      <c r="D22" s="122">
        <v>383900</v>
      </c>
      <c r="E22" s="119">
        <v>44.6</v>
      </c>
      <c r="F22" s="124">
        <v>378803</v>
      </c>
      <c r="G22" s="124">
        <v>9413</v>
      </c>
      <c r="H22" s="112"/>
      <c r="I22" s="112">
        <v>1</v>
      </c>
      <c r="J22" s="112">
        <v>1</v>
      </c>
      <c r="K22" s="112"/>
      <c r="L22" s="118" t="s">
        <v>536</v>
      </c>
      <c r="M22" s="118" t="s">
        <v>731</v>
      </c>
      <c r="N22" s="118"/>
    </row>
    <row r="23" spans="1:14" s="115" customFormat="1" x14ac:dyDescent="0.75">
      <c r="A23" s="110">
        <v>20</v>
      </c>
      <c r="B23" s="98" t="s">
        <v>538</v>
      </c>
      <c r="C23" s="116"/>
      <c r="D23" s="119">
        <v>149000</v>
      </c>
      <c r="E23" s="119">
        <v>15.4</v>
      </c>
      <c r="F23" s="118" t="s">
        <v>726</v>
      </c>
      <c r="G23" s="124">
        <v>3704</v>
      </c>
      <c r="H23" s="112"/>
      <c r="I23" s="112"/>
      <c r="J23" s="112"/>
      <c r="K23" s="112">
        <v>1</v>
      </c>
      <c r="L23" s="118"/>
      <c r="M23" s="118" t="s">
        <v>557</v>
      </c>
      <c r="N23" s="118">
        <v>1</v>
      </c>
    </row>
    <row r="24" spans="1:14" s="115" customFormat="1" x14ac:dyDescent="0.75">
      <c r="A24" s="110">
        <v>21</v>
      </c>
      <c r="B24" s="98" t="s">
        <v>561</v>
      </c>
      <c r="C24" s="135">
        <v>181.63788199999999</v>
      </c>
      <c r="D24" s="122">
        <v>187322</v>
      </c>
      <c r="E24" s="122">
        <v>17.440968000000002</v>
      </c>
      <c r="F24" s="124">
        <v>152452</v>
      </c>
      <c r="G24" s="124">
        <v>3953</v>
      </c>
      <c r="H24" s="112"/>
      <c r="I24" s="112">
        <v>1</v>
      </c>
      <c r="J24" s="112">
        <v>1</v>
      </c>
      <c r="K24" s="112"/>
      <c r="L24" s="118" t="s">
        <v>576</v>
      </c>
      <c r="M24" s="118" t="s">
        <v>729</v>
      </c>
      <c r="N24" s="118"/>
    </row>
    <row r="25" spans="1:14" s="115" customFormat="1" x14ac:dyDescent="0.75">
      <c r="A25" s="110">
        <v>22</v>
      </c>
      <c r="B25" s="115" t="s">
        <v>578</v>
      </c>
      <c r="C25" s="116"/>
      <c r="D25" s="117">
        <v>344149</v>
      </c>
      <c r="E25" s="117">
        <v>44.4</v>
      </c>
      <c r="F25" s="112"/>
      <c r="G25" s="112"/>
      <c r="H25" s="112"/>
      <c r="I25" s="112"/>
      <c r="J25" s="112"/>
      <c r="K25" s="112"/>
    </row>
    <row r="26" spans="1:14" s="115" customFormat="1" x14ac:dyDescent="0.75">
      <c r="A26" s="110">
        <v>23</v>
      </c>
      <c r="B26" s="98" t="s">
        <v>587</v>
      </c>
      <c r="C26" s="119">
        <v>48.6</v>
      </c>
      <c r="D26" s="122">
        <v>48568</v>
      </c>
      <c r="E26" s="122">
        <v>3.007644</v>
      </c>
      <c r="F26" s="124">
        <v>11518</v>
      </c>
      <c r="G26" s="118">
        <v>2800</v>
      </c>
      <c r="H26" s="112"/>
      <c r="I26" s="112"/>
      <c r="J26" s="112">
        <v>1</v>
      </c>
      <c r="K26" s="112">
        <v>1</v>
      </c>
      <c r="L26" s="118"/>
      <c r="M26" s="118" t="s">
        <v>601</v>
      </c>
      <c r="N26" s="118" t="s">
        <v>604</v>
      </c>
    </row>
    <row r="27" spans="1:14" s="115" customFormat="1" x14ac:dyDescent="0.75">
      <c r="A27" s="110">
        <v>24</v>
      </c>
      <c r="B27" s="98" t="s">
        <v>606</v>
      </c>
      <c r="C27" s="136">
        <v>1285.5999999999999</v>
      </c>
      <c r="D27" s="119">
        <v>456400</v>
      </c>
      <c r="E27" s="119">
        <v>44.3</v>
      </c>
      <c r="F27" s="124">
        <v>472300</v>
      </c>
      <c r="G27" s="118">
        <v>1500</v>
      </c>
      <c r="H27" s="112"/>
      <c r="I27" s="112">
        <v>1</v>
      </c>
      <c r="J27" s="112"/>
      <c r="K27" s="112"/>
      <c r="L27" s="118" t="s">
        <v>623</v>
      </c>
      <c r="M27" s="118"/>
      <c r="N27" s="118"/>
    </row>
    <row r="28" spans="1:14" s="115" customFormat="1" x14ac:dyDescent="0.75">
      <c r="A28" s="110">
        <v>25</v>
      </c>
      <c r="B28" s="98" t="s">
        <v>625</v>
      </c>
      <c r="C28" s="119">
        <v>835.71</v>
      </c>
      <c r="D28" s="122">
        <v>224568</v>
      </c>
      <c r="E28" s="119">
        <v>24.4</v>
      </c>
      <c r="F28" s="124">
        <v>287962</v>
      </c>
      <c r="G28" s="124">
        <v>5772</v>
      </c>
      <c r="H28" s="112"/>
      <c r="I28" s="112">
        <v>1</v>
      </c>
      <c r="J28" s="112">
        <v>1</v>
      </c>
      <c r="K28" s="112"/>
      <c r="L28" s="118" t="s">
        <v>648</v>
      </c>
      <c r="M28" s="118" t="s">
        <v>777</v>
      </c>
      <c r="N28" s="118"/>
    </row>
    <row r="29" spans="1:14" s="115" customFormat="1" x14ac:dyDescent="0.75">
      <c r="A29" s="110">
        <v>26</v>
      </c>
      <c r="B29" s="98" t="s">
        <v>650</v>
      </c>
      <c r="C29" s="119">
        <v>171.15</v>
      </c>
      <c r="D29" s="119">
        <v>142700</v>
      </c>
      <c r="E29" s="119">
        <v>9.3369999999999997</v>
      </c>
      <c r="F29" s="124">
        <v>7940</v>
      </c>
      <c r="G29" s="118">
        <v>9000</v>
      </c>
      <c r="H29" s="112"/>
      <c r="I29" s="112"/>
      <c r="J29" s="112"/>
      <c r="K29" s="112"/>
      <c r="L29" s="118"/>
      <c r="M29" s="118" t="s">
        <v>667</v>
      </c>
      <c r="N29" s="118"/>
    </row>
    <row r="31" spans="1:14" x14ac:dyDescent="0.75">
      <c r="C31" s="90"/>
      <c r="E31" s="90"/>
    </row>
    <row r="32" spans="1:14" x14ac:dyDescent="0.75">
      <c r="B32" s="50"/>
    </row>
    <row r="33" spans="2:2" x14ac:dyDescent="0.75">
      <c r="B33" s="95" t="s">
        <v>775</v>
      </c>
    </row>
    <row r="34" spans="2:2" x14ac:dyDescent="0.75">
      <c r="B34" t="s">
        <v>116</v>
      </c>
    </row>
    <row r="35" spans="2:2" x14ac:dyDescent="0.75">
      <c r="B35" t="s">
        <v>779</v>
      </c>
    </row>
    <row r="36" spans="2:2" x14ac:dyDescent="0.75">
      <c r="B36" t="s">
        <v>780</v>
      </c>
    </row>
    <row r="37" spans="2:2" x14ac:dyDescent="0.75">
      <c r="B37" t="s">
        <v>781</v>
      </c>
    </row>
    <row r="38" spans="2:2" x14ac:dyDescent="0.75">
      <c r="B38" t="s">
        <v>782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3B384-A515-4DC6-8B03-118CA54B2B73}">
  <dimension ref="A1:J41"/>
  <sheetViews>
    <sheetView workbookViewId="0">
      <selection activeCell="B36" sqref="B36"/>
    </sheetView>
  </sheetViews>
  <sheetFormatPr defaultRowHeight="14.75" x14ac:dyDescent="0.75"/>
  <cols>
    <col min="1" max="1" width="4.86328125" bestFit="1" customWidth="1"/>
    <col min="2" max="2" width="43.86328125" bestFit="1" customWidth="1"/>
    <col min="3" max="3" width="21.54296875" bestFit="1" customWidth="1"/>
    <col min="4" max="4" width="19" bestFit="1" customWidth="1"/>
    <col min="5" max="5" width="19.31640625" bestFit="1" customWidth="1"/>
    <col min="6" max="6" width="14.86328125" bestFit="1" customWidth="1"/>
    <col min="7" max="7" width="10.6796875" customWidth="1"/>
    <col min="9" max="9" width="196.08984375" bestFit="1" customWidth="1"/>
  </cols>
  <sheetData>
    <row r="1" spans="1:10" x14ac:dyDescent="0.75">
      <c r="A1" s="1"/>
      <c r="B1" s="1"/>
      <c r="C1" s="1"/>
      <c r="D1" s="1"/>
      <c r="E1" s="1"/>
      <c r="F1" s="1"/>
      <c r="G1" s="1"/>
      <c r="I1" s="1"/>
      <c r="J1" s="3"/>
    </row>
    <row r="2" spans="1:10" x14ac:dyDescent="0.75">
      <c r="A2" s="6"/>
      <c r="B2" s="6"/>
      <c r="C2" s="6"/>
      <c r="D2" s="6"/>
      <c r="E2" s="6"/>
      <c r="F2" s="6"/>
      <c r="G2" s="6"/>
      <c r="I2" s="6"/>
      <c r="J2" s="10"/>
    </row>
    <row r="3" spans="1:10" x14ac:dyDescent="0.75">
      <c r="A3" s="8" t="s">
        <v>30</v>
      </c>
      <c r="B3" s="8" t="s">
        <v>31</v>
      </c>
      <c r="C3" s="8" t="s">
        <v>679</v>
      </c>
      <c r="D3" s="8" t="s">
        <v>71</v>
      </c>
      <c r="E3" s="8" t="s">
        <v>676</v>
      </c>
      <c r="F3" s="8" t="s">
        <v>675</v>
      </c>
      <c r="G3" s="8" t="s">
        <v>72</v>
      </c>
      <c r="I3" s="8" t="s">
        <v>728</v>
      </c>
      <c r="J3" s="21"/>
    </row>
    <row r="4" spans="1:10" x14ac:dyDescent="0.75">
      <c r="A4" s="66">
        <v>1</v>
      </c>
      <c r="B4" s="13" t="s">
        <v>121</v>
      </c>
      <c r="C4" s="79"/>
      <c r="D4" s="77">
        <v>423000</v>
      </c>
      <c r="E4" s="77">
        <v>73.599999999999994</v>
      </c>
      <c r="F4" s="13">
        <v>5100000</v>
      </c>
      <c r="G4" s="13">
        <v>2314</v>
      </c>
      <c r="I4" s="25" t="s">
        <v>143</v>
      </c>
      <c r="J4" s="21"/>
    </row>
    <row r="5" spans="1:10" x14ac:dyDescent="0.75">
      <c r="A5" s="66">
        <v>2</v>
      </c>
      <c r="B5" s="32" t="s">
        <v>144</v>
      </c>
      <c r="C5" s="78">
        <v>531.14</v>
      </c>
      <c r="D5" s="78">
        <v>217100</v>
      </c>
      <c r="E5" s="78">
        <v>24.1</v>
      </c>
      <c r="F5" s="20">
        <v>92600</v>
      </c>
      <c r="G5" s="20">
        <v>740</v>
      </c>
      <c r="I5" s="35" t="s">
        <v>175</v>
      </c>
      <c r="J5" s="36"/>
    </row>
    <row r="6" spans="1:10" x14ac:dyDescent="0.75">
      <c r="A6" s="66">
        <v>3</v>
      </c>
      <c r="B6" s="13" t="s">
        <v>176</v>
      </c>
      <c r="C6" s="79"/>
      <c r="D6" s="81">
        <v>169245</v>
      </c>
      <c r="E6" s="77">
        <v>19.422000000000001</v>
      </c>
      <c r="F6" s="76">
        <v>7848097</v>
      </c>
      <c r="G6" s="13">
        <v>20000</v>
      </c>
      <c r="I6" s="25" t="s">
        <v>197</v>
      </c>
      <c r="J6" s="21"/>
    </row>
    <row r="7" spans="1:10" x14ac:dyDescent="0.75">
      <c r="A7" s="66">
        <v>4</v>
      </c>
      <c r="B7" s="30" t="s">
        <v>198</v>
      </c>
      <c r="C7" s="77">
        <v>135.76496800000001</v>
      </c>
      <c r="D7" s="80">
        <v>111614</v>
      </c>
      <c r="E7" s="77">
        <v>12.4</v>
      </c>
      <c r="F7" s="67"/>
      <c r="G7" s="13">
        <v>400</v>
      </c>
      <c r="I7" s="25" t="s">
        <v>213</v>
      </c>
      <c r="J7" s="21"/>
    </row>
    <row r="8" spans="1:10" x14ac:dyDescent="0.75">
      <c r="A8" s="66">
        <v>5</v>
      </c>
      <c r="B8" s="32" t="s">
        <v>214</v>
      </c>
      <c r="C8" s="78">
        <v>1240.32</v>
      </c>
      <c r="D8" s="86">
        <v>606000</v>
      </c>
      <c r="E8" s="78">
        <v>94.39</v>
      </c>
      <c r="F8" s="20">
        <v>1943000</v>
      </c>
      <c r="G8" s="20">
        <v>1623</v>
      </c>
      <c r="I8" s="35" t="s">
        <v>241</v>
      </c>
      <c r="J8" s="36"/>
    </row>
    <row r="9" spans="1:10" x14ac:dyDescent="0.75">
      <c r="A9" s="66">
        <v>6</v>
      </c>
      <c r="B9" s="13" t="s">
        <v>242</v>
      </c>
      <c r="C9" s="80">
        <v>776.53499999999997</v>
      </c>
      <c r="D9" s="80">
        <v>210306</v>
      </c>
      <c r="E9" s="77">
        <v>23.5</v>
      </c>
      <c r="F9" s="24">
        <v>190535</v>
      </c>
      <c r="G9" s="67"/>
      <c r="I9" s="13"/>
      <c r="J9" s="21"/>
    </row>
    <row r="10" spans="1:10" x14ac:dyDescent="0.75">
      <c r="A10" s="66">
        <v>7</v>
      </c>
      <c r="B10" s="32" t="s">
        <v>266</v>
      </c>
      <c r="C10" s="79"/>
      <c r="D10" s="86">
        <v>235459</v>
      </c>
      <c r="E10" s="86">
        <v>25.675939</v>
      </c>
      <c r="F10" s="67"/>
      <c r="G10" s="29">
        <v>20000</v>
      </c>
      <c r="I10" s="35" t="s">
        <v>289</v>
      </c>
      <c r="J10" s="36"/>
    </row>
    <row r="11" spans="1:10" x14ac:dyDescent="0.75">
      <c r="A11" s="66">
        <v>8</v>
      </c>
      <c r="B11" s="69" t="s">
        <v>290</v>
      </c>
      <c r="C11" s="81">
        <v>294.76</v>
      </c>
      <c r="D11" s="81">
        <v>86682</v>
      </c>
      <c r="E11" s="81">
        <v>9.1559609999999996</v>
      </c>
      <c r="F11" s="66">
        <v>89987</v>
      </c>
      <c r="G11" s="66">
        <v>3000</v>
      </c>
      <c r="I11" s="73" t="s">
        <v>298</v>
      </c>
      <c r="J11" s="74"/>
    </row>
    <row r="12" spans="1:10" x14ac:dyDescent="0.75">
      <c r="A12" s="66">
        <v>9</v>
      </c>
      <c r="B12" s="13" t="s">
        <v>299</v>
      </c>
      <c r="C12" s="79"/>
      <c r="D12" s="80">
        <v>70297</v>
      </c>
      <c r="E12" s="89">
        <v>7.3</v>
      </c>
      <c r="F12" s="67"/>
      <c r="G12" s="13">
        <v>6000</v>
      </c>
      <c r="I12" s="25" t="s">
        <v>321</v>
      </c>
      <c r="J12" s="21"/>
    </row>
    <row r="13" spans="1:10" x14ac:dyDescent="0.75">
      <c r="A13" s="66">
        <v>10</v>
      </c>
      <c r="B13" s="32" t="s">
        <v>322</v>
      </c>
      <c r="C13" s="78">
        <v>425</v>
      </c>
      <c r="D13" s="78">
        <v>657000</v>
      </c>
      <c r="E13" s="78">
        <v>73</v>
      </c>
      <c r="F13" s="29">
        <v>910500</v>
      </c>
      <c r="G13" s="29">
        <v>1996</v>
      </c>
      <c r="I13" s="35" t="s">
        <v>344</v>
      </c>
      <c r="J13" s="36"/>
    </row>
    <row r="14" spans="1:10" x14ac:dyDescent="0.75">
      <c r="A14" s="66">
        <v>11</v>
      </c>
      <c r="B14" s="32" t="s">
        <v>345</v>
      </c>
      <c r="C14" s="82"/>
      <c r="D14" s="87">
        <v>138981</v>
      </c>
      <c r="E14" s="87">
        <v>7.524</v>
      </c>
      <c r="F14" s="32" t="s">
        <v>727</v>
      </c>
      <c r="G14" s="68"/>
      <c r="I14" s="35" t="s">
        <v>362</v>
      </c>
      <c r="J14" s="49"/>
    </row>
    <row r="15" spans="1:10" x14ac:dyDescent="0.75">
      <c r="A15" s="66">
        <v>12</v>
      </c>
      <c r="B15" s="13" t="s">
        <v>363</v>
      </c>
      <c r="C15" s="77">
        <v>668.71</v>
      </c>
      <c r="D15" s="77">
        <v>937104</v>
      </c>
      <c r="E15" s="77">
        <v>90.788019000000006</v>
      </c>
      <c r="F15" s="13">
        <v>669190</v>
      </c>
      <c r="G15" s="67"/>
      <c r="I15" s="52" t="s">
        <v>380</v>
      </c>
      <c r="J15" s="53" t="s">
        <v>381</v>
      </c>
    </row>
    <row r="16" spans="1:10" x14ac:dyDescent="0.75">
      <c r="A16" s="66">
        <v>13</v>
      </c>
      <c r="B16" s="20" t="s">
        <v>382</v>
      </c>
      <c r="C16" s="79"/>
      <c r="D16" s="79"/>
      <c r="E16" s="79"/>
      <c r="F16" s="67"/>
      <c r="G16" s="67"/>
      <c r="I16" s="35" t="s">
        <v>408</v>
      </c>
      <c r="J16" s="36"/>
    </row>
    <row r="17" spans="1:10" x14ac:dyDescent="0.75">
      <c r="A17" s="66">
        <v>14</v>
      </c>
      <c r="B17" s="13" t="s">
        <v>409</v>
      </c>
      <c r="C17" s="79"/>
      <c r="D17" s="77">
        <v>387497</v>
      </c>
      <c r="E17" s="77">
        <v>68.259763000000007</v>
      </c>
      <c r="F17" s="13">
        <v>4113846</v>
      </c>
      <c r="G17" s="13">
        <v>70000</v>
      </c>
      <c r="I17" s="13"/>
      <c r="J17" s="21"/>
    </row>
    <row r="18" spans="1:10" x14ac:dyDescent="0.75">
      <c r="A18" s="66">
        <v>15</v>
      </c>
      <c r="B18" s="42" t="s">
        <v>428</v>
      </c>
      <c r="C18" s="83">
        <v>5400</v>
      </c>
      <c r="D18" s="88">
        <v>52195</v>
      </c>
      <c r="E18" s="83">
        <v>730</v>
      </c>
      <c r="F18" s="67"/>
      <c r="G18" s="62">
        <v>10170</v>
      </c>
      <c r="I18" s="44" t="s">
        <v>442</v>
      </c>
      <c r="J18" s="45"/>
    </row>
    <row r="19" spans="1:10" x14ac:dyDescent="0.75">
      <c r="A19" s="66">
        <v>16</v>
      </c>
      <c r="B19" s="32" t="s">
        <v>443</v>
      </c>
      <c r="C19" s="78">
        <v>32.869999999999997</v>
      </c>
      <c r="D19" s="86">
        <v>46264</v>
      </c>
      <c r="E19" s="86">
        <v>5.8351889999999997</v>
      </c>
      <c r="F19" s="67" t="s">
        <v>694</v>
      </c>
      <c r="G19" s="20">
        <v>615</v>
      </c>
      <c r="I19" s="35" t="s">
        <v>463</v>
      </c>
      <c r="J19" s="36"/>
    </row>
    <row r="20" spans="1:10" x14ac:dyDescent="0.75">
      <c r="A20" s="66">
        <v>17</v>
      </c>
      <c r="B20" s="32" t="s">
        <v>464</v>
      </c>
      <c r="C20" s="78">
        <v>81.069999999999993</v>
      </c>
      <c r="D20" s="81">
        <v>42987</v>
      </c>
      <c r="E20" s="86">
        <v>6</v>
      </c>
      <c r="F20" s="66">
        <v>16177065</v>
      </c>
      <c r="G20" s="29">
        <v>15300</v>
      </c>
      <c r="I20" s="35" t="s">
        <v>486</v>
      </c>
      <c r="J20" s="36"/>
    </row>
    <row r="21" spans="1:10" x14ac:dyDescent="0.75">
      <c r="A21" s="66">
        <v>18</v>
      </c>
      <c r="B21" s="13" t="s">
        <v>487</v>
      </c>
      <c r="C21" s="77">
        <v>500.24</v>
      </c>
      <c r="D21" s="77">
        <v>332512</v>
      </c>
      <c r="E21" s="77">
        <v>48.5</v>
      </c>
      <c r="F21" s="13">
        <v>1000000</v>
      </c>
      <c r="G21" s="13">
        <v>7089</v>
      </c>
      <c r="I21" s="13"/>
      <c r="J21" s="21"/>
    </row>
    <row r="22" spans="1:10" x14ac:dyDescent="0.75">
      <c r="A22" s="66">
        <v>19</v>
      </c>
      <c r="B22" s="32" t="s">
        <v>507</v>
      </c>
      <c r="C22" s="78">
        <v>1631</v>
      </c>
      <c r="D22" s="86">
        <v>383900</v>
      </c>
      <c r="E22" s="78">
        <v>44.6</v>
      </c>
      <c r="F22" s="29">
        <v>378803</v>
      </c>
      <c r="G22" s="29">
        <v>9413</v>
      </c>
      <c r="I22" s="35" t="s">
        <v>537</v>
      </c>
      <c r="J22" s="36"/>
    </row>
    <row r="23" spans="1:10" x14ac:dyDescent="0.75">
      <c r="A23" s="66">
        <v>20</v>
      </c>
      <c r="B23" s="32" t="s">
        <v>538</v>
      </c>
      <c r="C23" s="79"/>
      <c r="D23" s="78">
        <v>149000</v>
      </c>
      <c r="E23" s="78">
        <v>15.4</v>
      </c>
      <c r="F23" s="20" t="s">
        <v>726</v>
      </c>
      <c r="G23" s="29">
        <v>3704</v>
      </c>
      <c r="I23" s="35" t="s">
        <v>560</v>
      </c>
      <c r="J23" s="36"/>
    </row>
    <row r="24" spans="1:10" x14ac:dyDescent="0.75">
      <c r="A24" s="66">
        <v>21</v>
      </c>
      <c r="B24" s="32" t="s">
        <v>561</v>
      </c>
      <c r="C24" s="84">
        <v>181.63788199999999</v>
      </c>
      <c r="D24" s="86">
        <v>187322</v>
      </c>
      <c r="E24" s="86">
        <v>17.440968000000002</v>
      </c>
      <c r="F24" s="29">
        <v>152452</v>
      </c>
      <c r="G24" s="29">
        <v>3953</v>
      </c>
      <c r="I24" s="35" t="s">
        <v>577</v>
      </c>
      <c r="J24" s="36"/>
    </row>
    <row r="25" spans="1:10" x14ac:dyDescent="0.75">
      <c r="A25" s="66">
        <v>22</v>
      </c>
      <c r="B25" s="13" t="s">
        <v>578</v>
      </c>
      <c r="C25" s="79"/>
      <c r="D25" s="77">
        <v>344149</v>
      </c>
      <c r="E25" s="77">
        <v>44.4</v>
      </c>
      <c r="F25" s="67"/>
      <c r="G25" s="67"/>
      <c r="I25" s="13"/>
      <c r="J25" s="21"/>
    </row>
    <row r="26" spans="1:10" x14ac:dyDescent="0.75">
      <c r="A26" s="66">
        <v>23</v>
      </c>
      <c r="B26" s="32" t="s">
        <v>587</v>
      </c>
      <c r="C26" s="78">
        <v>48.6</v>
      </c>
      <c r="D26" s="86">
        <v>48568</v>
      </c>
      <c r="E26" s="86">
        <v>3.007644</v>
      </c>
      <c r="F26" s="29">
        <v>11518</v>
      </c>
      <c r="G26" s="20">
        <v>2800</v>
      </c>
      <c r="I26" s="35" t="s">
        <v>605</v>
      </c>
      <c r="J26" s="36"/>
    </row>
    <row r="27" spans="1:10" x14ac:dyDescent="0.75">
      <c r="A27" s="66">
        <v>24</v>
      </c>
      <c r="B27" s="32" t="s">
        <v>606</v>
      </c>
      <c r="C27" s="85">
        <v>1285.5999999999999</v>
      </c>
      <c r="D27" s="78">
        <v>456400</v>
      </c>
      <c r="E27" s="78">
        <v>44.3</v>
      </c>
      <c r="F27" s="29">
        <v>472300</v>
      </c>
      <c r="G27" s="20">
        <v>1500</v>
      </c>
      <c r="I27" s="35" t="s">
        <v>624</v>
      </c>
      <c r="J27" s="36"/>
    </row>
    <row r="28" spans="1:10" x14ac:dyDescent="0.75">
      <c r="A28" s="66">
        <v>25</v>
      </c>
      <c r="B28" s="32" t="s">
        <v>625</v>
      </c>
      <c r="C28" s="78">
        <v>835.71</v>
      </c>
      <c r="D28" s="86">
        <v>224568</v>
      </c>
      <c r="E28" s="78">
        <v>24.4</v>
      </c>
      <c r="F28" s="29">
        <v>287962</v>
      </c>
      <c r="G28" s="29">
        <v>5772</v>
      </c>
      <c r="I28" s="35" t="s">
        <v>649</v>
      </c>
      <c r="J28" s="36"/>
    </row>
    <row r="29" spans="1:10" x14ac:dyDescent="0.75">
      <c r="A29" s="66">
        <v>26</v>
      </c>
      <c r="B29" s="32" t="s">
        <v>650</v>
      </c>
      <c r="C29" s="78">
        <v>171.15</v>
      </c>
      <c r="D29" s="78">
        <v>142700</v>
      </c>
      <c r="E29" s="78">
        <v>9.3369999999999997</v>
      </c>
      <c r="F29" s="29">
        <v>7940</v>
      </c>
      <c r="G29" s="20">
        <v>9000</v>
      </c>
      <c r="I29" s="35" t="s">
        <v>671</v>
      </c>
      <c r="J29" s="36"/>
    </row>
    <row r="31" spans="1:10" x14ac:dyDescent="0.75">
      <c r="C31" s="90"/>
      <c r="E31" s="90"/>
    </row>
    <row r="32" spans="1:10" x14ac:dyDescent="0.75">
      <c r="B32" s="50"/>
    </row>
    <row r="39" spans="2:2" x14ac:dyDescent="0.75">
      <c r="B39" t="s">
        <v>685</v>
      </c>
    </row>
    <row r="40" spans="2:2" x14ac:dyDescent="0.75">
      <c r="B40" t="s">
        <v>686</v>
      </c>
    </row>
    <row r="41" spans="2:2" x14ac:dyDescent="0.75">
      <c r="B41" t="s">
        <v>687</v>
      </c>
    </row>
  </sheetData>
  <hyperlinks>
    <hyperlink ref="I24" r:id="rId1" location="enviro" xr:uid="{6EDCB573-1FF2-4D2E-9585-4362B5D6BCA0}"/>
    <hyperlink ref="I15" r:id="rId2" xr:uid="{1DCA73D2-3CB0-4CF0-8987-C6949B512873}"/>
    <hyperlink ref="J15" r:id="rId3" xr:uid="{A22E86C2-57AD-4E15-9D00-A28A939019C2}"/>
    <hyperlink ref="I4" r:id="rId4" xr:uid="{1CA00D47-3C6F-4B28-81D7-5AC8AA6ACB9F}"/>
    <hyperlink ref="I6" r:id="rId5" xr:uid="{DE1928A6-C55C-4DFA-8384-6641D9024D9D}"/>
    <hyperlink ref="I18" r:id="rId6" xr:uid="{E32A3B56-F7DE-4C43-BA2F-4E0DDCC3B9D3}"/>
    <hyperlink ref="I12" r:id="rId7" xr:uid="{343D3A8C-3C69-4483-B771-D8DA4AC42D8C}"/>
    <hyperlink ref="I7" r:id="rId8" xr:uid="{2B69C7DD-1F77-45B1-93CF-7347D04849C0}"/>
    <hyperlink ref="I5" r:id="rId9" xr:uid="{0FC2E06B-CADB-4A31-95A1-C7A8E0A401D0}"/>
    <hyperlink ref="I8" r:id="rId10" xr:uid="{D10BA62E-30DD-4885-BA7E-4ED07BC607FF}"/>
    <hyperlink ref="I10" r:id="rId11" xr:uid="{CCED211E-91FF-46DE-923D-523FFB34540F}"/>
    <hyperlink ref="I14" r:id="rId12" xr:uid="{4B33F7CC-E6B7-4245-BF8C-1C277CAFD6B1}"/>
    <hyperlink ref="I19" r:id="rId13" xr:uid="{96304A24-32CC-486C-B6AC-574F0D186DF0}"/>
    <hyperlink ref="I20" r:id="rId14" xr:uid="{CC4762F0-55E3-4ED3-A19B-33832B5943E3}"/>
    <hyperlink ref="I27" r:id="rId15" xr:uid="{22EB360A-53A8-4A0E-850A-AEE2635E1A4C}"/>
    <hyperlink ref="I23" r:id="rId16" xr:uid="{146596FD-B44E-4315-AB2E-44107634F2FC}"/>
    <hyperlink ref="I13" r:id="rId17" xr:uid="{A40ED110-70B4-4806-A035-DCC2BC7F2020}"/>
    <hyperlink ref="I26" r:id="rId18" xr:uid="{976C4E5C-FECE-4972-9F6D-3A4AD2569D14}"/>
    <hyperlink ref="I28" r:id="rId19" xr:uid="{69B31BC6-45FE-43D3-A5FF-F7F6986842DA}"/>
    <hyperlink ref="I22" r:id="rId20" xr:uid="{B40155B9-9B96-4BD6-AD5F-FFB0CB3A5B5B}"/>
    <hyperlink ref="I11" r:id="rId21" xr:uid="{F34FD52D-4250-4A6E-931F-AFFD4F312C60}"/>
    <hyperlink ref="I29" r:id="rId22" xr:uid="{1080A807-9EA7-423C-8F57-AF8E75008382}"/>
    <hyperlink ref="I16" r:id="rId23" xr:uid="{3A06A503-285F-42BF-BAB3-4DF376675A2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3C25B-BB2A-406F-A35F-CBD8AF7629C5}">
  <dimension ref="A2:F36"/>
  <sheetViews>
    <sheetView topLeftCell="B1" workbookViewId="0">
      <selection activeCell="E33" sqref="E33"/>
    </sheetView>
  </sheetViews>
  <sheetFormatPr defaultRowHeight="14.75" x14ac:dyDescent="0.75"/>
  <cols>
    <col min="2" max="6" width="43.86328125" bestFit="1" customWidth="1"/>
  </cols>
  <sheetData>
    <row r="2" spans="1:6" s="147" customFormat="1" x14ac:dyDescent="0.75">
      <c r="A2" s="147" t="s">
        <v>798</v>
      </c>
      <c r="B2" s="147" t="s">
        <v>796</v>
      </c>
      <c r="C2" s="147" t="s">
        <v>26</v>
      </c>
      <c r="D2" s="147" t="s">
        <v>797</v>
      </c>
      <c r="E2" s="147" t="s">
        <v>29</v>
      </c>
      <c r="F2" s="147" t="s">
        <v>67</v>
      </c>
    </row>
    <row r="3" spans="1:6" x14ac:dyDescent="0.75">
      <c r="A3">
        <v>1</v>
      </c>
      <c r="B3" s="166" t="s">
        <v>121</v>
      </c>
      <c r="C3" s="167" t="s">
        <v>121</v>
      </c>
      <c r="D3" s="166" t="s">
        <v>121</v>
      </c>
      <c r="E3" s="166" t="s">
        <v>121</v>
      </c>
      <c r="F3" s="166" t="s">
        <v>121</v>
      </c>
    </row>
    <row r="4" spans="1:6" x14ac:dyDescent="0.75">
      <c r="A4">
        <v>2</v>
      </c>
      <c r="B4" s="168" t="s">
        <v>144</v>
      </c>
      <c r="C4" s="169" t="s">
        <v>144</v>
      </c>
      <c r="D4" s="168" t="s">
        <v>144</v>
      </c>
      <c r="E4" s="168" t="s">
        <v>144</v>
      </c>
      <c r="F4" s="168" t="s">
        <v>144</v>
      </c>
    </row>
    <row r="5" spans="1:6" x14ac:dyDescent="0.75">
      <c r="A5">
        <v>3</v>
      </c>
      <c r="B5" s="170" t="s">
        <v>176</v>
      </c>
      <c r="C5" s="171" t="s">
        <v>176</v>
      </c>
      <c r="D5" s="170" t="s">
        <v>176</v>
      </c>
      <c r="E5" s="170" t="s">
        <v>176</v>
      </c>
      <c r="F5" s="174" t="s">
        <v>198</v>
      </c>
    </row>
    <row r="6" spans="1:6" x14ac:dyDescent="0.75">
      <c r="A6">
        <v>4</v>
      </c>
      <c r="B6" s="172" t="s">
        <v>214</v>
      </c>
      <c r="C6" s="175" t="s">
        <v>198</v>
      </c>
      <c r="D6" s="174" t="s">
        <v>198</v>
      </c>
      <c r="E6" s="174" t="s">
        <v>198</v>
      </c>
      <c r="F6" s="172" t="s">
        <v>214</v>
      </c>
    </row>
    <row r="7" spans="1:6" x14ac:dyDescent="0.75">
      <c r="A7">
        <v>5</v>
      </c>
      <c r="B7" s="170" t="s">
        <v>242</v>
      </c>
      <c r="C7" s="171" t="s">
        <v>242</v>
      </c>
      <c r="D7" s="172" t="s">
        <v>214</v>
      </c>
      <c r="E7" s="172" t="s">
        <v>214</v>
      </c>
      <c r="F7" s="174" t="s">
        <v>266</v>
      </c>
    </row>
    <row r="8" spans="1:6" x14ac:dyDescent="0.75">
      <c r="A8">
        <v>6</v>
      </c>
      <c r="B8" s="166" t="s">
        <v>299</v>
      </c>
      <c r="C8" s="175" t="s">
        <v>266</v>
      </c>
      <c r="D8" s="170" t="s">
        <v>242</v>
      </c>
      <c r="E8" s="170" t="s">
        <v>242</v>
      </c>
      <c r="F8" s="166" t="s">
        <v>299</v>
      </c>
    </row>
    <row r="9" spans="1:6" x14ac:dyDescent="0.75">
      <c r="A9">
        <v>7</v>
      </c>
      <c r="B9" s="174" t="s">
        <v>322</v>
      </c>
      <c r="C9" s="167" t="s">
        <v>299</v>
      </c>
      <c r="D9" s="174" t="s">
        <v>266</v>
      </c>
      <c r="E9" s="174" t="s">
        <v>266</v>
      </c>
      <c r="F9" s="166" t="s">
        <v>363</v>
      </c>
    </row>
    <row r="10" spans="1:6" x14ac:dyDescent="0.75">
      <c r="A10">
        <v>8</v>
      </c>
      <c r="B10" s="166" t="s">
        <v>363</v>
      </c>
      <c r="C10" s="167" t="s">
        <v>363</v>
      </c>
      <c r="D10" s="69" t="s">
        <v>290</v>
      </c>
      <c r="E10" s="69" t="s">
        <v>290</v>
      </c>
      <c r="F10" s="66" t="s">
        <v>382</v>
      </c>
    </row>
    <row r="11" spans="1:6" x14ac:dyDescent="0.75">
      <c r="A11">
        <v>9</v>
      </c>
      <c r="B11" s="170" t="s">
        <v>409</v>
      </c>
      <c r="C11" s="171" t="s">
        <v>409</v>
      </c>
      <c r="D11" s="166" t="s">
        <v>299</v>
      </c>
      <c r="E11" s="166" t="s">
        <v>299</v>
      </c>
      <c r="F11" s="174" t="s">
        <v>443</v>
      </c>
    </row>
    <row r="12" spans="1:6" x14ac:dyDescent="0.75">
      <c r="A12">
        <v>10</v>
      </c>
      <c r="B12" s="172" t="s">
        <v>464</v>
      </c>
      <c r="C12" s="175" t="s">
        <v>443</v>
      </c>
      <c r="D12" s="174" t="s">
        <v>322</v>
      </c>
      <c r="E12" s="174" t="s">
        <v>322</v>
      </c>
      <c r="F12" s="174" t="s">
        <v>538</v>
      </c>
    </row>
    <row r="13" spans="1:6" x14ac:dyDescent="0.75">
      <c r="A13">
        <v>11</v>
      </c>
      <c r="B13" s="170" t="s">
        <v>487</v>
      </c>
      <c r="C13" s="173" t="s">
        <v>464</v>
      </c>
      <c r="D13" s="32" t="s">
        <v>345</v>
      </c>
      <c r="E13" s="32" t="s">
        <v>345</v>
      </c>
      <c r="F13" s="174" t="s">
        <v>561</v>
      </c>
    </row>
    <row r="14" spans="1:6" x14ac:dyDescent="0.75">
      <c r="A14">
        <v>12</v>
      </c>
      <c r="B14" s="170" t="s">
        <v>578</v>
      </c>
      <c r="C14" s="171" t="s">
        <v>487</v>
      </c>
      <c r="D14" s="166" t="s">
        <v>363</v>
      </c>
      <c r="E14" s="166" t="s">
        <v>363</v>
      </c>
      <c r="F14" s="168" t="s">
        <v>587</v>
      </c>
    </row>
    <row r="15" spans="1:6" x14ac:dyDescent="0.75">
      <c r="A15">
        <v>13</v>
      </c>
      <c r="B15" s="168" t="s">
        <v>587</v>
      </c>
      <c r="C15" s="175" t="s">
        <v>538</v>
      </c>
      <c r="D15" s="20" t="s">
        <v>382</v>
      </c>
      <c r="E15" s="20" t="s">
        <v>382</v>
      </c>
      <c r="F15" s="172" t="s">
        <v>606</v>
      </c>
    </row>
    <row r="16" spans="1:6" x14ac:dyDescent="0.75">
      <c r="A16">
        <v>14</v>
      </c>
      <c r="B16" s="172" t="s">
        <v>606</v>
      </c>
      <c r="C16" s="175" t="s">
        <v>561</v>
      </c>
      <c r="D16" s="170" t="s">
        <v>409</v>
      </c>
      <c r="E16" s="170" t="s">
        <v>409</v>
      </c>
      <c r="F16" s="168" t="s">
        <v>625</v>
      </c>
    </row>
    <row r="17" spans="1:6" x14ac:dyDescent="0.75">
      <c r="A17">
        <v>15</v>
      </c>
      <c r="B17" s="168" t="s">
        <v>625</v>
      </c>
      <c r="C17" s="171" t="s">
        <v>578</v>
      </c>
      <c r="D17" s="42" t="s">
        <v>428</v>
      </c>
      <c r="E17" s="42" t="s">
        <v>428</v>
      </c>
      <c r="F17" s="168" t="s">
        <v>650</v>
      </c>
    </row>
    <row r="18" spans="1:6" x14ac:dyDescent="0.75">
      <c r="A18">
        <v>16</v>
      </c>
      <c r="B18" s="168" t="s">
        <v>650</v>
      </c>
      <c r="C18" s="169" t="s">
        <v>587</v>
      </c>
      <c r="D18" s="174" t="s">
        <v>443</v>
      </c>
      <c r="E18" s="174" t="s">
        <v>443</v>
      </c>
    </row>
    <row r="19" spans="1:6" x14ac:dyDescent="0.75">
      <c r="C19" s="169" t="s">
        <v>625</v>
      </c>
      <c r="D19" s="172" t="s">
        <v>464</v>
      </c>
      <c r="E19" s="172" t="s">
        <v>464</v>
      </c>
    </row>
    <row r="20" spans="1:6" x14ac:dyDescent="0.75">
      <c r="C20" s="169" t="s">
        <v>650</v>
      </c>
      <c r="D20" s="170" t="s">
        <v>487</v>
      </c>
      <c r="E20" s="170" t="s">
        <v>487</v>
      </c>
    </row>
    <row r="21" spans="1:6" x14ac:dyDescent="0.75">
      <c r="D21" s="32" t="s">
        <v>507</v>
      </c>
      <c r="E21" s="32" t="s">
        <v>507</v>
      </c>
    </row>
    <row r="22" spans="1:6" x14ac:dyDescent="0.75">
      <c r="D22" s="174" t="s">
        <v>538</v>
      </c>
      <c r="E22" s="174" t="s">
        <v>538</v>
      </c>
    </row>
    <row r="23" spans="1:6" x14ac:dyDescent="0.75">
      <c r="D23" s="174" t="s">
        <v>561</v>
      </c>
      <c r="E23" s="174" t="s">
        <v>561</v>
      </c>
    </row>
    <row r="24" spans="1:6" x14ac:dyDescent="0.75">
      <c r="D24" s="170" t="s">
        <v>578</v>
      </c>
      <c r="E24" s="170" t="s">
        <v>578</v>
      </c>
    </row>
    <row r="25" spans="1:6" x14ac:dyDescent="0.75">
      <c r="D25" s="168" t="s">
        <v>587</v>
      </c>
      <c r="E25" s="168" t="s">
        <v>587</v>
      </c>
    </row>
    <row r="26" spans="1:6" x14ac:dyDescent="0.75">
      <c r="D26" s="172" t="s">
        <v>606</v>
      </c>
      <c r="E26" s="172" t="s">
        <v>606</v>
      </c>
    </row>
    <row r="27" spans="1:6" x14ac:dyDescent="0.75">
      <c r="D27" s="168" t="s">
        <v>625</v>
      </c>
      <c r="E27" s="168" t="s">
        <v>625</v>
      </c>
    </row>
    <row r="28" spans="1:6" x14ac:dyDescent="0.75">
      <c r="D28" s="168" t="s">
        <v>650</v>
      </c>
      <c r="E28" s="168" t="s">
        <v>650</v>
      </c>
    </row>
    <row r="32" spans="1:6" x14ac:dyDescent="0.75">
      <c r="E32">
        <f>2*2*2*2</f>
        <v>16</v>
      </c>
    </row>
    <row r="33" spans="2:3" x14ac:dyDescent="0.75">
      <c r="B33" t="s">
        <v>800</v>
      </c>
      <c r="C33">
        <v>16</v>
      </c>
    </row>
    <row r="34" spans="2:3" x14ac:dyDescent="0.75">
      <c r="B34" t="s">
        <v>799</v>
      </c>
      <c r="C34">
        <v>7</v>
      </c>
    </row>
    <row r="35" spans="2:3" x14ac:dyDescent="0.75">
      <c r="B35">
        <v>4</v>
      </c>
      <c r="C35">
        <v>8</v>
      </c>
    </row>
    <row r="36" spans="2:3" x14ac:dyDescent="0.75">
      <c r="B36">
        <v>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6B8E8-C4AD-4432-8484-9F08A7021C55}">
  <dimension ref="A2:N62"/>
  <sheetViews>
    <sheetView zoomScale="70" zoomScaleNormal="70" workbookViewId="0">
      <selection activeCell="B16" sqref="B16"/>
    </sheetView>
  </sheetViews>
  <sheetFormatPr defaultColWidth="9.08984375" defaultRowHeight="17.149999999999999" customHeight="1" x14ac:dyDescent="0.75"/>
  <cols>
    <col min="1" max="1" width="9.08984375" style="177"/>
    <col min="2" max="2" width="43.86328125" style="177" bestFit="1" customWidth="1"/>
    <col min="3" max="3" width="13.08984375" style="177" customWidth="1"/>
    <col min="4" max="4" width="18.86328125" style="177" customWidth="1"/>
    <col min="5" max="5" width="19.31640625" style="177" bestFit="1" customWidth="1"/>
    <col min="6" max="6" width="19.31640625" style="177" customWidth="1"/>
    <col min="7" max="7" width="14.453125" style="177" bestFit="1" customWidth="1"/>
    <col min="8" max="8" width="13.86328125" style="177" bestFit="1" customWidth="1"/>
    <col min="9" max="9" width="38.54296875" style="177" bestFit="1" customWidth="1"/>
    <col min="10" max="16384" width="9.08984375" style="177"/>
  </cols>
  <sheetData>
    <row r="2" spans="1:9" s="194" customFormat="1" ht="17.149999999999999" customHeight="1" x14ac:dyDescent="0.75">
      <c r="F2" s="194" t="s">
        <v>806</v>
      </c>
      <c r="I2" s="194" t="s">
        <v>805</v>
      </c>
    </row>
    <row r="3" spans="1:9" s="184" customFormat="1" ht="17.149999999999999" customHeight="1" x14ac:dyDescent="0.75">
      <c r="A3" s="184" t="s">
        <v>30</v>
      </c>
      <c r="B3" s="184" t="s">
        <v>31</v>
      </c>
      <c r="C3" s="184" t="s">
        <v>679</v>
      </c>
      <c r="D3" s="184" t="s">
        <v>71</v>
      </c>
      <c r="E3" s="184" t="s">
        <v>676</v>
      </c>
      <c r="F3" s="184" t="s">
        <v>804</v>
      </c>
      <c r="G3" s="184" t="s">
        <v>675</v>
      </c>
      <c r="H3" s="184" t="s">
        <v>72</v>
      </c>
      <c r="I3" s="184" t="s">
        <v>77</v>
      </c>
    </row>
    <row r="4" spans="1:9" ht="17.149999999999999" customHeight="1" x14ac:dyDescent="0.75">
      <c r="A4" s="177">
        <v>1</v>
      </c>
      <c r="B4" s="177" t="s">
        <v>121</v>
      </c>
      <c r="C4" s="206"/>
      <c r="D4" s="206">
        <v>423000</v>
      </c>
      <c r="E4" s="206">
        <v>73.599999999999994</v>
      </c>
      <c r="F4" s="206">
        <f>(E4/D4)*10000</f>
        <v>1.7399527186761228</v>
      </c>
      <c r="G4" s="206">
        <v>5100000</v>
      </c>
      <c r="H4" s="206">
        <v>2314</v>
      </c>
      <c r="I4" s="207">
        <v>3.9889999999999999</v>
      </c>
    </row>
    <row r="5" spans="1:9" ht="17.149999999999999" customHeight="1" x14ac:dyDescent="0.75">
      <c r="A5" s="177">
        <v>2</v>
      </c>
      <c r="B5" s="177" t="s">
        <v>144</v>
      </c>
      <c r="C5" s="206">
        <v>531.14</v>
      </c>
      <c r="D5" s="206">
        <v>217100</v>
      </c>
      <c r="E5" s="206">
        <v>24.1</v>
      </c>
      <c r="F5" s="206">
        <f t="shared" ref="F5:F19" si="0">(E5/D5)*10000</f>
        <v>1.1100875172731461</v>
      </c>
      <c r="G5" s="206">
        <v>92600</v>
      </c>
      <c r="H5" s="206">
        <v>740</v>
      </c>
      <c r="I5" s="206">
        <v>4.55</v>
      </c>
    </row>
    <row r="6" spans="1:9" ht="17.149999999999999" customHeight="1" x14ac:dyDescent="0.75">
      <c r="A6" s="177">
        <v>3</v>
      </c>
      <c r="B6" s="177" t="s">
        <v>176</v>
      </c>
      <c r="C6" s="206"/>
      <c r="D6" s="206">
        <v>169245</v>
      </c>
      <c r="E6" s="206">
        <v>19.422000000000001</v>
      </c>
      <c r="F6" s="206">
        <f t="shared" si="0"/>
        <v>1.1475671363998936</v>
      </c>
      <c r="G6" s="206">
        <v>7848097</v>
      </c>
      <c r="H6" s="206">
        <v>20000</v>
      </c>
      <c r="I6" s="206">
        <v>1.79</v>
      </c>
    </row>
    <row r="7" spans="1:9" ht="17.149999999999999" customHeight="1" x14ac:dyDescent="0.75">
      <c r="A7" s="177">
        <v>4</v>
      </c>
      <c r="B7" s="177" t="s">
        <v>214</v>
      </c>
      <c r="C7" s="206">
        <v>1240.32</v>
      </c>
      <c r="D7" s="208">
        <v>606000</v>
      </c>
      <c r="E7" s="206">
        <v>94.39</v>
      </c>
      <c r="F7" s="206">
        <f t="shared" si="0"/>
        <v>1.5575907590759075</v>
      </c>
      <c r="G7" s="206">
        <v>1943000</v>
      </c>
      <c r="H7" s="206">
        <v>1623</v>
      </c>
      <c r="I7" s="206">
        <v>6.4</v>
      </c>
    </row>
    <row r="8" spans="1:9" ht="17.149999999999999" customHeight="1" x14ac:dyDescent="0.75">
      <c r="A8" s="177">
        <v>5</v>
      </c>
      <c r="B8" s="177" t="s">
        <v>242</v>
      </c>
      <c r="C8" s="208">
        <v>776.53499999999997</v>
      </c>
      <c r="D8" s="208">
        <v>210306</v>
      </c>
      <c r="E8" s="206">
        <v>23.5</v>
      </c>
      <c r="F8" s="206">
        <f t="shared" si="0"/>
        <v>1.1174193793805218</v>
      </c>
      <c r="G8" s="208">
        <v>190535</v>
      </c>
      <c r="H8" s="206"/>
      <c r="I8" s="206">
        <v>2.1800000000000002</v>
      </c>
    </row>
    <row r="9" spans="1:9" ht="17.149999999999999" customHeight="1" x14ac:dyDescent="0.75">
      <c r="A9" s="177">
        <v>6</v>
      </c>
      <c r="B9" s="177" t="s">
        <v>299</v>
      </c>
      <c r="C9" s="206"/>
      <c r="D9" s="208">
        <v>70297</v>
      </c>
      <c r="E9" s="206">
        <v>7.3</v>
      </c>
      <c r="F9" s="206">
        <f t="shared" si="0"/>
        <v>1.0384511430075252</v>
      </c>
      <c r="G9" s="206"/>
      <c r="H9" s="206">
        <v>6000</v>
      </c>
      <c r="I9" s="206">
        <v>2.16</v>
      </c>
    </row>
    <row r="10" spans="1:9" ht="17.149999999999999" customHeight="1" x14ac:dyDescent="0.75">
      <c r="A10" s="177">
        <v>7</v>
      </c>
      <c r="B10" s="177" t="s">
        <v>322</v>
      </c>
      <c r="C10" s="206">
        <v>425</v>
      </c>
      <c r="D10" s="206">
        <v>657000</v>
      </c>
      <c r="E10" s="206">
        <v>73</v>
      </c>
      <c r="F10" s="206">
        <f t="shared" si="0"/>
        <v>1.1111111111111112</v>
      </c>
      <c r="G10" s="208">
        <v>910500</v>
      </c>
      <c r="H10" s="208">
        <v>1996</v>
      </c>
      <c r="I10" s="206">
        <v>4</v>
      </c>
    </row>
    <row r="11" spans="1:9" ht="17.149999999999999" customHeight="1" x14ac:dyDescent="0.75">
      <c r="A11" s="177">
        <v>8</v>
      </c>
      <c r="B11" s="177" t="s">
        <v>363</v>
      </c>
      <c r="C11" s="206">
        <v>668.71</v>
      </c>
      <c r="D11" s="206">
        <v>937104</v>
      </c>
      <c r="E11" s="206">
        <v>90.788019000000006</v>
      </c>
      <c r="F11" s="206">
        <f t="shared" si="0"/>
        <v>0.96881476335604166</v>
      </c>
      <c r="G11" s="206">
        <v>669190</v>
      </c>
      <c r="H11" s="206"/>
      <c r="I11" s="206">
        <v>3.528</v>
      </c>
    </row>
    <row r="12" spans="1:9" ht="17.149999999999999" customHeight="1" x14ac:dyDescent="0.75">
      <c r="A12" s="177">
        <v>9</v>
      </c>
      <c r="B12" s="177" t="s">
        <v>409</v>
      </c>
      <c r="C12" s="206"/>
      <c r="D12" s="206">
        <v>387497</v>
      </c>
      <c r="E12" s="206">
        <v>68.259763000000007</v>
      </c>
      <c r="F12" s="206">
        <f t="shared" si="0"/>
        <v>1.7615559088199393</v>
      </c>
      <c r="G12" s="206">
        <v>4113846</v>
      </c>
      <c r="H12" s="206">
        <v>70000</v>
      </c>
      <c r="I12" s="206">
        <v>9.0399999999999991</v>
      </c>
    </row>
    <row r="13" spans="1:9" ht="17.149999999999999" customHeight="1" x14ac:dyDescent="0.75">
      <c r="A13" s="177">
        <v>10</v>
      </c>
      <c r="B13" s="177" t="s">
        <v>464</v>
      </c>
      <c r="C13" s="206">
        <v>81.069999999999993</v>
      </c>
      <c r="D13" s="206">
        <v>42987</v>
      </c>
      <c r="E13" s="208">
        <v>6</v>
      </c>
      <c r="F13" s="206">
        <f t="shared" si="0"/>
        <v>1.3957708144322702</v>
      </c>
      <c r="G13" s="206">
        <v>16177065</v>
      </c>
      <c r="H13" s="208">
        <v>15300</v>
      </c>
      <c r="I13" s="206">
        <v>3.3170000000000002</v>
      </c>
    </row>
    <row r="14" spans="1:9" ht="17.149999999999999" customHeight="1" x14ac:dyDescent="0.75">
      <c r="A14" s="177">
        <v>11</v>
      </c>
      <c r="B14" s="177" t="s">
        <v>487</v>
      </c>
      <c r="C14" s="206">
        <v>500.24</v>
      </c>
      <c r="D14" s="206">
        <v>332512</v>
      </c>
      <c r="E14" s="206">
        <v>48.5</v>
      </c>
      <c r="F14" s="206">
        <f t="shared" si="0"/>
        <v>1.4585939755557695</v>
      </c>
      <c r="G14" s="206">
        <v>1000000</v>
      </c>
      <c r="H14" s="206">
        <v>7089</v>
      </c>
      <c r="I14" s="206">
        <v>2.61</v>
      </c>
    </row>
    <row r="15" spans="1:9" ht="17.149999999999999" customHeight="1" x14ac:dyDescent="0.75">
      <c r="A15" s="177">
        <v>12</v>
      </c>
      <c r="B15" s="177" t="s">
        <v>578</v>
      </c>
      <c r="C15" s="206"/>
      <c r="D15" s="206">
        <v>344149</v>
      </c>
      <c r="E15" s="206">
        <v>44.4</v>
      </c>
      <c r="F15" s="206">
        <f t="shared" si="0"/>
        <v>1.2901388642709988</v>
      </c>
      <c r="G15" s="206"/>
      <c r="H15" s="206"/>
      <c r="I15" s="206">
        <v>2.7480000000000002</v>
      </c>
    </row>
    <row r="16" spans="1:9" ht="17.149999999999999" customHeight="1" x14ac:dyDescent="0.75">
      <c r="A16" s="177">
        <v>13</v>
      </c>
      <c r="B16" s="177" t="s">
        <v>587</v>
      </c>
      <c r="C16" s="206">
        <v>48.6</v>
      </c>
      <c r="D16" s="208">
        <v>48568</v>
      </c>
      <c r="E16" s="208">
        <v>3.007644</v>
      </c>
      <c r="F16" s="206">
        <f t="shared" si="0"/>
        <v>0.61926453632021083</v>
      </c>
      <c r="G16" s="208">
        <v>11518</v>
      </c>
      <c r="H16" s="206">
        <v>2800</v>
      </c>
      <c r="I16" s="206">
        <v>6.1</v>
      </c>
    </row>
    <row r="17" spans="1:14" ht="17.149999999999999" customHeight="1" x14ac:dyDescent="0.75">
      <c r="A17" s="177">
        <v>14</v>
      </c>
      <c r="B17" s="177" t="s">
        <v>606</v>
      </c>
      <c r="C17" s="209">
        <v>1285.5999999999999</v>
      </c>
      <c r="D17" s="206">
        <v>456400</v>
      </c>
      <c r="E17" s="206">
        <v>44.3</v>
      </c>
      <c r="F17" s="206">
        <f t="shared" si="0"/>
        <v>0.97063978965819453</v>
      </c>
      <c r="G17" s="208">
        <v>472300</v>
      </c>
      <c r="H17" s="206">
        <v>1500</v>
      </c>
      <c r="I17" s="206">
        <v>6.6879999999999997</v>
      </c>
    </row>
    <row r="18" spans="1:14" ht="17.149999999999999" customHeight="1" x14ac:dyDescent="0.75">
      <c r="A18" s="177">
        <v>15</v>
      </c>
      <c r="B18" s="177" t="s">
        <v>625</v>
      </c>
      <c r="C18" s="206">
        <v>835.71</v>
      </c>
      <c r="D18" s="208">
        <v>224568</v>
      </c>
      <c r="E18" s="206">
        <v>24.4</v>
      </c>
      <c r="F18" s="206">
        <f t="shared" si="0"/>
        <v>1.0865305831641194</v>
      </c>
      <c r="G18" s="208">
        <v>287962</v>
      </c>
      <c r="H18" s="208">
        <v>5772</v>
      </c>
      <c r="I18" s="206">
        <v>4.42</v>
      </c>
    </row>
    <row r="19" spans="1:14" ht="17.149999999999999" customHeight="1" x14ac:dyDescent="0.75">
      <c r="A19" s="177">
        <v>16</v>
      </c>
      <c r="B19" s="177" t="s">
        <v>650</v>
      </c>
      <c r="C19" s="206">
        <v>171.15</v>
      </c>
      <c r="D19" s="206">
        <v>142700</v>
      </c>
      <c r="E19" s="206">
        <v>9.3369999999999997</v>
      </c>
      <c r="F19" s="206">
        <f t="shared" si="0"/>
        <v>0.65430974071478631</v>
      </c>
      <c r="G19" s="208">
        <v>7940</v>
      </c>
      <c r="H19" s="206">
        <v>9000</v>
      </c>
      <c r="I19" s="206">
        <v>5.1830999999999996</v>
      </c>
    </row>
    <row r="20" spans="1:14" s="204" customFormat="1" ht="17.149999999999999" customHeight="1" x14ac:dyDescent="0.75">
      <c r="A20" s="211">
        <v>17</v>
      </c>
      <c r="B20" s="211" t="s">
        <v>382</v>
      </c>
      <c r="C20" s="212"/>
      <c r="D20" s="213">
        <v>480339</v>
      </c>
      <c r="E20" s="212">
        <v>80.099999999999994</v>
      </c>
      <c r="F20" s="212">
        <f>(E20/D20)*10000</f>
        <v>1.6675722770793124</v>
      </c>
      <c r="G20" s="214">
        <v>170000</v>
      </c>
      <c r="H20" s="212"/>
      <c r="I20" s="212">
        <v>13.57</v>
      </c>
      <c r="J20" s="205"/>
      <c r="K20" s="211">
        <v>36.520000000000003</v>
      </c>
      <c r="L20" s="211" t="s">
        <v>808</v>
      </c>
      <c r="M20" s="211" t="s">
        <v>809</v>
      </c>
      <c r="N20" s="211"/>
    </row>
    <row r="22" spans="1:14" ht="17.149999999999999" customHeight="1" x14ac:dyDescent="0.75">
      <c r="B22" s="184" t="s">
        <v>81</v>
      </c>
    </row>
    <row r="23" spans="1:14" ht="17.149999999999999" customHeight="1" x14ac:dyDescent="0.75">
      <c r="B23" s="177" t="s">
        <v>700</v>
      </c>
      <c r="C23" s="177">
        <v>4</v>
      </c>
      <c r="D23" s="184" t="s">
        <v>685</v>
      </c>
    </row>
    <row r="24" spans="1:14" ht="17.149999999999999" customHeight="1" x14ac:dyDescent="0.75">
      <c r="B24" s="177" t="s">
        <v>701</v>
      </c>
      <c r="C24" s="177">
        <v>2</v>
      </c>
      <c r="D24" s="177" t="s">
        <v>686</v>
      </c>
    </row>
    <row r="25" spans="1:14" ht="17.149999999999999" customHeight="1" x14ac:dyDescent="0.75">
      <c r="B25" s="177" t="s">
        <v>702</v>
      </c>
      <c r="C25" s="177">
        <v>2</v>
      </c>
      <c r="D25" s="177" t="s">
        <v>687</v>
      </c>
    </row>
    <row r="26" spans="1:14" ht="17.149999999999999" customHeight="1" x14ac:dyDescent="0.75">
      <c r="B26" s="177" t="s">
        <v>703</v>
      </c>
      <c r="C26" s="177">
        <v>6</v>
      </c>
    </row>
    <row r="27" spans="1:14" ht="17.149999999999999" customHeight="1" x14ac:dyDescent="0.75">
      <c r="B27" s="177" t="s">
        <v>705</v>
      </c>
      <c r="C27" s="177">
        <v>5</v>
      </c>
    </row>
    <row r="28" spans="1:14" ht="17.149999999999999" customHeight="1" x14ac:dyDescent="0.75">
      <c r="B28" s="177" t="s">
        <v>706</v>
      </c>
      <c r="C28" s="177">
        <v>1</v>
      </c>
    </row>
    <row r="29" spans="1:14" ht="17.149999999999999" customHeight="1" x14ac:dyDescent="0.75">
      <c r="B29" s="177" t="s">
        <v>825</v>
      </c>
    </row>
    <row r="33" spans="2:3" ht="17.149999999999999" customHeight="1" x14ac:dyDescent="0.75">
      <c r="B33" s="177" t="s">
        <v>820</v>
      </c>
      <c r="C33" s="177" t="s">
        <v>821</v>
      </c>
    </row>
    <row r="41" spans="2:3" ht="17.149999999999999" customHeight="1" x14ac:dyDescent="0.75">
      <c r="B41" s="177">
        <v>10</v>
      </c>
      <c r="C41" s="177">
        <f>(180/B41)</f>
        <v>18</v>
      </c>
    </row>
    <row r="42" spans="2:3" ht="17.149999999999999" customHeight="1" x14ac:dyDescent="0.75">
      <c r="B42" s="177">
        <v>20</v>
      </c>
      <c r="C42" s="177">
        <f t="shared" ref="C42:C50" si="1">(180/B42)</f>
        <v>9</v>
      </c>
    </row>
    <row r="43" spans="2:3" ht="17.149999999999999" customHeight="1" x14ac:dyDescent="0.75">
      <c r="B43" s="177">
        <v>30</v>
      </c>
      <c r="C43" s="177">
        <f t="shared" si="1"/>
        <v>6</v>
      </c>
    </row>
    <row r="44" spans="2:3" ht="17.149999999999999" customHeight="1" x14ac:dyDescent="0.75">
      <c r="B44" s="177">
        <v>40</v>
      </c>
      <c r="C44" s="177">
        <f t="shared" si="1"/>
        <v>4.5</v>
      </c>
    </row>
    <row r="45" spans="2:3" ht="17.149999999999999" customHeight="1" x14ac:dyDescent="0.75">
      <c r="B45" s="177">
        <v>50</v>
      </c>
      <c r="C45" s="177">
        <f t="shared" si="1"/>
        <v>3.6</v>
      </c>
    </row>
    <row r="46" spans="2:3" ht="17.149999999999999" customHeight="1" x14ac:dyDescent="0.75">
      <c r="B46" s="177">
        <v>60</v>
      </c>
      <c r="C46" s="177">
        <f t="shared" si="1"/>
        <v>3</v>
      </c>
    </row>
    <row r="47" spans="2:3" ht="17.149999999999999" customHeight="1" x14ac:dyDescent="0.75">
      <c r="B47" s="177">
        <v>70</v>
      </c>
      <c r="C47" s="177">
        <f t="shared" si="1"/>
        <v>2.5714285714285716</v>
      </c>
    </row>
    <row r="48" spans="2:3" ht="17.149999999999999" customHeight="1" x14ac:dyDescent="0.75">
      <c r="B48" s="177">
        <v>80</v>
      </c>
      <c r="C48" s="177">
        <f t="shared" si="1"/>
        <v>2.25</v>
      </c>
    </row>
    <row r="49" spans="2:7" ht="17.149999999999999" customHeight="1" x14ac:dyDescent="0.75">
      <c r="B49" s="177">
        <v>90</v>
      </c>
      <c r="C49" s="177">
        <f t="shared" si="1"/>
        <v>2</v>
      </c>
    </row>
    <row r="50" spans="2:7" ht="17.149999999999999" customHeight="1" x14ac:dyDescent="0.75">
      <c r="B50" s="177">
        <v>100</v>
      </c>
      <c r="C50" s="177">
        <f t="shared" si="1"/>
        <v>1.8</v>
      </c>
    </row>
    <row r="56" spans="2:7" ht="17.149999999999999" customHeight="1" x14ac:dyDescent="0.75">
      <c r="E56" s="121">
        <v>480339</v>
      </c>
      <c r="F56" s="121">
        <v>80.099999999999994</v>
      </c>
      <c r="G56" s="203">
        <v>170000</v>
      </c>
    </row>
    <row r="60" spans="2:7" ht="17.149999999999999" customHeight="1" x14ac:dyDescent="0.75">
      <c r="B60" s="177" t="s">
        <v>884</v>
      </c>
    </row>
    <row r="61" spans="2:7" ht="17.149999999999999" customHeight="1" x14ac:dyDescent="0.75">
      <c r="B61" s="177" t="s">
        <v>885</v>
      </c>
      <c r="C61" s="177" t="s">
        <v>888</v>
      </c>
      <c r="E61" s="177" t="s">
        <v>889</v>
      </c>
    </row>
    <row r="62" spans="2:7" ht="17.149999999999999" customHeight="1" x14ac:dyDescent="0.75">
      <c r="B62" s="177" t="s">
        <v>886</v>
      </c>
      <c r="C62" s="177" t="s">
        <v>887</v>
      </c>
      <c r="E62" s="177" t="s">
        <v>890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3AE8C-7EC0-4E2B-A3E2-023D5AA9B696}">
  <dimension ref="A1:O51"/>
  <sheetViews>
    <sheetView workbookViewId="0">
      <selection activeCell="I4" sqref="I4:I22"/>
    </sheetView>
  </sheetViews>
  <sheetFormatPr defaultColWidth="9.08984375" defaultRowHeight="14.75" x14ac:dyDescent="0.75"/>
  <cols>
    <col min="1" max="1" width="4.86328125" style="97" bestFit="1" customWidth="1"/>
    <col min="2" max="2" width="43.86328125" style="97" bestFit="1" customWidth="1"/>
    <col min="3" max="3" width="18.31640625" style="97" customWidth="1"/>
    <col min="4" max="5" width="18.86328125" style="97" customWidth="1"/>
    <col min="6" max="6" width="10.31640625" style="97" customWidth="1"/>
    <col min="7" max="7" width="10.6796875" style="97" bestFit="1" customWidth="1"/>
    <col min="8" max="8" width="11.86328125" style="97" customWidth="1"/>
    <col min="9" max="9" width="15.54296875" style="97" customWidth="1"/>
    <col min="10" max="10" width="12.54296875" style="97" customWidth="1"/>
    <col min="11" max="11" width="11.6796875" style="97" customWidth="1"/>
    <col min="12" max="14" width="9.08984375" style="97"/>
    <col min="15" max="15" width="41" style="110" bestFit="1" customWidth="1"/>
    <col min="16" max="16384" width="9.08984375" style="97"/>
  </cols>
  <sheetData>
    <row r="1" spans="1:15" x14ac:dyDescent="0.75">
      <c r="A1" s="179"/>
      <c r="B1" s="179"/>
      <c r="C1" s="179"/>
      <c r="D1" s="179"/>
      <c r="E1" s="179"/>
      <c r="F1" s="179"/>
      <c r="G1" s="179"/>
      <c r="H1" s="179"/>
      <c r="I1" s="179"/>
      <c r="O1" s="179"/>
    </row>
    <row r="2" spans="1:15" s="176" customFormat="1" x14ac:dyDescent="0.75">
      <c r="A2" s="182"/>
      <c r="B2" s="182"/>
      <c r="C2" s="182"/>
      <c r="D2" s="182"/>
      <c r="E2" s="182" t="s">
        <v>807</v>
      </c>
      <c r="F2" s="182"/>
      <c r="G2" s="182"/>
      <c r="H2" s="182"/>
      <c r="I2" s="182" t="s">
        <v>26</v>
      </c>
      <c r="J2" s="176" t="s">
        <v>27</v>
      </c>
      <c r="K2" s="176" t="s">
        <v>713</v>
      </c>
      <c r="O2" s="182"/>
    </row>
    <row r="3" spans="1:15" x14ac:dyDescent="0.75">
      <c r="A3" s="191" t="s">
        <v>30</v>
      </c>
      <c r="B3" s="191" t="s">
        <v>31</v>
      </c>
      <c r="C3" s="191" t="s">
        <v>71</v>
      </c>
      <c r="D3" s="191" t="s">
        <v>802</v>
      </c>
      <c r="E3" s="191" t="s">
        <v>824</v>
      </c>
      <c r="F3" s="191" t="s">
        <v>675</v>
      </c>
      <c r="G3" s="191" t="s">
        <v>72</v>
      </c>
      <c r="H3" s="191" t="s">
        <v>822</v>
      </c>
      <c r="I3" s="176" t="s">
        <v>803</v>
      </c>
      <c r="J3" s="176" t="s">
        <v>719</v>
      </c>
      <c r="K3" s="176" t="s">
        <v>718</v>
      </c>
      <c r="O3" s="180"/>
    </row>
    <row r="4" spans="1:15" x14ac:dyDescent="0.75">
      <c r="A4" s="178">
        <v>1</v>
      </c>
      <c r="B4" s="178" t="s">
        <v>121</v>
      </c>
      <c r="C4" s="190">
        <v>423000</v>
      </c>
      <c r="D4" s="190">
        <v>73.599999999999994</v>
      </c>
      <c r="E4" s="190">
        <f xml:space="preserve"> (D4/C4)*10000</f>
        <v>1.7399527186761228</v>
      </c>
      <c r="F4" s="178">
        <v>5100000</v>
      </c>
      <c r="G4" s="178">
        <v>2314</v>
      </c>
      <c r="H4" s="97">
        <v>383</v>
      </c>
      <c r="I4" s="97">
        <f>(H4/D4)</f>
        <v>5.2038043478260869</v>
      </c>
      <c r="J4" s="97">
        <f>0.85*I4</f>
        <v>4.4232336956521738</v>
      </c>
      <c r="K4" s="97">
        <v>2.4849999999999999</v>
      </c>
      <c r="L4" s="97" t="s">
        <v>710</v>
      </c>
    </row>
    <row r="5" spans="1:15" x14ac:dyDescent="0.75">
      <c r="A5" s="178">
        <v>2</v>
      </c>
      <c r="B5" s="192" t="s">
        <v>144</v>
      </c>
      <c r="C5" s="190">
        <v>217100</v>
      </c>
      <c r="D5" s="190">
        <v>24.1</v>
      </c>
      <c r="E5" s="190">
        <f t="shared" ref="E5:E21" si="0" xml:space="preserve"> (D5/C5)*10000</f>
        <v>1.1100875172731461</v>
      </c>
      <c r="F5" s="178">
        <v>92600</v>
      </c>
      <c r="G5" s="178">
        <v>740</v>
      </c>
      <c r="H5" s="97">
        <v>438</v>
      </c>
      <c r="I5" s="97">
        <f t="shared" ref="I5:I9" si="1">(H5/D5)</f>
        <v>18.174273858921161</v>
      </c>
      <c r="J5" s="97">
        <f t="shared" ref="J5:J21" si="2">0.85*I5</f>
        <v>15.448132780082986</v>
      </c>
      <c r="K5" s="97">
        <v>0.12448099999999999</v>
      </c>
    </row>
    <row r="6" spans="1:15" x14ac:dyDescent="0.75">
      <c r="A6" s="178">
        <v>3</v>
      </c>
      <c r="B6" s="178" t="s">
        <v>176</v>
      </c>
      <c r="C6" s="190">
        <v>169245</v>
      </c>
      <c r="D6" s="190">
        <v>19.422000000000001</v>
      </c>
      <c r="E6" s="190">
        <f t="shared" si="0"/>
        <v>1.1475671363998936</v>
      </c>
      <c r="F6" s="186">
        <v>7848097</v>
      </c>
      <c r="G6" s="178">
        <v>20000</v>
      </c>
      <c r="H6" s="97">
        <v>236</v>
      </c>
      <c r="I6" s="97">
        <f t="shared" si="1"/>
        <v>12.151168777674801</v>
      </c>
      <c r="J6" s="97">
        <f t="shared" si="2"/>
        <v>10.32849346102358</v>
      </c>
    </row>
    <row r="7" spans="1:15" x14ac:dyDescent="0.75">
      <c r="A7" s="178">
        <v>4</v>
      </c>
      <c r="B7" s="192" t="s">
        <v>198</v>
      </c>
      <c r="C7" s="190">
        <v>111614</v>
      </c>
      <c r="D7" s="190">
        <v>12.4</v>
      </c>
      <c r="E7" s="190">
        <f t="shared" si="0"/>
        <v>1.110971741896178</v>
      </c>
      <c r="F7" s="178"/>
      <c r="G7" s="178">
        <v>400</v>
      </c>
      <c r="H7" s="97">
        <v>123.04</v>
      </c>
      <c r="I7" s="97">
        <f t="shared" si="1"/>
        <v>9.9225806451612897</v>
      </c>
      <c r="J7" s="97">
        <f t="shared" si="2"/>
        <v>8.4341935483870962</v>
      </c>
      <c r="K7" s="97">
        <v>2.6212819999999999</v>
      </c>
    </row>
    <row r="8" spans="1:15" x14ac:dyDescent="0.75">
      <c r="A8" s="178">
        <v>5</v>
      </c>
      <c r="B8" s="178" t="s">
        <v>242</v>
      </c>
      <c r="C8" s="190">
        <v>210306</v>
      </c>
      <c r="D8" s="190">
        <v>23.5</v>
      </c>
      <c r="E8" s="190">
        <f t="shared" si="0"/>
        <v>1.1174193793805218</v>
      </c>
      <c r="F8" s="178">
        <v>190535</v>
      </c>
      <c r="G8" s="178"/>
      <c r="H8" s="97">
        <v>948</v>
      </c>
      <c r="I8" s="97">
        <f t="shared" si="1"/>
        <v>40.340425531914896</v>
      </c>
      <c r="J8" s="97">
        <f t="shared" si="2"/>
        <v>34.289361702127664</v>
      </c>
      <c r="K8" s="97">
        <v>13.65</v>
      </c>
    </row>
    <row r="9" spans="1:15" x14ac:dyDescent="0.75">
      <c r="A9" s="178">
        <v>6</v>
      </c>
      <c r="B9" s="192" t="s">
        <v>266</v>
      </c>
      <c r="C9" s="190">
        <v>235459</v>
      </c>
      <c r="D9" s="190">
        <v>26</v>
      </c>
      <c r="E9" s="190">
        <f t="shared" si="0"/>
        <v>1.1042262134809033</v>
      </c>
      <c r="F9" s="178"/>
      <c r="G9" s="178">
        <v>20000</v>
      </c>
      <c r="H9" s="97">
        <v>260</v>
      </c>
      <c r="I9" s="97">
        <f t="shared" si="1"/>
        <v>10</v>
      </c>
      <c r="J9" s="97">
        <f t="shared" si="2"/>
        <v>8.5</v>
      </c>
    </row>
    <row r="10" spans="1:15" x14ac:dyDescent="0.75">
      <c r="A10" s="178">
        <v>7</v>
      </c>
      <c r="B10" s="178" t="s">
        <v>299</v>
      </c>
      <c r="C10" s="190">
        <v>70297</v>
      </c>
      <c r="D10" s="190">
        <v>7.3</v>
      </c>
      <c r="E10" s="190">
        <f t="shared" si="0"/>
        <v>1.0384511430075252</v>
      </c>
      <c r="F10" s="178"/>
      <c r="G10" s="178">
        <v>6000</v>
      </c>
      <c r="I10" s="97">
        <v>10.38</v>
      </c>
      <c r="J10" s="97">
        <f t="shared" si="2"/>
        <v>8.8230000000000004</v>
      </c>
    </row>
    <row r="11" spans="1:15" x14ac:dyDescent="0.75">
      <c r="A11" s="178">
        <v>8</v>
      </c>
      <c r="B11" s="178" t="s">
        <v>363</v>
      </c>
      <c r="C11" s="190">
        <v>937104</v>
      </c>
      <c r="D11" s="190">
        <v>90.79</v>
      </c>
      <c r="E11" s="190">
        <f t="shared" si="0"/>
        <v>0.96883590295207367</v>
      </c>
      <c r="F11" s="178">
        <v>669190</v>
      </c>
      <c r="G11" s="178"/>
      <c r="H11" s="97">
        <v>989.13900000000001</v>
      </c>
      <c r="I11" s="97">
        <f>(H11/D11)</f>
        <v>10.89480118955832</v>
      </c>
      <c r="J11" s="97">
        <f t="shared" si="2"/>
        <v>9.2605810111245717</v>
      </c>
    </row>
    <row r="12" spans="1:15" x14ac:dyDescent="0.75">
      <c r="A12" s="178">
        <v>9</v>
      </c>
      <c r="B12" s="178" t="s">
        <v>409</v>
      </c>
      <c r="C12" s="190">
        <v>387497</v>
      </c>
      <c r="D12" s="190">
        <v>68.260000000000005</v>
      </c>
      <c r="E12" s="190">
        <f t="shared" si="0"/>
        <v>1.7615620249963229</v>
      </c>
      <c r="F12" s="178">
        <v>4113846</v>
      </c>
      <c r="G12" s="178">
        <v>70000</v>
      </c>
      <c r="H12" s="97">
        <v>2404.36</v>
      </c>
      <c r="I12" s="97">
        <f t="shared" ref="I12:I19" si="3">(H12/D12)</f>
        <v>35.223556987987109</v>
      </c>
      <c r="J12" s="97">
        <f t="shared" si="2"/>
        <v>29.940023439789041</v>
      </c>
      <c r="L12" s="97">
        <v>50.25</v>
      </c>
      <c r="O12" s="181"/>
    </row>
    <row r="13" spans="1:15" x14ac:dyDescent="0.75">
      <c r="A13" s="178">
        <v>10</v>
      </c>
      <c r="B13" s="192" t="s">
        <v>443</v>
      </c>
      <c r="C13" s="190">
        <v>46264</v>
      </c>
      <c r="D13" s="190">
        <v>6</v>
      </c>
      <c r="E13" s="190">
        <f t="shared" si="0"/>
        <v>1.2969047207331836</v>
      </c>
      <c r="F13" s="178">
        <v>3242000</v>
      </c>
      <c r="G13" s="178">
        <v>615</v>
      </c>
      <c r="H13" s="97">
        <v>69.314999999999998</v>
      </c>
      <c r="I13" s="97">
        <f t="shared" si="3"/>
        <v>11.5525</v>
      </c>
      <c r="J13" s="97">
        <f t="shared" si="2"/>
        <v>9.8196250000000003</v>
      </c>
    </row>
    <row r="14" spans="1:15" x14ac:dyDescent="0.75">
      <c r="A14" s="178">
        <v>11</v>
      </c>
      <c r="B14" s="192" t="s">
        <v>464</v>
      </c>
      <c r="C14" s="190">
        <v>42987</v>
      </c>
      <c r="D14" s="190">
        <v>6</v>
      </c>
      <c r="E14" s="190">
        <f t="shared" si="0"/>
        <v>1.3957708144322702</v>
      </c>
      <c r="F14" s="178">
        <v>16177065</v>
      </c>
      <c r="G14" s="178">
        <v>15300</v>
      </c>
      <c r="H14" s="97">
        <v>144.54</v>
      </c>
      <c r="I14" s="97">
        <f t="shared" si="3"/>
        <v>24.09</v>
      </c>
      <c r="J14" s="97">
        <f t="shared" si="2"/>
        <v>20.476499999999998</v>
      </c>
      <c r="O14" s="125"/>
    </row>
    <row r="15" spans="1:15" x14ac:dyDescent="0.75">
      <c r="A15" s="178">
        <v>12</v>
      </c>
      <c r="B15" s="178" t="s">
        <v>487</v>
      </c>
      <c r="C15" s="190">
        <v>332512</v>
      </c>
      <c r="D15" s="190">
        <v>48.5</v>
      </c>
      <c r="E15" s="190">
        <f t="shared" si="0"/>
        <v>1.4585939755557695</v>
      </c>
      <c r="F15" s="178">
        <v>1000000</v>
      </c>
      <c r="G15" s="178">
        <v>7089</v>
      </c>
      <c r="H15" s="97">
        <v>1400</v>
      </c>
      <c r="I15" s="97">
        <f t="shared" si="3"/>
        <v>28.865979381443299</v>
      </c>
      <c r="J15" s="97">
        <f t="shared" si="2"/>
        <v>24.536082474226802</v>
      </c>
      <c r="K15" s="97">
        <v>14.43</v>
      </c>
    </row>
    <row r="16" spans="1:15" x14ac:dyDescent="0.75">
      <c r="A16" s="178">
        <v>13</v>
      </c>
      <c r="B16" s="192" t="s">
        <v>538</v>
      </c>
      <c r="C16" s="190">
        <v>149000</v>
      </c>
      <c r="D16" s="190">
        <v>15.4</v>
      </c>
      <c r="E16" s="190">
        <f t="shared" si="0"/>
        <v>1.0335570469798658</v>
      </c>
      <c r="F16" s="178" t="s">
        <v>711</v>
      </c>
      <c r="G16" s="178">
        <v>3704</v>
      </c>
      <c r="H16" s="97">
        <v>355</v>
      </c>
      <c r="I16" s="97">
        <f t="shared" si="3"/>
        <v>23.051948051948052</v>
      </c>
      <c r="J16" s="97">
        <f t="shared" si="2"/>
        <v>19.594155844155843</v>
      </c>
      <c r="K16" s="97">
        <v>10.82</v>
      </c>
    </row>
    <row r="17" spans="1:15" x14ac:dyDescent="0.75">
      <c r="A17" s="178">
        <v>14</v>
      </c>
      <c r="B17" s="192" t="s">
        <v>561</v>
      </c>
      <c r="C17" s="190">
        <v>187322</v>
      </c>
      <c r="D17" s="190">
        <v>17</v>
      </c>
      <c r="E17" s="190">
        <f t="shared" si="0"/>
        <v>0.90752821345063572</v>
      </c>
      <c r="F17" s="178">
        <v>152452</v>
      </c>
      <c r="G17" s="178">
        <v>3953</v>
      </c>
      <c r="H17" s="97">
        <v>242.55500000000001</v>
      </c>
      <c r="I17" s="97">
        <f t="shared" si="3"/>
        <v>14.267941176470588</v>
      </c>
      <c r="J17" s="97">
        <f t="shared" si="2"/>
        <v>12.127749999999999</v>
      </c>
    </row>
    <row r="18" spans="1:15" x14ac:dyDescent="0.75">
      <c r="A18" s="178">
        <v>15</v>
      </c>
      <c r="B18" s="178" t="s">
        <v>578</v>
      </c>
      <c r="C18" s="190">
        <v>344149</v>
      </c>
      <c r="D18" s="190">
        <v>44.4</v>
      </c>
      <c r="E18" s="190">
        <f t="shared" si="0"/>
        <v>1.2901388642709988</v>
      </c>
      <c r="F18" s="178"/>
      <c r="G18" s="178"/>
      <c r="H18" s="97">
        <v>788.94399999999996</v>
      </c>
      <c r="I18" s="97">
        <f t="shared" si="3"/>
        <v>17.769009009009007</v>
      </c>
      <c r="J18" s="97">
        <f t="shared" si="2"/>
        <v>15.103657657657656</v>
      </c>
    </row>
    <row r="19" spans="1:15" x14ac:dyDescent="0.75">
      <c r="A19" s="178">
        <v>16</v>
      </c>
      <c r="B19" s="192" t="s">
        <v>587</v>
      </c>
      <c r="C19" s="190">
        <v>48568</v>
      </c>
      <c r="D19" s="190">
        <v>3</v>
      </c>
      <c r="E19" s="190">
        <f t="shared" si="0"/>
        <v>0.617690660517213</v>
      </c>
      <c r="F19" s="178">
        <v>11518</v>
      </c>
      <c r="G19" s="178">
        <v>2800</v>
      </c>
      <c r="H19" s="97">
        <v>33.402000000000001</v>
      </c>
      <c r="I19" s="97">
        <f t="shared" si="3"/>
        <v>11.134</v>
      </c>
      <c r="J19" s="97">
        <f t="shared" si="2"/>
        <v>9.4639000000000006</v>
      </c>
    </row>
    <row r="20" spans="1:15" x14ac:dyDescent="0.75">
      <c r="A20" s="178">
        <v>17</v>
      </c>
      <c r="B20" s="192" t="s">
        <v>625</v>
      </c>
      <c r="C20" s="190">
        <v>224568</v>
      </c>
      <c r="D20" s="190">
        <v>24.4</v>
      </c>
      <c r="E20" s="190">
        <f t="shared" si="0"/>
        <v>1.0865305831641194</v>
      </c>
      <c r="F20" s="178">
        <v>287962</v>
      </c>
      <c r="G20" s="178">
        <v>5772</v>
      </c>
      <c r="I20" s="97">
        <v>16.8</v>
      </c>
      <c r="J20" s="97">
        <f t="shared" si="2"/>
        <v>14.28</v>
      </c>
      <c r="K20" s="97">
        <v>15.22</v>
      </c>
    </row>
    <row r="21" spans="1:15" x14ac:dyDescent="0.75">
      <c r="A21" s="178">
        <v>18</v>
      </c>
      <c r="B21" s="192" t="s">
        <v>650</v>
      </c>
      <c r="C21" s="190">
        <v>142700</v>
      </c>
      <c r="D21" s="190">
        <v>9.34</v>
      </c>
      <c r="E21" s="190">
        <f t="shared" si="0"/>
        <v>0.654519971969166</v>
      </c>
      <c r="F21" s="178">
        <v>7940</v>
      </c>
      <c r="G21" s="178">
        <v>9000</v>
      </c>
      <c r="H21" s="97">
        <v>362.96699999999998</v>
      </c>
      <c r="I21" s="97">
        <f>(H21/D21)</f>
        <v>38.861563169164882</v>
      </c>
      <c r="J21" s="97">
        <f t="shared" si="2"/>
        <v>33.032328693790149</v>
      </c>
    </row>
    <row r="22" spans="1:15" x14ac:dyDescent="0.75">
      <c r="A22" s="204">
        <v>19</v>
      </c>
      <c r="B22" s="204" t="s">
        <v>382</v>
      </c>
      <c r="C22" s="275">
        <v>480339</v>
      </c>
      <c r="D22" s="276">
        <v>80.099999999999994</v>
      </c>
      <c r="E22" s="276">
        <f>(D22/C22)*10000</f>
        <v>1.6675722770793124</v>
      </c>
      <c r="F22" s="277">
        <v>170000</v>
      </c>
      <c r="H22" s="97">
        <v>2378.395</v>
      </c>
      <c r="I22" s="97">
        <f>(H22/D22)</f>
        <v>29.692821473158553</v>
      </c>
    </row>
    <row r="23" spans="1:15" x14ac:dyDescent="0.75">
      <c r="D23" s="8"/>
      <c r="F23" s="110"/>
      <c r="O23" s="97"/>
    </row>
    <row r="24" spans="1:15" x14ac:dyDescent="0.75">
      <c r="B24" s="125"/>
      <c r="D24" s="20"/>
      <c r="F24" s="110"/>
      <c r="O24" s="97"/>
    </row>
    <row r="25" spans="1:15" x14ac:dyDescent="0.75">
      <c r="D25" s="13"/>
      <c r="F25" s="110"/>
      <c r="O25" s="97"/>
    </row>
    <row r="26" spans="1:15" x14ac:dyDescent="0.75">
      <c r="D26" s="42"/>
      <c r="F26" s="110"/>
      <c r="O26" s="97"/>
    </row>
    <row r="27" spans="1:15" x14ac:dyDescent="0.75">
      <c r="B27" s="97" t="s">
        <v>81</v>
      </c>
      <c r="D27" s="32"/>
      <c r="F27" s="110"/>
      <c r="O27" s="97"/>
    </row>
    <row r="28" spans="1:15" x14ac:dyDescent="0.75">
      <c r="B28" s="97" t="s">
        <v>716</v>
      </c>
      <c r="C28" s="97">
        <v>8</v>
      </c>
      <c r="D28" s="32"/>
      <c r="F28" s="110"/>
      <c r="O28" s="97"/>
    </row>
    <row r="29" spans="1:15" x14ac:dyDescent="0.75">
      <c r="B29" s="97" t="s">
        <v>720</v>
      </c>
      <c r="C29" s="97">
        <v>11</v>
      </c>
      <c r="D29" s="13"/>
      <c r="F29" s="110"/>
      <c r="O29" s="97"/>
    </row>
    <row r="30" spans="1:15" x14ac:dyDescent="0.75">
      <c r="B30" s="97" t="s">
        <v>714</v>
      </c>
      <c r="C30" s="97">
        <v>2</v>
      </c>
      <c r="D30" s="32"/>
      <c r="F30" s="110"/>
      <c r="O30" s="97"/>
    </row>
    <row r="31" spans="1:15" x14ac:dyDescent="0.75">
      <c r="B31" s="97" t="s">
        <v>717</v>
      </c>
      <c r="C31" s="97">
        <v>3</v>
      </c>
      <c r="D31" s="32"/>
      <c r="F31" s="110"/>
      <c r="O31" s="97"/>
    </row>
    <row r="32" spans="1:15" x14ac:dyDescent="0.75">
      <c r="B32" s="97" t="s">
        <v>733</v>
      </c>
      <c r="D32" s="32"/>
      <c r="F32" s="110"/>
      <c r="O32" s="97"/>
    </row>
    <row r="33" spans="2:15" x14ac:dyDescent="0.75">
      <c r="B33" s="97" t="s">
        <v>801</v>
      </c>
      <c r="C33" s="97" t="s">
        <v>823</v>
      </c>
      <c r="D33" s="13"/>
      <c r="F33" s="110"/>
      <c r="O33" s="97"/>
    </row>
    <row r="34" spans="2:15" x14ac:dyDescent="0.75">
      <c r="D34" s="32"/>
      <c r="F34" s="110"/>
      <c r="O34" s="97"/>
    </row>
    <row r="36" spans="2:15" x14ac:dyDescent="0.75">
      <c r="B36" s="97" t="s">
        <v>811</v>
      </c>
      <c r="C36" s="210">
        <v>0.23</v>
      </c>
    </row>
    <row r="37" spans="2:15" x14ac:dyDescent="0.75">
      <c r="B37" s="97" t="s">
        <v>812</v>
      </c>
      <c r="C37" s="210">
        <v>7.0000000000000007E-2</v>
      </c>
    </row>
    <row r="38" spans="2:15" x14ac:dyDescent="0.75">
      <c r="B38" s="97" t="s">
        <v>813</v>
      </c>
      <c r="C38" s="210">
        <v>0.26</v>
      </c>
    </row>
    <row r="39" spans="2:15" x14ac:dyDescent="0.75">
      <c r="B39" s="97" t="s">
        <v>814</v>
      </c>
      <c r="C39" s="210">
        <v>0.2</v>
      </c>
      <c r="D39" s="97" t="s">
        <v>815</v>
      </c>
    </row>
    <row r="40" spans="2:15" x14ac:dyDescent="0.75">
      <c r="B40" s="97" t="s">
        <v>816</v>
      </c>
      <c r="D40" t="s">
        <v>817</v>
      </c>
    </row>
    <row r="42" spans="2:15" x14ac:dyDescent="0.75">
      <c r="D42" s="97" t="s">
        <v>818</v>
      </c>
    </row>
    <row r="47" spans="2:15" x14ac:dyDescent="0.75">
      <c r="B47" s="97" t="s">
        <v>819</v>
      </c>
    </row>
    <row r="51" spans="4:4" x14ac:dyDescent="0.75">
      <c r="D51"/>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1FE20-1EEC-49A0-A54E-456BAA64B477}">
  <dimension ref="A1:Q46"/>
  <sheetViews>
    <sheetView workbookViewId="0">
      <selection activeCell="P4" sqref="P4"/>
    </sheetView>
  </sheetViews>
  <sheetFormatPr defaultColWidth="9.08984375" defaultRowHeight="14.75" x14ac:dyDescent="0.75"/>
  <cols>
    <col min="1" max="1" width="4.86328125" style="177" bestFit="1" customWidth="1"/>
    <col min="2" max="2" width="43.86328125" style="177" bestFit="1" customWidth="1"/>
    <col min="3" max="3" width="8.6796875" style="177" customWidth="1"/>
    <col min="4" max="4" width="12" style="177" customWidth="1"/>
    <col min="5" max="5" width="10" style="177" customWidth="1"/>
    <col min="6" max="6" width="10.86328125" style="177" customWidth="1"/>
    <col min="7" max="7" width="10.6796875" style="177" customWidth="1"/>
    <col min="8" max="8" width="14.453125" style="177" customWidth="1"/>
    <col min="9" max="9" width="10.453125" style="177" customWidth="1"/>
    <col min="10" max="10" width="15.31640625" style="110" customWidth="1"/>
    <col min="11" max="11" width="14.54296875" style="177" customWidth="1"/>
    <col min="12" max="12" width="20.08984375" style="177" bestFit="1" customWidth="1"/>
    <col min="13" max="16384" width="9.08984375" style="177"/>
  </cols>
  <sheetData>
    <row r="1" spans="1:17" x14ac:dyDescent="0.75">
      <c r="J1" s="177"/>
    </row>
    <row r="2" spans="1:17" x14ac:dyDescent="0.75">
      <c r="H2" s="193" t="s">
        <v>844</v>
      </c>
      <c r="J2" s="193" t="s">
        <v>845</v>
      </c>
      <c r="L2" s="193" t="s">
        <v>846</v>
      </c>
    </row>
    <row r="3" spans="1:17" x14ac:dyDescent="0.75">
      <c r="A3" s="184" t="s">
        <v>30</v>
      </c>
      <c r="B3" s="184" t="s">
        <v>31</v>
      </c>
      <c r="C3" s="184" t="s">
        <v>679</v>
      </c>
      <c r="D3" s="184" t="s">
        <v>71</v>
      </c>
      <c r="E3" s="184" t="s">
        <v>676</v>
      </c>
      <c r="F3" s="184" t="s">
        <v>675</v>
      </c>
      <c r="G3" s="184" t="s">
        <v>72</v>
      </c>
      <c r="H3" s="184" t="s">
        <v>795</v>
      </c>
      <c r="I3" s="184" t="s">
        <v>735</v>
      </c>
      <c r="J3" s="184" t="s">
        <v>734</v>
      </c>
      <c r="K3" s="184" t="s">
        <v>843</v>
      </c>
      <c r="L3" s="184" t="s">
        <v>94</v>
      </c>
    </row>
    <row r="4" spans="1:17" x14ac:dyDescent="0.75">
      <c r="A4" s="177">
        <v>1</v>
      </c>
      <c r="B4" s="177" t="s">
        <v>121</v>
      </c>
      <c r="C4" s="185"/>
      <c r="D4" s="185">
        <v>423000</v>
      </c>
      <c r="E4" s="185">
        <v>73.599999999999994</v>
      </c>
      <c r="F4" s="177">
        <v>5100000</v>
      </c>
      <c r="G4" s="177">
        <v>2314</v>
      </c>
      <c r="H4" s="177">
        <f>((E4*10000)/D4)</f>
        <v>1.739952718676123</v>
      </c>
      <c r="J4" s="216"/>
      <c r="K4" s="188">
        <v>2002</v>
      </c>
      <c r="L4" s="222">
        <v>8.6999999999999994E-2</v>
      </c>
      <c r="O4" s="177" t="s">
        <v>30</v>
      </c>
      <c r="P4" s="177" t="s">
        <v>891</v>
      </c>
      <c r="Q4" s="177" t="s">
        <v>892</v>
      </c>
    </row>
    <row r="5" spans="1:17" x14ac:dyDescent="0.75">
      <c r="A5" s="177">
        <v>2</v>
      </c>
      <c r="B5" s="177" t="s">
        <v>144</v>
      </c>
      <c r="C5" s="185">
        <v>531.14</v>
      </c>
      <c r="D5" s="185">
        <v>217100</v>
      </c>
      <c r="E5" s="185">
        <v>24.1</v>
      </c>
      <c r="F5" s="177">
        <v>92600</v>
      </c>
      <c r="G5" s="177">
        <v>740</v>
      </c>
      <c r="H5" s="177">
        <f t="shared" ref="H5:H27" si="0">((E5*10000)/D5)</f>
        <v>1.1100875172731459</v>
      </c>
      <c r="I5" s="188">
        <v>38787</v>
      </c>
      <c r="J5" s="177">
        <f>((I5*1000)/(E5*1000000))</f>
        <v>1.6094190871369294</v>
      </c>
      <c r="K5" s="188">
        <v>32174</v>
      </c>
      <c r="L5" s="177">
        <v>83</v>
      </c>
      <c r="O5" s="177">
        <v>1</v>
      </c>
      <c r="P5" s="177">
        <v>1.1100875172731459</v>
      </c>
      <c r="Q5" s="177">
        <v>1.6094190871369294</v>
      </c>
    </row>
    <row r="6" spans="1:17" x14ac:dyDescent="0.75">
      <c r="A6" s="177">
        <v>3</v>
      </c>
      <c r="B6" s="177" t="s">
        <v>176</v>
      </c>
      <c r="C6" s="185"/>
      <c r="D6" s="185">
        <v>169245</v>
      </c>
      <c r="E6" s="185">
        <v>19.422000000000001</v>
      </c>
      <c r="F6" s="177">
        <v>7848097</v>
      </c>
      <c r="G6" s="177">
        <v>20000</v>
      </c>
      <c r="H6" s="177">
        <f t="shared" si="0"/>
        <v>1.1475671363998936</v>
      </c>
      <c r="I6" s="177">
        <v>1022</v>
      </c>
      <c r="J6" s="193">
        <v>0.14000000000000001</v>
      </c>
      <c r="L6" s="221">
        <v>0.44</v>
      </c>
      <c r="O6" s="177">
        <v>2</v>
      </c>
      <c r="P6" s="177">
        <v>1.1475671363998936</v>
      </c>
      <c r="Q6" s="193">
        <v>0.14000000000000001</v>
      </c>
    </row>
    <row r="7" spans="1:17" x14ac:dyDescent="0.75">
      <c r="A7" s="177">
        <v>4</v>
      </c>
      <c r="B7" s="177" t="s">
        <v>198</v>
      </c>
      <c r="C7" s="185">
        <v>135.76496800000001</v>
      </c>
      <c r="D7" s="187">
        <v>111614</v>
      </c>
      <c r="E7" s="185">
        <v>12.4</v>
      </c>
      <c r="G7" s="177">
        <v>400</v>
      </c>
      <c r="H7" s="177">
        <f t="shared" si="0"/>
        <v>1.110971741896178</v>
      </c>
      <c r="I7" s="188">
        <v>2098</v>
      </c>
      <c r="J7" s="177">
        <f>((I7*1000)/(E7*1000000))</f>
        <v>0.16919354838709677</v>
      </c>
      <c r="K7" s="177">
        <v>686</v>
      </c>
      <c r="L7" s="177">
        <v>33</v>
      </c>
      <c r="O7" s="177">
        <v>3</v>
      </c>
      <c r="P7" s="177">
        <v>1.110971741896178</v>
      </c>
      <c r="Q7" s="177">
        <v>0.16919354838709677</v>
      </c>
    </row>
    <row r="8" spans="1:17" x14ac:dyDescent="0.75">
      <c r="A8" s="177">
        <v>5</v>
      </c>
      <c r="B8" s="177" t="s">
        <v>214</v>
      </c>
      <c r="C8" s="185">
        <v>1240.32</v>
      </c>
      <c r="D8" s="187">
        <v>606000</v>
      </c>
      <c r="E8" s="185">
        <v>94.39</v>
      </c>
      <c r="F8" s="177">
        <v>1943000</v>
      </c>
      <c r="G8" s="177">
        <v>1623</v>
      </c>
      <c r="H8" s="177">
        <f t="shared" si="0"/>
        <v>1.5575907590759075</v>
      </c>
      <c r="I8" s="188">
        <v>37150</v>
      </c>
      <c r="J8" s="177">
        <f>((I8*1000)/(E8*1000000))</f>
        <v>0.39357982837164956</v>
      </c>
      <c r="K8" s="177">
        <v>2000</v>
      </c>
      <c r="L8" s="177">
        <v>5</v>
      </c>
      <c r="O8" s="177">
        <v>4</v>
      </c>
      <c r="P8" s="177">
        <v>1.5575907590759075</v>
      </c>
      <c r="Q8" s="177">
        <v>0.39357982837164956</v>
      </c>
    </row>
    <row r="9" spans="1:17" x14ac:dyDescent="0.75">
      <c r="A9" s="177">
        <v>6</v>
      </c>
      <c r="B9" s="177" t="s">
        <v>242</v>
      </c>
      <c r="C9" s="187">
        <v>776.53499999999997</v>
      </c>
      <c r="D9" s="187">
        <v>210306</v>
      </c>
      <c r="E9" s="185">
        <v>23.5</v>
      </c>
      <c r="F9" s="188">
        <v>190535</v>
      </c>
      <c r="H9" s="177">
        <f t="shared" si="0"/>
        <v>1.1174193793805218</v>
      </c>
      <c r="I9" s="177">
        <v>2431</v>
      </c>
      <c r="J9" s="177">
        <f>((I9*1000)/(E9*1000000))</f>
        <v>0.1034468085106383</v>
      </c>
      <c r="L9" s="222">
        <v>0.23499999999999999</v>
      </c>
      <c r="O9" s="177">
        <v>5</v>
      </c>
      <c r="P9" s="177">
        <v>1.1174193793805218</v>
      </c>
      <c r="Q9" s="177">
        <v>0.1034468085106383</v>
      </c>
    </row>
    <row r="10" spans="1:17" x14ac:dyDescent="0.75">
      <c r="A10" s="177">
        <v>7</v>
      </c>
      <c r="B10" s="177" t="s">
        <v>266</v>
      </c>
      <c r="C10" s="185"/>
      <c r="D10" s="187">
        <v>235459</v>
      </c>
      <c r="E10" s="187">
        <v>25.675939</v>
      </c>
      <c r="G10" s="188">
        <v>20000</v>
      </c>
      <c r="H10" s="177">
        <f t="shared" si="0"/>
        <v>1.0904632653667941</v>
      </c>
      <c r="I10" s="177">
        <v>2412</v>
      </c>
      <c r="J10" s="177">
        <f>((I10*1000)/(E10*1000000))</f>
        <v>9.3940089201800955E-2</v>
      </c>
      <c r="L10" s="222">
        <v>0.22969999999999999</v>
      </c>
      <c r="O10" s="177">
        <v>6</v>
      </c>
      <c r="P10" s="177">
        <v>1.0904632653667941</v>
      </c>
      <c r="Q10" s="177">
        <v>9.3940089201800955E-2</v>
      </c>
    </row>
    <row r="11" spans="1:17" x14ac:dyDescent="0.75">
      <c r="A11" s="177">
        <v>8</v>
      </c>
      <c r="B11" s="177" t="s">
        <v>290</v>
      </c>
      <c r="C11" s="185">
        <v>294.76</v>
      </c>
      <c r="D11" s="185">
        <v>86682</v>
      </c>
      <c r="E11" s="185">
        <v>9.1559609999999996</v>
      </c>
      <c r="F11" s="177">
        <v>89987</v>
      </c>
      <c r="G11" s="177">
        <v>3000</v>
      </c>
      <c r="H11" s="177">
        <f t="shared" si="0"/>
        <v>1.0562701598947879</v>
      </c>
      <c r="I11" s="177">
        <v>1700</v>
      </c>
      <c r="J11" s="177">
        <f>((I11*1000)/(E11*1000000))</f>
        <v>0.18567138938228331</v>
      </c>
      <c r="L11" s="221">
        <v>0.76</v>
      </c>
      <c r="O11" s="177">
        <v>7</v>
      </c>
      <c r="P11" s="177">
        <v>1.0562701598947879</v>
      </c>
      <c r="Q11" s="177">
        <v>0.18567138938228331</v>
      </c>
    </row>
    <row r="12" spans="1:17" x14ac:dyDescent="0.75">
      <c r="A12" s="177">
        <v>9</v>
      </c>
      <c r="B12" s="177" t="s">
        <v>299</v>
      </c>
      <c r="C12" s="185"/>
      <c r="D12" s="187">
        <v>70297</v>
      </c>
      <c r="E12" s="185">
        <v>7.3</v>
      </c>
      <c r="G12" s="177">
        <v>6000</v>
      </c>
      <c r="H12" s="177">
        <f t="shared" si="0"/>
        <v>1.0384511430075252</v>
      </c>
      <c r="J12" s="193">
        <v>0.1</v>
      </c>
      <c r="K12" s="177">
        <v>45.4</v>
      </c>
      <c r="L12" s="221">
        <v>0.55000000000000004</v>
      </c>
      <c r="O12" s="177">
        <v>8</v>
      </c>
      <c r="P12" s="177">
        <v>1.0384511430075252</v>
      </c>
      <c r="Q12" s="193">
        <v>0.1</v>
      </c>
    </row>
    <row r="13" spans="1:17" x14ac:dyDescent="0.75">
      <c r="A13" s="177">
        <v>10</v>
      </c>
      <c r="B13" s="177" t="s">
        <v>322</v>
      </c>
      <c r="C13" s="185">
        <v>425</v>
      </c>
      <c r="D13" s="185">
        <v>657000</v>
      </c>
      <c r="E13" s="185">
        <v>73</v>
      </c>
      <c r="F13" s="188">
        <v>910500</v>
      </c>
      <c r="G13" s="188">
        <v>1996</v>
      </c>
      <c r="H13" s="177">
        <f t="shared" si="0"/>
        <v>1.1111111111111112</v>
      </c>
      <c r="J13" s="216"/>
      <c r="L13" s="221">
        <v>0.45</v>
      </c>
      <c r="O13" s="177">
        <v>9</v>
      </c>
      <c r="P13" s="177">
        <v>0.96881476335604166</v>
      </c>
      <c r="Q13" s="177">
        <v>0.25480454640165678</v>
      </c>
    </row>
    <row r="14" spans="1:17" x14ac:dyDescent="0.75">
      <c r="A14" s="177">
        <v>12</v>
      </c>
      <c r="B14" s="177" t="s">
        <v>363</v>
      </c>
      <c r="C14" s="185">
        <v>668.71</v>
      </c>
      <c r="D14" s="185">
        <v>937104</v>
      </c>
      <c r="E14" s="185">
        <v>90.788019000000006</v>
      </c>
      <c r="F14" s="177">
        <v>669190</v>
      </c>
      <c r="H14" s="177">
        <f t="shared" si="0"/>
        <v>0.96881476335604166</v>
      </c>
      <c r="I14" s="177">
        <v>23133.200000000001</v>
      </c>
      <c r="J14" s="177">
        <f>((I14*1000)/(E14*1000000))</f>
        <v>0.25480454640165678</v>
      </c>
      <c r="L14" s="177" t="s">
        <v>842</v>
      </c>
      <c r="O14" s="177">
        <v>10</v>
      </c>
      <c r="P14" s="177">
        <v>1.7615559088199395</v>
      </c>
      <c r="Q14" s="177">
        <v>0.66164894243772865</v>
      </c>
    </row>
    <row r="15" spans="1:17" x14ac:dyDescent="0.75">
      <c r="A15" s="177">
        <v>13</v>
      </c>
      <c r="B15" s="177" t="s">
        <v>382</v>
      </c>
      <c r="C15" s="185"/>
      <c r="D15" s="185"/>
      <c r="E15" s="185"/>
      <c r="J15" s="216"/>
      <c r="K15" s="188">
        <v>26233</v>
      </c>
      <c r="L15" s="222">
        <v>0.39700000000000002</v>
      </c>
      <c r="O15" s="177">
        <v>11</v>
      </c>
      <c r="P15" s="177">
        <v>0.56502887594939721</v>
      </c>
      <c r="Q15" s="177">
        <v>0.24210526315789474</v>
      </c>
    </row>
    <row r="16" spans="1:17" x14ac:dyDescent="0.75">
      <c r="A16" s="177">
        <v>14</v>
      </c>
      <c r="B16" s="177" t="s">
        <v>409</v>
      </c>
      <c r="C16" s="185"/>
      <c r="D16" s="185">
        <v>387497</v>
      </c>
      <c r="E16" s="185">
        <v>68.259763000000007</v>
      </c>
      <c r="F16" s="177">
        <v>4113846</v>
      </c>
      <c r="G16" s="177">
        <v>70000</v>
      </c>
      <c r="H16" s="177">
        <f t="shared" si="0"/>
        <v>1.7615559088199395</v>
      </c>
      <c r="I16" s="217">
        <v>45164</v>
      </c>
      <c r="J16" s="177">
        <f t="shared" ref="J16:J24" si="1">((I16*1000)/(E16*1000000))</f>
        <v>0.66164894243772865</v>
      </c>
      <c r="K16" s="217"/>
      <c r="L16" s="222">
        <v>0.62</v>
      </c>
      <c r="O16" s="177">
        <v>12</v>
      </c>
      <c r="P16" s="177">
        <v>1.3957708144322702</v>
      </c>
      <c r="Q16" s="177">
        <v>7.6660000000000006E-2</v>
      </c>
    </row>
    <row r="17" spans="1:17" x14ac:dyDescent="0.75">
      <c r="A17" s="177">
        <v>15</v>
      </c>
      <c r="B17" s="177" t="s">
        <v>428</v>
      </c>
      <c r="C17" s="185">
        <v>5400</v>
      </c>
      <c r="D17" s="219">
        <v>168133</v>
      </c>
      <c r="E17" s="219">
        <v>9.5</v>
      </c>
      <c r="F17" s="193"/>
      <c r="G17" s="220">
        <v>10170</v>
      </c>
      <c r="H17" s="177">
        <f t="shared" si="0"/>
        <v>0.56502887594939721</v>
      </c>
      <c r="I17" s="193">
        <v>2300</v>
      </c>
      <c r="J17" s="177">
        <f t="shared" si="1"/>
        <v>0.24210526315789474</v>
      </c>
      <c r="L17" s="222">
        <v>0.87</v>
      </c>
      <c r="O17" s="177">
        <v>13</v>
      </c>
      <c r="P17" s="177">
        <v>1.4585939755557693</v>
      </c>
      <c r="Q17" s="177">
        <v>0.20519072164948454</v>
      </c>
    </row>
    <row r="18" spans="1:17" x14ac:dyDescent="0.75">
      <c r="A18" s="177">
        <v>17</v>
      </c>
      <c r="B18" s="177" t="s">
        <v>464</v>
      </c>
      <c r="C18" s="185">
        <v>81.069999999999993</v>
      </c>
      <c r="D18" s="185">
        <v>42987</v>
      </c>
      <c r="E18" s="187">
        <v>6</v>
      </c>
      <c r="F18" s="177">
        <v>16177065</v>
      </c>
      <c r="G18" s="188">
        <v>15300</v>
      </c>
      <c r="H18" s="177">
        <f t="shared" si="0"/>
        <v>1.3957708144322702</v>
      </c>
      <c r="I18" s="177">
        <v>459.96</v>
      </c>
      <c r="J18" s="177">
        <f t="shared" si="1"/>
        <v>7.6660000000000006E-2</v>
      </c>
      <c r="K18" s="177">
        <v>79.188999999999993</v>
      </c>
      <c r="L18" s="177">
        <v>17</v>
      </c>
      <c r="O18" s="177">
        <v>14</v>
      </c>
      <c r="P18" s="177">
        <v>1.161760875227924</v>
      </c>
      <c r="Q18" s="177">
        <v>0.60008968609865476</v>
      </c>
    </row>
    <row r="19" spans="1:17" x14ac:dyDescent="0.75">
      <c r="A19" s="177">
        <v>18</v>
      </c>
      <c r="B19" s="177" t="s">
        <v>487</v>
      </c>
      <c r="C19" s="185">
        <v>500.24</v>
      </c>
      <c r="D19" s="185">
        <v>332512</v>
      </c>
      <c r="E19" s="185">
        <v>48.5</v>
      </c>
      <c r="F19" s="177">
        <v>1000000</v>
      </c>
      <c r="G19" s="177">
        <v>7089</v>
      </c>
      <c r="H19" s="177">
        <f t="shared" si="0"/>
        <v>1.4585939755557693</v>
      </c>
      <c r="I19" s="177">
        <v>9951.75</v>
      </c>
      <c r="J19" s="177">
        <f t="shared" si="1"/>
        <v>0.20519072164948454</v>
      </c>
      <c r="K19" s="177">
        <v>3343.16</v>
      </c>
      <c r="L19" s="222">
        <v>0.34</v>
      </c>
      <c r="O19" s="177">
        <v>15</v>
      </c>
      <c r="P19" s="177">
        <v>1.0335570469798658</v>
      </c>
      <c r="Q19" s="177">
        <v>0.33312857142857144</v>
      </c>
    </row>
    <row r="20" spans="1:17" x14ac:dyDescent="0.75">
      <c r="A20" s="177">
        <v>19</v>
      </c>
      <c r="B20" s="177" t="s">
        <v>507</v>
      </c>
      <c r="C20" s="185">
        <v>1631</v>
      </c>
      <c r="D20" s="187">
        <v>383900</v>
      </c>
      <c r="E20" s="185">
        <v>44.6</v>
      </c>
      <c r="F20" s="188">
        <v>378803</v>
      </c>
      <c r="G20" s="188">
        <v>35000</v>
      </c>
      <c r="H20" s="177">
        <f t="shared" si="0"/>
        <v>1.161760875227924</v>
      </c>
      <c r="I20" s="177">
        <v>26764</v>
      </c>
      <c r="J20" s="177">
        <f t="shared" si="1"/>
        <v>0.60008968609865476</v>
      </c>
      <c r="K20" s="177">
        <v>9736</v>
      </c>
      <c r="L20" s="222">
        <v>0.36</v>
      </c>
      <c r="O20" s="177">
        <v>16</v>
      </c>
      <c r="P20" s="177">
        <v>0.93106885469939471</v>
      </c>
      <c r="Q20" s="177">
        <v>0.37555254960619161</v>
      </c>
    </row>
    <row r="21" spans="1:17" x14ac:dyDescent="0.75">
      <c r="A21" s="177">
        <v>20</v>
      </c>
      <c r="B21" s="177" t="s">
        <v>538</v>
      </c>
      <c r="C21" s="185"/>
      <c r="D21" s="185">
        <v>149000</v>
      </c>
      <c r="E21" s="185">
        <v>15.4</v>
      </c>
      <c r="F21" s="177" t="s">
        <v>543</v>
      </c>
      <c r="G21" s="188">
        <v>3704</v>
      </c>
      <c r="H21" s="177">
        <f t="shared" si="0"/>
        <v>1.0335570469798658</v>
      </c>
      <c r="I21" s="183">
        <v>5130.18</v>
      </c>
      <c r="J21" s="177">
        <f t="shared" si="1"/>
        <v>0.33312857142857144</v>
      </c>
      <c r="L21" s="216"/>
      <c r="O21" s="177">
        <v>17</v>
      </c>
      <c r="P21" s="177">
        <v>1.290138864270999</v>
      </c>
      <c r="Q21" s="177">
        <v>0.12396396396396396</v>
      </c>
    </row>
    <row r="22" spans="1:17" x14ac:dyDescent="0.75">
      <c r="A22" s="177">
        <v>21</v>
      </c>
      <c r="B22" s="177" t="s">
        <v>561</v>
      </c>
      <c r="C22" s="218">
        <v>181.63788199999999</v>
      </c>
      <c r="D22" s="187">
        <v>187322</v>
      </c>
      <c r="E22" s="187">
        <v>17.440968000000002</v>
      </c>
      <c r="F22" s="188">
        <v>152452</v>
      </c>
      <c r="G22" s="188">
        <v>3953</v>
      </c>
      <c r="H22" s="177">
        <f t="shared" si="0"/>
        <v>0.93106885469939471</v>
      </c>
      <c r="I22" s="188">
        <v>6550</v>
      </c>
      <c r="J22" s="177">
        <f t="shared" si="1"/>
        <v>0.37555254960619161</v>
      </c>
      <c r="K22" s="188">
        <v>1052</v>
      </c>
      <c r="L22" s="177">
        <v>16</v>
      </c>
      <c r="O22" s="177">
        <v>18</v>
      </c>
      <c r="P22" s="177">
        <v>0.61926453632021083</v>
      </c>
      <c r="Q22" s="177">
        <v>11.39928794764274</v>
      </c>
    </row>
    <row r="23" spans="1:17" x14ac:dyDescent="0.75">
      <c r="A23" s="177">
        <v>22</v>
      </c>
      <c r="B23" s="177" t="s">
        <v>578</v>
      </c>
      <c r="C23" s="185"/>
      <c r="D23" s="185">
        <v>344149</v>
      </c>
      <c r="E23" s="185">
        <v>44.4</v>
      </c>
      <c r="H23" s="177">
        <f t="shared" si="0"/>
        <v>1.290138864270999</v>
      </c>
      <c r="I23" s="177">
        <v>5504</v>
      </c>
      <c r="J23" s="177">
        <f t="shared" si="1"/>
        <v>0.12396396396396396</v>
      </c>
      <c r="L23" s="222">
        <v>0.42899999999999999</v>
      </c>
      <c r="O23" s="177">
        <v>19</v>
      </c>
      <c r="P23" s="177">
        <v>1.0865305831641197</v>
      </c>
      <c r="Q23" s="193">
        <v>0.17</v>
      </c>
    </row>
    <row r="24" spans="1:17" x14ac:dyDescent="0.75">
      <c r="A24" s="177">
        <v>23</v>
      </c>
      <c r="B24" s="177" t="s">
        <v>587</v>
      </c>
      <c r="C24" s="185">
        <v>48.6</v>
      </c>
      <c r="D24" s="187">
        <v>48568</v>
      </c>
      <c r="E24" s="187">
        <v>3.007644</v>
      </c>
      <c r="F24" s="188">
        <v>11518</v>
      </c>
      <c r="G24" s="177">
        <v>2800</v>
      </c>
      <c r="H24" s="177">
        <f t="shared" si="0"/>
        <v>0.61926453632021083</v>
      </c>
      <c r="I24" s="220">
        <v>34285</v>
      </c>
      <c r="J24" s="177">
        <f t="shared" si="1"/>
        <v>11.39928794764274</v>
      </c>
      <c r="K24" s="177">
        <v>204</v>
      </c>
      <c r="L24" s="193">
        <v>1</v>
      </c>
      <c r="O24" s="177">
        <v>20</v>
      </c>
      <c r="P24" s="177">
        <v>0.65430974071478631</v>
      </c>
      <c r="Q24" s="177">
        <v>0.43381587233586805</v>
      </c>
    </row>
    <row r="25" spans="1:17" x14ac:dyDescent="0.75">
      <c r="A25" s="177">
        <v>24</v>
      </c>
      <c r="B25" s="177" t="s">
        <v>606</v>
      </c>
      <c r="C25" s="189">
        <v>1285.5999999999999</v>
      </c>
      <c r="D25" s="185">
        <v>456400</v>
      </c>
      <c r="E25" s="185">
        <v>44.3</v>
      </c>
      <c r="F25" s="188">
        <v>472300</v>
      </c>
      <c r="G25" s="177">
        <v>1500</v>
      </c>
      <c r="H25" s="177">
        <f t="shared" si="0"/>
        <v>0.97063978965819453</v>
      </c>
      <c r="J25" s="216"/>
      <c r="L25" s="221">
        <v>0.74</v>
      </c>
    </row>
    <row r="26" spans="1:17" x14ac:dyDescent="0.75">
      <c r="A26" s="177">
        <v>25</v>
      </c>
      <c r="B26" s="177" t="s">
        <v>625</v>
      </c>
      <c r="C26" s="185">
        <v>835.71</v>
      </c>
      <c r="D26" s="187">
        <v>224568</v>
      </c>
      <c r="E26" s="185">
        <v>24.4</v>
      </c>
      <c r="F26" s="188">
        <v>287962</v>
      </c>
      <c r="G26" s="188">
        <v>5772</v>
      </c>
      <c r="H26" s="177">
        <f t="shared" si="0"/>
        <v>1.0865305831641197</v>
      </c>
      <c r="J26" s="193">
        <v>0.17</v>
      </c>
      <c r="L26" s="216"/>
    </row>
    <row r="27" spans="1:17" x14ac:dyDescent="0.75">
      <c r="A27" s="177">
        <v>26</v>
      </c>
      <c r="B27" s="177" t="s">
        <v>650</v>
      </c>
      <c r="C27" s="185">
        <v>171.15</v>
      </c>
      <c r="D27" s="185">
        <v>142700</v>
      </c>
      <c r="E27" s="185">
        <v>9.3369999999999997</v>
      </c>
      <c r="F27" s="188">
        <v>7940</v>
      </c>
      <c r="G27" s="177">
        <v>9000</v>
      </c>
      <c r="H27" s="177">
        <f t="shared" si="0"/>
        <v>0.65430974071478631</v>
      </c>
      <c r="I27" s="177">
        <v>4050.5387999999998</v>
      </c>
      <c r="J27" s="177">
        <f>((I27*1000)/(E27*1000000))</f>
        <v>0.43381587233586805</v>
      </c>
      <c r="K27" s="177">
        <v>114.485</v>
      </c>
      <c r="L27" s="193">
        <v>3</v>
      </c>
    </row>
    <row r="29" spans="1:17" x14ac:dyDescent="0.75">
      <c r="B29" s="177" t="s">
        <v>826</v>
      </c>
      <c r="C29" s="186">
        <v>312.14</v>
      </c>
      <c r="D29" s="186">
        <v>312.14</v>
      </c>
    </row>
    <row r="30" spans="1:17" x14ac:dyDescent="0.75">
      <c r="C30" s="177">
        <v>8.51</v>
      </c>
      <c r="D30" s="177">
        <v>8.51</v>
      </c>
    </row>
    <row r="31" spans="1:17" x14ac:dyDescent="0.75">
      <c r="C31" s="177">
        <v>49.07</v>
      </c>
      <c r="D31" s="177">
        <v>49.07</v>
      </c>
    </row>
    <row r="32" spans="1:17" x14ac:dyDescent="0.75">
      <c r="C32" s="177">
        <v>9.0399999999999991</v>
      </c>
      <c r="D32" s="177">
        <v>49.04</v>
      </c>
    </row>
    <row r="33" spans="2:10" x14ac:dyDescent="0.75">
      <c r="C33" s="177">
        <f>SUM(C29:C32)</f>
        <v>378.76</v>
      </c>
      <c r="D33" s="177">
        <f>SUM(D29:D32)</f>
        <v>418.76</v>
      </c>
    </row>
    <row r="34" spans="2:10" x14ac:dyDescent="0.75">
      <c r="C34" s="177">
        <f>0.37876/3</f>
        <v>0.12625333333333333</v>
      </c>
      <c r="D34" s="177">
        <f>0.4187/3</f>
        <v>0.13956666666666667</v>
      </c>
    </row>
    <row r="36" spans="2:10" x14ac:dyDescent="0.75">
      <c r="B36" s="184" t="s">
        <v>832</v>
      </c>
    </row>
    <row r="37" spans="2:10" x14ac:dyDescent="0.75">
      <c r="B37" s="177" t="s">
        <v>830</v>
      </c>
      <c r="C37" s="177" t="s">
        <v>833</v>
      </c>
      <c r="D37" s="177" t="s">
        <v>834</v>
      </c>
      <c r="E37" s="177" t="s">
        <v>835</v>
      </c>
      <c r="F37" s="177" t="s">
        <v>836</v>
      </c>
    </row>
    <row r="38" spans="2:10" x14ac:dyDescent="0.75">
      <c r="B38" s="110" t="s">
        <v>831</v>
      </c>
    </row>
    <row r="39" spans="2:10" x14ac:dyDescent="0.75">
      <c r="B39" s="110" t="s">
        <v>837</v>
      </c>
    </row>
    <row r="40" spans="2:10" x14ac:dyDescent="0.75">
      <c r="B40" s="110" t="s">
        <v>838</v>
      </c>
    </row>
    <row r="41" spans="2:10" x14ac:dyDescent="0.75">
      <c r="B41" s="110" t="s">
        <v>839</v>
      </c>
    </row>
    <row r="42" spans="2:10" x14ac:dyDescent="0.75">
      <c r="B42" s="110" t="s">
        <v>840</v>
      </c>
    </row>
    <row r="43" spans="2:10" x14ac:dyDescent="0.75">
      <c r="B43" s="110" t="s">
        <v>841</v>
      </c>
    </row>
    <row r="45" spans="2:10" x14ac:dyDescent="0.75">
      <c r="B45" s="177" t="s">
        <v>736</v>
      </c>
      <c r="C45" s="177" t="s">
        <v>827</v>
      </c>
      <c r="E45" s="177" t="s">
        <v>828</v>
      </c>
      <c r="I45" s="177" t="s">
        <v>829</v>
      </c>
    </row>
    <row r="46" spans="2:10" x14ac:dyDescent="0.75">
      <c r="B46" s="177" t="s">
        <v>737</v>
      </c>
      <c r="J46" s="177"/>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BB110-D4AA-4540-AA05-BE07CFF8739B}">
  <dimension ref="A1:R178"/>
  <sheetViews>
    <sheetView topLeftCell="A59" workbookViewId="0">
      <selection activeCell="O157" sqref="O157"/>
    </sheetView>
  </sheetViews>
  <sheetFormatPr defaultRowHeight="14.75" x14ac:dyDescent="0.75"/>
  <cols>
    <col min="1" max="1" width="4.86328125" bestFit="1" customWidth="1"/>
    <col min="2" max="2" width="43.86328125" bestFit="1" customWidth="1"/>
    <col min="3" max="3" width="21.54296875" bestFit="1" customWidth="1"/>
    <col min="4" max="4" width="19" bestFit="1" customWidth="1"/>
    <col min="5" max="5" width="19.31640625" bestFit="1" customWidth="1"/>
    <col min="6" max="6" width="14.86328125" bestFit="1" customWidth="1"/>
    <col min="7" max="7" width="10.6796875" customWidth="1"/>
    <col min="8" max="8" width="14.08984375" bestFit="1" customWidth="1"/>
    <col min="9" max="9" width="10.08984375" bestFit="1" customWidth="1"/>
    <col min="10" max="10" width="10.54296875" bestFit="1" customWidth="1"/>
    <col min="11" max="11" width="11.453125" bestFit="1" customWidth="1"/>
    <col min="12" max="12" width="18.54296875" bestFit="1" customWidth="1"/>
    <col min="13" max="13" width="21.31640625" customWidth="1"/>
    <col min="15" max="16" width="12" bestFit="1" customWidth="1"/>
    <col min="17" max="17" width="36.31640625" bestFit="1" customWidth="1"/>
    <col min="18" max="18" width="220.86328125" bestFit="1" customWidth="1"/>
  </cols>
  <sheetData>
    <row r="1" spans="1:18" x14ac:dyDescent="0.75">
      <c r="A1" s="4"/>
      <c r="B1" s="4"/>
      <c r="C1" s="4"/>
      <c r="D1" s="4"/>
      <c r="E1" s="4"/>
      <c r="F1" s="4"/>
      <c r="G1" s="4"/>
      <c r="H1" s="223"/>
      <c r="I1" s="4"/>
      <c r="J1" s="4"/>
      <c r="K1" s="4"/>
      <c r="L1" s="4"/>
      <c r="M1" s="223"/>
      <c r="O1" s="2"/>
      <c r="P1" s="2"/>
      <c r="Q1" s="1"/>
      <c r="R1" s="1"/>
    </row>
    <row r="2" spans="1:18" x14ac:dyDescent="0.75">
      <c r="A2" s="114"/>
      <c r="B2" s="114"/>
      <c r="C2" s="114"/>
      <c r="D2" s="114"/>
      <c r="E2" s="114"/>
      <c r="F2" s="114"/>
      <c r="G2" s="114"/>
      <c r="H2" s="265" t="s">
        <v>740</v>
      </c>
      <c r="I2" s="114"/>
      <c r="J2" s="114"/>
      <c r="K2" s="114"/>
      <c r="L2" s="114"/>
      <c r="M2" s="265"/>
      <c r="O2" s="9"/>
      <c r="P2" s="9"/>
      <c r="Q2" s="6"/>
      <c r="R2" s="6"/>
    </row>
    <row r="3" spans="1:18" x14ac:dyDescent="0.75">
      <c r="A3" s="262" t="s">
        <v>30</v>
      </c>
      <c r="B3" s="262" t="s">
        <v>31</v>
      </c>
      <c r="C3" s="262" t="s">
        <v>679</v>
      </c>
      <c r="D3" s="262" t="s">
        <v>71</v>
      </c>
      <c r="E3" s="262" t="s">
        <v>676</v>
      </c>
      <c r="F3" s="262" t="s">
        <v>675</v>
      </c>
      <c r="G3" s="262" t="s">
        <v>72</v>
      </c>
      <c r="H3" s="263" t="s">
        <v>738</v>
      </c>
      <c r="I3" s="262" t="s">
        <v>739</v>
      </c>
      <c r="J3" s="262" t="s">
        <v>98</v>
      </c>
      <c r="K3" s="262" t="s">
        <v>741</v>
      </c>
      <c r="L3" s="262" t="s">
        <v>100</v>
      </c>
      <c r="M3" s="264" t="s">
        <v>768</v>
      </c>
      <c r="N3" s="107" t="s">
        <v>849</v>
      </c>
      <c r="O3" s="14" t="s">
        <v>847</v>
      </c>
      <c r="P3" s="14" t="s">
        <v>848</v>
      </c>
      <c r="Q3" s="8" t="s">
        <v>746</v>
      </c>
      <c r="R3" s="14" t="s">
        <v>81</v>
      </c>
    </row>
    <row r="4" spans="1:18" x14ac:dyDescent="0.75">
      <c r="A4" s="66">
        <v>1</v>
      </c>
      <c r="B4" s="13" t="s">
        <v>121</v>
      </c>
      <c r="C4" s="79"/>
      <c r="D4" s="77">
        <v>423000</v>
      </c>
      <c r="E4" s="77">
        <v>73.599999999999994</v>
      </c>
      <c r="F4" s="13">
        <v>5100000</v>
      </c>
      <c r="G4" s="13">
        <v>2314</v>
      </c>
      <c r="H4" s="29">
        <v>9590</v>
      </c>
      <c r="I4" s="24">
        <v>150740</v>
      </c>
      <c r="J4" s="13">
        <v>160330</v>
      </c>
      <c r="K4" s="13" t="s">
        <v>742</v>
      </c>
      <c r="L4" s="91">
        <v>436732</v>
      </c>
      <c r="M4" s="224">
        <v>1.31</v>
      </c>
      <c r="N4">
        <f t="shared" ref="N4:N15" si="0">((E4*10000)/D4)</f>
        <v>1.739952718676123</v>
      </c>
      <c r="O4" s="59">
        <f>((J4*1000)/(E4*1000000))</f>
        <v>2.1783967391304349</v>
      </c>
      <c r="P4" s="59">
        <f>((L4*1000)/(E4*1000000))</f>
        <v>5.9338586956521739</v>
      </c>
      <c r="Q4" s="13"/>
      <c r="R4" s="13"/>
    </row>
    <row r="5" spans="1:18" x14ac:dyDescent="0.75">
      <c r="A5" s="66">
        <v>2</v>
      </c>
      <c r="B5" s="32" t="s">
        <v>144</v>
      </c>
      <c r="C5" s="78">
        <v>531.14</v>
      </c>
      <c r="D5" s="78">
        <v>217100</v>
      </c>
      <c r="E5" s="78">
        <v>24.1</v>
      </c>
      <c r="F5" s="20">
        <v>92600</v>
      </c>
      <c r="G5" s="20">
        <v>740</v>
      </c>
      <c r="H5" s="20">
        <v>3462</v>
      </c>
      <c r="I5" s="29">
        <v>35490</v>
      </c>
      <c r="J5" s="29">
        <v>38952</v>
      </c>
      <c r="K5" s="20"/>
      <c r="L5" s="256">
        <v>38952</v>
      </c>
      <c r="M5" s="258">
        <v>1.6</v>
      </c>
      <c r="N5">
        <f t="shared" si="0"/>
        <v>1.1100875172731459</v>
      </c>
      <c r="O5" s="59">
        <f>((J5*1000)/(E5*1000000))</f>
        <v>1.616265560165975</v>
      </c>
      <c r="P5" s="59">
        <f>((L5*1000)/(E5*1000000))</f>
        <v>1.616265560165975</v>
      </c>
      <c r="Q5" s="20" t="s">
        <v>744</v>
      </c>
      <c r="R5" s="20" t="s">
        <v>165</v>
      </c>
    </row>
    <row r="6" spans="1:18" x14ac:dyDescent="0.75">
      <c r="A6" s="66">
        <v>3</v>
      </c>
      <c r="B6" s="13" t="s">
        <v>176</v>
      </c>
      <c r="C6" s="79"/>
      <c r="D6" s="81">
        <v>169245</v>
      </c>
      <c r="E6" s="77">
        <v>19.422000000000001</v>
      </c>
      <c r="F6" s="76">
        <v>7848097</v>
      </c>
      <c r="G6" s="13">
        <v>20000</v>
      </c>
      <c r="H6" s="20"/>
      <c r="I6" s="13"/>
      <c r="J6" s="13"/>
      <c r="K6" s="13"/>
      <c r="L6" s="21"/>
      <c r="M6" s="258">
        <v>0.41</v>
      </c>
      <c r="N6">
        <f t="shared" si="0"/>
        <v>1.1475671363998936</v>
      </c>
      <c r="O6" s="59"/>
      <c r="P6" s="59"/>
      <c r="Q6" s="13" t="s">
        <v>191</v>
      </c>
      <c r="R6" s="13"/>
    </row>
    <row r="7" spans="1:18" x14ac:dyDescent="0.75">
      <c r="A7" s="66">
        <v>4</v>
      </c>
      <c r="B7" s="30" t="s">
        <v>198</v>
      </c>
      <c r="C7" s="77">
        <v>135.76496800000001</v>
      </c>
      <c r="D7" s="80">
        <v>111614</v>
      </c>
      <c r="E7" s="77">
        <v>12.4</v>
      </c>
      <c r="F7" s="67"/>
      <c r="G7" s="13">
        <v>400</v>
      </c>
      <c r="H7" s="20"/>
      <c r="I7" s="13"/>
      <c r="J7" s="13"/>
      <c r="K7" s="13"/>
      <c r="L7" s="21"/>
      <c r="M7" s="258"/>
      <c r="N7">
        <f t="shared" si="0"/>
        <v>1.110971741896178</v>
      </c>
      <c r="O7" s="59"/>
      <c r="P7" s="59"/>
      <c r="Q7" s="39">
        <v>0.05</v>
      </c>
      <c r="R7" s="13"/>
    </row>
    <row r="8" spans="1:18" x14ac:dyDescent="0.75">
      <c r="A8" s="66">
        <v>5</v>
      </c>
      <c r="B8" s="32" t="s">
        <v>214</v>
      </c>
      <c r="C8" s="78">
        <v>1240.32</v>
      </c>
      <c r="D8" s="86">
        <v>606000</v>
      </c>
      <c r="E8" s="78">
        <v>94.39</v>
      </c>
      <c r="F8" s="20">
        <v>1943000</v>
      </c>
      <c r="G8" s="20">
        <v>1623</v>
      </c>
      <c r="H8" s="41">
        <v>1247.1500000000001</v>
      </c>
      <c r="I8" s="41">
        <v>227318.59</v>
      </c>
      <c r="J8" s="20">
        <v>228566</v>
      </c>
      <c r="K8" s="20">
        <v>13752.59</v>
      </c>
      <c r="L8" s="36">
        <v>242318.59</v>
      </c>
      <c r="M8" s="258"/>
      <c r="N8">
        <f t="shared" si="0"/>
        <v>1.5575907590759075</v>
      </c>
      <c r="O8" s="59">
        <f>((J8*1000)/(E8*1000000))</f>
        <v>2.4215065155207118</v>
      </c>
      <c r="P8" s="59">
        <f>((L8*1000)/(E8*1000000))</f>
        <v>2.5672061659074052</v>
      </c>
      <c r="Q8" s="20" t="s">
        <v>232</v>
      </c>
      <c r="R8" s="20" t="s">
        <v>231</v>
      </c>
    </row>
    <row r="9" spans="1:18" x14ac:dyDescent="0.75">
      <c r="A9" s="66">
        <v>6</v>
      </c>
      <c r="B9" s="13" t="s">
        <v>242</v>
      </c>
      <c r="C9" s="80">
        <v>776.53499999999997</v>
      </c>
      <c r="D9" s="80">
        <v>210306</v>
      </c>
      <c r="E9" s="77">
        <v>23.5</v>
      </c>
      <c r="F9" s="24">
        <v>190535</v>
      </c>
      <c r="G9" s="67"/>
      <c r="H9" s="20">
        <v>1262</v>
      </c>
      <c r="I9" s="13">
        <v>40740</v>
      </c>
      <c r="J9" s="24">
        <v>42002</v>
      </c>
      <c r="K9" s="26"/>
      <c r="L9" s="21">
        <v>42002</v>
      </c>
      <c r="M9" s="258"/>
      <c r="N9">
        <f t="shared" si="0"/>
        <v>1.1174193793805218</v>
      </c>
      <c r="O9" s="59">
        <f>((J9*1000)/(E9*1000000))</f>
        <v>1.7873191489361702</v>
      </c>
      <c r="P9" s="59">
        <f>((L9*1000)/(E9*1000000))</f>
        <v>1.7873191489361702</v>
      </c>
      <c r="Q9" s="13" t="s">
        <v>263</v>
      </c>
      <c r="R9" s="13" t="s">
        <v>262</v>
      </c>
    </row>
    <row r="10" spans="1:18" x14ac:dyDescent="0.75">
      <c r="A10" s="66">
        <v>7</v>
      </c>
      <c r="B10" s="32" t="s">
        <v>266</v>
      </c>
      <c r="C10" s="79"/>
      <c r="D10" s="86">
        <v>235459</v>
      </c>
      <c r="E10" s="86">
        <v>25.675939</v>
      </c>
      <c r="F10" s="67"/>
      <c r="G10" s="29">
        <v>20000</v>
      </c>
      <c r="H10" s="20"/>
      <c r="I10" s="20"/>
      <c r="J10" s="20"/>
      <c r="K10" s="20"/>
      <c r="L10" s="36">
        <v>15000</v>
      </c>
      <c r="M10" s="258"/>
      <c r="N10">
        <f t="shared" si="0"/>
        <v>1.0904632653667941</v>
      </c>
      <c r="O10" s="59"/>
      <c r="P10" s="59">
        <f>((L10*1000)/(E10*1000000))</f>
        <v>0.58420453483707058</v>
      </c>
      <c r="Q10" s="34">
        <v>0.33</v>
      </c>
      <c r="R10" s="20" t="s">
        <v>280</v>
      </c>
    </row>
    <row r="11" spans="1:18" x14ac:dyDescent="0.75">
      <c r="A11" s="66">
        <v>8</v>
      </c>
      <c r="B11" s="69" t="s">
        <v>290</v>
      </c>
      <c r="C11" s="81">
        <v>294.76</v>
      </c>
      <c r="D11" s="81">
        <v>86682</v>
      </c>
      <c r="E11" s="81">
        <v>9.1559609999999996</v>
      </c>
      <c r="F11" s="66">
        <v>89987</v>
      </c>
      <c r="G11" s="66">
        <v>3000</v>
      </c>
      <c r="H11" s="66"/>
      <c r="I11" s="66"/>
      <c r="J11" s="66"/>
      <c r="K11" s="66"/>
      <c r="L11" s="74">
        <v>113.8</v>
      </c>
      <c r="M11" s="259"/>
      <c r="N11">
        <f t="shared" si="0"/>
        <v>1.0562701598947879</v>
      </c>
      <c r="O11" s="59"/>
      <c r="P11" s="59">
        <f>((L11*1000)/(E11*1000000))</f>
        <v>1.2429061242178728E-2</v>
      </c>
      <c r="Q11" s="66"/>
      <c r="R11" s="66"/>
    </row>
    <row r="12" spans="1:18" x14ac:dyDescent="0.75">
      <c r="A12" s="66">
        <v>9</v>
      </c>
      <c r="B12" s="13" t="s">
        <v>299</v>
      </c>
      <c r="C12" s="79"/>
      <c r="D12" s="80">
        <v>70297</v>
      </c>
      <c r="E12" s="89">
        <v>7.3</v>
      </c>
      <c r="F12" s="67"/>
      <c r="G12" s="13">
        <v>6000</v>
      </c>
      <c r="H12" s="20"/>
      <c r="I12" s="13"/>
      <c r="J12" s="31">
        <v>3314.3</v>
      </c>
      <c r="K12" s="13"/>
      <c r="L12" s="109" t="s">
        <v>312</v>
      </c>
      <c r="M12" s="258"/>
      <c r="N12">
        <f t="shared" si="0"/>
        <v>1.0384511430075252</v>
      </c>
      <c r="O12" s="59">
        <f>((J12*1000)/(E12*1000000))</f>
        <v>0.45401369863013696</v>
      </c>
      <c r="P12" s="59"/>
      <c r="Q12" s="13" t="s">
        <v>314</v>
      </c>
      <c r="R12" s="13" t="s">
        <v>313</v>
      </c>
    </row>
    <row r="13" spans="1:18" x14ac:dyDescent="0.75">
      <c r="A13" s="66">
        <v>10</v>
      </c>
      <c r="B13" s="32" t="s">
        <v>322</v>
      </c>
      <c r="C13" s="78">
        <v>425</v>
      </c>
      <c r="D13" s="78">
        <v>657000</v>
      </c>
      <c r="E13" s="78">
        <v>73</v>
      </c>
      <c r="F13" s="29">
        <v>910500</v>
      </c>
      <c r="G13" s="29">
        <v>1996</v>
      </c>
      <c r="H13" s="20"/>
      <c r="I13" s="20"/>
      <c r="J13" s="20"/>
      <c r="K13" s="20"/>
      <c r="L13" s="36">
        <v>45000</v>
      </c>
      <c r="M13" s="258"/>
      <c r="N13">
        <f t="shared" si="0"/>
        <v>1.1111111111111112</v>
      </c>
      <c r="O13" s="59"/>
      <c r="P13" s="59">
        <f>((L13*1000)/(E13*1000000))</f>
        <v>0.61643835616438358</v>
      </c>
      <c r="Q13" s="20" t="s">
        <v>336</v>
      </c>
      <c r="R13" s="20"/>
    </row>
    <row r="14" spans="1:18" x14ac:dyDescent="0.75">
      <c r="A14" s="66">
        <v>11</v>
      </c>
      <c r="B14" s="32" t="s">
        <v>345</v>
      </c>
      <c r="C14" s="82"/>
      <c r="D14" s="87">
        <v>138981</v>
      </c>
      <c r="E14" s="87">
        <v>7.524</v>
      </c>
      <c r="F14" s="32" t="s">
        <v>725</v>
      </c>
      <c r="G14" s="68"/>
      <c r="H14" s="32"/>
      <c r="I14" s="32"/>
      <c r="J14" s="106">
        <v>45075</v>
      </c>
      <c r="K14" s="32"/>
      <c r="L14" s="49">
        <v>45075</v>
      </c>
      <c r="M14" s="260"/>
      <c r="N14">
        <f t="shared" si="0"/>
        <v>0.54136896410300683</v>
      </c>
      <c r="O14" s="59">
        <f>((J14*1000)/(E14*1000000))</f>
        <v>5.9908293460925037</v>
      </c>
      <c r="P14" s="59">
        <f>((L14*1000)/(E14*1000000))</f>
        <v>5.9908293460925037</v>
      </c>
      <c r="Q14" s="32" t="s">
        <v>355</v>
      </c>
      <c r="R14" s="32" t="s">
        <v>769</v>
      </c>
    </row>
    <row r="15" spans="1:18" x14ac:dyDescent="0.75">
      <c r="A15" s="66">
        <v>12</v>
      </c>
      <c r="B15" s="13" t="s">
        <v>363</v>
      </c>
      <c r="C15" s="77">
        <v>668.71</v>
      </c>
      <c r="D15" s="77">
        <v>937104</v>
      </c>
      <c r="E15" s="77">
        <v>90.788019000000006</v>
      </c>
      <c r="F15" s="13">
        <v>669190</v>
      </c>
      <c r="G15" s="67"/>
      <c r="H15" s="20"/>
      <c r="I15" s="13"/>
      <c r="J15" s="13"/>
      <c r="K15" s="13"/>
      <c r="L15" s="21">
        <v>1300525</v>
      </c>
      <c r="M15" s="261">
        <v>6.7999999999999996E-3</v>
      </c>
      <c r="N15">
        <f t="shared" si="0"/>
        <v>0.96881476335604166</v>
      </c>
      <c r="O15" s="59"/>
      <c r="P15" s="59">
        <f>((L15*1000)/(E15*1000000))</f>
        <v>14.32485270991539</v>
      </c>
      <c r="Q15" s="13" t="s">
        <v>376</v>
      </c>
      <c r="R15" s="13"/>
    </row>
    <row r="16" spans="1:18" x14ac:dyDescent="0.75">
      <c r="A16" s="66">
        <v>13</v>
      </c>
      <c r="B16" s="20" t="s">
        <v>382</v>
      </c>
      <c r="C16" s="79"/>
      <c r="D16" s="79"/>
      <c r="E16" s="79"/>
      <c r="F16" s="67"/>
      <c r="G16" s="67"/>
      <c r="H16" s="29">
        <v>28702</v>
      </c>
      <c r="I16" s="29">
        <v>198889</v>
      </c>
      <c r="J16" s="20">
        <v>227591</v>
      </c>
      <c r="K16" s="29">
        <v>2018107</v>
      </c>
      <c r="L16" s="256">
        <v>2245698</v>
      </c>
      <c r="M16" s="258"/>
      <c r="O16" s="59"/>
      <c r="P16" s="59"/>
      <c r="Q16" s="20" t="s">
        <v>399</v>
      </c>
      <c r="R16" s="20" t="s">
        <v>398</v>
      </c>
    </row>
    <row r="17" spans="1:18" x14ac:dyDescent="0.75">
      <c r="A17" s="66">
        <v>14</v>
      </c>
      <c r="B17" s="13" t="s">
        <v>409</v>
      </c>
      <c r="C17" s="79"/>
      <c r="D17" s="77">
        <v>387497</v>
      </c>
      <c r="E17" s="77">
        <v>68.259763000000007</v>
      </c>
      <c r="F17" s="13">
        <v>4113846</v>
      </c>
      <c r="G17" s="13">
        <v>70000</v>
      </c>
      <c r="H17" s="58">
        <v>2813100</v>
      </c>
      <c r="I17" s="57">
        <v>213536</v>
      </c>
      <c r="J17" s="57">
        <v>3026636</v>
      </c>
      <c r="K17" s="59">
        <v>1225067</v>
      </c>
      <c r="L17" s="257">
        <f>H17+I17+K17</f>
        <v>4251703</v>
      </c>
      <c r="M17" s="258"/>
      <c r="N17">
        <f t="shared" ref="N17:N29" si="1">((E17*10000)/D17)</f>
        <v>1.7615559088199395</v>
      </c>
      <c r="O17" s="59">
        <f>((J17*1000)/(E17*1000000))</f>
        <v>44.339972290850177</v>
      </c>
      <c r="P17" s="59">
        <f>((L17*1000)/(E17*1000000))</f>
        <v>62.287104629999959</v>
      </c>
      <c r="Q17" s="59" t="s">
        <v>424</v>
      </c>
      <c r="R17" s="57"/>
    </row>
    <row r="18" spans="1:18" x14ac:dyDescent="0.75">
      <c r="A18" s="66">
        <v>15</v>
      </c>
      <c r="B18" s="42" t="s">
        <v>428</v>
      </c>
      <c r="C18" s="83">
        <v>5400</v>
      </c>
      <c r="D18" s="88">
        <v>52195</v>
      </c>
      <c r="E18" s="83">
        <v>730</v>
      </c>
      <c r="F18" s="67"/>
      <c r="G18" s="62">
        <v>10170</v>
      </c>
      <c r="H18" s="20"/>
      <c r="I18" s="42"/>
      <c r="J18" s="42"/>
      <c r="K18" s="42"/>
      <c r="L18" s="45"/>
      <c r="M18" s="258"/>
      <c r="N18">
        <f t="shared" si="1"/>
        <v>139.86013986013987</v>
      </c>
      <c r="O18" s="59"/>
      <c r="P18" s="59"/>
      <c r="Q18" s="42" t="s">
        <v>437</v>
      </c>
      <c r="R18" s="42" t="s">
        <v>436</v>
      </c>
    </row>
    <row r="19" spans="1:18" x14ac:dyDescent="0.75">
      <c r="A19" s="66">
        <v>16</v>
      </c>
      <c r="B19" s="32" t="s">
        <v>443</v>
      </c>
      <c r="C19" s="78">
        <v>32.869999999999997</v>
      </c>
      <c r="D19" s="86">
        <v>46264</v>
      </c>
      <c r="E19" s="86">
        <v>5.8351889999999997</v>
      </c>
      <c r="F19" s="67" t="s">
        <v>694</v>
      </c>
      <c r="G19" s="20">
        <v>615</v>
      </c>
      <c r="H19" s="20"/>
      <c r="I19" s="20"/>
      <c r="J19" s="20"/>
      <c r="K19" s="20"/>
      <c r="L19" s="108" t="s">
        <v>456</v>
      </c>
      <c r="M19" s="258"/>
      <c r="N19">
        <f t="shared" si="1"/>
        <v>1.261280693411724</v>
      </c>
      <c r="O19" s="59"/>
      <c r="P19" s="59"/>
      <c r="Q19" s="20"/>
      <c r="R19" s="20" t="s">
        <v>457</v>
      </c>
    </row>
    <row r="20" spans="1:18" x14ac:dyDescent="0.75">
      <c r="A20" s="66">
        <v>17</v>
      </c>
      <c r="B20" s="32" t="s">
        <v>464</v>
      </c>
      <c r="C20" s="78">
        <v>81.069999999999993</v>
      </c>
      <c r="D20" s="81">
        <v>42987</v>
      </c>
      <c r="E20" s="86">
        <v>6</v>
      </c>
      <c r="F20" s="66">
        <v>16177065</v>
      </c>
      <c r="G20" s="29">
        <v>15300</v>
      </c>
      <c r="H20" s="20">
        <v>164</v>
      </c>
      <c r="I20" s="29">
        <v>9762</v>
      </c>
      <c r="J20" s="20">
        <v>9926</v>
      </c>
      <c r="K20" s="20"/>
      <c r="L20" s="36">
        <v>9926</v>
      </c>
      <c r="M20" s="258"/>
      <c r="N20">
        <f t="shared" si="1"/>
        <v>1.3957708144322702</v>
      </c>
      <c r="O20" s="59">
        <f>((J20*1000)/(E20*1000000))</f>
        <v>1.6543333333333334</v>
      </c>
      <c r="P20" s="59">
        <f>((L20*1000)/(E20*1000000))</f>
        <v>1.6543333333333334</v>
      </c>
      <c r="Q20" s="20" t="s">
        <v>483</v>
      </c>
      <c r="R20" s="20" t="s">
        <v>481</v>
      </c>
    </row>
    <row r="21" spans="1:18" x14ac:dyDescent="0.75">
      <c r="A21" s="66">
        <v>18</v>
      </c>
      <c r="B21" s="13" t="s">
        <v>487</v>
      </c>
      <c r="C21" s="77">
        <v>500.24</v>
      </c>
      <c r="D21" s="77">
        <v>332512</v>
      </c>
      <c r="E21" s="77">
        <v>48.5</v>
      </c>
      <c r="F21" s="13">
        <v>1000000</v>
      </c>
      <c r="G21" s="13">
        <v>7089</v>
      </c>
      <c r="H21" s="20">
        <v>4015.09</v>
      </c>
      <c r="I21" s="13">
        <v>98129.46</v>
      </c>
      <c r="J21" s="13">
        <v>102145</v>
      </c>
      <c r="K21" s="13">
        <v>422515</v>
      </c>
      <c r="L21" s="21">
        <v>524660</v>
      </c>
      <c r="M21" s="258"/>
      <c r="N21">
        <f t="shared" si="1"/>
        <v>1.4585939755557693</v>
      </c>
      <c r="O21" s="59">
        <f>((J21*1000)/(E21*1000000))</f>
        <v>2.1060824742268043</v>
      </c>
      <c r="P21" s="59">
        <f>((L21*1000)/(E21*1000000))</f>
        <v>10.817731958762886</v>
      </c>
      <c r="Q21" s="13"/>
      <c r="R21" s="13" t="s">
        <v>506</v>
      </c>
    </row>
    <row r="22" spans="1:18" x14ac:dyDescent="0.75">
      <c r="A22" s="66">
        <v>19</v>
      </c>
      <c r="B22" s="32" t="s">
        <v>507</v>
      </c>
      <c r="C22" s="78">
        <v>1631</v>
      </c>
      <c r="D22" s="86">
        <v>383900</v>
      </c>
      <c r="E22" s="78">
        <v>44.6</v>
      </c>
      <c r="F22" s="29">
        <v>378803</v>
      </c>
      <c r="G22" s="29">
        <v>9413</v>
      </c>
      <c r="H22" s="29">
        <v>88668</v>
      </c>
      <c r="I22" s="29">
        <v>17237</v>
      </c>
      <c r="J22" s="20">
        <v>105605</v>
      </c>
      <c r="K22" s="29">
        <v>46154</v>
      </c>
      <c r="L22" s="36">
        <v>151759</v>
      </c>
      <c r="M22" s="258">
        <v>3.41</v>
      </c>
      <c r="N22">
        <f t="shared" si="1"/>
        <v>1.161760875227924</v>
      </c>
      <c r="O22" s="59">
        <f>((J22*1000)/(E22*1000000))</f>
        <v>2.3678251121076235</v>
      </c>
      <c r="P22" s="59">
        <f>((L22*1000)/(E22*1000000))</f>
        <v>3.4026681614349776</v>
      </c>
      <c r="Q22" s="20" t="s">
        <v>745</v>
      </c>
      <c r="R22" s="20" t="s">
        <v>525</v>
      </c>
    </row>
    <row r="23" spans="1:18" x14ac:dyDescent="0.75">
      <c r="A23" s="66">
        <v>20</v>
      </c>
      <c r="B23" s="32" t="s">
        <v>538</v>
      </c>
      <c r="C23" s="79"/>
      <c r="D23" s="78">
        <v>149000</v>
      </c>
      <c r="E23" s="78">
        <v>15.4</v>
      </c>
      <c r="F23" s="20" t="s">
        <v>726</v>
      </c>
      <c r="G23" s="29">
        <v>3704</v>
      </c>
      <c r="H23" s="20"/>
      <c r="I23" s="20"/>
      <c r="J23" s="20"/>
      <c r="K23" s="20"/>
      <c r="L23" s="36"/>
      <c r="M23" s="258"/>
      <c r="N23">
        <f t="shared" si="1"/>
        <v>1.0335570469798658</v>
      </c>
      <c r="O23" s="59"/>
      <c r="P23" s="59"/>
      <c r="Q23" s="20" t="s">
        <v>743</v>
      </c>
      <c r="R23" s="20" t="s">
        <v>551</v>
      </c>
    </row>
    <row r="24" spans="1:18" x14ac:dyDescent="0.75">
      <c r="A24" s="66">
        <v>21</v>
      </c>
      <c r="B24" s="32" t="s">
        <v>561</v>
      </c>
      <c r="C24" s="84">
        <v>181.63788199999999</v>
      </c>
      <c r="D24" s="86">
        <v>187322</v>
      </c>
      <c r="E24" s="86">
        <v>17.440968000000002</v>
      </c>
      <c r="F24" s="29">
        <v>152452</v>
      </c>
      <c r="G24" s="29">
        <v>3953</v>
      </c>
      <c r="H24" s="20"/>
      <c r="I24" s="20"/>
      <c r="J24" s="20"/>
      <c r="K24" s="20"/>
      <c r="L24" s="36"/>
      <c r="M24" s="258"/>
      <c r="N24">
        <f t="shared" si="1"/>
        <v>0.93106885469939471</v>
      </c>
      <c r="O24" s="59"/>
      <c r="P24" s="59"/>
      <c r="Q24" s="20" t="s">
        <v>572</v>
      </c>
      <c r="R24" s="20" t="s">
        <v>571</v>
      </c>
    </row>
    <row r="25" spans="1:18" x14ac:dyDescent="0.75">
      <c r="A25" s="66">
        <v>22</v>
      </c>
      <c r="B25" s="13" t="s">
        <v>578</v>
      </c>
      <c r="C25" s="79"/>
      <c r="D25" s="77">
        <v>344149</v>
      </c>
      <c r="E25" s="77">
        <v>44.4</v>
      </c>
      <c r="F25" s="67"/>
      <c r="G25" s="67"/>
      <c r="H25" s="20"/>
      <c r="I25" s="13"/>
      <c r="J25" s="13"/>
      <c r="K25" s="13"/>
      <c r="L25" s="21">
        <v>86916</v>
      </c>
      <c r="M25" s="258"/>
      <c r="N25">
        <f t="shared" si="1"/>
        <v>1.290138864270999</v>
      </c>
      <c r="O25" s="59"/>
      <c r="P25" s="59">
        <f>((L25*1000)/(E25*1000000))</f>
        <v>1.9575675675675677</v>
      </c>
      <c r="Q25" s="13"/>
      <c r="R25" s="13"/>
    </row>
    <row r="26" spans="1:18" x14ac:dyDescent="0.75">
      <c r="A26" s="66">
        <v>23</v>
      </c>
      <c r="B26" s="32" t="s">
        <v>587</v>
      </c>
      <c r="C26" s="78">
        <v>48.6</v>
      </c>
      <c r="D26" s="86">
        <v>48568</v>
      </c>
      <c r="E26" s="86">
        <v>3.007644</v>
      </c>
      <c r="F26" s="29">
        <v>11518</v>
      </c>
      <c r="G26" s="20">
        <v>2800</v>
      </c>
      <c r="H26" s="20"/>
      <c r="I26" s="20"/>
      <c r="J26" s="20"/>
      <c r="K26" s="20"/>
      <c r="L26" s="36"/>
      <c r="M26" s="258"/>
      <c r="N26">
        <f t="shared" si="1"/>
        <v>0.61926453632021083</v>
      </c>
      <c r="O26" s="59"/>
      <c r="P26" s="59"/>
      <c r="Q26" s="20"/>
      <c r="R26" s="20" t="s">
        <v>599</v>
      </c>
    </row>
    <row r="27" spans="1:18" x14ac:dyDescent="0.75">
      <c r="A27" s="66">
        <v>24</v>
      </c>
      <c r="B27" s="32" t="s">
        <v>606</v>
      </c>
      <c r="C27" s="85">
        <v>1285.5999999999999</v>
      </c>
      <c r="D27" s="78">
        <v>456400</v>
      </c>
      <c r="E27" s="78">
        <v>44.3</v>
      </c>
      <c r="F27" s="29">
        <v>472300</v>
      </c>
      <c r="G27" s="20">
        <v>1500</v>
      </c>
      <c r="H27" s="20"/>
      <c r="I27" s="20"/>
      <c r="J27" s="20"/>
      <c r="K27" s="20"/>
      <c r="L27" s="36"/>
      <c r="M27" s="258"/>
      <c r="N27">
        <f t="shared" si="1"/>
        <v>0.97063978965819453</v>
      </c>
      <c r="O27" s="59"/>
      <c r="P27" s="59"/>
      <c r="Q27" s="20" t="s">
        <v>617</v>
      </c>
      <c r="R27" s="20"/>
    </row>
    <row r="28" spans="1:18" x14ac:dyDescent="0.75">
      <c r="A28" s="66">
        <v>25</v>
      </c>
      <c r="B28" s="32" t="s">
        <v>625</v>
      </c>
      <c r="C28" s="78">
        <v>835.71</v>
      </c>
      <c r="D28" s="86">
        <v>224568</v>
      </c>
      <c r="E28" s="78">
        <v>24.4</v>
      </c>
      <c r="F28" s="29">
        <v>287962</v>
      </c>
      <c r="G28" s="29">
        <v>5772</v>
      </c>
      <c r="H28" s="29">
        <v>8455</v>
      </c>
      <c r="I28" s="29">
        <v>45732</v>
      </c>
      <c r="J28" s="20">
        <v>54187</v>
      </c>
      <c r="K28" s="29">
        <v>322735</v>
      </c>
      <c r="L28" s="256">
        <v>376922</v>
      </c>
      <c r="M28" s="258">
        <v>1.1200000000000001</v>
      </c>
      <c r="N28">
        <f t="shared" si="1"/>
        <v>1.0865305831641197</v>
      </c>
      <c r="O28" s="59">
        <f>((J28*1000)/(E28*1000000))</f>
        <v>2.2207786885245904</v>
      </c>
      <c r="P28" s="59">
        <f>((L28*1000)/(E28*1000000))</f>
        <v>15.447622950819673</v>
      </c>
      <c r="Q28" s="54" t="s">
        <v>645</v>
      </c>
      <c r="R28" s="20"/>
    </row>
    <row r="29" spans="1:18" x14ac:dyDescent="0.75">
      <c r="A29" s="66">
        <v>26</v>
      </c>
      <c r="B29" s="32" t="s">
        <v>650</v>
      </c>
      <c r="C29" s="78">
        <v>171.15</v>
      </c>
      <c r="D29" s="78">
        <v>142700</v>
      </c>
      <c r="E29" s="78">
        <v>9.3369999999999997</v>
      </c>
      <c r="F29" s="29">
        <v>7940</v>
      </c>
      <c r="G29" s="20">
        <v>9000</v>
      </c>
      <c r="H29" s="20"/>
      <c r="I29" s="20"/>
      <c r="J29" s="20"/>
      <c r="K29" s="20"/>
      <c r="L29" s="36">
        <v>40049</v>
      </c>
      <c r="M29" s="224"/>
      <c r="N29">
        <f t="shared" si="1"/>
        <v>0.65430974071478631</v>
      </c>
      <c r="O29" s="59"/>
      <c r="P29" s="59">
        <f>((L29*1000)/(E29*1000000))</f>
        <v>4.2892792117382461</v>
      </c>
      <c r="Q29" s="20"/>
      <c r="R29" s="20" t="s">
        <v>662</v>
      </c>
    </row>
    <row r="33" spans="1:4" x14ac:dyDescent="0.75">
      <c r="B33" s="95" t="s">
        <v>81</v>
      </c>
    </row>
    <row r="34" spans="1:4" x14ac:dyDescent="0.75">
      <c r="A34">
        <v>1</v>
      </c>
      <c r="B34" t="s">
        <v>770</v>
      </c>
      <c r="C34" t="s">
        <v>854</v>
      </c>
    </row>
    <row r="35" spans="1:4" x14ac:dyDescent="0.75">
      <c r="A35">
        <v>2</v>
      </c>
      <c r="B35" t="s">
        <v>772</v>
      </c>
    </row>
    <row r="36" spans="1:4" x14ac:dyDescent="0.75">
      <c r="A36">
        <v>3</v>
      </c>
      <c r="B36" t="s">
        <v>771</v>
      </c>
      <c r="C36" t="s">
        <v>853</v>
      </c>
      <c r="D36" t="s">
        <v>780</v>
      </c>
    </row>
    <row r="37" spans="1:4" x14ac:dyDescent="0.75">
      <c r="A37">
        <v>4</v>
      </c>
      <c r="B37" t="s">
        <v>773</v>
      </c>
      <c r="C37" t="s">
        <v>852</v>
      </c>
    </row>
    <row r="38" spans="1:4" x14ac:dyDescent="0.75">
      <c r="A38">
        <v>5</v>
      </c>
      <c r="B38" t="s">
        <v>774</v>
      </c>
    </row>
    <row r="41" spans="1:4" x14ac:dyDescent="0.75">
      <c r="B41" t="s">
        <v>850</v>
      </c>
    </row>
    <row r="42" spans="1:4" x14ac:dyDescent="0.75">
      <c r="B42">
        <v>1</v>
      </c>
      <c r="C42" s="115">
        <v>1.739952718676123</v>
      </c>
      <c r="D42" s="115">
        <v>2.1783967391304349</v>
      </c>
    </row>
    <row r="43" spans="1:4" x14ac:dyDescent="0.75">
      <c r="B43">
        <v>2</v>
      </c>
      <c r="C43" s="115">
        <v>1.1100875172731459</v>
      </c>
      <c r="D43" s="115">
        <v>1.616265560165975</v>
      </c>
    </row>
    <row r="44" spans="1:4" x14ac:dyDescent="0.75">
      <c r="B44">
        <v>3</v>
      </c>
      <c r="C44" s="115">
        <v>1.5575907590759075</v>
      </c>
      <c r="D44" s="115">
        <v>2.4215065155207118</v>
      </c>
    </row>
    <row r="45" spans="1:4" x14ac:dyDescent="0.75">
      <c r="B45">
        <v>4</v>
      </c>
      <c r="C45" s="115">
        <v>1.1174193793805218</v>
      </c>
      <c r="D45" s="115">
        <v>1.7873191489361702</v>
      </c>
    </row>
    <row r="46" spans="1:4" x14ac:dyDescent="0.75">
      <c r="B46">
        <v>5</v>
      </c>
      <c r="C46" s="115">
        <v>1.0384511430075252</v>
      </c>
      <c r="D46" s="115">
        <v>0.45401369863013696</v>
      </c>
    </row>
    <row r="47" spans="1:4" x14ac:dyDescent="0.75">
      <c r="B47">
        <v>6</v>
      </c>
      <c r="C47" s="115">
        <v>0.54136896410300683</v>
      </c>
      <c r="D47" s="115">
        <v>5.9908293460925037</v>
      </c>
    </row>
    <row r="48" spans="1:4" x14ac:dyDescent="0.75">
      <c r="B48">
        <v>7</v>
      </c>
      <c r="C48" s="115">
        <v>1.7615559088199395</v>
      </c>
      <c r="D48" s="115">
        <v>44.339972290850177</v>
      </c>
    </row>
    <row r="49" spans="2:4" x14ac:dyDescent="0.75">
      <c r="B49">
        <v>8</v>
      </c>
      <c r="C49" s="115">
        <v>1.3957708144322702</v>
      </c>
      <c r="D49" s="115">
        <v>1.6543333333333334</v>
      </c>
    </row>
    <row r="50" spans="2:4" x14ac:dyDescent="0.75">
      <c r="B50">
        <v>9</v>
      </c>
      <c r="C50" s="115">
        <v>1.4585939755557693</v>
      </c>
      <c r="D50" s="115">
        <v>2.1060824742268043</v>
      </c>
    </row>
    <row r="51" spans="2:4" x14ac:dyDescent="0.75">
      <c r="B51">
        <v>10</v>
      </c>
      <c r="C51" s="115">
        <v>1.161760875227924</v>
      </c>
      <c r="D51" s="115">
        <v>2.3678251121076235</v>
      </c>
    </row>
    <row r="52" spans="2:4" x14ac:dyDescent="0.75">
      <c r="B52">
        <v>11</v>
      </c>
      <c r="C52" s="115">
        <v>1.0865305831641197</v>
      </c>
      <c r="D52" s="115">
        <v>2.2207786885245904</v>
      </c>
    </row>
    <row r="74" spans="2:4" x14ac:dyDescent="0.75">
      <c r="B74" t="s">
        <v>851</v>
      </c>
    </row>
    <row r="75" spans="2:4" x14ac:dyDescent="0.75">
      <c r="B75">
        <v>1</v>
      </c>
      <c r="C75" s="115">
        <v>1.739952718676123</v>
      </c>
      <c r="D75" s="224">
        <v>5.9338586956521739</v>
      </c>
    </row>
    <row r="76" spans="2:4" x14ac:dyDescent="0.75">
      <c r="B76">
        <v>2</v>
      </c>
      <c r="C76" s="115">
        <v>1.1100875172731459</v>
      </c>
      <c r="D76" s="224">
        <v>1.616265560165975</v>
      </c>
    </row>
    <row r="77" spans="2:4" x14ac:dyDescent="0.75">
      <c r="B77">
        <v>3</v>
      </c>
      <c r="C77" s="115">
        <v>1.5575907590759075</v>
      </c>
      <c r="D77" s="224">
        <v>2.5672061659074052</v>
      </c>
    </row>
    <row r="78" spans="2:4" x14ac:dyDescent="0.75">
      <c r="B78">
        <v>4</v>
      </c>
      <c r="C78" s="115">
        <v>1.1174193793805218</v>
      </c>
      <c r="D78" s="224">
        <v>1.7873191489361702</v>
      </c>
    </row>
    <row r="79" spans="2:4" x14ac:dyDescent="0.75">
      <c r="B79">
        <v>5</v>
      </c>
      <c r="C79" s="115">
        <v>1.0904632653667941</v>
      </c>
      <c r="D79" s="224">
        <v>0.58420453483707058</v>
      </c>
    </row>
    <row r="80" spans="2:4" x14ac:dyDescent="0.75">
      <c r="B80">
        <v>6</v>
      </c>
      <c r="C80" s="115">
        <v>1.0562701598947879</v>
      </c>
      <c r="D80" s="224">
        <v>1.2429061242178728E-2</v>
      </c>
    </row>
    <row r="81" spans="2:4" x14ac:dyDescent="0.75">
      <c r="B81">
        <v>7</v>
      </c>
      <c r="C81" s="115">
        <v>1.1111111111111112</v>
      </c>
      <c r="D81" s="224">
        <v>0.61643835616438358</v>
      </c>
    </row>
    <row r="82" spans="2:4" x14ac:dyDescent="0.75">
      <c r="B82">
        <v>8</v>
      </c>
      <c r="C82" s="115">
        <v>0.54136896410300683</v>
      </c>
      <c r="D82" s="224">
        <v>5.9908293460925037</v>
      </c>
    </row>
    <row r="83" spans="2:4" x14ac:dyDescent="0.75">
      <c r="B83">
        <v>9</v>
      </c>
      <c r="C83" s="115">
        <v>0.96881476335604166</v>
      </c>
      <c r="D83" s="224">
        <v>14.32485270991539</v>
      </c>
    </row>
    <row r="84" spans="2:4" x14ac:dyDescent="0.75">
      <c r="B84">
        <v>10</v>
      </c>
      <c r="C84" s="115">
        <v>1.7615559088199395</v>
      </c>
      <c r="D84" s="224">
        <v>62.287104629999959</v>
      </c>
    </row>
    <row r="85" spans="2:4" x14ac:dyDescent="0.75">
      <c r="B85">
        <v>11</v>
      </c>
      <c r="C85" s="115">
        <v>1.3957708144322702</v>
      </c>
      <c r="D85" s="224">
        <v>1.6543333333333334</v>
      </c>
    </row>
    <row r="86" spans="2:4" x14ac:dyDescent="0.75">
      <c r="B86">
        <v>12</v>
      </c>
      <c r="C86" s="115">
        <v>1.4585939755557693</v>
      </c>
      <c r="D86" s="224">
        <v>10.817731958762886</v>
      </c>
    </row>
    <row r="87" spans="2:4" x14ac:dyDescent="0.75">
      <c r="B87">
        <v>13</v>
      </c>
      <c r="C87" s="115">
        <v>1.161760875227924</v>
      </c>
      <c r="D87" s="224">
        <v>3.4026681614349776</v>
      </c>
    </row>
    <row r="88" spans="2:4" x14ac:dyDescent="0.75">
      <c r="B88">
        <v>14</v>
      </c>
      <c r="C88" s="115">
        <v>1.290138864270999</v>
      </c>
      <c r="D88" s="224">
        <v>1.9575675675675677</v>
      </c>
    </row>
    <row r="89" spans="2:4" x14ac:dyDescent="0.75">
      <c r="B89">
        <v>15</v>
      </c>
      <c r="C89" s="115">
        <v>1.0865305831641197</v>
      </c>
      <c r="D89" s="224">
        <v>15.447622950819673</v>
      </c>
    </row>
    <row r="90" spans="2:4" x14ac:dyDescent="0.75">
      <c r="B90">
        <v>16</v>
      </c>
      <c r="C90" s="115">
        <v>0.65430974071478631</v>
      </c>
      <c r="D90" s="224">
        <v>4.2892792117382461</v>
      </c>
    </row>
    <row r="116" spans="2:3" x14ac:dyDescent="0.75">
      <c r="B116" t="s">
        <v>855</v>
      </c>
    </row>
    <row r="118" spans="2:3" x14ac:dyDescent="0.75">
      <c r="B118" t="s">
        <v>856</v>
      </c>
    </row>
    <row r="127" spans="2:3" x14ac:dyDescent="0.75">
      <c r="B127" t="s">
        <v>883</v>
      </c>
    </row>
    <row r="128" spans="2:3" x14ac:dyDescent="0.75">
      <c r="B128" t="s">
        <v>881</v>
      </c>
      <c r="C128">
        <v>2.2000000000000002</v>
      </c>
    </row>
    <row r="129" spans="2:6" x14ac:dyDescent="0.75">
      <c r="B129" t="s">
        <v>882</v>
      </c>
      <c r="C129">
        <v>3</v>
      </c>
    </row>
    <row r="135" spans="2:6" x14ac:dyDescent="0.75">
      <c r="B135">
        <v>1</v>
      </c>
      <c r="C135">
        <v>2</v>
      </c>
      <c r="D135">
        <v>3</v>
      </c>
      <c r="E135">
        <v>4</v>
      </c>
      <c r="F135">
        <v>5</v>
      </c>
    </row>
    <row r="136" spans="2:6" x14ac:dyDescent="0.75">
      <c r="B136" s="207">
        <v>3.9889999999999999</v>
      </c>
      <c r="C136">
        <v>5.2038043478260869</v>
      </c>
      <c r="D136" s="177">
        <v>1.6094190871369294</v>
      </c>
      <c r="E136" s="224">
        <v>5.9338586956521739</v>
      </c>
    </row>
    <row r="137" spans="2:6" x14ac:dyDescent="0.75">
      <c r="B137" s="206">
        <v>4.55</v>
      </c>
      <c r="C137">
        <v>18.174273858921161</v>
      </c>
      <c r="D137" s="193">
        <v>0.14000000000000001</v>
      </c>
      <c r="E137" s="224">
        <v>1.616265560165975</v>
      </c>
    </row>
    <row r="138" spans="2:6" x14ac:dyDescent="0.75">
      <c r="B138" s="206">
        <v>1.79</v>
      </c>
      <c r="C138">
        <v>12.151168777674801</v>
      </c>
      <c r="D138" s="177">
        <v>0.16919354838709677</v>
      </c>
      <c r="E138" s="224">
        <v>2.5672061659074052</v>
      </c>
    </row>
    <row r="139" spans="2:6" x14ac:dyDescent="0.75">
      <c r="B139" s="206">
        <v>6.4</v>
      </c>
      <c r="C139">
        <v>9.9225806451612897</v>
      </c>
      <c r="D139" s="177">
        <v>0.39357982837164956</v>
      </c>
      <c r="E139" s="224">
        <v>1.7873191489361702</v>
      </c>
    </row>
    <row r="140" spans="2:6" x14ac:dyDescent="0.75">
      <c r="B140" s="206">
        <v>2.1800000000000002</v>
      </c>
      <c r="C140">
        <v>40.340425531914896</v>
      </c>
      <c r="D140" s="177">
        <v>0.1034468085106383</v>
      </c>
      <c r="E140" s="224">
        <v>0.58420453483707058</v>
      </c>
    </row>
    <row r="141" spans="2:6" x14ac:dyDescent="0.75">
      <c r="B141" s="206">
        <v>2.16</v>
      </c>
      <c r="C141">
        <v>10</v>
      </c>
      <c r="D141" s="177">
        <v>9.3940089201800955E-2</v>
      </c>
      <c r="E141" s="224">
        <v>1.2429061242178728E-2</v>
      </c>
    </row>
    <row r="142" spans="2:6" x14ac:dyDescent="0.75">
      <c r="B142" s="206">
        <v>4</v>
      </c>
      <c r="C142">
        <v>10.38</v>
      </c>
      <c r="D142" s="177">
        <v>0.18567138938228331</v>
      </c>
      <c r="E142" s="224">
        <v>0.61643835616438358</v>
      </c>
    </row>
    <row r="143" spans="2:6" x14ac:dyDescent="0.75">
      <c r="B143" s="206">
        <v>3.528</v>
      </c>
      <c r="C143">
        <v>10.89480118955832</v>
      </c>
      <c r="D143" s="193">
        <v>0.1</v>
      </c>
      <c r="E143" s="224">
        <v>5.9908293460925037</v>
      </c>
    </row>
    <row r="144" spans="2:6" x14ac:dyDescent="0.75">
      <c r="B144" s="206">
        <v>9.0399999999999991</v>
      </c>
      <c r="C144">
        <v>35.223556987987109</v>
      </c>
      <c r="D144" s="177">
        <v>0.25480454640165678</v>
      </c>
      <c r="E144" s="224">
        <v>14.32485270991539</v>
      </c>
    </row>
    <row r="145" spans="2:5" x14ac:dyDescent="0.75">
      <c r="B145" s="206">
        <v>3.3170000000000002</v>
      </c>
      <c r="C145">
        <v>11.5525</v>
      </c>
      <c r="D145" s="177">
        <v>0.66164894243772865</v>
      </c>
      <c r="E145" s="224">
        <v>62.287104629999959</v>
      </c>
    </row>
    <row r="146" spans="2:5" x14ac:dyDescent="0.75">
      <c r="B146" s="206">
        <v>2.61</v>
      </c>
      <c r="C146">
        <v>24.09</v>
      </c>
      <c r="D146" s="177">
        <v>0.24210526315789474</v>
      </c>
      <c r="E146" s="224">
        <v>1.6543333333333334</v>
      </c>
    </row>
    <row r="147" spans="2:5" x14ac:dyDescent="0.75">
      <c r="B147" s="206">
        <v>2.7480000000000002</v>
      </c>
      <c r="C147">
        <v>28.865979381443299</v>
      </c>
      <c r="D147" s="177">
        <v>7.6660000000000006E-2</v>
      </c>
      <c r="E147" s="224">
        <v>10.817731958762886</v>
      </c>
    </row>
    <row r="148" spans="2:5" x14ac:dyDescent="0.75">
      <c r="B148" s="206">
        <v>6.1</v>
      </c>
      <c r="C148">
        <v>23.051948051948052</v>
      </c>
      <c r="D148" s="177">
        <v>0.20519072164948454</v>
      </c>
      <c r="E148" s="224">
        <v>3.4026681614349776</v>
      </c>
    </row>
    <row r="149" spans="2:5" x14ac:dyDescent="0.75">
      <c r="B149" s="206">
        <v>6.6879999999999997</v>
      </c>
      <c r="C149">
        <v>14.267941176470588</v>
      </c>
      <c r="D149" s="177">
        <v>0.60008968609865476</v>
      </c>
      <c r="E149" s="224">
        <v>1.9575675675675677</v>
      </c>
    </row>
    <row r="150" spans="2:5" x14ac:dyDescent="0.75">
      <c r="B150" s="206">
        <v>4.42</v>
      </c>
      <c r="C150">
        <v>17.769009009009007</v>
      </c>
      <c r="D150" s="177">
        <v>0.33312857142857144</v>
      </c>
      <c r="E150" s="224">
        <v>15.447622950819673</v>
      </c>
    </row>
    <row r="151" spans="2:5" x14ac:dyDescent="0.75">
      <c r="B151" s="206">
        <v>5.1830999999999996</v>
      </c>
      <c r="C151">
        <v>11.134</v>
      </c>
      <c r="D151" s="177">
        <v>0.37555254960619161</v>
      </c>
      <c r="E151" s="224">
        <v>4.2892792117382461</v>
      </c>
    </row>
    <row r="152" spans="2:5" x14ac:dyDescent="0.75">
      <c r="B152" s="212">
        <v>13.57</v>
      </c>
      <c r="C152">
        <v>16.8</v>
      </c>
      <c r="D152" s="177">
        <v>0.12396396396396396</v>
      </c>
    </row>
    <row r="153" spans="2:5" x14ac:dyDescent="0.75">
      <c r="C153">
        <v>38.861563169164882</v>
      </c>
      <c r="D153" s="177">
        <v>11.39928794764274</v>
      </c>
    </row>
    <row r="154" spans="2:5" x14ac:dyDescent="0.75">
      <c r="C154">
        <v>29.692821473158553</v>
      </c>
      <c r="D154" s="193">
        <v>0.17</v>
      </c>
    </row>
    <row r="155" spans="2:5" x14ac:dyDescent="0.75">
      <c r="D155" s="177">
        <v>0.43381587233586805</v>
      </c>
    </row>
    <row r="158" spans="2:5" x14ac:dyDescent="0.75">
      <c r="B158" s="279" t="s">
        <v>893</v>
      </c>
      <c r="C158" s="279" t="s">
        <v>894</v>
      </c>
      <c r="D158" s="279" t="s">
        <v>895</v>
      </c>
      <c r="E158" s="279" t="s">
        <v>896</v>
      </c>
    </row>
    <row r="159" spans="2:5" x14ac:dyDescent="0.75">
      <c r="B159" s="278">
        <v>4.8486690166524857</v>
      </c>
      <c r="C159" s="278">
        <v>1.4126185861952567</v>
      </c>
      <c r="D159" s="278">
        <v>9.1082008326934307</v>
      </c>
      <c r="E159" s="278">
        <v>4.4518408700218899</v>
      </c>
    </row>
    <row r="160" spans="2:5" x14ac:dyDescent="0.75">
      <c r="B160" s="278">
        <v>5.5305700741461044</v>
      </c>
      <c r="C160" s="278">
        <v>4.9335669305937238</v>
      </c>
      <c r="D160" s="278">
        <v>0.79230333899264294</v>
      </c>
      <c r="E160" s="278">
        <v>1.2125932629349352</v>
      </c>
    </row>
    <row r="161" spans="2:5" x14ac:dyDescent="0.75">
      <c r="B161" s="278">
        <v>2.1757627324662696</v>
      </c>
      <c r="C161" s="278">
        <v>3.2985419343272713</v>
      </c>
      <c r="D161" s="278">
        <v>0.95751866659364326</v>
      </c>
      <c r="E161" s="278">
        <v>1.9260305843704744</v>
      </c>
    </row>
    <row r="162" spans="2:5" x14ac:dyDescent="0.75">
      <c r="B162" s="278">
        <v>7.7792634009967196</v>
      </c>
      <c r="C162" s="278">
        <v>2.693572030284296</v>
      </c>
      <c r="D162" s="278">
        <v>2.2273900869929233</v>
      </c>
      <c r="E162" s="278">
        <v>1.3409251623799012</v>
      </c>
    </row>
    <row r="163" spans="2:5" x14ac:dyDescent="0.75">
      <c r="B163" s="278">
        <v>2.6498115959645077</v>
      </c>
      <c r="C163" s="278">
        <v>10.950764300970437</v>
      </c>
      <c r="D163" s="278">
        <v>0.58543751279365186</v>
      </c>
      <c r="E163" s="278">
        <v>0.43829584727816839</v>
      </c>
    </row>
    <row r="164" spans="2:5" x14ac:dyDescent="0.75">
      <c r="B164" s="278">
        <v>2.6255013978363926</v>
      </c>
      <c r="C164" s="278">
        <v>2.7145881969705195</v>
      </c>
      <c r="D164" s="278">
        <v>0.53163604528466868</v>
      </c>
      <c r="E164" s="278">
        <v>9.3248265002466267E-3</v>
      </c>
    </row>
    <row r="165" spans="2:5" x14ac:dyDescent="0.75">
      <c r="B165" s="278">
        <v>4.8620396256229492</v>
      </c>
      <c r="C165" s="278">
        <v>2.8177425484553997</v>
      </c>
      <c r="D165" s="278">
        <v>1.0507718697356156</v>
      </c>
      <c r="E165" s="278">
        <v>0.46247907282195483</v>
      </c>
    </row>
    <row r="166" spans="2:5" x14ac:dyDescent="0.75">
      <c r="B166" s="278">
        <v>4.2883189497994412</v>
      </c>
      <c r="C166" s="278">
        <v>2.9574898717515392</v>
      </c>
      <c r="D166" s="278">
        <v>0.56593095642331637</v>
      </c>
      <c r="E166" s="278">
        <v>4.4945827489627908</v>
      </c>
    </row>
    <row r="167" spans="2:5" x14ac:dyDescent="0.75">
      <c r="B167" s="278">
        <v>10.988209553907865</v>
      </c>
      <c r="C167" s="278">
        <v>9.5617452054908281</v>
      </c>
      <c r="D167" s="278">
        <v>1.442017806460989</v>
      </c>
      <c r="E167" s="278">
        <v>10.747132350450441</v>
      </c>
    </row>
    <row r="168" spans="2:5" x14ac:dyDescent="0.75">
      <c r="B168" s="278">
        <v>4.0318463595478304</v>
      </c>
      <c r="C168" s="278">
        <v>3.1360280145501926</v>
      </c>
      <c r="D168" s="278">
        <v>3.7444761881025954</v>
      </c>
      <c r="E168" s="278">
        <v>46.730515890164277</v>
      </c>
    </row>
    <row r="169" spans="2:5" x14ac:dyDescent="0.75">
      <c r="B169" s="278">
        <v>3.1724808557189741</v>
      </c>
      <c r="C169" s="278">
        <v>6.5394429665019818</v>
      </c>
      <c r="D169" s="278">
        <v>1.3701486313406606</v>
      </c>
      <c r="E169" s="278">
        <v>1.2411533748468253</v>
      </c>
    </row>
    <row r="170" spans="2:5" x14ac:dyDescent="0.75">
      <c r="B170" s="278">
        <v>3.3402212228029664</v>
      </c>
      <c r="C170" s="278">
        <v>7.8359246922860368</v>
      </c>
      <c r="D170" s="278">
        <v>0.43384267119411435</v>
      </c>
      <c r="E170" s="278">
        <v>8.1159366484829221</v>
      </c>
    </row>
    <row r="171" spans="2:5" x14ac:dyDescent="0.75">
      <c r="B171" s="278">
        <v>7.4146104290749975</v>
      </c>
      <c r="C171" s="278">
        <v>6.257654609899574</v>
      </c>
      <c r="D171" s="278">
        <v>1.1612378135228327</v>
      </c>
      <c r="E171" s="278">
        <v>2.5528307910833354</v>
      </c>
    </row>
    <row r="172" spans="2:5" x14ac:dyDescent="0.75">
      <c r="B172" s="278">
        <v>8.1293302540415713</v>
      </c>
      <c r="C172" s="278">
        <v>3.8731584712716725</v>
      </c>
      <c r="D172" s="278">
        <v>3.3960932999357936</v>
      </c>
      <c r="E172" s="278">
        <v>1.4686529878967423</v>
      </c>
    </row>
    <row r="173" spans="2:5" x14ac:dyDescent="0.75">
      <c r="B173" s="278">
        <v>5.3725537863133592</v>
      </c>
      <c r="C173" s="278">
        <v>4.8235542127718682</v>
      </c>
      <c r="D173" s="278">
        <v>1.8852777104050447</v>
      </c>
      <c r="E173" s="278">
        <v>11.589483795348244</v>
      </c>
    </row>
    <row r="174" spans="2:5" x14ac:dyDescent="0.75">
      <c r="B174" s="278">
        <v>6.3001093958915764</v>
      </c>
      <c r="C174" s="278">
        <v>3.0224224985069768</v>
      </c>
      <c r="D174" s="278">
        <v>2.1253681358584697</v>
      </c>
      <c r="E174" s="278">
        <v>3.2180052605133511</v>
      </c>
    </row>
    <row r="175" spans="2:5" x14ac:dyDescent="0.75">
      <c r="B175" s="278">
        <v>16.494469429925854</v>
      </c>
      <c r="C175" s="278">
        <v>4.5605081709104729</v>
      </c>
      <c r="D175" s="278">
        <v>0.70155044688151647</v>
      </c>
      <c r="E175" s="278"/>
    </row>
    <row r="176" spans="2:5" x14ac:dyDescent="0.75">
      <c r="B176" s="278"/>
      <c r="C176" s="278">
        <v>10.549314069483923</v>
      </c>
      <c r="D176" s="278">
        <v>64.512099307542385</v>
      </c>
      <c r="E176" s="278"/>
    </row>
    <row r="177" spans="2:5" x14ac:dyDescent="0.75">
      <c r="B177" s="278"/>
      <c r="C177" s="278">
        <v>8.0603782705789015</v>
      </c>
      <c r="D177" s="278">
        <v>0.96208262591963789</v>
      </c>
      <c r="E177" s="278"/>
    </row>
    <row r="178" spans="2:5" x14ac:dyDescent="0.75">
      <c r="B178" s="278"/>
      <c r="C178" s="278"/>
      <c r="D178" s="278">
        <v>2.4550983154265307</v>
      </c>
      <c r="E178" s="278"/>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ED086-8F9B-4A60-B5EE-C26DDC4786BB}">
  <dimension ref="A1:I53"/>
  <sheetViews>
    <sheetView topLeftCell="A22" workbookViewId="0">
      <selection activeCell="B27" sqref="B27:B33"/>
    </sheetView>
  </sheetViews>
  <sheetFormatPr defaultRowHeight="14.75" x14ac:dyDescent="0.75"/>
  <cols>
    <col min="1" max="1" width="4.86328125" bestFit="1" customWidth="1"/>
    <col min="2" max="2" width="43.86328125" bestFit="1" customWidth="1"/>
    <col min="3" max="3" width="21.54296875" bestFit="1" customWidth="1"/>
    <col min="4" max="4" width="19" bestFit="1" customWidth="1"/>
    <col min="5" max="5" width="19.31640625" bestFit="1" customWidth="1"/>
    <col min="6" max="6" width="14.86328125" bestFit="1" customWidth="1"/>
    <col min="7" max="8" width="10.6796875" customWidth="1"/>
    <col min="9" max="9" width="146.6796875" bestFit="1" customWidth="1"/>
  </cols>
  <sheetData>
    <row r="1" spans="1:9" x14ac:dyDescent="0.75">
      <c r="A1" s="1"/>
      <c r="B1" s="1"/>
      <c r="C1" s="1"/>
      <c r="D1" s="1"/>
      <c r="E1" s="1"/>
      <c r="F1" s="1"/>
      <c r="G1" s="1"/>
      <c r="H1" s="1"/>
      <c r="I1" s="1"/>
    </row>
    <row r="2" spans="1:9" x14ac:dyDescent="0.75">
      <c r="A2" s="6"/>
      <c r="B2" s="6"/>
      <c r="C2" s="6"/>
      <c r="D2" s="6"/>
      <c r="E2" s="6"/>
      <c r="F2" s="6"/>
      <c r="G2" s="6"/>
      <c r="H2" s="6"/>
      <c r="I2" s="6"/>
    </row>
    <row r="3" spans="1:9" x14ac:dyDescent="0.75">
      <c r="A3" s="148" t="s">
        <v>30</v>
      </c>
      <c r="B3" s="148" t="s">
        <v>31</v>
      </c>
      <c r="C3" s="148" t="s">
        <v>679</v>
      </c>
      <c r="D3" s="148" t="s">
        <v>71</v>
      </c>
      <c r="E3" s="148" t="s">
        <v>676</v>
      </c>
      <c r="F3" s="148" t="s">
        <v>675</v>
      </c>
      <c r="G3" s="148" t="s">
        <v>72</v>
      </c>
      <c r="H3" s="148" t="s">
        <v>758</v>
      </c>
      <c r="I3" s="148" t="s">
        <v>67</v>
      </c>
    </row>
    <row r="4" spans="1:9" x14ac:dyDescent="0.75">
      <c r="A4" s="66">
        <v>1</v>
      </c>
      <c r="B4" s="66" t="s">
        <v>121</v>
      </c>
      <c r="C4" s="81"/>
      <c r="D4" s="81">
        <v>423000</v>
      </c>
      <c r="E4" s="81">
        <v>73.599999999999994</v>
      </c>
      <c r="F4" s="66">
        <v>5100000</v>
      </c>
      <c r="G4" s="66">
        <v>2314</v>
      </c>
      <c r="H4" s="72">
        <v>2500</v>
      </c>
      <c r="I4" s="66"/>
    </row>
    <row r="5" spans="1:9" x14ac:dyDescent="0.75">
      <c r="A5" s="66">
        <v>2</v>
      </c>
      <c r="B5" s="69" t="s">
        <v>144</v>
      </c>
      <c r="C5" s="81">
        <v>531.14</v>
      </c>
      <c r="D5" s="81">
        <v>217100</v>
      </c>
      <c r="E5" s="81">
        <v>24.1</v>
      </c>
      <c r="F5" s="66">
        <v>92600</v>
      </c>
      <c r="G5" s="66">
        <v>740</v>
      </c>
      <c r="H5" s="66">
        <v>25</v>
      </c>
      <c r="I5" s="66" t="s">
        <v>760</v>
      </c>
    </row>
    <row r="6" spans="1:9" s="157" customFormat="1" x14ac:dyDescent="0.75">
      <c r="A6" s="154">
        <v>3</v>
      </c>
      <c r="B6" s="154" t="s">
        <v>176</v>
      </c>
      <c r="C6" s="155"/>
      <c r="D6" s="155">
        <v>169245</v>
      </c>
      <c r="E6" s="155">
        <v>19.422000000000001</v>
      </c>
      <c r="F6" s="156">
        <v>7848097</v>
      </c>
      <c r="G6" s="154">
        <v>20000</v>
      </c>
      <c r="H6" s="154">
        <v>0</v>
      </c>
      <c r="I6" s="154" t="s">
        <v>196</v>
      </c>
    </row>
    <row r="7" spans="1:9" x14ac:dyDescent="0.75">
      <c r="A7" s="66">
        <v>4</v>
      </c>
      <c r="B7" s="69" t="s">
        <v>198</v>
      </c>
      <c r="C7" s="81">
        <v>135.76496800000001</v>
      </c>
      <c r="D7" s="149">
        <v>111614</v>
      </c>
      <c r="E7" s="81">
        <v>12.4</v>
      </c>
      <c r="F7" s="66"/>
      <c r="G7" s="66">
        <v>400</v>
      </c>
      <c r="H7" s="71">
        <v>0.51</v>
      </c>
      <c r="I7" s="66"/>
    </row>
    <row r="8" spans="1:9" x14ac:dyDescent="0.75">
      <c r="A8" s="66">
        <v>5</v>
      </c>
      <c r="B8" s="69" t="s">
        <v>214</v>
      </c>
      <c r="C8" s="81">
        <v>1240.32</v>
      </c>
      <c r="D8" s="149">
        <v>606000</v>
      </c>
      <c r="E8" s="81">
        <v>94.39</v>
      </c>
      <c r="F8" s="66">
        <v>1943000</v>
      </c>
      <c r="G8" s="66">
        <v>1623</v>
      </c>
      <c r="H8" s="66">
        <v>1600</v>
      </c>
      <c r="I8" s="66" t="s">
        <v>237</v>
      </c>
    </row>
    <row r="9" spans="1:9" x14ac:dyDescent="0.75">
      <c r="A9" s="66">
        <v>6</v>
      </c>
      <c r="B9" s="69" t="s">
        <v>266</v>
      </c>
      <c r="C9" s="81"/>
      <c r="D9" s="149">
        <v>235459</v>
      </c>
      <c r="E9" s="149">
        <v>25.675939</v>
      </c>
      <c r="F9" s="66"/>
      <c r="G9" s="150">
        <v>20000</v>
      </c>
      <c r="H9" s="150">
        <v>14948</v>
      </c>
      <c r="I9" s="103" t="s">
        <v>286</v>
      </c>
    </row>
    <row r="10" spans="1:9" s="162" customFormat="1" x14ac:dyDescent="0.75">
      <c r="A10" s="66">
        <v>7</v>
      </c>
      <c r="B10" s="163" t="s">
        <v>290</v>
      </c>
      <c r="C10" s="161">
        <v>294.76</v>
      </c>
      <c r="D10" s="161">
        <v>86682</v>
      </c>
      <c r="E10" s="161">
        <v>9.1559609999999996</v>
      </c>
      <c r="F10" s="92">
        <v>89987</v>
      </c>
      <c r="G10" s="92">
        <v>3000</v>
      </c>
      <c r="H10" s="92"/>
      <c r="I10" s="92" t="s">
        <v>297</v>
      </c>
    </row>
    <row r="11" spans="1:9" x14ac:dyDescent="0.75">
      <c r="A11" s="154">
        <v>8</v>
      </c>
      <c r="B11" s="66" t="s">
        <v>299</v>
      </c>
      <c r="C11" s="81"/>
      <c r="D11" s="149">
        <v>70297</v>
      </c>
      <c r="E11" s="151">
        <v>7.3</v>
      </c>
      <c r="F11" s="66"/>
      <c r="G11" s="66">
        <v>6000</v>
      </c>
      <c r="H11" s="66">
        <v>12</v>
      </c>
      <c r="I11" s="66" t="s">
        <v>319</v>
      </c>
    </row>
    <row r="12" spans="1:9" s="162" customFormat="1" x14ac:dyDescent="0.75">
      <c r="A12" s="66">
        <v>9</v>
      </c>
      <c r="B12" s="163" t="s">
        <v>322</v>
      </c>
      <c r="C12" s="161">
        <v>425</v>
      </c>
      <c r="D12" s="161">
        <v>657000</v>
      </c>
      <c r="E12" s="161">
        <v>73</v>
      </c>
      <c r="F12" s="165">
        <v>910500</v>
      </c>
      <c r="G12" s="165">
        <v>1996</v>
      </c>
      <c r="H12" s="165"/>
      <c r="I12" s="92" t="s">
        <v>342</v>
      </c>
    </row>
    <row r="13" spans="1:9" x14ac:dyDescent="0.75">
      <c r="A13" s="66">
        <v>10</v>
      </c>
      <c r="B13" s="66" t="s">
        <v>363</v>
      </c>
      <c r="C13" s="81">
        <v>668.71</v>
      </c>
      <c r="D13" s="81">
        <v>937104</v>
      </c>
      <c r="E13" s="81">
        <v>90.788019000000006</v>
      </c>
      <c r="F13" s="66">
        <v>669190</v>
      </c>
      <c r="G13" s="66"/>
      <c r="H13" s="66">
        <v>227</v>
      </c>
      <c r="I13" s="66" t="s">
        <v>379</v>
      </c>
    </row>
    <row r="14" spans="1:9" x14ac:dyDescent="0.75">
      <c r="A14" s="66">
        <v>11</v>
      </c>
      <c r="B14" s="66" t="s">
        <v>382</v>
      </c>
      <c r="C14" s="81"/>
      <c r="D14" s="81"/>
      <c r="E14" s="81"/>
      <c r="F14" s="66"/>
      <c r="G14" s="66"/>
      <c r="H14" s="66">
        <v>2775</v>
      </c>
      <c r="I14" s="66" t="s">
        <v>405</v>
      </c>
    </row>
    <row r="15" spans="1:9" s="162" customFormat="1" x14ac:dyDescent="0.75">
      <c r="A15" s="66">
        <v>12</v>
      </c>
      <c r="B15" s="92" t="s">
        <v>409</v>
      </c>
      <c r="C15" s="161"/>
      <c r="D15" s="161">
        <v>387497</v>
      </c>
      <c r="E15" s="161">
        <v>68.259763000000007</v>
      </c>
      <c r="F15" s="92">
        <v>4113846</v>
      </c>
      <c r="G15" s="92">
        <v>70000</v>
      </c>
      <c r="H15" s="92"/>
      <c r="I15" s="92" t="s">
        <v>425</v>
      </c>
    </row>
    <row r="16" spans="1:9" x14ac:dyDescent="0.75">
      <c r="A16" s="154">
        <v>13</v>
      </c>
      <c r="B16" s="69" t="s">
        <v>443</v>
      </c>
      <c r="C16" s="81">
        <v>32.869999999999997</v>
      </c>
      <c r="D16" s="149">
        <v>46264</v>
      </c>
      <c r="E16" s="149">
        <v>5.8351889999999997</v>
      </c>
      <c r="F16" s="66" t="s">
        <v>694</v>
      </c>
      <c r="G16" s="66">
        <v>615</v>
      </c>
      <c r="H16" s="66">
        <v>91</v>
      </c>
      <c r="I16" s="66" t="s">
        <v>461</v>
      </c>
    </row>
    <row r="17" spans="1:9" s="157" customFormat="1" x14ac:dyDescent="0.75">
      <c r="A17" s="66">
        <v>14</v>
      </c>
      <c r="B17" s="158" t="s">
        <v>464</v>
      </c>
      <c r="C17" s="155">
        <v>81.069999999999993</v>
      </c>
      <c r="D17" s="155">
        <v>42987</v>
      </c>
      <c r="E17" s="159">
        <v>6</v>
      </c>
      <c r="F17" s="154">
        <v>16177065</v>
      </c>
      <c r="G17" s="160">
        <v>15300</v>
      </c>
      <c r="H17" s="160">
        <v>0</v>
      </c>
      <c r="I17" s="154"/>
    </row>
    <row r="18" spans="1:9" s="162" customFormat="1" x14ac:dyDescent="0.75">
      <c r="A18" s="66">
        <v>15</v>
      </c>
      <c r="B18" s="163" t="s">
        <v>507</v>
      </c>
      <c r="C18" s="161">
        <v>1631</v>
      </c>
      <c r="D18" s="164">
        <v>383900</v>
      </c>
      <c r="E18" s="161">
        <v>44.6</v>
      </c>
      <c r="F18" s="165">
        <v>378803</v>
      </c>
      <c r="G18" s="165">
        <v>9413</v>
      </c>
      <c r="H18" s="165"/>
      <c r="I18" s="92" t="s">
        <v>535</v>
      </c>
    </row>
    <row r="19" spans="1:9" x14ac:dyDescent="0.75">
      <c r="A19" s="66">
        <v>16</v>
      </c>
      <c r="B19" s="69" t="s">
        <v>538</v>
      </c>
      <c r="C19" s="81"/>
      <c r="D19" s="81">
        <v>149000</v>
      </c>
      <c r="E19" s="81">
        <v>15.4</v>
      </c>
      <c r="F19" s="66" t="s">
        <v>726</v>
      </c>
      <c r="G19" s="150">
        <v>3704</v>
      </c>
      <c r="H19" s="150">
        <v>73</v>
      </c>
      <c r="I19" s="66" t="s">
        <v>559</v>
      </c>
    </row>
    <row r="20" spans="1:9" x14ac:dyDescent="0.75">
      <c r="A20" s="66">
        <v>17</v>
      </c>
      <c r="B20" s="69" t="s">
        <v>561</v>
      </c>
      <c r="C20" s="152">
        <v>181.63788199999999</v>
      </c>
      <c r="D20" s="149">
        <v>187322</v>
      </c>
      <c r="E20" s="149">
        <v>17.440968000000002</v>
      </c>
      <c r="F20" s="150">
        <v>152452</v>
      </c>
      <c r="G20" s="150">
        <v>3953</v>
      </c>
      <c r="H20" s="150">
        <v>22714</v>
      </c>
      <c r="I20" s="66" t="s">
        <v>575</v>
      </c>
    </row>
    <row r="21" spans="1:9" x14ac:dyDescent="0.75">
      <c r="A21" s="154">
        <v>18</v>
      </c>
      <c r="B21" s="69" t="s">
        <v>587</v>
      </c>
      <c r="C21" s="81">
        <v>48.6</v>
      </c>
      <c r="D21" s="149">
        <v>48568</v>
      </c>
      <c r="E21" s="149">
        <v>3.007644</v>
      </c>
      <c r="F21" s="150">
        <v>11518</v>
      </c>
      <c r="G21" s="66">
        <v>2800</v>
      </c>
      <c r="H21" s="66">
        <v>3</v>
      </c>
      <c r="I21" s="66" t="s">
        <v>603</v>
      </c>
    </row>
    <row r="22" spans="1:9" x14ac:dyDescent="0.75">
      <c r="A22" s="66">
        <v>19</v>
      </c>
      <c r="B22" s="69" t="s">
        <v>606</v>
      </c>
      <c r="C22" s="153">
        <v>1285.5999999999999</v>
      </c>
      <c r="D22" s="81">
        <v>456400</v>
      </c>
      <c r="E22" s="81">
        <v>44.3</v>
      </c>
      <c r="F22" s="150">
        <v>472300</v>
      </c>
      <c r="G22" s="66">
        <v>1500</v>
      </c>
      <c r="H22" s="66">
        <v>53135</v>
      </c>
      <c r="I22" s="66" t="s">
        <v>621</v>
      </c>
    </row>
    <row r="23" spans="1:9" x14ac:dyDescent="0.75">
      <c r="A23" s="66">
        <v>20</v>
      </c>
      <c r="B23" s="69" t="s">
        <v>625</v>
      </c>
      <c r="C23" s="81">
        <v>835.71</v>
      </c>
      <c r="D23" s="149">
        <v>224568</v>
      </c>
      <c r="E23" s="81">
        <v>24.4</v>
      </c>
      <c r="F23" s="150">
        <v>287962</v>
      </c>
      <c r="G23" s="150">
        <v>5772</v>
      </c>
      <c r="H23" s="150">
        <v>4389</v>
      </c>
      <c r="I23" s="66" t="s">
        <v>647</v>
      </c>
    </row>
    <row r="24" spans="1:9" x14ac:dyDescent="0.75">
      <c r="A24" s="66">
        <v>21</v>
      </c>
      <c r="B24" s="69" t="s">
        <v>650</v>
      </c>
      <c r="C24" s="81">
        <v>171.15</v>
      </c>
      <c r="D24" s="81">
        <v>142700</v>
      </c>
      <c r="E24" s="81">
        <v>9.3369999999999997</v>
      </c>
      <c r="F24" s="150">
        <v>7940</v>
      </c>
      <c r="G24" s="66">
        <v>9000</v>
      </c>
      <c r="H24" s="66">
        <v>166</v>
      </c>
      <c r="I24" s="66" t="s">
        <v>670</v>
      </c>
    </row>
    <row r="25" spans="1:9" x14ac:dyDescent="0.75">
      <c r="H25" s="274" t="s">
        <v>880</v>
      </c>
    </row>
    <row r="26" spans="1:9" x14ac:dyDescent="0.75">
      <c r="C26" s="90"/>
      <c r="E26" s="90"/>
    </row>
    <row r="27" spans="1:9" x14ac:dyDescent="0.75">
      <c r="B27" s="138" t="s">
        <v>81</v>
      </c>
    </row>
    <row r="28" spans="1:9" x14ac:dyDescent="0.75">
      <c r="B28" s="50" t="s">
        <v>767</v>
      </c>
    </row>
    <row r="29" spans="1:9" x14ac:dyDescent="0.75">
      <c r="B29" s="50" t="s">
        <v>763</v>
      </c>
      <c r="C29" t="s">
        <v>764</v>
      </c>
      <c r="D29" t="s">
        <v>765</v>
      </c>
    </row>
    <row r="30" spans="1:9" x14ac:dyDescent="0.75">
      <c r="B30" s="50" t="s">
        <v>762</v>
      </c>
    </row>
    <row r="31" spans="1:9" x14ac:dyDescent="0.75">
      <c r="B31" s="50" t="s">
        <v>759</v>
      </c>
    </row>
    <row r="32" spans="1:9" x14ac:dyDescent="0.75">
      <c r="B32" s="50" t="s">
        <v>761</v>
      </c>
    </row>
    <row r="33" spans="2:2" x14ac:dyDescent="0.75">
      <c r="B33" s="50" t="s">
        <v>766</v>
      </c>
    </row>
    <row r="35" spans="2:2" x14ac:dyDescent="0.75">
      <c r="B35" s="215" t="s">
        <v>857</v>
      </c>
    </row>
    <row r="38" spans="2:2" x14ac:dyDescent="0.75">
      <c r="B38" s="72">
        <v>2500</v>
      </c>
    </row>
    <row r="39" spans="2:2" x14ac:dyDescent="0.75">
      <c r="B39" s="66">
        <v>25</v>
      </c>
    </row>
    <row r="40" spans="2:2" x14ac:dyDescent="0.75">
      <c r="B40" s="154">
        <v>0</v>
      </c>
    </row>
    <row r="41" spans="2:2" x14ac:dyDescent="0.75">
      <c r="B41" s="66">
        <v>1600</v>
      </c>
    </row>
    <row r="42" spans="2:2" x14ac:dyDescent="0.75">
      <c r="B42" s="150">
        <v>14948</v>
      </c>
    </row>
    <row r="43" spans="2:2" x14ac:dyDescent="0.75">
      <c r="B43" s="66">
        <v>12</v>
      </c>
    </row>
    <row r="44" spans="2:2" x14ac:dyDescent="0.75">
      <c r="B44" s="66">
        <v>227</v>
      </c>
    </row>
    <row r="45" spans="2:2" x14ac:dyDescent="0.75">
      <c r="B45" s="66">
        <v>2775</v>
      </c>
    </row>
    <row r="46" spans="2:2" x14ac:dyDescent="0.75">
      <c r="B46" s="66">
        <v>91</v>
      </c>
    </row>
    <row r="47" spans="2:2" x14ac:dyDescent="0.75">
      <c r="B47" s="160">
        <v>0</v>
      </c>
    </row>
    <row r="48" spans="2:2" x14ac:dyDescent="0.75">
      <c r="B48" s="150">
        <v>73</v>
      </c>
    </row>
    <row r="49" spans="2:2" x14ac:dyDescent="0.75">
      <c r="B49" s="150">
        <v>22714</v>
      </c>
    </row>
    <row r="50" spans="2:2" x14ac:dyDescent="0.75">
      <c r="B50" s="66">
        <v>3</v>
      </c>
    </row>
    <row r="51" spans="2:2" x14ac:dyDescent="0.75">
      <c r="B51" s="66">
        <v>53135</v>
      </c>
    </row>
    <row r="52" spans="2:2" x14ac:dyDescent="0.75">
      <c r="B52" s="150">
        <v>4389</v>
      </c>
    </row>
    <row r="53" spans="2:2" x14ac:dyDescent="0.75">
      <c r="B53" s="66">
        <v>166</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34820-EF39-4C85-8D02-65BBF5263F9C}">
  <dimension ref="A1:J33"/>
  <sheetViews>
    <sheetView topLeftCell="A13" workbookViewId="0">
      <selection activeCell="C33" sqref="C33"/>
    </sheetView>
  </sheetViews>
  <sheetFormatPr defaultColWidth="9.08984375" defaultRowHeight="14.75" x14ac:dyDescent="0.75"/>
  <cols>
    <col min="1" max="1" width="4.86328125" style="102" bestFit="1" customWidth="1"/>
    <col min="2" max="2" width="43.86328125" style="102" bestFit="1" customWidth="1"/>
    <col min="3" max="3" width="21.54296875" style="102" bestFit="1" customWidth="1"/>
    <col min="4" max="4" width="19" style="102" bestFit="1" customWidth="1"/>
    <col min="5" max="5" width="19.31640625" style="102" bestFit="1" customWidth="1"/>
    <col min="6" max="6" width="14.86328125" style="102" bestFit="1" customWidth="1"/>
    <col min="7" max="7" width="10.6796875" style="102" customWidth="1"/>
    <col min="8" max="8" width="15.54296875" style="102" customWidth="1"/>
    <col min="9" max="9" width="22.86328125" style="102" customWidth="1"/>
    <col min="10" max="10" width="12.31640625" style="145" customWidth="1"/>
    <col min="11" max="16384" width="9.08984375" style="102"/>
  </cols>
  <sheetData>
    <row r="1" spans="1:10" s="229" customFormat="1" x14ac:dyDescent="0.75">
      <c r="A1" s="227"/>
      <c r="B1" s="227"/>
      <c r="C1" s="227"/>
      <c r="D1" s="227"/>
      <c r="E1" s="227"/>
      <c r="F1" s="227"/>
      <c r="G1" s="227"/>
      <c r="H1" s="227"/>
      <c r="I1" s="227"/>
      <c r="J1" s="228"/>
    </row>
    <row r="2" spans="1:10" s="229" customFormat="1" x14ac:dyDescent="0.75">
      <c r="A2" s="230"/>
      <c r="B2" s="230"/>
      <c r="C2" s="230"/>
      <c r="D2" s="230"/>
      <c r="E2" s="230"/>
      <c r="F2" s="230"/>
      <c r="G2" s="230"/>
      <c r="H2" s="230"/>
      <c r="I2" s="230"/>
      <c r="J2" s="228"/>
    </row>
    <row r="3" spans="1:10" x14ac:dyDescent="0.75">
      <c r="A3" s="231" t="s">
        <v>30</v>
      </c>
      <c r="B3" s="231" t="s">
        <v>31</v>
      </c>
      <c r="C3" s="231" t="s">
        <v>679</v>
      </c>
      <c r="D3" s="231" t="s">
        <v>71</v>
      </c>
      <c r="E3" s="231" t="s">
        <v>676</v>
      </c>
      <c r="F3" s="231" t="s">
        <v>675</v>
      </c>
      <c r="G3" s="231" t="s">
        <v>72</v>
      </c>
      <c r="H3" s="231" t="s">
        <v>105</v>
      </c>
      <c r="I3" s="231" t="s">
        <v>106</v>
      </c>
      <c r="J3" s="225" t="s">
        <v>62</v>
      </c>
    </row>
    <row r="4" spans="1:10" x14ac:dyDescent="0.75">
      <c r="A4" s="181">
        <v>1</v>
      </c>
      <c r="B4" s="142" t="s">
        <v>121</v>
      </c>
      <c r="C4" s="232"/>
      <c r="D4" s="233">
        <v>423000</v>
      </c>
      <c r="E4" s="233">
        <v>73.599999999999994</v>
      </c>
      <c r="F4" s="142">
        <v>5100000</v>
      </c>
      <c r="G4" s="142">
        <v>2314</v>
      </c>
      <c r="H4" s="142"/>
      <c r="I4" s="142"/>
      <c r="J4" s="226"/>
    </row>
    <row r="5" spans="1:10" x14ac:dyDescent="0.75">
      <c r="A5" s="181">
        <v>2</v>
      </c>
      <c r="B5" s="234" t="s">
        <v>144</v>
      </c>
      <c r="C5" s="235">
        <v>531.14</v>
      </c>
      <c r="D5" s="235">
        <v>217100</v>
      </c>
      <c r="E5" s="235">
        <v>24.1</v>
      </c>
      <c r="F5" s="236">
        <v>92600</v>
      </c>
      <c r="G5" s="236">
        <v>740</v>
      </c>
      <c r="H5" s="236" t="s">
        <v>169</v>
      </c>
      <c r="I5" s="236" t="s">
        <v>170</v>
      </c>
      <c r="J5" s="226">
        <v>1</v>
      </c>
    </row>
    <row r="6" spans="1:10" x14ac:dyDescent="0.75">
      <c r="A6" s="181">
        <v>3</v>
      </c>
      <c r="B6" s="142" t="s">
        <v>176</v>
      </c>
      <c r="C6" s="232"/>
      <c r="D6" s="237">
        <v>169245</v>
      </c>
      <c r="E6" s="233">
        <v>19.422000000000001</v>
      </c>
      <c r="F6" s="238">
        <v>7848097</v>
      </c>
      <c r="G6" s="142">
        <v>20000</v>
      </c>
      <c r="H6" s="142"/>
      <c r="I6" s="142"/>
      <c r="J6" s="226"/>
    </row>
    <row r="7" spans="1:10" x14ac:dyDescent="0.75">
      <c r="A7" s="181">
        <v>4</v>
      </c>
      <c r="B7" s="239" t="s">
        <v>198</v>
      </c>
      <c r="C7" s="233">
        <v>135.76496800000001</v>
      </c>
      <c r="D7" s="240">
        <v>111614</v>
      </c>
      <c r="E7" s="233">
        <v>12.4</v>
      </c>
      <c r="F7" s="144"/>
      <c r="G7" s="142">
        <v>400</v>
      </c>
      <c r="H7" s="142"/>
      <c r="I7" s="142"/>
      <c r="J7" s="226"/>
    </row>
    <row r="8" spans="1:10" x14ac:dyDescent="0.75">
      <c r="A8" s="181">
        <v>5</v>
      </c>
      <c r="B8" s="234" t="s">
        <v>214</v>
      </c>
      <c r="C8" s="235">
        <v>1240.32</v>
      </c>
      <c r="D8" s="241">
        <v>606000</v>
      </c>
      <c r="E8" s="235">
        <v>94.39</v>
      </c>
      <c r="F8" s="236">
        <v>1943000</v>
      </c>
      <c r="G8" s="236">
        <v>1623</v>
      </c>
      <c r="H8" s="236"/>
      <c r="I8" s="236"/>
      <c r="J8" s="226"/>
    </row>
    <row r="9" spans="1:10" x14ac:dyDescent="0.75">
      <c r="A9" s="181">
        <v>6</v>
      </c>
      <c r="B9" s="142" t="s">
        <v>242</v>
      </c>
      <c r="C9" s="240">
        <v>776.53499999999997</v>
      </c>
      <c r="D9" s="240">
        <v>210306</v>
      </c>
      <c r="E9" s="233">
        <v>23.5</v>
      </c>
      <c r="F9" s="242">
        <v>190535</v>
      </c>
      <c r="G9" s="144"/>
      <c r="H9" s="142"/>
      <c r="I9" s="142"/>
      <c r="J9" s="226"/>
    </row>
    <row r="10" spans="1:10" x14ac:dyDescent="0.75">
      <c r="A10" s="181">
        <v>7</v>
      </c>
      <c r="B10" s="234" t="s">
        <v>266</v>
      </c>
      <c r="C10" s="232"/>
      <c r="D10" s="241">
        <v>235459</v>
      </c>
      <c r="E10" s="241">
        <v>25.675939</v>
      </c>
      <c r="F10" s="144"/>
      <c r="G10" s="243">
        <v>20000</v>
      </c>
      <c r="H10" s="236"/>
      <c r="I10" s="236"/>
      <c r="J10" s="226"/>
    </row>
    <row r="11" spans="1:10" x14ac:dyDescent="0.75">
      <c r="A11" s="181">
        <v>8</v>
      </c>
      <c r="B11" s="244" t="s">
        <v>290</v>
      </c>
      <c r="C11" s="237">
        <v>294.76</v>
      </c>
      <c r="D11" s="237">
        <v>86682</v>
      </c>
      <c r="E11" s="237">
        <v>9.1559609999999996</v>
      </c>
      <c r="F11" s="181">
        <v>89987</v>
      </c>
      <c r="G11" s="181">
        <v>3000</v>
      </c>
      <c r="H11" s="181"/>
      <c r="I11" s="181"/>
      <c r="J11" s="226"/>
    </row>
    <row r="12" spans="1:10" x14ac:dyDescent="0.75">
      <c r="A12" s="181">
        <v>9</v>
      </c>
      <c r="B12" s="142" t="s">
        <v>299</v>
      </c>
      <c r="C12" s="232"/>
      <c r="D12" s="240">
        <v>70297</v>
      </c>
      <c r="E12" s="245">
        <v>7.3</v>
      </c>
      <c r="F12" s="144"/>
      <c r="G12" s="142">
        <v>6000</v>
      </c>
      <c r="H12" s="142"/>
      <c r="I12" s="142"/>
      <c r="J12" s="226"/>
    </row>
    <row r="13" spans="1:10" x14ac:dyDescent="0.75">
      <c r="A13" s="181">
        <v>10</v>
      </c>
      <c r="B13" s="234" t="s">
        <v>322</v>
      </c>
      <c r="C13" s="235">
        <v>425</v>
      </c>
      <c r="D13" s="235">
        <v>657000</v>
      </c>
      <c r="E13" s="235">
        <v>73</v>
      </c>
      <c r="F13" s="243">
        <v>910500</v>
      </c>
      <c r="G13" s="243">
        <v>1996</v>
      </c>
      <c r="H13" s="236"/>
      <c r="I13" s="236"/>
      <c r="J13" s="226"/>
    </row>
    <row r="14" spans="1:10" x14ac:dyDescent="0.75">
      <c r="A14" s="181">
        <v>11</v>
      </c>
      <c r="B14" s="234" t="s">
        <v>345</v>
      </c>
      <c r="C14" s="246"/>
      <c r="D14" s="247">
        <v>138981</v>
      </c>
      <c r="E14" s="247">
        <v>7.524</v>
      </c>
      <c r="F14" s="234" t="s">
        <v>727</v>
      </c>
      <c r="G14" s="248"/>
      <c r="H14" s="234"/>
      <c r="I14" s="234"/>
      <c r="J14" s="226"/>
    </row>
    <row r="15" spans="1:10" x14ac:dyDescent="0.75">
      <c r="A15" s="181">
        <v>12</v>
      </c>
      <c r="B15" s="142" t="s">
        <v>363</v>
      </c>
      <c r="C15" s="233">
        <v>668.71</v>
      </c>
      <c r="D15" s="233">
        <v>937104</v>
      </c>
      <c r="E15" s="233">
        <v>90.788019000000006</v>
      </c>
      <c r="F15" s="142">
        <v>669190</v>
      </c>
      <c r="G15" s="144"/>
      <c r="H15" s="142"/>
      <c r="I15" s="142"/>
      <c r="J15" s="226"/>
    </row>
    <row r="16" spans="1:10" x14ac:dyDescent="0.75">
      <c r="A16" s="181">
        <v>13</v>
      </c>
      <c r="B16" s="236" t="s">
        <v>382</v>
      </c>
      <c r="C16" s="232"/>
      <c r="D16" s="232"/>
      <c r="E16" s="232"/>
      <c r="F16" s="144"/>
      <c r="G16" s="144"/>
      <c r="H16" s="236"/>
      <c r="I16" s="236"/>
      <c r="J16" s="226"/>
    </row>
    <row r="17" spans="1:10" ht="29.5" x14ac:dyDescent="0.75">
      <c r="A17" s="181">
        <v>14</v>
      </c>
      <c r="B17" s="142" t="s">
        <v>409</v>
      </c>
      <c r="C17" s="232"/>
      <c r="D17" s="233">
        <v>387497</v>
      </c>
      <c r="E17" s="233">
        <v>68.259763000000007</v>
      </c>
      <c r="F17" s="142">
        <v>4113846</v>
      </c>
      <c r="G17" s="142">
        <v>70000</v>
      </c>
      <c r="H17" s="249" t="s">
        <v>421</v>
      </c>
      <c r="I17" s="249" t="s">
        <v>422</v>
      </c>
      <c r="J17" s="226">
        <v>1</v>
      </c>
    </row>
    <row r="18" spans="1:10" x14ac:dyDescent="0.75">
      <c r="A18" s="181">
        <v>15</v>
      </c>
      <c r="B18" s="250" t="s">
        <v>428</v>
      </c>
      <c r="C18" s="251">
        <v>5400</v>
      </c>
      <c r="D18" s="252">
        <v>52195</v>
      </c>
      <c r="E18" s="251">
        <v>730</v>
      </c>
      <c r="F18" s="144"/>
      <c r="G18" s="253">
        <v>10170</v>
      </c>
      <c r="H18" s="250"/>
      <c r="I18" s="250"/>
      <c r="J18" s="226"/>
    </row>
    <row r="19" spans="1:10" x14ac:dyDescent="0.75">
      <c r="A19" s="181">
        <v>16</v>
      </c>
      <c r="B19" s="234" t="s">
        <v>443</v>
      </c>
      <c r="C19" s="235">
        <v>32.869999999999997</v>
      </c>
      <c r="D19" s="241">
        <v>46264</v>
      </c>
      <c r="E19" s="241">
        <v>5.8351889999999997</v>
      </c>
      <c r="F19" s="144" t="s">
        <v>694</v>
      </c>
      <c r="G19" s="236">
        <v>615</v>
      </c>
      <c r="H19" s="236"/>
      <c r="I19" s="236"/>
      <c r="J19" s="226"/>
    </row>
    <row r="20" spans="1:10" x14ac:dyDescent="0.75">
      <c r="A20" s="181">
        <v>17</v>
      </c>
      <c r="B20" s="234" t="s">
        <v>464</v>
      </c>
      <c r="C20" s="235">
        <v>81.069999999999993</v>
      </c>
      <c r="D20" s="237">
        <v>42987</v>
      </c>
      <c r="E20" s="241">
        <v>6</v>
      </c>
      <c r="F20" s="181">
        <v>16177065</v>
      </c>
      <c r="G20" s="243">
        <v>15300</v>
      </c>
      <c r="H20" s="236"/>
      <c r="I20" s="236"/>
      <c r="J20" s="226"/>
    </row>
    <row r="21" spans="1:10" x14ac:dyDescent="0.75">
      <c r="A21" s="181">
        <v>18</v>
      </c>
      <c r="B21" s="142" t="s">
        <v>487</v>
      </c>
      <c r="C21" s="233">
        <v>500.24</v>
      </c>
      <c r="D21" s="233">
        <v>332512</v>
      </c>
      <c r="E21" s="233">
        <v>48.5</v>
      </c>
      <c r="F21" s="142">
        <v>1000000</v>
      </c>
      <c r="G21" s="142">
        <v>7089</v>
      </c>
      <c r="H21" s="142"/>
      <c r="I21" s="142"/>
      <c r="J21" s="226"/>
    </row>
    <row r="22" spans="1:10" x14ac:dyDescent="0.75">
      <c r="A22" s="181">
        <v>19</v>
      </c>
      <c r="B22" s="234" t="s">
        <v>507</v>
      </c>
      <c r="C22" s="235">
        <v>1631</v>
      </c>
      <c r="D22" s="241">
        <v>383900</v>
      </c>
      <c r="E22" s="235">
        <v>44.6</v>
      </c>
      <c r="F22" s="243">
        <v>378803</v>
      </c>
      <c r="G22" s="243">
        <v>9413</v>
      </c>
      <c r="H22" s="236" t="s">
        <v>528</v>
      </c>
      <c r="I22" s="236" t="s">
        <v>529</v>
      </c>
      <c r="J22" s="226">
        <v>1</v>
      </c>
    </row>
    <row r="23" spans="1:10" x14ac:dyDescent="0.75">
      <c r="A23" s="181">
        <v>20</v>
      </c>
      <c r="B23" s="234" t="s">
        <v>538</v>
      </c>
      <c r="C23" s="232"/>
      <c r="D23" s="235">
        <v>149000</v>
      </c>
      <c r="E23" s="235">
        <v>15.4</v>
      </c>
      <c r="F23" s="236" t="s">
        <v>726</v>
      </c>
      <c r="G23" s="243">
        <v>3704</v>
      </c>
      <c r="H23" s="236" t="s">
        <v>553</v>
      </c>
      <c r="I23" s="236" t="s">
        <v>554</v>
      </c>
      <c r="J23" s="226">
        <v>1</v>
      </c>
    </row>
    <row r="24" spans="1:10" x14ac:dyDescent="0.75">
      <c r="A24" s="181">
        <v>21</v>
      </c>
      <c r="B24" s="234" t="s">
        <v>561</v>
      </c>
      <c r="C24" s="254">
        <v>181.63788199999999</v>
      </c>
      <c r="D24" s="241">
        <v>187322</v>
      </c>
      <c r="E24" s="241">
        <v>17.440968000000002</v>
      </c>
      <c r="F24" s="243">
        <v>152452</v>
      </c>
      <c r="G24" s="243">
        <v>3953</v>
      </c>
      <c r="H24" s="236"/>
      <c r="I24" s="236"/>
      <c r="J24" s="226"/>
    </row>
    <row r="25" spans="1:10" x14ac:dyDescent="0.75">
      <c r="A25" s="181">
        <v>22</v>
      </c>
      <c r="B25" s="142" t="s">
        <v>578</v>
      </c>
      <c r="C25" s="232"/>
      <c r="D25" s="233">
        <v>344149</v>
      </c>
      <c r="E25" s="233">
        <v>44.4</v>
      </c>
      <c r="F25" s="144"/>
      <c r="G25" s="144"/>
      <c r="H25" s="142"/>
      <c r="I25" s="142"/>
      <c r="J25" s="226"/>
    </row>
    <row r="26" spans="1:10" x14ac:dyDescent="0.75">
      <c r="A26" s="181">
        <v>23</v>
      </c>
      <c r="B26" s="234" t="s">
        <v>587</v>
      </c>
      <c r="C26" s="235">
        <v>48.6</v>
      </c>
      <c r="D26" s="241">
        <v>48568</v>
      </c>
      <c r="E26" s="241">
        <v>3.007644</v>
      </c>
      <c r="F26" s="243">
        <v>11518</v>
      </c>
      <c r="G26" s="236">
        <v>2800</v>
      </c>
      <c r="H26" s="236"/>
      <c r="I26" s="236"/>
      <c r="J26" s="226"/>
    </row>
    <row r="27" spans="1:10" x14ac:dyDescent="0.75">
      <c r="A27" s="181">
        <v>24</v>
      </c>
      <c r="B27" s="234" t="s">
        <v>606</v>
      </c>
      <c r="C27" s="255">
        <v>1285.5999999999999</v>
      </c>
      <c r="D27" s="235">
        <v>456400</v>
      </c>
      <c r="E27" s="235">
        <v>44.3</v>
      </c>
      <c r="F27" s="243">
        <v>472300</v>
      </c>
      <c r="G27" s="236">
        <v>1500</v>
      </c>
      <c r="H27" s="236"/>
      <c r="I27" s="236"/>
      <c r="J27" s="226"/>
    </row>
    <row r="28" spans="1:10" x14ac:dyDescent="0.75">
      <c r="A28" s="181">
        <v>25</v>
      </c>
      <c r="B28" s="234" t="s">
        <v>625</v>
      </c>
      <c r="C28" s="235">
        <v>835.71</v>
      </c>
      <c r="D28" s="241">
        <v>224568</v>
      </c>
      <c r="E28" s="235">
        <v>24.4</v>
      </c>
      <c r="F28" s="243">
        <v>287962</v>
      </c>
      <c r="G28" s="243">
        <v>5772</v>
      </c>
      <c r="H28" s="236" t="s">
        <v>646</v>
      </c>
      <c r="I28" s="236"/>
      <c r="J28" s="226">
        <v>1</v>
      </c>
    </row>
    <row r="29" spans="1:10" x14ac:dyDescent="0.75">
      <c r="A29" s="181">
        <v>26</v>
      </c>
      <c r="B29" s="234" t="s">
        <v>650</v>
      </c>
      <c r="C29" s="235">
        <v>171.15</v>
      </c>
      <c r="D29" s="235">
        <v>142700</v>
      </c>
      <c r="E29" s="235">
        <v>9.3369999999999997</v>
      </c>
      <c r="F29" s="243">
        <v>7940</v>
      </c>
      <c r="G29" s="236">
        <v>9000</v>
      </c>
      <c r="H29" s="236" t="s">
        <v>664</v>
      </c>
      <c r="I29" s="236"/>
      <c r="J29" s="226">
        <v>1</v>
      </c>
    </row>
    <row r="31" spans="1:10" x14ac:dyDescent="0.75">
      <c r="C31" s="104"/>
      <c r="E31" s="104"/>
    </row>
    <row r="32" spans="1:10" ht="20.25" customHeight="1" x14ac:dyDescent="0.75">
      <c r="B32" s="105" t="s">
        <v>775</v>
      </c>
    </row>
    <row r="33" spans="2:3" ht="44.25" x14ac:dyDescent="0.75">
      <c r="B33" s="102" t="s">
        <v>776</v>
      </c>
      <c r="C33" s="102" t="s">
        <v>866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Reports Full</vt:lpstr>
      <vt:lpstr>General</vt:lpstr>
      <vt:lpstr>Analysis</vt:lpstr>
      <vt:lpstr>Energy</vt:lpstr>
      <vt:lpstr>Water</vt:lpstr>
      <vt:lpstr>Solid Waste</vt:lpstr>
      <vt:lpstr>Emission</vt:lpstr>
      <vt:lpstr>Noise</vt:lpstr>
      <vt:lpstr>Air Quality</vt:lpstr>
      <vt:lpstr>Landuse</vt:lpstr>
      <vt:lpstr>Training &amp; Awareness</vt:lpstr>
      <vt:lpstr>Infrastructure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Ramakrishnan Jegan</dc:creator>
  <cp:lastModifiedBy>Jegan Ramakrishnan</cp:lastModifiedBy>
  <dcterms:created xsi:type="dcterms:W3CDTF">2019-12-10T23:39:20Z</dcterms:created>
  <dcterms:modified xsi:type="dcterms:W3CDTF">2021-12-28T12:05:19Z</dcterms:modified>
</cp:coreProperties>
</file>