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E6" i="2" l="1"/>
  <c r="F6" i="2"/>
  <c r="G6" i="2"/>
  <c r="H6" i="2"/>
  <c r="I6" i="2"/>
  <c r="J6" i="2"/>
  <c r="K6" i="2"/>
  <c r="L6" i="2"/>
  <c r="M6" i="2"/>
  <c r="N6" i="2"/>
  <c r="D6" i="2"/>
  <c r="E5" i="2"/>
  <c r="F5" i="2"/>
  <c r="G5" i="2"/>
  <c r="H5" i="2"/>
  <c r="I5" i="2"/>
  <c r="J5" i="2"/>
  <c r="K5" i="2"/>
  <c r="L5" i="2"/>
  <c r="M5" i="2"/>
  <c r="N5" i="2"/>
  <c r="D5" i="2"/>
  <c r="E4" i="2"/>
  <c r="F4" i="2"/>
  <c r="G4" i="2"/>
  <c r="H4" i="2"/>
  <c r="I4" i="2"/>
  <c r="J4" i="2"/>
  <c r="K4" i="2"/>
  <c r="L4" i="2"/>
  <c r="M4" i="2"/>
  <c r="N4" i="2"/>
  <c r="D4" i="2"/>
  <c r="H34" i="1"/>
  <c r="I53" i="1"/>
  <c r="H65" i="1" l="1"/>
  <c r="I71" i="1"/>
  <c r="H66" i="1" l="1"/>
  <c r="D84" i="1" s="1"/>
  <c r="H63" i="1"/>
  <c r="D81" i="1" s="1"/>
  <c r="H67" i="1"/>
  <c r="D85" i="1" s="1"/>
  <c r="H62" i="1"/>
  <c r="H64" i="1"/>
  <c r="D82" i="1" s="1"/>
  <c r="H68" i="1"/>
  <c r="D86" i="1"/>
  <c r="D83" i="1"/>
  <c r="H9" i="1"/>
  <c r="E77" i="1" l="1"/>
  <c r="E75" i="1"/>
  <c r="D77" i="1"/>
  <c r="E76" i="1"/>
  <c r="D76" i="1"/>
  <c r="D75" i="1"/>
  <c r="D80" i="1"/>
  <c r="F75" i="1"/>
  <c r="F77" i="1"/>
  <c r="F76" i="1"/>
  <c r="D32" i="1"/>
  <c r="D31" i="1"/>
  <c r="D30" i="1"/>
  <c r="D29" i="1"/>
  <c r="D28" i="1"/>
  <c r="D27" i="1"/>
  <c r="D26" i="1"/>
  <c r="F23" i="1"/>
  <c r="E23" i="1"/>
  <c r="D23" i="1"/>
  <c r="F22" i="1"/>
  <c r="E22" i="1"/>
  <c r="D22" i="1"/>
  <c r="F21" i="1"/>
  <c r="E21" i="1"/>
  <c r="D21" i="1"/>
  <c r="F82" i="1" l="1"/>
  <c r="H82" i="1" s="1"/>
  <c r="F84" i="1"/>
  <c r="H84" i="1" s="1"/>
  <c r="F81" i="1"/>
  <c r="H81" i="1" s="1"/>
  <c r="F83" i="1"/>
  <c r="H83" i="1" s="1"/>
  <c r="F80" i="1"/>
  <c r="H80" i="1" s="1"/>
  <c r="F85" i="1"/>
  <c r="H85" i="1" s="1"/>
  <c r="F86" i="1"/>
  <c r="H86" i="1" s="1"/>
  <c r="H28" i="1"/>
  <c r="H26" i="1"/>
  <c r="F30" i="1"/>
  <c r="H30" i="1" s="1"/>
  <c r="D48" i="1" s="1"/>
  <c r="F27" i="1"/>
  <c r="H27" i="1" s="1"/>
  <c r="F28" i="1"/>
  <c r="F31" i="1"/>
  <c r="H31" i="1" s="1"/>
  <c r="D49" i="1" s="1"/>
  <c r="F32" i="1"/>
  <c r="H32" i="1" s="1"/>
  <c r="D50" i="1" s="1"/>
  <c r="F26" i="1"/>
  <c r="F29" i="1"/>
  <c r="H29" i="1" s="1"/>
  <c r="D47" i="1" s="1"/>
  <c r="D45" i="1" l="1"/>
  <c r="D40" i="1"/>
  <c r="F40" i="1"/>
  <c r="E40" i="1"/>
  <c r="H47" i="1"/>
  <c r="D46" i="1"/>
  <c r="E41" i="1"/>
  <c r="D41" i="1"/>
  <c r="F41" i="1"/>
  <c r="D44" i="1"/>
  <c r="F39" i="1"/>
  <c r="D39" i="1"/>
  <c r="F47" i="1" s="1"/>
  <c r="E39" i="1"/>
  <c r="D65" i="1" l="1"/>
  <c r="F46" i="1"/>
  <c r="F45" i="1"/>
  <c r="H45" i="1" s="1"/>
  <c r="D63" i="1" s="1"/>
  <c r="F44" i="1"/>
  <c r="H44" i="1" s="1"/>
  <c r="E57" i="1" s="1"/>
  <c r="F49" i="1"/>
  <c r="H46" i="1"/>
  <c r="F48" i="1"/>
  <c r="H48" i="1" s="1"/>
  <c r="F50" i="1"/>
  <c r="H50" i="1" s="1"/>
  <c r="D64" i="1" l="1"/>
  <c r="D57" i="1"/>
  <c r="H49" i="1"/>
  <c r="F57" i="1" s="1"/>
  <c r="D68" i="1"/>
  <c r="F58" i="1"/>
  <c r="D59" i="1"/>
  <c r="D58" i="1"/>
  <c r="D66" i="1"/>
  <c r="E58" i="1"/>
  <c r="F66" i="1" s="1"/>
  <c r="E59" i="1"/>
  <c r="D62" i="1"/>
  <c r="F62" i="1" l="1"/>
  <c r="F65" i="1"/>
  <c r="F63" i="1"/>
  <c r="F59" i="1"/>
  <c r="F68" i="1" s="1"/>
  <c r="F64" i="1"/>
  <c r="D67" i="1"/>
  <c r="F67" i="1" l="1"/>
</calcChain>
</file>

<file path=xl/sharedStrings.xml><?xml version="1.0" encoding="utf-8"?>
<sst xmlns="http://schemas.openxmlformats.org/spreadsheetml/2006/main" count="138" uniqueCount="35">
  <si>
    <t>generation</t>
    <phoneticPr fontId="1" type="noConversion"/>
  </si>
  <si>
    <t>attraction</t>
    <phoneticPr fontId="1" type="noConversion"/>
  </si>
  <si>
    <t>zones</t>
    <phoneticPr fontId="1" type="noConversion"/>
  </si>
  <si>
    <t>travel cost between two zones, generation and attraction for each zone</t>
    <phoneticPr fontId="1" type="noConversion"/>
  </si>
  <si>
    <t>Initialization</t>
    <phoneticPr fontId="1" type="noConversion"/>
  </si>
  <si>
    <t>n=</t>
    <phoneticPr fontId="1" type="noConversion"/>
  </si>
  <si>
    <t>lambda_1=</t>
    <phoneticPr fontId="1" type="noConversion"/>
  </si>
  <si>
    <t>lambda_2=</t>
    <phoneticPr fontId="1" type="noConversion"/>
  </si>
  <si>
    <t>lambda_3=</t>
    <phoneticPr fontId="1" type="noConversion"/>
  </si>
  <si>
    <t>mu_1=</t>
    <phoneticPr fontId="1" type="noConversion"/>
  </si>
  <si>
    <t>mu_2=</t>
    <phoneticPr fontId="1" type="noConversion"/>
  </si>
  <si>
    <t>mu_3=</t>
    <phoneticPr fontId="1" type="noConversion"/>
  </si>
  <si>
    <t>gamma=</t>
    <phoneticPr fontId="1" type="noConversion"/>
  </si>
  <si>
    <t xml:space="preserve">initialize multipliers </t>
    <phoneticPr fontId="1" type="noConversion"/>
  </si>
  <si>
    <t>sovle the subproblem</t>
    <phoneticPr fontId="1" type="noConversion"/>
  </si>
  <si>
    <t>T_i,j</t>
    <phoneticPr fontId="1" type="noConversion"/>
  </si>
  <si>
    <t>multipliers at nth iteration</t>
    <phoneticPr fontId="1" type="noConversion"/>
  </si>
  <si>
    <t>multipliers at (n+1)th iteration</t>
    <phoneticPr fontId="1" type="noConversion"/>
  </si>
  <si>
    <t>subgradient</t>
    <phoneticPr fontId="1" type="noConversion"/>
  </si>
  <si>
    <t>grad_ambda_1=</t>
    <phoneticPr fontId="1" type="noConversion"/>
  </si>
  <si>
    <t>grad_ambda_2=</t>
    <phoneticPr fontId="1" type="noConversion"/>
  </si>
  <si>
    <t>grad_lambda_3=</t>
    <phoneticPr fontId="1" type="noConversion"/>
  </si>
  <si>
    <t>grad_mu_1=</t>
    <phoneticPr fontId="1" type="noConversion"/>
  </si>
  <si>
    <t>grad_mu_2=</t>
    <phoneticPr fontId="1" type="noConversion"/>
  </si>
  <si>
    <t>grad_mu_3=</t>
    <phoneticPr fontId="1" type="noConversion"/>
  </si>
  <si>
    <t>grad_gamma=</t>
    <phoneticPr fontId="1" type="noConversion"/>
  </si>
  <si>
    <t>Total cost</t>
    <phoneticPr fontId="1" type="noConversion"/>
  </si>
  <si>
    <t>C=</t>
    <phoneticPr fontId="1" type="noConversion"/>
  </si>
  <si>
    <t>Initialization No</t>
    <phoneticPr fontId="1" type="noConversion"/>
  </si>
  <si>
    <t xml:space="preserve">step size </t>
    <phoneticPr fontId="1" type="noConversion"/>
  </si>
  <si>
    <t>alpha=</t>
    <phoneticPr fontId="1" type="noConversion"/>
  </si>
  <si>
    <t>iteration No</t>
    <phoneticPr fontId="1" type="noConversion"/>
  </si>
  <si>
    <t>1/(n+1)</t>
    <phoneticPr fontId="1" type="noConversion"/>
  </si>
  <si>
    <t>log(1/(n+1))</t>
    <phoneticPr fontId="1" type="noConversion"/>
  </si>
  <si>
    <t>1/(n+3)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</si>
</sst>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0" xfId="0" applyFont="1" applyFill="1"/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3" fillId="2" borderId="0" xfId="0" applyFont="1" applyFill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AEAC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86"/>
  <sheetViews>
    <sheetView topLeftCell="A6" workbookViewId="0">
      <selection activeCell="K34" sqref="K34"/>
    </sheetView>
  </sheetViews>
  <sheetFormatPr defaultRowHeight="15" x14ac:dyDescent="0.25"/>
  <cols>
    <col min="1" max="2" width="9" style="9"/>
    <col min="3" max="3" width="35" style="9" customWidth="1"/>
    <col min="4" max="4" width="13.375" style="9" customWidth="1"/>
    <col min="5" max="5" width="24.125" style="9" customWidth="1"/>
    <col min="6" max="6" width="11.625" style="9" bestFit="1" customWidth="1"/>
    <col min="7" max="7" width="23.375" style="9" customWidth="1"/>
    <col min="8" max="8" width="9.5" style="9" bestFit="1" customWidth="1"/>
    <col min="9" max="9" width="12.5" style="9" customWidth="1"/>
    <col min="10" max="10" width="9.125" style="9" bestFit="1" customWidth="1"/>
    <col min="11" max="16384" width="9" style="9"/>
  </cols>
  <sheetData>
    <row r="2" spans="3:10" x14ac:dyDescent="0.25">
      <c r="C2" s="15" t="s">
        <v>3</v>
      </c>
      <c r="D2" s="15"/>
      <c r="E2" s="15"/>
      <c r="F2" s="15"/>
      <c r="G2" s="15"/>
      <c r="I2" s="12" t="s">
        <v>26</v>
      </c>
      <c r="J2" s="13"/>
    </row>
    <row r="3" spans="3:10" x14ac:dyDescent="0.25">
      <c r="C3" s="2" t="s">
        <v>2</v>
      </c>
      <c r="D3" s="2">
        <v>1</v>
      </c>
      <c r="E3" s="2">
        <v>2</v>
      </c>
      <c r="F3" s="2">
        <v>3</v>
      </c>
      <c r="G3" s="2" t="s">
        <v>0</v>
      </c>
      <c r="I3" s="2" t="s">
        <v>27</v>
      </c>
      <c r="J3" s="5">
        <v>1475</v>
      </c>
    </row>
    <row r="4" spans="3:10" x14ac:dyDescent="0.25">
      <c r="C4" s="2">
        <v>1</v>
      </c>
      <c r="D4" s="2">
        <v>7</v>
      </c>
      <c r="E4" s="2">
        <v>17</v>
      </c>
      <c r="F4" s="2">
        <v>22</v>
      </c>
      <c r="G4" s="2">
        <v>28</v>
      </c>
    </row>
    <row r="5" spans="3:10" x14ac:dyDescent="0.25">
      <c r="C5" s="2">
        <v>2</v>
      </c>
      <c r="D5" s="2">
        <v>17</v>
      </c>
      <c r="E5" s="2">
        <v>15</v>
      </c>
      <c r="F5" s="2">
        <v>23</v>
      </c>
      <c r="G5" s="2">
        <v>51</v>
      </c>
    </row>
    <row r="6" spans="3:10" x14ac:dyDescent="0.25">
      <c r="C6" s="2">
        <v>3</v>
      </c>
      <c r="D6" s="2">
        <v>22</v>
      </c>
      <c r="E6" s="2">
        <v>23</v>
      </c>
      <c r="F6" s="2">
        <v>7</v>
      </c>
      <c r="G6" s="2">
        <v>26</v>
      </c>
      <c r="H6" s="4"/>
    </row>
    <row r="7" spans="3:10" x14ac:dyDescent="0.25">
      <c r="C7" s="2" t="s">
        <v>1</v>
      </c>
      <c r="D7" s="2">
        <v>28</v>
      </c>
      <c r="E7" s="2">
        <v>50</v>
      </c>
      <c r="F7" s="2">
        <v>27</v>
      </c>
      <c r="G7" s="2">
        <v>105</v>
      </c>
    </row>
    <row r="9" spans="3:10" s="6" customFormat="1" x14ac:dyDescent="0.25">
      <c r="C9" s="3" t="s">
        <v>4</v>
      </c>
      <c r="D9" s="3" t="s">
        <v>5</v>
      </c>
      <c r="E9" s="3">
        <v>0</v>
      </c>
      <c r="F9" s="6" t="s">
        <v>29</v>
      </c>
      <c r="G9" s="6" t="s">
        <v>30</v>
      </c>
      <c r="H9" s="6">
        <f>0.00015</f>
        <v>1.4999999999999999E-4</v>
      </c>
    </row>
    <row r="10" spans="3:10" x14ac:dyDescent="0.25">
      <c r="C10" s="14" t="s">
        <v>13</v>
      </c>
      <c r="D10" s="14"/>
      <c r="E10" s="4"/>
    </row>
    <row r="11" spans="3:10" x14ac:dyDescent="0.25">
      <c r="C11" s="5" t="s">
        <v>6</v>
      </c>
      <c r="D11" s="5">
        <v>0.05</v>
      </c>
      <c r="E11" s="4"/>
    </row>
    <row r="12" spans="3:10" x14ac:dyDescent="0.25">
      <c r="C12" s="5" t="s">
        <v>7</v>
      </c>
      <c r="D12" s="5">
        <v>0.05</v>
      </c>
      <c r="E12" s="4"/>
    </row>
    <row r="13" spans="3:10" x14ac:dyDescent="0.25">
      <c r="C13" s="5" t="s">
        <v>8</v>
      </c>
      <c r="D13" s="5">
        <v>0.05</v>
      </c>
      <c r="E13" s="4"/>
    </row>
    <row r="14" spans="3:10" x14ac:dyDescent="0.25">
      <c r="C14" s="5" t="s">
        <v>9</v>
      </c>
      <c r="D14" s="5">
        <v>0.05</v>
      </c>
      <c r="E14" s="4"/>
    </row>
    <row r="15" spans="3:10" x14ac:dyDescent="0.25">
      <c r="C15" s="5" t="s">
        <v>10</v>
      </c>
      <c r="D15" s="5">
        <v>0.05</v>
      </c>
      <c r="E15" s="4"/>
    </row>
    <row r="16" spans="3:10" x14ac:dyDescent="0.25">
      <c r="C16" s="5" t="s">
        <v>11</v>
      </c>
      <c r="D16" s="5">
        <v>0.05</v>
      </c>
      <c r="E16" s="4"/>
    </row>
    <row r="17" spans="3:8" x14ac:dyDescent="0.25">
      <c r="C17" s="5" t="s">
        <v>12</v>
      </c>
      <c r="D17" s="5">
        <v>0.05</v>
      </c>
      <c r="E17" s="4"/>
    </row>
    <row r="18" spans="3:8" x14ac:dyDescent="0.25">
      <c r="C18" s="7"/>
      <c r="D18" s="7"/>
      <c r="E18" s="4"/>
    </row>
    <row r="19" spans="3:8" x14ac:dyDescent="0.25">
      <c r="C19" s="14" t="s">
        <v>14</v>
      </c>
      <c r="D19" s="14"/>
      <c r="E19" s="14"/>
      <c r="F19" s="14"/>
    </row>
    <row r="20" spans="3:8" x14ac:dyDescent="0.25">
      <c r="C20" s="5" t="s">
        <v>15</v>
      </c>
      <c r="D20" s="5">
        <v>1</v>
      </c>
      <c r="E20" s="5">
        <v>2</v>
      </c>
      <c r="F20" s="5">
        <v>3</v>
      </c>
    </row>
    <row r="21" spans="3:8" x14ac:dyDescent="0.25">
      <c r="C21" s="5">
        <v>1</v>
      </c>
      <c r="D21" s="5">
        <f>EXP(-D11-D14-D17*D4-1)</f>
        <v>0.23457028809379762</v>
      </c>
      <c r="E21" s="5">
        <f>EXP(-D11-D15-D17*E4-1)</f>
        <v>0.14227407158651353</v>
      </c>
      <c r="F21" s="5">
        <f>EXP(-D11-D16-D17*F4-1)</f>
        <v>0.11080315836233387</v>
      </c>
    </row>
    <row r="22" spans="3:8" x14ac:dyDescent="0.25">
      <c r="C22" s="5">
        <v>2</v>
      </c>
      <c r="D22" s="5">
        <f>EXP(-D12-D14-D17*D5-1)</f>
        <v>0.14227407158651353</v>
      </c>
      <c r="E22" s="5">
        <f>EXP(-D12-D15-D17*E5-1)</f>
        <v>0.15723716631362761</v>
      </c>
      <c r="F22" s="1">
        <f>EXP(-D12-D16-D17*F5-1)</f>
        <v>0.10539922456186433</v>
      </c>
    </row>
    <row r="23" spans="3:8" x14ac:dyDescent="0.25">
      <c r="C23" s="5">
        <v>3</v>
      </c>
      <c r="D23" s="5">
        <f>EXP(-D13-D14-D17*D6-1)</f>
        <v>0.11080315836233387</v>
      </c>
      <c r="E23" s="5">
        <f>EXP(-D13-D15-D17*E6-1)</f>
        <v>0.10539922456186433</v>
      </c>
      <c r="F23" s="1">
        <f>EXP(-D13-D16-D17*F6-1)</f>
        <v>0.23457028809379762</v>
      </c>
    </row>
    <row r="24" spans="3:8" x14ac:dyDescent="0.25">
      <c r="C24" s="7"/>
      <c r="D24" s="7"/>
      <c r="E24" s="7"/>
      <c r="F24" s="8"/>
    </row>
    <row r="25" spans="3:8" x14ac:dyDescent="0.25">
      <c r="C25" s="14" t="s">
        <v>16</v>
      </c>
      <c r="D25" s="14"/>
      <c r="E25" s="15" t="s">
        <v>18</v>
      </c>
      <c r="F25" s="15"/>
      <c r="G25" s="14" t="s">
        <v>17</v>
      </c>
      <c r="H25" s="14"/>
    </row>
    <row r="26" spans="3:8" x14ac:dyDescent="0.25">
      <c r="C26" s="5" t="s">
        <v>6</v>
      </c>
      <c r="D26" s="5">
        <f t="shared" ref="D26:D32" si="0">D11</f>
        <v>0.05</v>
      </c>
      <c r="E26" s="5" t="s">
        <v>19</v>
      </c>
      <c r="F26" s="1">
        <f>G4-(D21+E21+F21)</f>
        <v>27.512352481957354</v>
      </c>
      <c r="G26" s="5" t="s">
        <v>6</v>
      </c>
      <c r="H26" s="1">
        <f>D26-H9*F26</f>
        <v>4.5873147127706397E-2</v>
      </c>
    </row>
    <row r="27" spans="3:8" x14ac:dyDescent="0.25">
      <c r="C27" s="5" t="s">
        <v>7</v>
      </c>
      <c r="D27" s="5">
        <f t="shared" si="0"/>
        <v>0.05</v>
      </c>
      <c r="E27" s="5" t="s">
        <v>20</v>
      </c>
      <c r="F27" s="1">
        <f>G5-(D22+E22+F22)</f>
        <v>50.595089537537994</v>
      </c>
      <c r="G27" s="5" t="s">
        <v>7</v>
      </c>
      <c r="H27" s="1">
        <f>D27-H9*F27</f>
        <v>4.2410736569369306E-2</v>
      </c>
    </row>
    <row r="28" spans="3:8" x14ac:dyDescent="0.25">
      <c r="C28" s="5" t="s">
        <v>8</v>
      </c>
      <c r="D28" s="5">
        <f t="shared" si="0"/>
        <v>0.05</v>
      </c>
      <c r="E28" s="5" t="s">
        <v>21</v>
      </c>
      <c r="F28" s="1">
        <f>G6-(D23+E23+F23)</f>
        <v>25.549227328982003</v>
      </c>
      <c r="G28" s="5" t="s">
        <v>8</v>
      </c>
      <c r="H28" s="1">
        <f>D28-H9*F28</f>
        <v>4.61676159006527E-2</v>
      </c>
    </row>
    <row r="29" spans="3:8" x14ac:dyDescent="0.25">
      <c r="C29" s="5" t="s">
        <v>9</v>
      </c>
      <c r="D29" s="5">
        <f t="shared" si="0"/>
        <v>0.05</v>
      </c>
      <c r="E29" s="5" t="s">
        <v>22</v>
      </c>
      <c r="F29" s="1">
        <f>D7-(D21+D22+D23)</f>
        <v>27.512352481957354</v>
      </c>
      <c r="G29" s="5" t="s">
        <v>9</v>
      </c>
      <c r="H29" s="1">
        <f>D29-H9*F29</f>
        <v>4.5873147127706397E-2</v>
      </c>
    </row>
    <row r="30" spans="3:8" x14ac:dyDescent="0.25">
      <c r="C30" s="5" t="s">
        <v>10</v>
      </c>
      <c r="D30" s="5">
        <f t="shared" si="0"/>
        <v>0.05</v>
      </c>
      <c r="E30" s="5" t="s">
        <v>23</v>
      </c>
      <c r="F30" s="1">
        <f>E7-(E21+E22+E23)</f>
        <v>49.595089537537994</v>
      </c>
      <c r="G30" s="5" t="s">
        <v>10</v>
      </c>
      <c r="H30" s="1">
        <f>D30-H9*F30</f>
        <v>4.2560736569369303E-2</v>
      </c>
    </row>
    <row r="31" spans="3:8" x14ac:dyDescent="0.25">
      <c r="C31" s="5" t="s">
        <v>11</v>
      </c>
      <c r="D31" s="5">
        <f t="shared" si="0"/>
        <v>0.05</v>
      </c>
      <c r="E31" s="5" t="s">
        <v>24</v>
      </c>
      <c r="F31" s="1">
        <f>F7-(F21+F22+F23)</f>
        <v>26.549227328982003</v>
      </c>
      <c r="G31" s="5" t="s">
        <v>11</v>
      </c>
      <c r="H31" s="1">
        <f>D31-H9*F31</f>
        <v>4.6017615900652703E-2</v>
      </c>
    </row>
    <row r="32" spans="3:8" x14ac:dyDescent="0.25">
      <c r="C32" s="5" t="s">
        <v>12</v>
      </c>
      <c r="D32" s="5">
        <f t="shared" si="0"/>
        <v>0.05</v>
      </c>
      <c r="E32" s="5" t="s">
        <v>25</v>
      </c>
      <c r="F32" s="1">
        <f>J3-(D21*D4+E21*E4+F21*F4+D22*D5+E22*E5+F22*F5+D23*D6+E23*E6+F23*F6)</f>
        <v>1454.7964367402526</v>
      </c>
      <c r="G32" s="5" t="s">
        <v>12</v>
      </c>
      <c r="H32" s="1">
        <f>D32-H9*F32</f>
        <v>-0.16821946551103789</v>
      </c>
    </row>
    <row r="34" spans="3:9" s="6" customFormat="1" x14ac:dyDescent="0.25">
      <c r="C34" s="3" t="s">
        <v>28</v>
      </c>
      <c r="D34" s="3" t="s">
        <v>5</v>
      </c>
      <c r="E34" s="3">
        <v>1</v>
      </c>
      <c r="F34" s="6" t="s">
        <v>29</v>
      </c>
      <c r="G34" s="6" t="s">
        <v>30</v>
      </c>
      <c r="H34" s="11">
        <f>0.000035</f>
        <v>3.4999999999999997E-5</v>
      </c>
      <c r="I34" s="11"/>
    </row>
    <row r="37" spans="3:9" x14ac:dyDescent="0.25">
      <c r="C37" s="14" t="s">
        <v>14</v>
      </c>
      <c r="D37" s="14"/>
      <c r="E37" s="14"/>
      <c r="F37" s="14"/>
    </row>
    <row r="38" spans="3:9" x14ac:dyDescent="0.25">
      <c r="C38" s="5" t="s">
        <v>15</v>
      </c>
      <c r="D38" s="5">
        <v>1</v>
      </c>
      <c r="E38" s="5">
        <v>2</v>
      </c>
      <c r="F38" s="5">
        <v>3</v>
      </c>
    </row>
    <row r="39" spans="3:9" x14ac:dyDescent="0.25">
      <c r="C39" s="5">
        <v>1</v>
      </c>
      <c r="D39" s="5">
        <f>EXP(-H26-H29-H32*D4-1)</f>
        <v>1.0895774541306262</v>
      </c>
      <c r="E39" s="5">
        <f>EXP(-H26-H30-H32*E4-1)</f>
        <v>5.8784729746277931</v>
      </c>
      <c r="F39" s="5">
        <f>EXP(-H26-H31-H32*F6-1)</f>
        <v>1.0894200555826592</v>
      </c>
    </row>
    <row r="40" spans="3:9" x14ac:dyDescent="0.25">
      <c r="C40" s="5">
        <v>2</v>
      </c>
      <c r="D40" s="5">
        <f>EXP(-H27-H29-H32*D5-1)</f>
        <v>5.8793548117101162</v>
      </c>
      <c r="E40" s="5">
        <f>EXP(-H27-H30-H32*E5-1)</f>
        <v>4.2136131478842396</v>
      </c>
      <c r="F40" s="1">
        <f>EXP(-H27-H31-H32*F5-1)</f>
        <v>16.129007424967568</v>
      </c>
    </row>
    <row r="41" spans="3:9" x14ac:dyDescent="0.25">
      <c r="C41" s="5">
        <v>3</v>
      </c>
      <c r="D41" s="5">
        <f>EXP(-H28-H29-H32*D6-1)</f>
        <v>13.582571699095446</v>
      </c>
      <c r="E41" s="5">
        <f>EXP(-H28-H30-H32*E6-1)</f>
        <v>16.124169448472834</v>
      </c>
      <c r="F41" s="1">
        <f>EXP(-H28-H31-H32*F6-1)</f>
        <v>1.0890993026238516</v>
      </c>
    </row>
    <row r="43" spans="3:9" x14ac:dyDescent="0.25">
      <c r="C43" s="14" t="s">
        <v>16</v>
      </c>
      <c r="D43" s="14"/>
      <c r="E43" s="15" t="s">
        <v>18</v>
      </c>
      <c r="F43" s="15"/>
      <c r="G43" s="14" t="s">
        <v>17</v>
      </c>
      <c r="H43" s="14"/>
    </row>
    <row r="44" spans="3:9" x14ac:dyDescent="0.25">
      <c r="C44" s="10" t="s">
        <v>6</v>
      </c>
      <c r="D44" s="10">
        <f t="shared" ref="D44:D50" si="1">H26</f>
        <v>4.5873147127706397E-2</v>
      </c>
      <c r="E44" s="10" t="s">
        <v>19</v>
      </c>
      <c r="F44" s="1">
        <f>G4-(D39+E39+F39)</f>
        <v>19.942529515658922</v>
      </c>
      <c r="G44" s="10" t="s">
        <v>6</v>
      </c>
      <c r="H44" s="1">
        <f>D44-H34*F44</f>
        <v>4.5175158594658336E-2</v>
      </c>
    </row>
    <row r="45" spans="3:9" x14ac:dyDescent="0.25">
      <c r="C45" s="10" t="s">
        <v>7</v>
      </c>
      <c r="D45" s="10">
        <f t="shared" si="1"/>
        <v>4.2410736569369306E-2</v>
      </c>
      <c r="E45" s="10" t="s">
        <v>20</v>
      </c>
      <c r="F45" s="1">
        <f>G5-(D40+E40+F40)</f>
        <v>24.778024615438078</v>
      </c>
      <c r="G45" s="10" t="s">
        <v>7</v>
      </c>
      <c r="H45" s="1">
        <f>D45-H34*F45</f>
        <v>4.154350570782897E-2</v>
      </c>
    </row>
    <row r="46" spans="3:9" x14ac:dyDescent="0.25">
      <c r="C46" s="10" t="s">
        <v>8</v>
      </c>
      <c r="D46" s="10">
        <f t="shared" si="1"/>
        <v>4.61676159006527E-2</v>
      </c>
      <c r="E46" s="10" t="s">
        <v>21</v>
      </c>
      <c r="F46" s="1">
        <f>G6-(D41+E41+F41)</f>
        <v>-4.7958404501921308</v>
      </c>
      <c r="G46" s="10" t="s">
        <v>8</v>
      </c>
      <c r="H46" s="1">
        <f>D46-H34*F46</f>
        <v>4.6335470316409423E-2</v>
      </c>
    </row>
    <row r="47" spans="3:9" x14ac:dyDescent="0.25">
      <c r="C47" s="10" t="s">
        <v>9</v>
      </c>
      <c r="D47" s="10">
        <f t="shared" si="1"/>
        <v>4.5873147127706397E-2</v>
      </c>
      <c r="E47" s="10" t="s">
        <v>22</v>
      </c>
      <c r="F47" s="1">
        <f>D7-(D39+D40+D41)</f>
        <v>7.4484960350638119</v>
      </c>
      <c r="G47" s="10" t="s">
        <v>9</v>
      </c>
      <c r="H47" s="1">
        <f>D47-H34*F47</f>
        <v>4.5612449766479164E-2</v>
      </c>
    </row>
    <row r="48" spans="3:9" x14ac:dyDescent="0.25">
      <c r="C48" s="10" t="s">
        <v>10</v>
      </c>
      <c r="D48" s="10">
        <f t="shared" si="1"/>
        <v>4.2560736569369303E-2</v>
      </c>
      <c r="E48" s="10" t="s">
        <v>23</v>
      </c>
      <c r="F48" s="1">
        <f>E7-(E39+E40+E41)</f>
        <v>23.783744429015133</v>
      </c>
      <c r="G48" s="10" t="s">
        <v>10</v>
      </c>
      <c r="H48" s="1">
        <f>D48-H34*F48</f>
        <v>4.1728305514353775E-2</v>
      </c>
    </row>
    <row r="49" spans="3:9" x14ac:dyDescent="0.25">
      <c r="C49" s="10" t="s">
        <v>11</v>
      </c>
      <c r="D49" s="10">
        <f t="shared" si="1"/>
        <v>4.6017615900652703E-2</v>
      </c>
      <c r="E49" s="10" t="s">
        <v>24</v>
      </c>
      <c r="F49" s="1">
        <f>F7-(F39+F40+F41)</f>
        <v>8.6924732168259204</v>
      </c>
      <c r="G49" s="10" t="s">
        <v>11</v>
      </c>
      <c r="H49" s="1">
        <f>D49-H34*F49</f>
        <v>4.5713379338063798E-2</v>
      </c>
    </row>
    <row r="50" spans="3:9" x14ac:dyDescent="0.25">
      <c r="C50" s="10" t="s">
        <v>12</v>
      </c>
      <c r="D50" s="10">
        <f t="shared" si="1"/>
        <v>-0.16821946551103789</v>
      </c>
      <c r="E50" s="10" t="s">
        <v>25</v>
      </c>
      <c r="F50" s="1">
        <f>J3-(D39*D22+E39*E22+F39*F22+D40*D23+E40*E23+F40*F23+D41*D24+E41*E24+F41*F24)</f>
        <v>1468.926894358427</v>
      </c>
      <c r="G50" s="10" t="s">
        <v>12</v>
      </c>
      <c r="H50" s="1">
        <f>D50-H34*F50</f>
        <v>-0.21963190681358283</v>
      </c>
    </row>
    <row r="53" spans="3:9" s="6" customFormat="1" x14ac:dyDescent="0.25">
      <c r="C53" s="3" t="s">
        <v>28</v>
      </c>
      <c r="D53" s="3" t="s">
        <v>5</v>
      </c>
      <c r="E53" s="3">
        <v>2</v>
      </c>
      <c r="G53" s="6" t="s">
        <v>29</v>
      </c>
      <c r="H53" s="6" t="s">
        <v>30</v>
      </c>
      <c r="I53" s="6">
        <f>0.000025</f>
        <v>2.5000000000000001E-5</v>
      </c>
    </row>
    <row r="55" spans="3:9" x14ac:dyDescent="0.25">
      <c r="C55" s="14" t="s">
        <v>14</v>
      </c>
      <c r="D55" s="14"/>
      <c r="E55" s="14"/>
      <c r="F55" s="14"/>
    </row>
    <row r="56" spans="3:9" x14ac:dyDescent="0.25">
      <c r="C56" s="10" t="s">
        <v>15</v>
      </c>
      <c r="D56" s="10">
        <v>1</v>
      </c>
      <c r="E56" s="10">
        <v>2</v>
      </c>
      <c r="F56" s="10">
        <v>3</v>
      </c>
    </row>
    <row r="57" spans="3:9" x14ac:dyDescent="0.25">
      <c r="C57" s="10">
        <v>1</v>
      </c>
      <c r="D57" s="10">
        <f>EXP(-H44-H47-H50*D4-1)</f>
        <v>1.5630448398224412</v>
      </c>
      <c r="E57" s="10">
        <f>EXP(-H44-H48-H50*E4-1)</f>
        <v>14.109367686613115</v>
      </c>
      <c r="F57" s="10">
        <f>EXP(-H44-H49-H50*F4-1)</f>
        <v>42.140674396681376</v>
      </c>
    </row>
    <row r="58" spans="3:9" x14ac:dyDescent="0.25">
      <c r="C58" s="10">
        <v>2</v>
      </c>
      <c r="D58" s="10">
        <f>EXP(-H45-H47-H50*D5-1)</f>
        <v>14.105805642814033</v>
      </c>
      <c r="E58" s="10">
        <f>EXP(-H45-H48-H50*E5-1)</f>
        <v>9.1267237978564317</v>
      </c>
      <c r="F58" s="1">
        <f>EXP(-H45-H49-H50*F5-1)</f>
        <v>52.682164918095772</v>
      </c>
    </row>
    <row r="59" spans="3:9" x14ac:dyDescent="0.25">
      <c r="C59" s="10">
        <v>3</v>
      </c>
      <c r="D59" s="10">
        <f>EXP(-H46-H47-H50*D6-1)</f>
        <v>42.096054957121467</v>
      </c>
      <c r="E59" s="10">
        <f>EXP(-H46-H48-H50*E6-1)</f>
        <v>52.639673310045239</v>
      </c>
      <c r="F59" s="1">
        <f>EXP(-H46-H49-H50*F6-1)</f>
        <v>1.5610747057954786</v>
      </c>
    </row>
    <row r="61" spans="3:9" x14ac:dyDescent="0.25">
      <c r="C61" s="14" t="s">
        <v>16</v>
      </c>
      <c r="D61" s="14"/>
      <c r="E61" s="15" t="s">
        <v>18</v>
      </c>
      <c r="F61" s="15"/>
      <c r="G61" s="14" t="s">
        <v>17</v>
      </c>
      <c r="H61" s="14"/>
    </row>
    <row r="62" spans="3:9" x14ac:dyDescent="0.25">
      <c r="C62" s="10" t="s">
        <v>6</v>
      </c>
      <c r="D62" s="10">
        <f t="shared" ref="D62:D68" si="2">H44</f>
        <v>4.5175158594658336E-2</v>
      </c>
      <c r="E62" s="10" t="s">
        <v>19</v>
      </c>
      <c r="F62" s="1">
        <f>G4-(D57+E57+F57)</f>
        <v>-29.813086923116934</v>
      </c>
      <c r="G62" s="10" t="s">
        <v>6</v>
      </c>
      <c r="H62" s="1">
        <f>D62-I53*F62</f>
        <v>4.592048576773626E-2</v>
      </c>
    </row>
    <row r="63" spans="3:9" x14ac:dyDescent="0.25">
      <c r="C63" s="10" t="s">
        <v>7</v>
      </c>
      <c r="D63" s="10">
        <f t="shared" si="2"/>
        <v>4.154350570782897E-2</v>
      </c>
      <c r="E63" s="10" t="s">
        <v>20</v>
      </c>
      <c r="F63" s="1">
        <f>G5-(D58+E58+F58)</f>
        <v>-24.914694358766241</v>
      </c>
      <c r="G63" s="10" t="s">
        <v>7</v>
      </c>
      <c r="H63" s="1">
        <f>D63-I53*F63</f>
        <v>4.216637306679813E-2</v>
      </c>
    </row>
    <row r="64" spans="3:9" x14ac:dyDescent="0.25">
      <c r="C64" s="10" t="s">
        <v>8</v>
      </c>
      <c r="D64" s="10">
        <f t="shared" si="2"/>
        <v>4.6335470316409423E-2</v>
      </c>
      <c r="E64" s="10" t="s">
        <v>21</v>
      </c>
      <c r="F64" s="1">
        <f>G6-(D59+E59+F59)</f>
        <v>-70.296802972962183</v>
      </c>
      <c r="G64" s="10" t="s">
        <v>8</v>
      </c>
      <c r="H64" s="1">
        <f>D64-I53*F64</f>
        <v>4.809289039073348E-2</v>
      </c>
    </row>
    <row r="65" spans="3:9" x14ac:dyDescent="0.25">
      <c r="C65" s="10" t="s">
        <v>9</v>
      </c>
      <c r="D65" s="10">
        <f t="shared" si="2"/>
        <v>4.5612449766479164E-2</v>
      </c>
      <c r="E65" s="10" t="s">
        <v>22</v>
      </c>
      <c r="F65" s="1">
        <f>D7-(D57+D58+D59)</f>
        <v>-29.764905439757939</v>
      </c>
      <c r="G65" s="10" t="s">
        <v>9</v>
      </c>
      <c r="H65" s="1">
        <f>D65-I53*F65</f>
        <v>4.6356572402473116E-2</v>
      </c>
    </row>
    <row r="66" spans="3:9" x14ac:dyDescent="0.25">
      <c r="C66" s="10" t="s">
        <v>10</v>
      </c>
      <c r="D66" s="10">
        <f t="shared" si="2"/>
        <v>4.1728305514353775E-2</v>
      </c>
      <c r="E66" s="10" t="s">
        <v>23</v>
      </c>
      <c r="F66" s="1">
        <f>E7-(E57+E58+E59)</f>
        <v>-25.875764794514794</v>
      </c>
      <c r="G66" s="10" t="s">
        <v>10</v>
      </c>
      <c r="H66" s="1">
        <f>D66-I53*F66</f>
        <v>4.2375199634216647E-2</v>
      </c>
    </row>
    <row r="67" spans="3:9" x14ac:dyDescent="0.25">
      <c r="C67" s="10" t="s">
        <v>11</v>
      </c>
      <c r="D67" s="10">
        <f t="shared" si="2"/>
        <v>4.5713379338063798E-2</v>
      </c>
      <c r="E67" s="10" t="s">
        <v>24</v>
      </c>
      <c r="F67" s="1">
        <f>F7-(F57+F58+F59)</f>
        <v>-69.383914020572632</v>
      </c>
      <c r="G67" s="10" t="s">
        <v>11</v>
      </c>
      <c r="H67" s="1">
        <f>D67-I53*F67</f>
        <v>4.7447977188578114E-2</v>
      </c>
    </row>
    <row r="68" spans="3:9" x14ac:dyDescent="0.25">
      <c r="C68" s="10" t="s">
        <v>12</v>
      </c>
      <c r="D68" s="10">
        <f t="shared" si="2"/>
        <v>-0.21963190681358283</v>
      </c>
      <c r="E68" s="10" t="s">
        <v>25</v>
      </c>
      <c r="F68" s="1">
        <f>J3-(D57*D40+E57*E40+F57*F40+D58*D41+E58*E41+F58*F41+D59*D42+E59*E42+F59*F42)</f>
        <v>330.54157075412445</v>
      </c>
      <c r="G68" s="10" t="s">
        <v>12</v>
      </c>
      <c r="H68" s="1">
        <f>D68-I53*F68</f>
        <v>-0.22789544608243595</v>
      </c>
    </row>
    <row r="71" spans="3:9" s="6" customFormat="1" x14ac:dyDescent="0.25">
      <c r="C71" s="3" t="s">
        <v>28</v>
      </c>
      <c r="D71" s="3" t="s">
        <v>5</v>
      </c>
      <c r="E71" s="3">
        <v>3</v>
      </c>
      <c r="G71" s="6" t="s">
        <v>29</v>
      </c>
      <c r="H71" s="6" t="s">
        <v>30</v>
      </c>
      <c r="I71" s="6">
        <f>0.000015</f>
        <v>1.5E-5</v>
      </c>
    </row>
    <row r="73" spans="3:9" x14ac:dyDescent="0.25">
      <c r="C73" s="14" t="s">
        <v>14</v>
      </c>
      <c r="D73" s="14"/>
      <c r="E73" s="14"/>
      <c r="F73" s="14"/>
    </row>
    <row r="74" spans="3:9" x14ac:dyDescent="0.25">
      <c r="C74" s="10" t="s">
        <v>15</v>
      </c>
      <c r="D74" s="10">
        <v>1</v>
      </c>
      <c r="E74" s="10">
        <v>2</v>
      </c>
      <c r="F74" s="10">
        <v>3</v>
      </c>
    </row>
    <row r="75" spans="3:9" x14ac:dyDescent="0.25">
      <c r="C75" s="10">
        <v>1</v>
      </c>
      <c r="D75" s="10">
        <f>EXP(-H62-H65-H68*D4-1)</f>
        <v>1.6536600846830041</v>
      </c>
      <c r="E75" s="10">
        <f>EXP(-H62-H66-H68*E4-1)</f>
        <v>16.214840416649761</v>
      </c>
      <c r="F75" s="10">
        <f>EXP(-H62-H67-H68*F4-1)</f>
        <v>50.417147775773302</v>
      </c>
    </row>
    <row r="76" spans="3:9" x14ac:dyDescent="0.25">
      <c r="C76" s="10">
        <v>2</v>
      </c>
      <c r="D76" s="10">
        <f>EXP(-H63-H65-H68*D5-1)</f>
        <v>16.211155849618454</v>
      </c>
      <c r="E76" s="10">
        <f>EXP(-H63-H66-H68*E5-1)</f>
        <v>10.318001813007577</v>
      </c>
      <c r="F76" s="1">
        <f>EXP(-H63-H67-H68*F5-1)</f>
        <v>63.559781860683266</v>
      </c>
    </row>
    <row r="77" spans="3:9" x14ac:dyDescent="0.25">
      <c r="C77" s="10">
        <v>3</v>
      </c>
      <c r="D77" s="10">
        <f>EXP(-H64-H65-H68*D6-1)</f>
        <v>50.362676294386794</v>
      </c>
      <c r="E77" s="10">
        <f>EXP(-H64-H66-H68*E6-1)</f>
        <v>63.505541504032685</v>
      </c>
      <c r="F77" s="1">
        <f>EXP(-H64-H67-H68*F6-1)</f>
        <v>1.6482716515319025</v>
      </c>
    </row>
    <row r="79" spans="3:9" x14ac:dyDescent="0.25">
      <c r="C79" s="14" t="s">
        <v>16</v>
      </c>
      <c r="D79" s="14"/>
      <c r="E79" s="15" t="s">
        <v>18</v>
      </c>
      <c r="F79" s="15"/>
      <c r="G79" s="14" t="s">
        <v>17</v>
      </c>
      <c r="H79" s="14"/>
    </row>
    <row r="80" spans="3:9" x14ac:dyDescent="0.25">
      <c r="C80" s="10" t="s">
        <v>6</v>
      </c>
      <c r="D80" s="10">
        <f t="shared" ref="D80:D86" si="3">H62</f>
        <v>4.592048576773626E-2</v>
      </c>
      <c r="E80" s="10" t="s">
        <v>19</v>
      </c>
      <c r="F80" s="1">
        <f>G4-(D75+E75+F75)</f>
        <v>-40.285648277106063</v>
      </c>
      <c r="G80" s="10" t="s">
        <v>6</v>
      </c>
      <c r="H80" s="1">
        <f>D80-I71*F80</f>
        <v>4.6524770491892853E-2</v>
      </c>
    </row>
    <row r="81" spans="3:8" x14ac:dyDescent="0.25">
      <c r="C81" s="10" t="s">
        <v>7</v>
      </c>
      <c r="D81" s="10">
        <f t="shared" si="3"/>
        <v>4.216637306679813E-2</v>
      </c>
      <c r="E81" s="10" t="s">
        <v>20</v>
      </c>
      <c r="F81" s="1">
        <f>G5-(D76+E76+F76)</f>
        <v>-39.088939523309293</v>
      </c>
      <c r="G81" s="10" t="s">
        <v>7</v>
      </c>
      <c r="H81" s="1">
        <f>D81-I71*F81</f>
        <v>4.2752707159647768E-2</v>
      </c>
    </row>
    <row r="82" spans="3:8" x14ac:dyDescent="0.25">
      <c r="C82" s="10" t="s">
        <v>8</v>
      </c>
      <c r="D82" s="10">
        <f t="shared" si="3"/>
        <v>4.809289039073348E-2</v>
      </c>
      <c r="E82" s="10" t="s">
        <v>21</v>
      </c>
      <c r="F82" s="1">
        <f>G6-(D77+E77+F77)</f>
        <v>-89.516489449951379</v>
      </c>
      <c r="G82" s="10" t="s">
        <v>8</v>
      </c>
      <c r="H82" s="1">
        <f>D82-I71*F82</f>
        <v>4.9435637732482753E-2</v>
      </c>
    </row>
    <row r="83" spans="3:8" x14ac:dyDescent="0.25">
      <c r="C83" s="10" t="s">
        <v>9</v>
      </c>
      <c r="D83" s="10">
        <f t="shared" si="3"/>
        <v>4.6356572402473116E-2</v>
      </c>
      <c r="E83" s="10" t="s">
        <v>22</v>
      </c>
      <c r="F83" s="1">
        <f>D7-(D75+D76+D77)</f>
        <v>-40.227492228688249</v>
      </c>
      <c r="G83" s="10" t="s">
        <v>9</v>
      </c>
      <c r="H83" s="1">
        <f>D83-I71*F83</f>
        <v>4.6959984785903443E-2</v>
      </c>
    </row>
    <row r="84" spans="3:8" x14ac:dyDescent="0.25">
      <c r="C84" s="10" t="s">
        <v>10</v>
      </c>
      <c r="D84" s="10">
        <f t="shared" si="3"/>
        <v>4.2375199634216647E-2</v>
      </c>
      <c r="E84" s="10" t="s">
        <v>23</v>
      </c>
      <c r="F84" s="1">
        <f>E7-(E75+E76+E77)</f>
        <v>-40.038383733690026</v>
      </c>
      <c r="G84" s="10" t="s">
        <v>10</v>
      </c>
      <c r="H84" s="1">
        <f>D84-I71*F84</f>
        <v>4.2975775390221994E-2</v>
      </c>
    </row>
    <row r="85" spans="3:8" x14ac:dyDescent="0.25">
      <c r="C85" s="10" t="s">
        <v>11</v>
      </c>
      <c r="D85" s="10">
        <f t="shared" si="3"/>
        <v>4.7447977188578114E-2</v>
      </c>
      <c r="E85" s="10" t="s">
        <v>24</v>
      </c>
      <c r="F85" s="1">
        <f>F7-(F75+F76+F77)</f>
        <v>-88.62520128798846</v>
      </c>
      <c r="G85" s="10" t="s">
        <v>11</v>
      </c>
      <c r="H85" s="1">
        <f>D85-I71*F85</f>
        <v>4.8777355207897943E-2</v>
      </c>
    </row>
    <row r="86" spans="3:8" x14ac:dyDescent="0.25">
      <c r="C86" s="10" t="s">
        <v>12</v>
      </c>
      <c r="D86" s="10">
        <f t="shared" si="3"/>
        <v>-0.22789544608243595</v>
      </c>
      <c r="E86" s="10" t="s">
        <v>25</v>
      </c>
      <c r="F86" s="1">
        <f>J3-(D75*D58+E75*E58+F75*F58+D76*D59+E76*E59+F76*F59+D77*D60+E77*E60+F77*F60)</f>
        <v>-2677.1825914679584</v>
      </c>
      <c r="G86" s="10" t="s">
        <v>12</v>
      </c>
      <c r="H86" s="1">
        <f>D86-I71*F86</f>
        <v>-0.18773770721041658</v>
      </c>
    </row>
  </sheetData>
  <mergeCells count="19">
    <mergeCell ref="C73:F73"/>
    <mergeCell ref="C79:D79"/>
    <mergeCell ref="E79:F79"/>
    <mergeCell ref="G79:H79"/>
    <mergeCell ref="C43:D43"/>
    <mergeCell ref="E43:F43"/>
    <mergeCell ref="G43:H43"/>
    <mergeCell ref="C55:F55"/>
    <mergeCell ref="C61:D61"/>
    <mergeCell ref="E61:F61"/>
    <mergeCell ref="G61:H61"/>
    <mergeCell ref="I2:J2"/>
    <mergeCell ref="G25:H25"/>
    <mergeCell ref="C37:F37"/>
    <mergeCell ref="C2:G2"/>
    <mergeCell ref="C10:D10"/>
    <mergeCell ref="C19:F19"/>
    <mergeCell ref="C25:D25"/>
    <mergeCell ref="E25:F2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6"/>
  <sheetViews>
    <sheetView tabSelected="1" workbookViewId="0">
      <selection activeCell="H15" sqref="H15"/>
    </sheetView>
  </sheetViews>
  <sheetFormatPr defaultRowHeight="13.5" x14ac:dyDescent="0.15"/>
  <cols>
    <col min="3" max="3" width="16.625" customWidth="1"/>
  </cols>
  <sheetData>
    <row r="3" spans="3:14" x14ac:dyDescent="0.15">
      <c r="C3" t="s">
        <v>31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</row>
    <row r="4" spans="3:14" x14ac:dyDescent="0.15">
      <c r="C4" t="s">
        <v>32</v>
      </c>
      <c r="D4">
        <f>1/(D3+1)</f>
        <v>0.5</v>
      </c>
      <c r="E4">
        <f t="shared" ref="E4:N4" si="0">1/(E3+1)</f>
        <v>0.33333333333333331</v>
      </c>
      <c r="F4">
        <f t="shared" si="0"/>
        <v>0.25</v>
      </c>
      <c r="G4">
        <f t="shared" si="0"/>
        <v>0.2</v>
      </c>
      <c r="H4">
        <f t="shared" si="0"/>
        <v>0.16666666666666666</v>
      </c>
      <c r="I4">
        <f t="shared" si="0"/>
        <v>0.14285714285714285</v>
      </c>
      <c r="J4">
        <f t="shared" si="0"/>
        <v>0.125</v>
      </c>
      <c r="K4">
        <f t="shared" si="0"/>
        <v>0.1111111111111111</v>
      </c>
      <c r="L4">
        <f t="shared" si="0"/>
        <v>0.1</v>
      </c>
      <c r="M4">
        <f t="shared" si="0"/>
        <v>9.0909090909090912E-2</v>
      </c>
      <c r="N4">
        <f t="shared" si="0"/>
        <v>8.3333333333333329E-2</v>
      </c>
    </row>
    <row r="5" spans="3:14" x14ac:dyDescent="0.15">
      <c r="C5" t="s">
        <v>33</v>
      </c>
      <c r="D5">
        <f>LOG(1/(D3+1))</f>
        <v>-0.3010299956639812</v>
      </c>
      <c r="E5">
        <f t="shared" ref="E5:N5" si="1">LOG(1/(E3+1))</f>
        <v>-0.47712125471966244</v>
      </c>
      <c r="F5">
        <f t="shared" si="1"/>
        <v>-0.6020599913279624</v>
      </c>
      <c r="G5">
        <f t="shared" si="1"/>
        <v>-0.69897000433601875</v>
      </c>
      <c r="H5">
        <f t="shared" si="1"/>
        <v>-0.77815125038364363</v>
      </c>
      <c r="I5">
        <f t="shared" si="1"/>
        <v>-0.84509804001425681</v>
      </c>
      <c r="J5">
        <f t="shared" si="1"/>
        <v>-0.90308998699194354</v>
      </c>
      <c r="K5">
        <f t="shared" si="1"/>
        <v>-0.95424250943932487</v>
      </c>
      <c r="L5">
        <f t="shared" si="1"/>
        <v>-1</v>
      </c>
      <c r="M5">
        <f t="shared" si="1"/>
        <v>-1.0413926851582249</v>
      </c>
      <c r="N5">
        <f t="shared" si="1"/>
        <v>-1.0791812460476249</v>
      </c>
    </row>
    <row r="6" spans="3:14" x14ac:dyDescent="0.15">
      <c r="C6" t="s">
        <v>34</v>
      </c>
      <c r="D6">
        <f>1/(D3+3)</f>
        <v>0.25</v>
      </c>
      <c r="E6">
        <f t="shared" ref="E6:N6" si="2">1/(E3+3)</f>
        <v>0.2</v>
      </c>
      <c r="F6">
        <f t="shared" si="2"/>
        <v>0.16666666666666666</v>
      </c>
      <c r="G6">
        <f t="shared" si="2"/>
        <v>0.14285714285714285</v>
      </c>
      <c r="H6">
        <f t="shared" si="2"/>
        <v>0.125</v>
      </c>
      <c r="I6">
        <f t="shared" si="2"/>
        <v>0.1111111111111111</v>
      </c>
      <c r="J6">
        <f t="shared" si="2"/>
        <v>0.1</v>
      </c>
      <c r="K6">
        <f t="shared" si="2"/>
        <v>9.0909090909090912E-2</v>
      </c>
      <c r="L6">
        <f t="shared" si="2"/>
        <v>8.3333333333333329E-2</v>
      </c>
      <c r="M6">
        <f t="shared" si="2"/>
        <v>7.6923076923076927E-2</v>
      </c>
      <c r="N6">
        <f t="shared" si="2"/>
        <v>7.1428571428571425E-2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2020-10-09T01:06:20Z</dcterms:modified>
</cp:coreProperties>
</file>