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oC" sheetId="1" state="visible" r:id="rId2"/>
    <sheet name="A2" sheetId="2" state="visible" r:id="rId3"/>
    <sheet name="A5" sheetId="3" state="visible" r:id="rId4"/>
    <sheet name="A8" sheetId="4" state="visible" r:id="rId5"/>
    <sheet name="B1" sheetId="5" state="visible" r:id="rId6"/>
    <sheet name="B2" sheetId="6" state="visible" r:id="rId7"/>
    <sheet name="B4" sheetId="7" state="visible" r:id="rId8"/>
    <sheet name="B5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<sst xmlns="http://schemas.openxmlformats.org/spreadsheetml/2006/main" count="101" uniqueCount="55">
  <si>
    <t>AU</t>
  </si>
  <si>
    <t>=</t>
  </si>
  <si>
    <t>km</t>
  </si>
  <si>
    <t>sidereal year</t>
  </si>
  <si>
    <t>days</t>
  </si>
  <si>
    <t>gravitational constant (G)</t>
  </si>
  <si>
    <t>m3 kg−1 s−2</t>
  </si>
  <si>
    <t>Boltzmann constant (k)</t>
  </si>
  <si>
    <t>joules/kelvin (J/K)</t>
  </si>
  <si>
    <t>Wien's Constant (b)</t>
  </si>
  <si>
    <t>m K</t>
  </si>
  <si>
    <t>Earth mass</t>
  </si>
  <si>
    <t>kg</t>
  </si>
  <si>
    <t>Earth radius (mean)</t>
  </si>
  <si>
    <t>Sun mass</t>
  </si>
  <si>
    <t>Sun radius (mean)</t>
  </si>
  <si>
    <t>Saturn radius</t>
  </si>
  <si>
    <t>Wien's const</t>
  </si>
  <si>
    <t>Stefan-Boltzmann constant (σ)</t>
  </si>
  <si>
    <t>speed of light in vacuum</t>
  </si>
  <si>
    <t>m/s</t>
  </si>
  <si>
    <t>Boltzmann constant</t>
  </si>
  <si>
    <t>g</t>
  </si>
  <si>
    <t>m/s2</t>
  </si>
  <si>
    <t>Sun surface temperature</t>
  </si>
  <si>
    <t>K</t>
  </si>
  <si>
    <t>Sun luminosity</t>
  </si>
  <si>
    <t>W</t>
  </si>
  <si>
    <t>proton mass</t>
  </si>
  <si>
    <t>parsec</t>
  </si>
  <si>
    <t>vt</t>
  </si>
  <si>
    <t>ve</t>
  </si>
  <si>
    <t>436855.50 222545.21</t>
  </si>
  <si>
    <t>km/s</t>
  </si>
  <si>
    <t>d</t>
  </si>
  <si>
    <t>pc</t>
  </si>
  <si>
    <t>1 pc=</t>
  </si>
  <si>
    <t>b/bs=</t>
  </si>
  <si>
    <t>AB</t>
  </si>
  <si>
    <t>M/Ms</t>
  </si>
  <si>
    <t>Mb</t>
  </si>
  <si>
    <t>xMs</t>
  </si>
  <si>
    <t>Ma</t>
  </si>
  <si>
    <t>T1</t>
  </si>
  <si>
    <t>T2</t>
  </si>
  <si>
    <t>R1</t>
  </si>
  <si>
    <t>Rs</t>
  </si>
  <si>
    <t>R2</t>
  </si>
  <si>
    <t>(1)</t>
  </si>
  <si>
    <t>(2)</t>
  </si>
  <si>
    <t>v1</t>
  </si>
  <si>
    <t>v2</t>
  </si>
  <si>
    <t>t1</t>
  </si>
  <si>
    <t>s</t>
  </si>
  <si>
    <t>t2</t>
  </si>
</sst>
</file>

<file path=xl/styles.xml><?xml version="1.0" encoding="utf-8"?>
<styleSheet xmlns="http://schemas.openxmlformats.org/spreadsheetml/2006/main">
  <numFmts count="5">
    <numFmt formatCode="GENERAL" numFmtId="164"/>
    <numFmt formatCode="#,##0_р_.;\-#,##0_р_." numFmtId="165"/>
    <numFmt formatCode="0.00E+00" numFmtId="166"/>
    <numFmt formatCode="0.00" numFmtId="167"/>
    <numFmt formatCode="0.0" numFmtId="168"/>
  </numFmts>
  <fonts count="6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333333"/>
      <sz val="10"/>
    </font>
    <font>
      <name val="Arial"/>
      <charset val="1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30.8588235294118"/>
    <col collapsed="false" hidden="false" max="2" min="2" style="1" width="8.14901960784314"/>
    <col collapsed="false" hidden="false" max="3" min="3" style="2" width="14.2901960784314"/>
    <col collapsed="false" hidden="false" max="1025" min="4" style="1" width="9.32549019607843"/>
  </cols>
  <sheetData>
    <row collapsed="false" customFormat="false" customHeight="false" hidden="false" ht="12.1" outlineLevel="0" r="1">
      <c r="A1" s="1" t="s">
        <v>0</v>
      </c>
      <c r="B1" s="3" t="s">
        <v>1</v>
      </c>
      <c r="C1" s="4" t="n">
        <f aca="false">1.49597870691*10^8</f>
        <v>149597870.691</v>
      </c>
      <c r="D1" s="1" t="s">
        <v>2</v>
      </c>
    </row>
    <row collapsed="false" customFormat="false" customHeight="false" hidden="false" ht="12.1" outlineLevel="0" r="2">
      <c r="A2" s="1" t="s">
        <v>3</v>
      </c>
      <c r="B2" s="3" t="s">
        <v>1</v>
      </c>
      <c r="C2" s="4" t="n">
        <v>365.2564</v>
      </c>
      <c r="D2" s="1" t="s">
        <v>4</v>
      </c>
    </row>
    <row collapsed="false" customFormat="false" customHeight="false" hidden="false" ht="12.1" outlineLevel="0" r="3">
      <c r="A3" s="5" t="s">
        <v>5</v>
      </c>
      <c r="B3" s="3" t="s">
        <v>1</v>
      </c>
      <c r="C3" s="4" t="n">
        <f aca="false">6.673*10^(-11)</f>
        <v>6.673E-011</v>
      </c>
      <c r="D3" s="1" t="s">
        <v>6</v>
      </c>
    </row>
    <row collapsed="false" customFormat="false" customHeight="false" hidden="false" ht="12.1" outlineLevel="0" r="4">
      <c r="A4" s="5" t="s">
        <v>7</v>
      </c>
      <c r="B4" s="3" t="s">
        <v>1</v>
      </c>
      <c r="C4" s="4" t="n">
        <f aca="false">1.380648*10^(-23)</f>
        <v>1.380648E-023</v>
      </c>
      <c r="D4" s="5" t="s">
        <v>8</v>
      </c>
    </row>
    <row collapsed="false" customFormat="false" customHeight="false" hidden="false" ht="12.1" outlineLevel="0" r="5">
      <c r="A5" s="1" t="s">
        <v>9</v>
      </c>
      <c r="B5" s="3" t="s">
        <v>1</v>
      </c>
      <c r="C5" s="4" t="n">
        <v>0.0028977685</v>
      </c>
      <c r="D5" s="1" t="s">
        <v>10</v>
      </c>
    </row>
    <row collapsed="false" customFormat="false" customHeight="false" hidden="false" ht="12.1" outlineLevel="0" r="6">
      <c r="A6" s="1" t="s">
        <v>11</v>
      </c>
      <c r="B6" s="3" t="s">
        <v>1</v>
      </c>
      <c r="C6" s="2" t="n">
        <f aca="false">5.97219*10^24</f>
        <v>5.97219E+024</v>
      </c>
      <c r="D6" s="1" t="s">
        <v>12</v>
      </c>
    </row>
    <row collapsed="false" customFormat="false" customHeight="false" hidden="false" ht="12.1" outlineLevel="0" r="7">
      <c r="A7" s="1" t="s">
        <v>13</v>
      </c>
      <c r="B7" s="3" t="s">
        <v>1</v>
      </c>
      <c r="C7" s="2" t="n">
        <f aca="false">6.371*10^3</f>
        <v>6371</v>
      </c>
      <c r="D7" s="1" t="s">
        <v>2</v>
      </c>
    </row>
    <row collapsed="false" customFormat="false" customHeight="false" hidden="false" ht="12.1" outlineLevel="0" r="8">
      <c r="A8" s="1" t="s">
        <v>14</v>
      </c>
      <c r="B8" s="3" t="s">
        <v>1</v>
      </c>
      <c r="C8" s="2" t="n">
        <f aca="false">1.9891*10^30</f>
        <v>1.9891E+030</v>
      </c>
      <c r="D8" s="1" t="s">
        <v>12</v>
      </c>
    </row>
    <row collapsed="false" customFormat="false" customHeight="false" hidden="false" ht="12.1" outlineLevel="0" r="9">
      <c r="A9" s="1" t="s">
        <v>15</v>
      </c>
      <c r="B9" s="3" t="s">
        <v>1</v>
      </c>
      <c r="C9" s="2" t="n">
        <f aca="false">6.95508*10^5</f>
        <v>695508</v>
      </c>
      <c r="D9" s="1" t="s">
        <v>2</v>
      </c>
    </row>
    <row collapsed="false" customFormat="false" customHeight="false" hidden="false" ht="12.1" outlineLevel="0" r="10">
      <c r="A10" s="1" t="s">
        <v>16</v>
      </c>
      <c r="B10" s="3" t="s">
        <v>1</v>
      </c>
      <c r="C10" s="2" t="n">
        <f aca="false">5.8232*10^4</f>
        <v>58232</v>
      </c>
      <c r="D10" s="1" t="s">
        <v>2</v>
      </c>
    </row>
    <row collapsed="false" customFormat="false" customHeight="false" hidden="false" ht="12.1" outlineLevel="0" r="11">
      <c r="A11" s="1" t="s">
        <v>17</v>
      </c>
      <c r="B11" s="3" t="s">
        <v>1</v>
      </c>
      <c r="C11" s="2" t="n">
        <f aca="false">0.0028977685</f>
        <v>0.0028977685</v>
      </c>
    </row>
    <row collapsed="false" customFormat="false" customHeight="false" hidden="false" ht="12.1" outlineLevel="0" r="12">
      <c r="A12" s="1" t="s">
        <v>18</v>
      </c>
      <c r="B12" s="3" t="s">
        <v>1</v>
      </c>
      <c r="C12" s="2" t="n">
        <f aca="false">5.6703*10^(-8)</f>
        <v>5.6703E-008</v>
      </c>
    </row>
    <row collapsed="false" customFormat="false" customHeight="false" hidden="false" ht="12.1" outlineLevel="0" r="13">
      <c r="A13" s="5" t="s">
        <v>19</v>
      </c>
      <c r="B13" s="3" t="s">
        <v>1</v>
      </c>
      <c r="C13" s="2" t="n">
        <f aca="false">2.99792458*10^8</f>
        <v>299792458</v>
      </c>
      <c r="D13" s="1" t="s">
        <v>20</v>
      </c>
    </row>
    <row collapsed="false" customFormat="false" customHeight="false" hidden="false" ht="12.1" outlineLevel="0" r="14">
      <c r="A14" s="5" t="s">
        <v>21</v>
      </c>
      <c r="B14" s="3" t="s">
        <v>1</v>
      </c>
      <c r="C14" s="2" t="n">
        <f aca="false">1.380648*10^(-23)</f>
        <v>1.380648E-023</v>
      </c>
    </row>
    <row collapsed="false" customFormat="false" customHeight="false" hidden="false" ht="12.1" outlineLevel="0" r="15">
      <c r="A15" s="1" t="s">
        <v>22</v>
      </c>
      <c r="B15" s="3" t="s">
        <v>1</v>
      </c>
      <c r="C15" s="2" t="n">
        <v>9.82</v>
      </c>
      <c r="D15" s="1" t="s">
        <v>23</v>
      </c>
    </row>
    <row collapsed="false" customFormat="false" customHeight="false" hidden="false" ht="12.1" outlineLevel="0" r="16">
      <c r="A16" s="1" t="s">
        <v>24</v>
      </c>
      <c r="B16" s="3" t="s">
        <v>1</v>
      </c>
      <c r="C16" s="2" t="n">
        <v>5777</v>
      </c>
      <c r="D16" s="1" t="s">
        <v>25</v>
      </c>
    </row>
    <row collapsed="false" customFormat="false" customHeight="false" hidden="false" ht="12.1" outlineLevel="0" r="17">
      <c r="A17" s="1" t="s">
        <v>26</v>
      </c>
      <c r="B17" s="3" t="s">
        <v>1</v>
      </c>
      <c r="C17" s="2" t="n">
        <f aca="false">3.83*10^26</f>
        <v>3.83E+026</v>
      </c>
      <c r="D17" s="1" t="s">
        <v>27</v>
      </c>
    </row>
    <row collapsed="false" customFormat="false" customHeight="false" hidden="false" ht="12.1" outlineLevel="0" r="18">
      <c r="A18" s="6" t="s">
        <v>28</v>
      </c>
      <c r="B18" s="3" t="s">
        <v>1</v>
      </c>
      <c r="C18" s="2" t="n">
        <f aca="false">1.6726217*10^(-27)</f>
        <v>1.6726217E-027</v>
      </c>
      <c r="D18" s="1" t="s">
        <v>12</v>
      </c>
    </row>
    <row collapsed="false" customFormat="false" customHeight="false" hidden="false" ht="12.1" outlineLevel="0" r="19">
      <c r="A19" s="0" t="s">
        <v>29</v>
      </c>
      <c r="B19" s="3" t="s">
        <v>1</v>
      </c>
      <c r="C19" s="6" t="n">
        <v>206265</v>
      </c>
      <c r="D19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cols>
    <col collapsed="false" hidden="false" max="1" min="1" style="0" width="11.5764705882353"/>
    <col collapsed="false" hidden="false" max="2" min="2" style="0" width="15.4941176470588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30</v>
      </c>
      <c r="B1" s="7" t="n">
        <f aca="false">SQRT(3*ToC!C14*2*10^6/ToC!C18)</f>
        <v>222545.207299533</v>
      </c>
      <c r="C1" s="0" t="s">
        <v>20</v>
      </c>
    </row>
    <row collapsed="false" customFormat="false" customHeight="false" hidden="false" ht="12.1" outlineLevel="0" r="2">
      <c r="A2" s="0" t="s">
        <v>31</v>
      </c>
      <c r="B2" s="7" t="n">
        <f aca="false">SQRT(ToC!C3*ToC!C8/(ToC!C9*1000))</f>
        <v>436855.498383116</v>
      </c>
      <c r="C2" s="0" t="s">
        <v>20</v>
      </c>
    </row>
    <row collapsed="false" customFormat="false" customHeight="false" hidden="false" ht="12.1" outlineLevel="0" r="4">
      <c r="B4" s="8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18.0078431372549"/>
    <col collapsed="false" hidden="false" max="1025" min="2" style="0" width="11.5764705882353"/>
  </cols>
  <sheetData>
    <row collapsed="false" customFormat="false" customHeight="false" hidden="false" ht="12.1" outlineLevel="0" r="1">
      <c r="A1" s="0" t="n">
        <f aca="false">ToC!C13*(592.48/592-1)</f>
        <v>243074.965945977</v>
      </c>
      <c r="B1" s="1" t="s">
        <v>20</v>
      </c>
    </row>
    <row collapsed="false" customFormat="false" customHeight="false" hidden="false" ht="12.1" outlineLevel="0" r="2">
      <c r="A2" s="7" t="n">
        <f aca="false">A1/1000</f>
        <v>243.074965945977</v>
      </c>
      <c r="B2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34</v>
      </c>
      <c r="B1" s="7" t="n">
        <f aca="false">1/0.379</f>
        <v>2.63852242744063</v>
      </c>
      <c r="C1" s="0" t="s">
        <v>35</v>
      </c>
    </row>
    <row collapsed="false" customFormat="false" customHeight="false" hidden="false" ht="12.1" outlineLevel="0" r="2">
      <c r="A2" s="0" t="s">
        <v>36</v>
      </c>
      <c r="B2" s="6" t="n">
        <v>206265</v>
      </c>
      <c r="C2" s="0" t="s">
        <v>0</v>
      </c>
    </row>
    <row collapsed="false" customFormat="false" customHeight="false" hidden="false" ht="12.1" outlineLevel="0" r="3">
      <c r="A3" s="0" t="s">
        <v>34</v>
      </c>
      <c r="B3" s="0" t="n">
        <f aca="false">B1*B2</f>
        <v>544234.828496042</v>
      </c>
      <c r="C3" s="0" t="s">
        <v>0</v>
      </c>
    </row>
    <row collapsed="false" customFormat="false" customHeight="false" hidden="false" ht="12.1" outlineLevel="0" r="5">
      <c r="A5" s="0" t="s">
        <v>37</v>
      </c>
      <c r="B5" s="0" t="n">
        <f aca="false">20*1/(B3^2)</f>
        <v>6.75238712854462E-011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34</v>
      </c>
      <c r="B1" s="0" t="n">
        <f aca="false">1/0.747</f>
        <v>1.33868808567604</v>
      </c>
      <c r="C1" s="0" t="s">
        <v>35</v>
      </c>
    </row>
    <row collapsed="false" customFormat="false" customHeight="false" hidden="false" ht="12.1" outlineLevel="0" r="2">
      <c r="A2" s="0" t="s">
        <v>38</v>
      </c>
      <c r="B2" s="0" t="n">
        <f aca="false">17.57/206265*1.3387*206265</f>
        <v>23.520959</v>
      </c>
      <c r="C2" s="0" t="s">
        <v>0</v>
      </c>
    </row>
    <row collapsed="false" customFormat="false" customHeight="false" hidden="false" ht="12.1" outlineLevel="0" r="4">
      <c r="A4" s="0" t="s">
        <v>39</v>
      </c>
      <c r="B4" s="7" t="n">
        <f aca="false">B2^3*(79.9)^-2</f>
        <v>2.03831601167203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40</v>
      </c>
      <c r="B1" s="7" t="n">
        <f aca="false">2.04/(1+1.213)</f>
        <v>0.921825576140985</v>
      </c>
      <c r="C1" s="0" t="s">
        <v>41</v>
      </c>
    </row>
    <row collapsed="false" customFormat="false" customHeight="false" hidden="false" ht="12.1" outlineLevel="0" r="2">
      <c r="A2" s="0" t="s">
        <v>42</v>
      </c>
      <c r="B2" s="7" t="n">
        <f aca="false">B1*1.213</f>
        <v>1.11817442385902</v>
      </c>
      <c r="C2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9" activeCellId="0" pane="topLeft" sqref="B9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43</v>
      </c>
      <c r="B1" s="0" t="n">
        <v>9700</v>
      </c>
      <c r="C1" s="0" t="s">
        <v>25</v>
      </c>
    </row>
    <row collapsed="false" customFormat="false" customHeight="false" hidden="false" ht="12.1" outlineLevel="0" r="2">
      <c r="A2" s="0" t="s">
        <v>44</v>
      </c>
      <c r="B2" s="0" t="n">
        <v>5800</v>
      </c>
      <c r="C2" s="0" t="s">
        <v>25</v>
      </c>
    </row>
    <row collapsed="false" customFormat="false" customHeight="false" hidden="false" ht="12.1" outlineLevel="0" r="3">
      <c r="A3" s="0" t="s">
        <v>45</v>
      </c>
      <c r="B3" s="0" t="n">
        <v>3.04</v>
      </c>
      <c r="C3" s="0" t="s">
        <v>46</v>
      </c>
    </row>
    <row collapsed="false" customFormat="false" customHeight="false" hidden="false" ht="12.1" outlineLevel="0" r="4">
      <c r="A4" s="0" t="s">
        <v>47</v>
      </c>
      <c r="B4" s="0" t="n">
        <v>0.9</v>
      </c>
      <c r="C4" s="0" t="s">
        <v>46</v>
      </c>
    </row>
    <row collapsed="false" customFormat="false" customHeight="false" hidden="false" ht="12.1" outlineLevel="0" r="7">
      <c r="A7" s="0" t="s">
        <v>48</v>
      </c>
      <c r="B7" s="7" t="n">
        <f aca="false">(B2^4+B1^4*(1-(B4/B3)^2))/(B1^4+B2^4)</f>
        <v>0.922286747136556</v>
      </c>
    </row>
    <row collapsed="false" customFormat="false" customHeight="false" hidden="false" ht="12.8" outlineLevel="0" r="8">
      <c r="B8" s="7"/>
    </row>
    <row collapsed="false" customFormat="false" customHeight="false" hidden="false" ht="12.1" outlineLevel="0" r="9">
      <c r="A9" s="0" t="s">
        <v>49</v>
      </c>
      <c r="B9" s="7" t="n">
        <f aca="false">1/(1+(B2/B1)^4*(B4/B3)^2)</f>
        <v>0.988920396389932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45</v>
      </c>
      <c r="B1" s="0" t="n">
        <v>3.04</v>
      </c>
      <c r="C1" s="0" t="s">
        <v>46</v>
      </c>
      <c r="D1" s="9" t="n">
        <f aca="false">B1*ToC!C9</f>
        <v>2114344.32</v>
      </c>
      <c r="E1" s="0" t="s">
        <v>2</v>
      </c>
    </row>
    <row collapsed="false" customFormat="false" customHeight="false" hidden="false" ht="12.1" outlineLevel="0" r="2">
      <c r="A2" s="0" t="s">
        <v>47</v>
      </c>
      <c r="B2" s="0" t="n">
        <v>0.9</v>
      </c>
      <c r="C2" s="0" t="s">
        <v>46</v>
      </c>
      <c r="D2" s="9" t="n">
        <f aca="false">B2*ToC!C9</f>
        <v>625957.2</v>
      </c>
      <c r="E2" s="0" t="s">
        <v>2</v>
      </c>
    </row>
    <row collapsed="false" customFormat="false" customHeight="false" hidden="false" ht="12.1" outlineLevel="0" r="4">
      <c r="A4" s="0" t="s">
        <v>50</v>
      </c>
      <c r="B4" s="0" t="n">
        <v>35</v>
      </c>
      <c r="C4" s="0" t="s">
        <v>33</v>
      </c>
    </row>
    <row collapsed="false" customFormat="false" customHeight="false" hidden="false" ht="12.1" outlineLevel="0" r="5">
      <c r="A5" s="0" t="s">
        <v>51</v>
      </c>
      <c r="B5" s="0" t="n">
        <v>99</v>
      </c>
      <c r="C5" s="0" t="s">
        <v>33</v>
      </c>
    </row>
    <row collapsed="false" customFormat="false" customHeight="false" hidden="false" ht="12.1" outlineLevel="0" r="7">
      <c r="A7" s="0" t="s">
        <v>52</v>
      </c>
      <c r="B7" s="7" t="n">
        <f aca="false">2*(D1-D2)/(B4+B5)</f>
        <v>22214.7331343284</v>
      </c>
      <c r="C7" s="0" t="s">
        <v>53</v>
      </c>
    </row>
    <row collapsed="false" customFormat="false" customHeight="false" hidden="false" ht="12.1" outlineLevel="0" r="8">
      <c r="A8" s="0" t="s">
        <v>54</v>
      </c>
      <c r="B8" s="7" t="n">
        <f aca="false">(2*D2)/(B4+B5)</f>
        <v>9342.64477611941</v>
      </c>
      <c r="C8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2009-01-23T10:19:39.00Z</dcterms:created>
  <dc:creator>Iskander Zharkenov</dc:creator>
  <cp:lastModifiedBy>Iskander Zharkenov</cp:lastModifiedBy>
  <dcterms:modified xsi:type="dcterms:W3CDTF">2012-12-10T08:18:46.00Z</dcterms:modified>
  <cp:revision>0</cp:revision>
</cp:coreProperties>
</file>