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6" firstSheet="0" showHorizontalScroll="true" showSheetTabs="true" showVerticalScroll="true" tabRatio="600" windowHeight="8192" windowWidth="16384" xWindow="0" yWindow="0"/>
  </bookViews>
  <sheets>
    <sheet name="ToC" sheetId="1" state="visible" r:id="rId2"/>
    <sheet name="A5" sheetId="2" state="visible" r:id="rId3"/>
    <sheet name="A6" sheetId="3" state="visible" r:id="rId4"/>
    <sheet name="B1" sheetId="4" state="visible" r:id="rId5"/>
    <sheet name="B2" sheetId="5" state="visible" r:id="rId6"/>
    <sheet name="B3" sheetId="6" state="visible" r:id="rId7"/>
    <sheet name="B4" sheetId="7" state="visible" r:id="rId8"/>
    <sheet name="B5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<sst xmlns="http://schemas.openxmlformats.org/spreadsheetml/2006/main" count="102" uniqueCount="55">
  <si>
    <t>AU</t>
  </si>
  <si>
    <t>=</t>
  </si>
  <si>
    <t>km</t>
  </si>
  <si>
    <t>sidereal year</t>
  </si>
  <si>
    <t>days</t>
  </si>
  <si>
    <t>gravitational constant (G)</t>
  </si>
  <si>
    <t>m3 kg−1 s−2</t>
  </si>
  <si>
    <t>Boltzmann constant (k)</t>
  </si>
  <si>
    <t>joules/kelvin (J/K)</t>
  </si>
  <si>
    <t>Wien's Constant (b)</t>
  </si>
  <si>
    <t>m K</t>
  </si>
  <si>
    <t>Earth mass</t>
  </si>
  <si>
    <t>kg</t>
  </si>
  <si>
    <t>Earth radius (mean)</t>
  </si>
  <si>
    <t>Sun mass</t>
  </si>
  <si>
    <t>Sun radius (mean)</t>
  </si>
  <si>
    <t>Saturn radius</t>
  </si>
  <si>
    <t>Wien's const</t>
  </si>
  <si>
    <t>Stefan-Boltzmann constant (σ)</t>
  </si>
  <si>
    <t>speed of light in vacuum</t>
  </si>
  <si>
    <t>m/s</t>
  </si>
  <si>
    <t>Boltzmann constant</t>
  </si>
  <si>
    <t>g</t>
  </si>
  <si>
    <t>m/s2</t>
  </si>
  <si>
    <t>Sun surface temperature</t>
  </si>
  <si>
    <t>K</t>
  </si>
  <si>
    <t>Sun luminosity</t>
  </si>
  <si>
    <t>W</t>
  </si>
  <si>
    <t>proton mass</t>
  </si>
  <si>
    <t>parsec</t>
  </si>
  <si>
    <t>light-years</t>
  </si>
  <si>
    <t>light-year</t>
  </si>
  <si>
    <t>parsecs</t>
  </si>
  <si>
    <t>s</t>
  </si>
  <si>
    <t>in one year</t>
  </si>
  <si>
    <t>yrs</t>
  </si>
  <si>
    <t>mass</t>
  </si>
  <si>
    <t>radius</t>
  </si>
  <si>
    <t>v_e</t>
  </si>
  <si>
    <t>Ms</t>
  </si>
  <si>
    <t>Rs</t>
  </si>
  <si>
    <t>m</t>
  </si>
  <si>
    <t>pc</t>
  </si>
  <si>
    <t>alpha</t>
  </si>
  <si>
    <t>arcsec</t>
  </si>
  <si>
    <t>in 1987</t>
  </si>
  <si>
    <t>explosion</t>
  </si>
  <si>
    <t>seconds before 1987</t>
  </si>
  <si>
    <t>1pc = 3.26ly</t>
  </si>
  <si>
    <t>distance is</t>
  </si>
  <si>
    <t>ly</t>
  </si>
  <si>
    <t>s = 10R_e</t>
  </si>
  <si>
    <t>t</t>
  </si>
  <si>
    <t>v</t>
  </si>
  <si>
    <t>d</t>
  </si>
</sst>
</file>

<file path=xl/styles.xml><?xml version="1.0" encoding="utf-8"?>
<styleSheet xmlns="http://schemas.openxmlformats.org/spreadsheetml/2006/main">
  <numFmts count="6">
    <numFmt formatCode="GENERAL" numFmtId="164"/>
    <numFmt formatCode="#,##0_р_.;\-#,##0_р_." numFmtId="165"/>
    <numFmt formatCode="0.00E+00" numFmtId="166"/>
    <numFmt formatCode="0.00" numFmtId="167"/>
    <numFmt formatCode="0.000" numFmtId="168"/>
    <numFmt formatCode="0.00E+000" numFmtId="169"/>
  </numFmts>
  <fonts count="6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333333"/>
      <sz val="10"/>
    </font>
    <font>
      <name val="Arial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6" xfId="0"/>
    <xf applyAlignment="true" applyBorder="false" applyFont="true" applyProtection="false" borderId="0" fillId="0" fontId="0" numFmtId="165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5" numFmtId="166" xfId="0"/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false" applyProtection="false" borderId="0" fillId="0" fontId="0" numFmtId="167" xfId="0"/>
    <xf applyAlignment="false" applyBorder="false" applyFont="false" applyProtection="false" borderId="0" fillId="0" fontId="0" numFmtId="168" xfId="0"/>
    <xf applyAlignment="false" applyBorder="false" applyFont="true" applyProtection="false" borderId="0" fillId="0" fontId="5" numFmtId="167" xfId="0"/>
    <xf applyAlignment="false" applyBorder="false" applyFont="false" applyProtection="false" borderId="0" fillId="0" fontId="0" numFmtId="169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C9" activeCellId="0" pane="topLeft" sqref="C9"/>
    </sheetView>
  </sheetViews>
  <cols>
    <col collapsed="false" hidden="false" max="1" min="1" style="1" width="31.0117647058824"/>
    <col collapsed="false" hidden="false" max="2" min="2" style="1" width="8.1843137254902"/>
    <col collapsed="false" hidden="false" max="3" min="3" style="2" width="14.3607843137255"/>
    <col collapsed="false" hidden="false" max="1025" min="4" style="1" width="9.36862745098039"/>
  </cols>
  <sheetData>
    <row collapsed="false" customFormat="false" customHeight="false" hidden="false" ht="12.1" outlineLevel="0" r="1">
      <c r="A1" s="1" t="s">
        <v>0</v>
      </c>
      <c r="B1" s="3" t="s">
        <v>1</v>
      </c>
      <c r="C1" s="4" t="n">
        <f aca="false">1.49597870691*10^8</f>
        <v>149597870.691</v>
      </c>
      <c r="D1" s="1" t="s">
        <v>2</v>
      </c>
    </row>
    <row collapsed="false" customFormat="false" customHeight="false" hidden="false" ht="12.1" outlineLevel="0" r="2">
      <c r="A2" s="1" t="s">
        <v>3</v>
      </c>
      <c r="B2" s="3" t="s">
        <v>1</v>
      </c>
      <c r="C2" s="4" t="n">
        <v>365.2564</v>
      </c>
      <c r="D2" s="1" t="s">
        <v>4</v>
      </c>
    </row>
    <row collapsed="false" customFormat="false" customHeight="false" hidden="false" ht="12.1" outlineLevel="0" r="3">
      <c r="A3" s="5" t="s">
        <v>5</v>
      </c>
      <c r="B3" s="3" t="s">
        <v>1</v>
      </c>
      <c r="C3" s="4" t="n">
        <f aca="false">6.673*10^(-11)</f>
        <v>6.673E-011</v>
      </c>
      <c r="D3" s="1" t="s">
        <v>6</v>
      </c>
    </row>
    <row collapsed="false" customFormat="false" customHeight="false" hidden="false" ht="12.1" outlineLevel="0" r="4">
      <c r="A4" s="5" t="s">
        <v>7</v>
      </c>
      <c r="B4" s="3" t="s">
        <v>1</v>
      </c>
      <c r="C4" s="4" t="n">
        <f aca="false">1.380648*10^(-23)</f>
        <v>1.380648E-023</v>
      </c>
      <c r="D4" s="5" t="s">
        <v>8</v>
      </c>
    </row>
    <row collapsed="false" customFormat="false" customHeight="false" hidden="false" ht="12.1" outlineLevel="0" r="5">
      <c r="A5" s="1" t="s">
        <v>9</v>
      </c>
      <c r="B5" s="3" t="s">
        <v>1</v>
      </c>
      <c r="C5" s="4" t="n">
        <v>0.0028977685</v>
      </c>
      <c r="D5" s="1" t="s">
        <v>10</v>
      </c>
    </row>
    <row collapsed="false" customFormat="false" customHeight="false" hidden="false" ht="12.1" outlineLevel="0" r="6">
      <c r="A6" s="1" t="s">
        <v>11</v>
      </c>
      <c r="B6" s="3" t="s">
        <v>1</v>
      </c>
      <c r="C6" s="2" t="n">
        <f aca="false">5.97219*10^24</f>
        <v>5.97219E+024</v>
      </c>
      <c r="D6" s="1" t="s">
        <v>12</v>
      </c>
    </row>
    <row collapsed="false" customFormat="false" customHeight="false" hidden="false" ht="12.1" outlineLevel="0" r="7">
      <c r="A7" s="1" t="s">
        <v>13</v>
      </c>
      <c r="B7" s="3" t="s">
        <v>1</v>
      </c>
      <c r="C7" s="2" t="n">
        <f aca="false">6.371*10^3</f>
        <v>6371</v>
      </c>
      <c r="D7" s="1" t="s">
        <v>2</v>
      </c>
    </row>
    <row collapsed="false" customFormat="false" customHeight="false" hidden="false" ht="12.1" outlineLevel="0" r="8">
      <c r="A8" s="1" t="s">
        <v>14</v>
      </c>
      <c r="B8" s="3" t="s">
        <v>1</v>
      </c>
      <c r="C8" s="2" t="n">
        <f aca="false">1.9891*10^30</f>
        <v>1.9891E+030</v>
      </c>
      <c r="D8" s="1" t="s">
        <v>12</v>
      </c>
    </row>
    <row collapsed="false" customFormat="false" customHeight="false" hidden="false" ht="12.1" outlineLevel="0" r="9">
      <c r="A9" s="1" t="s">
        <v>15</v>
      </c>
      <c r="B9" s="3" t="s">
        <v>1</v>
      </c>
      <c r="C9" s="2" t="n">
        <f aca="false">6.95508*10^5</f>
        <v>695508</v>
      </c>
      <c r="D9" s="1" t="s">
        <v>2</v>
      </c>
    </row>
    <row collapsed="false" customFormat="false" customHeight="false" hidden="false" ht="12.1" outlineLevel="0" r="10">
      <c r="A10" s="1" t="s">
        <v>16</v>
      </c>
      <c r="B10" s="3" t="s">
        <v>1</v>
      </c>
      <c r="C10" s="2" t="n">
        <f aca="false">5.8232*10^4</f>
        <v>58232</v>
      </c>
      <c r="D10" s="1" t="s">
        <v>2</v>
      </c>
    </row>
    <row collapsed="false" customFormat="false" customHeight="false" hidden="false" ht="12.1" outlineLevel="0" r="11">
      <c r="A11" s="1" t="s">
        <v>17</v>
      </c>
      <c r="B11" s="3" t="s">
        <v>1</v>
      </c>
      <c r="C11" s="2" t="n">
        <f aca="false">0.0028977685</f>
        <v>0.0028977685</v>
      </c>
    </row>
    <row collapsed="false" customFormat="false" customHeight="false" hidden="false" ht="12.1" outlineLevel="0" r="12">
      <c r="A12" s="1" t="s">
        <v>18</v>
      </c>
      <c r="B12" s="3" t="s">
        <v>1</v>
      </c>
      <c r="C12" s="2" t="n">
        <f aca="false">5.6703*10^(-8)</f>
        <v>5.6703E-008</v>
      </c>
    </row>
    <row collapsed="false" customFormat="false" customHeight="false" hidden="false" ht="12.1" outlineLevel="0" r="13">
      <c r="A13" s="5" t="s">
        <v>19</v>
      </c>
      <c r="B13" s="3" t="s">
        <v>1</v>
      </c>
      <c r="C13" s="2" t="n">
        <f aca="false">2.99792458*10^8</f>
        <v>299792458</v>
      </c>
      <c r="D13" s="1" t="s">
        <v>20</v>
      </c>
    </row>
    <row collapsed="false" customFormat="false" customHeight="false" hidden="false" ht="12.1" outlineLevel="0" r="14">
      <c r="A14" s="5" t="s">
        <v>21</v>
      </c>
      <c r="B14" s="3" t="s">
        <v>1</v>
      </c>
      <c r="C14" s="2" t="n">
        <f aca="false">1.380648*10^(-23)</f>
        <v>1.380648E-023</v>
      </c>
    </row>
    <row collapsed="false" customFormat="false" customHeight="false" hidden="false" ht="12.1" outlineLevel="0" r="15">
      <c r="A15" s="1" t="s">
        <v>22</v>
      </c>
      <c r="B15" s="3" t="s">
        <v>1</v>
      </c>
      <c r="C15" s="2" t="n">
        <v>9.82</v>
      </c>
      <c r="D15" s="1" t="s">
        <v>23</v>
      </c>
    </row>
    <row collapsed="false" customFormat="false" customHeight="false" hidden="false" ht="12.1" outlineLevel="0" r="16">
      <c r="A16" s="1" t="s">
        <v>24</v>
      </c>
      <c r="B16" s="3" t="s">
        <v>1</v>
      </c>
      <c r="C16" s="2" t="n">
        <v>5777</v>
      </c>
      <c r="D16" s="1" t="s">
        <v>25</v>
      </c>
    </row>
    <row collapsed="false" customFormat="false" customHeight="false" hidden="false" ht="12.1" outlineLevel="0" r="17">
      <c r="A17" s="1" t="s">
        <v>26</v>
      </c>
      <c r="B17" s="3" t="s">
        <v>1</v>
      </c>
      <c r="C17" s="2" t="n">
        <f aca="false">3.83*10^26</f>
        <v>3.83E+026</v>
      </c>
      <c r="D17" s="1" t="s">
        <v>27</v>
      </c>
    </row>
    <row collapsed="false" customFormat="false" customHeight="false" hidden="false" ht="12.1" outlineLevel="0" r="18">
      <c r="A18" s="1" t="s">
        <v>28</v>
      </c>
      <c r="B18" s="3" t="s">
        <v>1</v>
      </c>
      <c r="C18" s="2" t="n">
        <f aca="false">1.6726217*10^(-27)</f>
        <v>1.6726217E-027</v>
      </c>
      <c r="D18" s="1" t="s">
        <v>12</v>
      </c>
    </row>
    <row collapsed="false" customFormat="false" customHeight="false" hidden="false" ht="12.1" outlineLevel="0" r="19">
      <c r="A19" s="1" t="s">
        <v>29</v>
      </c>
      <c r="B19" s="3" t="s">
        <v>1</v>
      </c>
      <c r="C19" s="2" t="n">
        <v>206265</v>
      </c>
      <c r="D19" s="1" t="s">
        <v>0</v>
      </c>
    </row>
    <row collapsed="false" customFormat="false" customHeight="false" hidden="false" ht="12.1" outlineLevel="0" r="20">
      <c r="A20" s="1" t="s">
        <v>29</v>
      </c>
      <c r="B20" s="3" t="s">
        <v>1</v>
      </c>
      <c r="C20" s="6" t="n">
        <v>3.26</v>
      </c>
      <c r="D20" s="1" t="s">
        <v>30</v>
      </c>
    </row>
    <row collapsed="false" customFormat="false" customHeight="false" hidden="false" ht="12.1" outlineLevel="0" r="21">
      <c r="A21" s="1" t="s">
        <v>31</v>
      </c>
      <c r="B21" s="3" t="s">
        <v>1</v>
      </c>
      <c r="C21" s="2" t="n">
        <f aca="false">1/C20</f>
        <v>0.306748466257669</v>
      </c>
      <c r="D21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n">
        <f aca="false">0.49567*ToC!C19*ToC!C1</f>
        <v>15294792434263.9</v>
      </c>
      <c r="B1" s="0" t="s">
        <v>2</v>
      </c>
    </row>
    <row collapsed="false" customFormat="false" customHeight="false" hidden="false" ht="12.1" outlineLevel="0" r="2">
      <c r="A2" s="0" t="n">
        <f aca="false">A1/20</f>
        <v>764739621713.194</v>
      </c>
      <c r="B2" s="0" t="s">
        <v>33</v>
      </c>
    </row>
    <row collapsed="false" customFormat="false" customHeight="false" hidden="false" ht="12.1" outlineLevel="0" r="4">
      <c r="A4" s="0" t="s">
        <v>34</v>
      </c>
      <c r="B4" s="0" t="n">
        <f aca="false">ToC!C2*24*60*60</f>
        <v>31558152.96</v>
      </c>
      <c r="C4" s="0" t="s">
        <v>33</v>
      </c>
    </row>
    <row collapsed="false" customFormat="false" customHeight="false" hidden="false" ht="12.1" outlineLevel="0" r="5">
      <c r="A5" s="0" t="n">
        <f aca="false">A2/B4</f>
        <v>24232.711676203</v>
      </c>
      <c r="B5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" activeCellId="0" pane="topLeft" sqref="E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7" t="s">
        <v>36</v>
      </c>
      <c r="B1" s="7"/>
      <c r="C1" s="7" t="s">
        <v>37</v>
      </c>
      <c r="D1" s="7"/>
      <c r="E1" s="7" t="s">
        <v>38</v>
      </c>
    </row>
    <row collapsed="false" customFormat="false" customHeight="false" hidden="false" ht="12.1" outlineLevel="0" r="2">
      <c r="A2" s="8" t="s">
        <v>39</v>
      </c>
      <c r="B2" s="8" t="s">
        <v>12</v>
      </c>
      <c r="C2" s="8" t="s">
        <v>40</v>
      </c>
      <c r="D2" s="8" t="s">
        <v>41</v>
      </c>
      <c r="E2" s="7"/>
    </row>
    <row collapsed="false" customFormat="false" customHeight="false" hidden="false" ht="12.1" outlineLevel="0" r="3">
      <c r="A3" s="9" t="n">
        <v>0.7</v>
      </c>
      <c r="B3" s="0" t="n">
        <f aca="false">A3*ToC!$C$8</f>
        <v>1.39237E+030</v>
      </c>
      <c r="C3" s="9" t="n">
        <v>213</v>
      </c>
      <c r="D3" s="10" t="n">
        <f aca="false">C3*ToC!$C$9*1000</f>
        <v>148143204000</v>
      </c>
      <c r="E3" s="11" t="n">
        <f aca="false">SQRT((2*ToC!$C$3*B3)/D3)/1000</f>
        <v>35.4170204602877</v>
      </c>
    </row>
    <row collapsed="false" customFormat="false" customHeight="false" hidden="false" ht="12.1" outlineLevel="0" r="4">
      <c r="A4" s="9" t="n">
        <v>30</v>
      </c>
      <c r="B4" s="0" t="n">
        <f aca="false">A4*ToC!$C$8</f>
        <v>5.9673E+031</v>
      </c>
      <c r="C4" s="9" t="n">
        <v>5</v>
      </c>
      <c r="D4" s="10" t="n">
        <f aca="false">C4*ToC!$C$9*1000</f>
        <v>3477540000</v>
      </c>
      <c r="E4" s="11" t="n">
        <f aca="false">SQRT((2*ToC!$C$3*B4)/D4)/1000</f>
        <v>1513.31183753076</v>
      </c>
    </row>
    <row collapsed="false" customFormat="false" customHeight="false" hidden="false" ht="12.1" outlineLevel="0" r="5">
      <c r="A5" s="9" t="n">
        <v>0.6</v>
      </c>
      <c r="B5" s="0" t="n">
        <f aca="false">A5*ToC!$C$8</f>
        <v>1.19346E+030</v>
      </c>
      <c r="C5" s="0" t="n">
        <v>0.014</v>
      </c>
      <c r="D5" s="10" t="n">
        <f aca="false">C5*ToC!$C$9*1000</f>
        <v>9737112</v>
      </c>
      <c r="E5" s="11" t="n">
        <f aca="false">SQRT((2*ToC!$C$3*B5)/D5)/1000</f>
        <v>4044.49601099244</v>
      </c>
    </row>
    <row collapsed="false" customFormat="false" customHeight="false" hidden="false" ht="12.1" outlineLevel="0" r="6">
      <c r="A6" s="0" t="n">
        <v>1</v>
      </c>
      <c r="B6" s="0" t="n">
        <f aca="false">A6*ToC!$C$8</f>
        <v>1.9891E+030</v>
      </c>
      <c r="D6" s="9" t="n">
        <v>20000</v>
      </c>
      <c r="E6" s="11" t="n">
        <f aca="false">SQRT((2*ToC!$C$3*B6)/D6)/1000</f>
        <v>115209.653675376</v>
      </c>
    </row>
  </sheetData>
  <mergeCells count="3">
    <mergeCell ref="A1:B1"/>
    <mergeCell ref="C1:D1"/>
    <mergeCell ref="E1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0" pane="topLeft" sqref="A1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n">
        <f aca="false">1500*365.2564*24*3600</f>
        <v>47337229440</v>
      </c>
    </row>
    <row collapsed="false" customFormat="false" customHeight="false" hidden="false" ht="12.1" outlineLevel="0" r="2">
      <c r="A2" s="0" t="n">
        <f aca="false">A1*206265/0.15</f>
        <v>65093424202944000</v>
      </c>
      <c r="B2" s="0" t="s">
        <v>2</v>
      </c>
    </row>
    <row collapsed="false" customFormat="false" customHeight="false" hidden="false" ht="12.1" outlineLevel="0" r="3">
      <c r="A3" s="11" t="n">
        <f aca="false">A2/(ToC!C19*ToC!C1)</f>
        <v>2109.53222891685</v>
      </c>
      <c r="B3" s="0" t="s">
        <v>42</v>
      </c>
    </row>
    <row collapsed="false" customFormat="false" customHeight="false" hidden="false" ht="12.1" outlineLevel="0" r="5">
      <c r="A5" s="0" t="s">
        <v>43</v>
      </c>
      <c r="B5" s="0" t="n">
        <v>113.1</v>
      </c>
      <c r="C5" s="0" t="s">
        <v>44</v>
      </c>
      <c r="D5" s="0" t="s">
        <v>45</v>
      </c>
    </row>
    <row collapsed="false" customFormat="false" customHeight="false" hidden="false" ht="12.1" outlineLevel="0" r="6">
      <c r="A6" s="0" t="s">
        <v>37</v>
      </c>
      <c r="B6" s="0" t="n">
        <f aca="false">B5*A2/206265</f>
        <v>35692270997760</v>
      </c>
      <c r="C6" s="0" t="s">
        <v>2</v>
      </c>
      <c r="D6" s="0" t="s">
        <v>45</v>
      </c>
    </row>
    <row collapsed="false" customFormat="false" customHeight="false" hidden="false" ht="12.1" outlineLevel="0" r="7">
      <c r="A7" s="0" t="s">
        <v>46</v>
      </c>
      <c r="B7" s="0" t="n">
        <f aca="false">B6/1500</f>
        <v>23794847331.84</v>
      </c>
      <c r="C7" s="0" t="s">
        <v>47</v>
      </c>
    </row>
    <row collapsed="false" customFormat="false" customHeight="false" hidden="false" ht="12.1" outlineLevel="0" r="8">
      <c r="B8" s="12" t="n">
        <f aca="false">B7/(ToC!C2*24*3600)</f>
        <v>754</v>
      </c>
      <c r="C8" s="0" t="s">
        <v>35</v>
      </c>
    </row>
    <row collapsed="false" customFormat="false" customHeight="false" hidden="false" ht="12.1" outlineLevel="0" r="9">
      <c r="B9" s="12" t="n">
        <f aca="false">1987-B8</f>
        <v>1233</v>
      </c>
    </row>
    <row collapsed="false" customFormat="false" customHeight="false" hidden="false" ht="12.1" outlineLevel="0" r="12">
      <c r="A12" s="9" t="s">
        <v>48</v>
      </c>
    </row>
    <row collapsed="false" customFormat="false" customHeight="false" hidden="false" ht="12.1" outlineLevel="0" r="13">
      <c r="A13" s="0" t="s">
        <v>49</v>
      </c>
      <c r="B13" s="0" t="n">
        <f aca="false">A3*3.26</f>
        <v>6877.07506626893</v>
      </c>
      <c r="C13" s="0" t="s">
        <v>50</v>
      </c>
    </row>
    <row collapsed="false" customFormat="false" customHeight="false" hidden="false" ht="12.1" outlineLevel="0" r="14">
      <c r="B14" s="11" t="n">
        <f aca="false">B9-B13</f>
        <v>-5644.07506626893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n">
        <f aca="false">SQRT((10^3)/(5.4*10^(-13)))</f>
        <v>43033148.2911935</v>
      </c>
      <c r="B1" s="0" t="s">
        <v>0</v>
      </c>
    </row>
    <row collapsed="false" customFormat="false" customHeight="false" hidden="false" ht="12.1" outlineLevel="0" r="2">
      <c r="A2" s="11" t="n">
        <f aca="false">A1/ToC!C19</f>
        <v>208.630394352864</v>
      </c>
      <c r="B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0" t="n">
        <f aca="false">SQRT((10^2)/((3.45*10^(-15))/0.63))</f>
        <v>135132784.938435</v>
      </c>
      <c r="B1" s="0" t="s">
        <v>0</v>
      </c>
    </row>
    <row collapsed="false" customFormat="false" customHeight="false" hidden="false" ht="12.1" outlineLevel="0" r="2">
      <c r="A2" s="13" t="n">
        <f aca="false">A1/ToC!C19</f>
        <v>655.141613644754</v>
      </c>
      <c r="B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51</v>
      </c>
      <c r="B1" s="0" t="n">
        <f aca="false">10*ToC!C9*1000</f>
        <v>6955080000</v>
      </c>
      <c r="C1" s="0" t="s">
        <v>41</v>
      </c>
    </row>
    <row collapsed="false" customFormat="false" customHeight="false" hidden="false" ht="12.1" outlineLevel="0" r="2">
      <c r="A2" s="0" t="s">
        <v>52</v>
      </c>
      <c r="B2" s="0" t="n">
        <f aca="false">3*3600</f>
        <v>10800</v>
      </c>
      <c r="C2" s="0" t="s">
        <v>33</v>
      </c>
    </row>
    <row collapsed="false" customFormat="false" customHeight="false" hidden="false" ht="12.1" outlineLevel="0" r="3">
      <c r="A3" s="0" t="s">
        <v>53</v>
      </c>
      <c r="B3" s="11" t="n">
        <f aca="false">B1/B2</f>
        <v>643988.888888889</v>
      </c>
      <c r="C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54</v>
      </c>
      <c r="B1" s="0" t="n">
        <v>427</v>
      </c>
      <c r="C1" s="0" t="s">
        <v>50</v>
      </c>
    </row>
    <row collapsed="false" customFormat="false" customHeight="false" hidden="false" ht="12.1" outlineLevel="0" r="2">
      <c r="A2" s="0" t="s">
        <v>54</v>
      </c>
      <c r="B2" s="11" t="n">
        <f aca="false">B1*ToC!C21</f>
        <v>130.981595092025</v>
      </c>
      <c r="C2" s="0" t="s">
        <v>32</v>
      </c>
    </row>
    <row collapsed="false" customFormat="false" customHeight="false" hidden="false" ht="12.1" outlineLevel="0" r="3">
      <c r="A3" s="0" t="s">
        <v>54</v>
      </c>
      <c r="B3" s="0" t="n">
        <f aca="false">B2*ToC!C19</f>
        <v>27016918.7116564</v>
      </c>
      <c r="C3" s="0" t="s">
        <v>0</v>
      </c>
    </row>
    <row collapsed="false" customFormat="false" customHeight="false" hidden="false" ht="12.1" outlineLevel="0" r="5">
      <c r="A5" s="14" t="n">
        <f aca="false">(3*10^8)/(B3^2)</f>
        <v>4.11007382333353E-007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2009-01-23T10:19:39.00Z</dcterms:created>
  <dc:creator>Iskander Zharkenov</dc:creator>
  <cp:lastModifiedBy>Iskander Zharkenov</cp:lastModifiedBy>
  <dcterms:modified xsi:type="dcterms:W3CDTF">2012-12-10T08:18:46.00Z</dcterms:modified>
  <cp:revision>0</cp:revision>
</cp:coreProperties>
</file>