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folder\"/>
    </mc:Choice>
  </mc:AlternateContent>
  <xr:revisionPtr revIDLastSave="0" documentId="8_{B1A3F9C8-54D4-214D-904C-F08F8B626307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Influencer Category" sheetId="1" r:id="rId1"/>
    <sheet name="Influencer Agency" sheetId="2" r:id="rId2"/>
    <sheet name="Lembar1" sheetId="5" r:id="rId3"/>
    <sheet name="Influencer Data" sheetId="3" r:id="rId4"/>
    <sheet name="Sheet 1" sheetId="4" r:id="rId5"/>
  </sheets>
  <definedNames>
    <definedName name="_xlnm._FilterDatabase" localSheetId="3" hidden="1">'Influencer Data'!$A$1:$N$221</definedName>
    <definedName name="_xlnm._FilterDatabase" localSheetId="4" hidden="1">'Sheet 1'!$H$467:$I$687</definedName>
  </definedNames>
  <calcPr calcId="191028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3" l="1"/>
  <c r="W2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" i="3"/>
  <c r="W2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" i="3"/>
  <c r="W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" i="3"/>
  <c r="D692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717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H46" i="4"/>
  <c r="I46" i="4"/>
  <c r="H45" i="4"/>
  <c r="I45" i="4"/>
  <c r="H44" i="4"/>
  <c r="I44" i="4"/>
  <c r="H43" i="4"/>
  <c r="I43" i="4"/>
  <c r="H42" i="4"/>
  <c r="I42" i="4"/>
  <c r="H41" i="4"/>
  <c r="I41" i="4"/>
  <c r="H40" i="4"/>
  <c r="I40" i="4"/>
  <c r="H39" i="4"/>
  <c r="I39" i="4"/>
  <c r="H38" i="4"/>
  <c r="I38" i="4"/>
  <c r="H37" i="4"/>
  <c r="I37" i="4"/>
  <c r="H35" i="4"/>
  <c r="I35" i="4"/>
  <c r="H34" i="4"/>
  <c r="I34" i="4"/>
  <c r="H33" i="4"/>
  <c r="I33" i="4"/>
  <c r="H32" i="4"/>
  <c r="I32" i="4"/>
  <c r="H31" i="4"/>
  <c r="I31" i="4"/>
  <c r="H30" i="4"/>
  <c r="I30" i="4"/>
  <c r="H28" i="4"/>
  <c r="I28" i="4"/>
  <c r="H27" i="4"/>
  <c r="I27" i="4"/>
  <c r="H26" i="4"/>
  <c r="I26" i="4"/>
  <c r="H25" i="4"/>
  <c r="I25" i="4"/>
  <c r="H24" i="4"/>
  <c r="I24" i="4"/>
  <c r="H23" i="4"/>
  <c r="I23" i="4"/>
  <c r="H22" i="4"/>
  <c r="I22" i="4"/>
  <c r="H20" i="4"/>
  <c r="I20" i="4"/>
  <c r="H19" i="4"/>
  <c r="I19" i="4"/>
  <c r="H18" i="4"/>
  <c r="I18" i="4"/>
  <c r="H17" i="4"/>
  <c r="I17" i="4"/>
  <c r="H16" i="4"/>
  <c r="I16" i="4"/>
  <c r="H15" i="4"/>
  <c r="I15" i="4"/>
  <c r="H14" i="4"/>
  <c r="I14" i="4"/>
  <c r="H13" i="4"/>
  <c r="I13" i="4"/>
  <c r="H12" i="4"/>
  <c r="I12" i="4"/>
  <c r="H11" i="4"/>
  <c r="I11" i="4"/>
  <c r="H10" i="4"/>
  <c r="I10" i="4"/>
  <c r="J48" i="4"/>
  <c r="D693" i="4"/>
  <c r="L54" i="4"/>
  <c r="K54" i="4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E693" i="4"/>
  <c r="F693" i="4"/>
</calcChain>
</file>

<file path=xl/sharedStrings.xml><?xml version="1.0" encoding="utf-8"?>
<sst xmlns="http://schemas.openxmlformats.org/spreadsheetml/2006/main" count="2469" uniqueCount="402">
  <si>
    <t>Category Group</t>
  </si>
  <si>
    <t>Category ID</t>
  </si>
  <si>
    <t>Category Name</t>
  </si>
  <si>
    <t>Adventure</t>
  </si>
  <si>
    <t>Art &amp; Design</t>
  </si>
  <si>
    <t>Auto &amp; Vehicles</t>
  </si>
  <si>
    <t>Beauty</t>
  </si>
  <si>
    <t>Books &amp; Reference</t>
  </si>
  <si>
    <t>Business</t>
  </si>
  <si>
    <t>Comics</t>
  </si>
  <si>
    <t>Events</t>
  </si>
  <si>
    <t>Finance</t>
  </si>
  <si>
    <t>Food &amp; Drink</t>
  </si>
  <si>
    <t>Games</t>
  </si>
  <si>
    <t>Health &amp; Fitness</t>
  </si>
  <si>
    <t>House &amp; Home</t>
  </si>
  <si>
    <t>Medical</t>
  </si>
  <si>
    <t>Music &amp; Audio</t>
  </si>
  <si>
    <t>News &amp; Magazines</t>
  </si>
  <si>
    <t>Parenting</t>
  </si>
  <si>
    <t>Productivity</t>
  </si>
  <si>
    <t>Shopping</t>
  </si>
  <si>
    <t>Social</t>
  </si>
  <si>
    <t>Travel &amp; Local</t>
  </si>
  <si>
    <t>Agency Location</t>
  </si>
  <si>
    <t>Agency Location ID</t>
  </si>
  <si>
    <t>Agency Fee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</si>
  <si>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</si>
  <si>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</si>
  <si>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</si>
  <si>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</si>
  <si>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</si>
  <si>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</si>
  <si>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</si>
  <si>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</si>
  <si>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</si>
  <si>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</si>
  <si>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</si>
  <si>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</si>
  <si>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</si>
  <si>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</si>
  <si>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</si>
  <si>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</si>
  <si>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</si>
  <si>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</si>
  <si>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</si>
  <si>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</si>
  <si>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</si>
  <si>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</si>
  <si>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</si>
  <si>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</si>
  <si>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</si>
  <si>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</si>
  <si>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</si>
  <si>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</si>
  <si>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</si>
  <si>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</si>
  <si>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</si>
  <si>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</si>
  <si>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</si>
  <si>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</si>
  <si>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</si>
  <si>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</si>
  <si>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</si>
  <si>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</si>
  <si>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</si>
  <si>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</si>
  <si>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</si>
  <si>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</si>
  <si>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</si>
  <si>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</si>
  <si>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</si>
  <si>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Influencer</t>
  </si>
  <si>
    <t>Followers</t>
  </si>
  <si>
    <t>Post</t>
  </si>
  <si>
    <t>Avg Likes Per Post</t>
  </si>
  <si>
    <t>Avg Comment Per Post</t>
  </si>
  <si>
    <t>Price Per Post</t>
  </si>
  <si>
    <t>Price Per Video Post</t>
  </si>
  <si>
    <t>Price Per Story</t>
  </si>
  <si>
    <t>Follow Probability</t>
  </si>
  <si>
    <t>Account Created</t>
  </si>
  <si>
    <t>Gender</t>
  </si>
  <si>
    <t>@jhonnydummy</t>
  </si>
  <si>
    <t>4.5 million</t>
  </si>
  <si>
    <t>Female</t>
  </si>
  <si>
    <t>@kissthehips</t>
  </si>
  <si>
    <t>8.2 million</t>
  </si>
  <si>
    <t>@lovemenot</t>
  </si>
  <si>
    <t>4.1 million</t>
  </si>
  <si>
    <t>@megatronfans</t>
  </si>
  <si>
    <t>300 thousand</t>
  </si>
  <si>
    <t>Male</t>
  </si>
  <si>
    <t>@cropmachinecom</t>
  </si>
  <si>
    <t>890 thousand</t>
  </si>
  <si>
    <t>@bbcnewscompilation</t>
  </si>
  <si>
    <t>2.9 million</t>
  </si>
  <si>
    <t>@pokemonfansclub</t>
  </si>
  <si>
    <t>1.3 million</t>
  </si>
  <si>
    <t>@japanculturelovers</t>
  </si>
  <si>
    <t>5.2 million</t>
  </si>
  <si>
    <t>@johnwick5trailers</t>
  </si>
  <si>
    <t>3.7 million</t>
  </si>
  <si>
    <t>@hackers_010101</t>
  </si>
  <si>
    <t>980 thousand</t>
  </si>
  <si>
    <t>@believemenow</t>
  </si>
  <si>
    <t>500 thousand</t>
  </si>
  <si>
    <t>@timecropperswow</t>
  </si>
  <si>
    <t>7 million</t>
  </si>
  <si>
    <t>@sushiloversmania</t>
  </si>
  <si>
    <t>2.5 million</t>
  </si>
  <si>
    <t>@cornharvestertools</t>
  </si>
  <si>
    <t>@aletheasoileau</t>
  </si>
  <si>
    <t>@arnetteoldaker</t>
  </si>
  <si>
    <t>3.2 million</t>
  </si>
  <si>
    <t>@pollyvinci</t>
  </si>
  <si>
    <t>1.1 million</t>
  </si>
  <si>
    <t>@cassandrakeleher</t>
  </si>
  <si>
    <t>@kristenwiest</t>
  </si>
  <si>
    <t>390 thousand</t>
  </si>
  <si>
    <t>@jocelynfogleman</t>
  </si>
  <si>
    <t>1.9 million</t>
  </si>
  <si>
    <t>@sharricroslin</t>
  </si>
  <si>
    <t>8.3 million</t>
  </si>
  <si>
    <t>@baolashbrook</t>
  </si>
  <si>
    <t>1.2 million</t>
  </si>
  <si>
    <t>@louallensworth</t>
  </si>
  <si>
    <t>1.7 million</t>
  </si>
  <si>
    <t>@hyacinthlasko</t>
  </si>
  <si>
    <t>230 thousand</t>
  </si>
  <si>
    <t>@leoswan</t>
  </si>
  <si>
    <t>250 thousand</t>
  </si>
  <si>
    <t>@franciscatoro</t>
  </si>
  <si>
    <t>7.9 million</t>
  </si>
  <si>
    <t>@feliceferrari</t>
  </si>
  <si>
    <t>1.5 million</t>
  </si>
  <si>
    <t>@sabrinaknauss</t>
  </si>
  <si>
    <t>700 thousand</t>
  </si>
  <si>
    <t>@charlesettatatem</t>
  </si>
  <si>
    <t>2.2 million</t>
  </si>
  <si>
    <t>@verlinecahill</t>
  </si>
  <si>
    <t>2.3 million</t>
  </si>
  <si>
    <t>@elizabetkresge</t>
  </si>
  <si>
    <t>5.1 million</t>
  </si>
  <si>
    <t>@aracelisrobinette</t>
  </si>
  <si>
    <t>150 thousand</t>
  </si>
  <si>
    <t>@sandylampley</t>
  </si>
  <si>
    <t>580 thousand</t>
  </si>
  <si>
    <t>@armandcote</t>
  </si>
  <si>
    <t>5.9 million</t>
  </si>
  <si>
    <t>@lessavidge</t>
  </si>
  <si>
    <t>100 thousand</t>
  </si>
  <si>
    <t>@angietraynor</t>
  </si>
  <si>
    <t>6.2 million</t>
  </si>
  <si>
    <t>@shalandasanta</t>
  </si>
  <si>
    <t>3.3 million</t>
  </si>
  <si>
    <t>@jodysecord</t>
  </si>
  <si>
    <t>800 thousand</t>
  </si>
  <si>
    <t>@ayanateachout</t>
  </si>
  <si>
    <t>790 thousand</t>
  </si>
  <si>
    <t>@gerdanegri</t>
  </si>
  <si>
    <t>@joaneewan</t>
  </si>
  <si>
    <t>9.5 million</t>
  </si>
  <si>
    <t>@manieabraham</t>
  </si>
  <si>
    <t>@oraek</t>
  </si>
  <si>
    <t>@kindraudell</t>
  </si>
  <si>
    <t>270 thousand</t>
  </si>
  <si>
    <t>@numbersmarine</t>
  </si>
  <si>
    <t>@claritaabrams</t>
  </si>
  <si>
    <t>@augustinawunder</t>
  </si>
  <si>
    <t>@venniestamp</t>
  </si>
  <si>
    <t>@bridgetteloyola</t>
  </si>
  <si>
    <t>@millyplayer</t>
  </si>
  <si>
    <t>@mooncayton</t>
  </si>
  <si>
    <t>@junkojeffery</t>
  </si>
  <si>
    <t>@geraldineriggenbach</t>
  </si>
  <si>
    <t>@lillianleggett</t>
  </si>
  <si>
    <t>@tawnyprevost</t>
  </si>
  <si>
    <t>@edisonrodreguez</t>
  </si>
  <si>
    <t>@robbidennie</t>
  </si>
  <si>
    <t>@ettiesharp</t>
  </si>
  <si>
    <t>@shamikaholderman</t>
  </si>
  <si>
    <t>@mandyleverett</t>
  </si>
  <si>
    <t>@vickierhoads</t>
  </si>
  <si>
    <t>@jerriportier</t>
  </si>
  <si>
    <t>@anglecalloway</t>
  </si>
  <si>
    <t>@bethgurr</t>
  </si>
  <si>
    <t>@luannadenbow</t>
  </si>
  <si>
    <t>@melvinbresnahan</t>
  </si>
  <si>
    <t>@vannaemigh</t>
  </si>
  <si>
    <t>@gingerwimbush</t>
  </si>
  <si>
    <t>@latrishamichalik</t>
  </si>
  <si>
    <t>@tarrapetri</t>
  </si>
  <si>
    <t>@antoineschranz</t>
  </si>
  <si>
    <t>@claudinebart</t>
  </si>
  <si>
    <t>@micheleericson</t>
  </si>
  <si>
    <t>@cedricdearing</t>
  </si>
  <si>
    <t>@alexstork</t>
  </si>
  <si>
    <t>@tobyleicht</t>
  </si>
  <si>
    <t>@rashadsurita</t>
  </si>
  <si>
    <t>@eldamaize</t>
  </si>
  <si>
    <t>@taynakennard</t>
  </si>
  <si>
    <t>@maudielepe</t>
  </si>
  <si>
    <t>@fernandakutcher</t>
  </si>
  <si>
    <t>@bettieptak</t>
  </si>
  <si>
    <t>@deeannstabler</t>
  </si>
  <si>
    <t>@chasenevarez</t>
  </si>
  <si>
    <t>@katiafalkowski</t>
  </si>
  <si>
    <t>@natashiaroby</t>
  </si>
  <si>
    <t>@phillisshupp</t>
  </si>
  <si>
    <t>@zorapadilla</t>
  </si>
  <si>
    <t>@gussnyder</t>
  </si>
  <si>
    <t>@ingeborgallison</t>
  </si>
  <si>
    <t>@eviebritto</t>
  </si>
  <si>
    <t>@frankiehanscom</t>
  </si>
  <si>
    <t>@brittnypryce</t>
  </si>
  <si>
    <t>@sheldonesteban</t>
  </si>
  <si>
    <t>@lidiaearhart</t>
  </si>
  <si>
    <t>@austinpylant</t>
  </si>
  <si>
    <t>@nikitaepps</t>
  </si>
  <si>
    <t>@lexiehanning</t>
  </si>
  <si>
    <t>@kailapiehl</t>
  </si>
  <si>
    <t>@amiechabot</t>
  </si>
  <si>
    <t>@marcosbelfield</t>
  </si>
  <si>
    <t>@tamerapeery</t>
  </si>
  <si>
    <t>@laveniagehling</t>
  </si>
  <si>
    <t>@margretoxner</t>
  </si>
  <si>
    <t>@johnniekleve</t>
  </si>
  <si>
    <t>@robbywingard</t>
  </si>
  <si>
    <t>@yerseevers</t>
  </si>
  <si>
    <t>@ernesthisle</t>
  </si>
  <si>
    <t>@ghislainepurtell</t>
  </si>
  <si>
    <t>@maesnodgrass</t>
  </si>
  <si>
    <t>@rennaewin</t>
  </si>
  <si>
    <t>@parisdahl</t>
  </si>
  <si>
    <t>@lashondamunsell</t>
  </si>
  <si>
    <t>@carmeliasalgado</t>
  </si>
  <si>
    <t>@cristifiles</t>
  </si>
  <si>
    <t>@shereearellano</t>
  </si>
  <si>
    <t>@kendalltocco</t>
  </si>
  <si>
    <t>@francescache</t>
  </si>
  <si>
    <t>@lennareel</t>
  </si>
  <si>
    <t>@camilarawles</t>
  </si>
  <si>
    <t>@brittnichevalier</t>
  </si>
  <si>
    <t>@jeriedie</t>
  </si>
  <si>
    <t>@henriettewoodrow</t>
  </si>
  <si>
    <t>@lesleymims</t>
  </si>
  <si>
    <t>@jonijimerson</t>
  </si>
  <si>
    <t>@ninaryce</t>
  </si>
  <si>
    <t>@meliabeaston</t>
  </si>
  <si>
    <t>@eugenetalton</t>
  </si>
  <si>
    <t>@juleneedgley</t>
  </si>
  <si>
    <t>@thuyrobinett</t>
  </si>
  <si>
    <t>@tiffaniellefson</t>
  </si>
  <si>
    <t>@gwynwoodfin</t>
  </si>
  <si>
    <t>@trudykellems</t>
  </si>
  <si>
    <t>@trinaswims</t>
  </si>
  <si>
    <t>@mackellner</t>
  </si>
  <si>
    <t>@benniestowell</t>
  </si>
  <si>
    <t>@lorenatoothaker</t>
  </si>
  <si>
    <t>@georginehynson</t>
  </si>
  <si>
    <t>@eloisaemanuel</t>
  </si>
  <si>
    <t>@magaretmcgriff</t>
  </si>
  <si>
    <t>@blakefazzino</t>
  </si>
  <si>
    <t>@carinchoquette</t>
  </si>
  <si>
    <t>@risaostler</t>
  </si>
  <si>
    <t>@chinwedge</t>
  </si>
  <si>
    <t>@rachellfalzone</t>
  </si>
  <si>
    <t>@candelariahammons</t>
  </si>
  <si>
    <t>@bernardoshaughnessy</t>
  </si>
  <si>
    <t>@susannebrant</t>
  </si>
  <si>
    <t>@arielkarn</t>
  </si>
  <si>
    <t>@elinatrueman</t>
  </si>
  <si>
    <t>@ninfatoliver</t>
  </si>
  <si>
    <t>@perlasaad</t>
  </si>
  <si>
    <t>@carminagisler</t>
  </si>
  <si>
    <t>@betseydrakes</t>
  </si>
  <si>
    <t>@lubatay</t>
  </si>
  <si>
    <t>@clarisamelancon</t>
  </si>
  <si>
    <t>@karabeliveau</t>
  </si>
  <si>
    <t>@cicelybruhn</t>
  </si>
  <si>
    <t>@mistiebarnhill</t>
  </si>
  <si>
    <t>@charismickel</t>
  </si>
  <si>
    <t>@tandynoguera</t>
  </si>
  <si>
    <t>@robertaheyden</t>
  </si>
  <si>
    <t>@georgiecaudillo</t>
  </si>
  <si>
    <t>@audreawurster</t>
  </si>
  <si>
    <t>@elaneknights</t>
  </si>
  <si>
    <t>@veolawalley</t>
  </si>
  <si>
    <t>@michaeldurrance</t>
  </si>
  <si>
    <t>@fidelmoreau</t>
  </si>
  <si>
    <t>@williswillams</t>
  </si>
  <si>
    <t>@tonyjunk</t>
  </si>
  <si>
    <t>@carlitahack</t>
  </si>
  <si>
    <t>@antoncheslock</t>
  </si>
  <si>
    <t>@lilianadolphson</t>
  </si>
  <si>
    <t>@kaleyjourney</t>
  </si>
  <si>
    <t>@willenesatterwhite</t>
  </si>
  <si>
    <t>@emmettsandage</t>
  </si>
  <si>
    <t>@dalenegildea</t>
  </si>
  <si>
    <t>@careymcclintic</t>
  </si>
  <si>
    <t>@gilbertolafollette</t>
  </si>
  <si>
    <t>@herminiamahler</t>
  </si>
  <si>
    <t>@cherekibby</t>
  </si>
  <si>
    <t>@sterlingabadie</t>
  </si>
  <si>
    <t>@frederickanorling</t>
  </si>
  <si>
    <t>@elizebethrita</t>
  </si>
  <si>
    <t>@magdalenainfante</t>
  </si>
  <si>
    <t>@shalonlecompte</t>
  </si>
  <si>
    <t>@joelgallagher</t>
  </si>
  <si>
    <t>@genovevadismuke</t>
  </si>
  <si>
    <t>@eravossler</t>
  </si>
  <si>
    <t>@alenavoll</t>
  </si>
  <si>
    <t>@arronhatt</t>
  </si>
  <si>
    <t>@margereveles</t>
  </si>
  <si>
    <t>@brentcowherd</t>
  </si>
  <si>
    <t>@deandresample</t>
  </si>
  <si>
    <t>@milissakarpinski</t>
  </si>
  <si>
    <t>@roxannaknouse</t>
  </si>
  <si>
    <t>@kimbergoggins</t>
  </si>
  <si>
    <t>@annabelleroyse</t>
  </si>
  <si>
    <t>@lorinastudstill</t>
  </si>
  <si>
    <t>@cliftonokamura</t>
  </si>
  <si>
    <t>@caritahummell</t>
  </si>
  <si>
    <t>@kennygoo</t>
  </si>
  <si>
    <t>@tamikomoe</t>
  </si>
  <si>
    <t>@sharmaineflanagan</t>
  </si>
  <si>
    <t>@leapauley</t>
  </si>
  <si>
    <t>@jeffierochford</t>
  </si>
  <si>
    <t>@brunaleask</t>
  </si>
  <si>
    <t>@myungdulmage</t>
  </si>
  <si>
    <t>@winifredmijangos</t>
  </si>
  <si>
    <t>@kathrineblohm</t>
  </si>
  <si>
    <t>@latrishawhiteley</t>
  </si>
  <si>
    <t>@margarettabrev</t>
  </si>
  <si>
    <t>@charlettekary</t>
  </si>
  <si>
    <t>@kemberlyblanch</t>
  </si>
  <si>
    <t>@raygritton</t>
  </si>
  <si>
    <t>@ellamaevossler</t>
  </si>
  <si>
    <t>@annaleehiemstra</t>
  </si>
  <si>
    <t>@yupinion</t>
  </si>
  <si>
    <t>@nevadahodgkinson</t>
  </si>
  <si>
    <t>@lennietreese</t>
  </si>
  <si>
    <t xml:space="preserve">Followers </t>
  </si>
  <si>
    <t>Budget</t>
  </si>
  <si>
    <t>in 10 month - Followers</t>
  </si>
  <si>
    <t>(Beberapa Item)</t>
  </si>
  <si>
    <t>Total Keseluruhan</t>
  </si>
  <si>
    <t>Jumlah dari Follow Probability</t>
  </si>
  <si>
    <t>Total</t>
  </si>
  <si>
    <t>6.</t>
  </si>
  <si>
    <t>7.</t>
  </si>
  <si>
    <t>Hitung dari Influencer</t>
  </si>
  <si>
    <t>Jumlah dari Agency Fee</t>
  </si>
  <si>
    <t>8.</t>
  </si>
  <si>
    <t>9.</t>
  </si>
  <si>
    <t>Follower Probability</t>
  </si>
  <si>
    <t>Jumlah dari Price Per Post</t>
  </si>
  <si>
    <t>Jumlah dari Price Per Video Post</t>
  </si>
  <si>
    <t>Jumlah dari Price Per Story</t>
  </si>
  <si>
    <t>10.</t>
  </si>
  <si>
    <t>Middle of timeline</t>
  </si>
  <si>
    <t>30% target</t>
  </si>
  <si>
    <t>Target</t>
  </si>
  <si>
    <t>Target 30%</t>
  </si>
  <si>
    <t>Follower Probability per week</t>
  </si>
  <si>
    <t>Label Baris</t>
  </si>
  <si>
    <t>(kosong)</t>
  </si>
  <si>
    <t>Business Total</t>
  </si>
  <si>
    <t>Finance Total</t>
  </si>
  <si>
    <t>Productivity Total</t>
  </si>
  <si>
    <t>Shopping Total</t>
  </si>
  <si>
    <t>Total Probability</t>
  </si>
  <si>
    <t>Berdasarkan Followers Probability tertinggi karena target yang diberikan adalah beruapa followers</t>
  </si>
  <si>
    <t>Asumsi di pertengahan waktu 20 minggu atau 5 bulan. Target yang sudah tercapai 30% atau 825.000 follower dari total target 2.750.000</t>
  </si>
  <si>
    <t>Dari team marketing akan memberikan data probability follower tertinggi untuk meeting minggu depan</t>
  </si>
  <si>
    <t>Maka masih ada kekurangan target 70% atau 1.820.000. Dari sisi team marketing akan membuat target per week yaitu 91.000 dengan perhitungan sisa target di bagi dengan sisa week target yang diberikan</t>
  </si>
  <si>
    <t>Year Account Created</t>
  </si>
  <si>
    <t>Characters</t>
  </si>
  <si>
    <t>followers</t>
  </si>
  <si>
    <t>1. Perkiraan Total Pengikut Baru:</t>
  </si>
  <si>
    <t>@jhonnydummy:</t>
  </si>
  <si>
    <t>Pengikut: 4.500.000</t>
  </si>
  <si>
    <t>Rata-rata Like per posting: 282.410</t>
  </si>
  <si>
    <t>Engagement Rate (ER): (282.410 / 4.500.000) x 100% = 6,27%</t>
  </si>
  <si>
    <t>Perkiraan jangkauan per posting: 4.500.000 x 6,27% = 282.150</t>
  </si>
  <si>
    <t>Probabilitas follow: 0,07%</t>
  </si>
  <si>
    <t>Perkiraan pengikut baru per posting: 282.150 x 0,07% = 1.975</t>
  </si>
  <si>
    <t>@robbywingard:</t>
  </si>
  <si>
    <t>Pengikut: 390.000</t>
  </si>
  <si>
    <t>Rata-rata Like per posting: 24.921</t>
  </si>
  <si>
    <t>ER: (24.921 / 390.000) x 100% = 6,39%</t>
  </si>
  <si>
    <t>Perkiraan jangkauan per posting: 390.000 x 6,39% = 24.741</t>
  </si>
  <si>
    <t>Probabilitas follow: 0,14%</t>
  </si>
  <si>
    <t>Perkiraan pengikut baru per posting: 24.741 x 0,14% = 3.464</t>
  </si>
  <si>
    <t>Total pengikut baru per posting:</t>
  </si>
  <si>
    <t>1.975 (dari @jhonnydummy) + 3.464 (dari @robbywingard) = 5.439</t>
  </si>
  <si>
    <t>2. most created year</t>
  </si>
  <si>
    <t xml:space="preserve">3. average of characters </t>
  </si>
  <si>
    <t>4. followers &gt;=1m</t>
  </si>
  <si>
    <t>5. correlation</t>
  </si>
  <si>
    <t>tidak berkorelasi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</si>
</sst>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&quot;$&quot;#,##0_);[Red]\(&quot;$&quot;#,##0\)"/>
    <numFmt numFmtId="166" formatCode="_(* #,##0_);_(* \(#,##0\);_(* &quot;-&quot;??_);_(@_)"/>
    <numFmt numFmtId="167" formatCode="[$$-409]#,##0"/>
    <numFmt numFmtId="168" formatCode="_-* #,##0_-;\-* #,##0_-;_-* &quot;-&quot;??_-;_-@_-"/>
    <numFmt numFmtId="169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</patternFill>
    </fill>
  </fills>
  <borders count="22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3" applyNumberFormat="0" applyFill="0" applyAlignment="0" applyProtection="0"/>
    <xf numFmtId="0" fontId="2" fillId="6" borderId="0" applyNumberFormat="0" applyBorder="0" applyAlignment="0" applyProtection="0"/>
    <xf numFmtId="0" fontId="1" fillId="0" borderId="0" applyBorder="0"/>
  </cellStyleXfs>
  <cellXfs count="72">
    <xf numFmtId="0" fontId="0" fillId="0" borderId="0" xfId="0"/>
    <xf numFmtId="10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0" fillId="0" borderId="0" xfId="0" applyNumberFormat="1"/>
    <xf numFmtId="166" fontId="1" fillId="0" borderId="0" xfId="1" applyNumberFormat="1" applyFont="1"/>
    <xf numFmtId="16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pivotButton="1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6" xfId="0" applyNumberFormat="1" applyBorder="1"/>
    <xf numFmtId="166" fontId="0" fillId="0" borderId="0" xfId="0" applyNumberFormat="1"/>
    <xf numFmtId="10" fontId="0" fillId="0" borderId="4" xfId="0" applyNumberFormat="1" applyBorder="1"/>
    <xf numFmtId="0" fontId="0" fillId="0" borderId="2" xfId="0" applyBorder="1"/>
    <xf numFmtId="0" fontId="3" fillId="0" borderId="2" xfId="0" applyFont="1" applyBorder="1"/>
    <xf numFmtId="0" fontId="2" fillId="0" borderId="8" xfId="0" applyFont="1" applyBorder="1"/>
    <xf numFmtId="10" fontId="1" fillId="0" borderId="0" xfId="2" applyNumberFormat="1" applyFont="1"/>
    <xf numFmtId="0" fontId="3" fillId="2" borderId="0" xfId="0" applyFont="1" applyFill="1"/>
    <xf numFmtId="10" fontId="3" fillId="2" borderId="0" xfId="0" applyNumberFormat="1" applyFont="1" applyFill="1"/>
    <xf numFmtId="0" fontId="0" fillId="0" borderId="6" xfId="0" applyBorder="1" applyAlignment="1">
      <alignment horizontal="left"/>
    </xf>
    <xf numFmtId="0" fontId="3" fillId="2" borderId="8" xfId="0" applyFont="1" applyFill="1" applyBorder="1"/>
    <xf numFmtId="0" fontId="3" fillId="2" borderId="6" xfId="0" applyFont="1" applyFill="1" applyBorder="1"/>
    <xf numFmtId="165" fontId="0" fillId="0" borderId="4" xfId="0" applyNumberFormat="1" applyBorder="1"/>
    <xf numFmtId="168" fontId="0" fillId="0" borderId="0" xfId="0" applyNumberFormat="1"/>
    <xf numFmtId="169" fontId="0" fillId="0" borderId="0" xfId="0" applyNumberFormat="1"/>
    <xf numFmtId="169" fontId="0" fillId="3" borderId="0" xfId="0" applyNumberForma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0" fontId="0" fillId="0" borderId="17" xfId="0" applyBorder="1"/>
    <xf numFmtId="10" fontId="0" fillId="0" borderId="18" xfId="0" applyNumberFormat="1" applyBorder="1"/>
    <xf numFmtId="10" fontId="0" fillId="0" borderId="19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43" fontId="0" fillId="0" borderId="0" xfId="1" applyFont="1"/>
    <xf numFmtId="166" fontId="0" fillId="0" borderId="0" xfId="1" applyNumberFormat="1" applyFon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10" fontId="0" fillId="0" borderId="2" xfId="2" applyNumberFormat="1" applyFont="1" applyBorder="1"/>
    <xf numFmtId="0" fontId="2" fillId="0" borderId="17" xfId="0" applyFont="1" applyBorder="1"/>
    <xf numFmtId="1" fontId="0" fillId="0" borderId="0" xfId="0" applyNumberFormat="1"/>
    <xf numFmtId="166" fontId="0" fillId="0" borderId="0" xfId="1" applyNumberFormat="1" applyFont="1" applyFill="1"/>
    <xf numFmtId="0" fontId="0" fillId="2" borderId="0" xfId="0" applyFill="1" applyAlignment="1">
      <alignment horizontal="left"/>
    </xf>
    <xf numFmtId="0" fontId="0" fillId="2" borderId="0" xfId="0" applyFill="1"/>
    <xf numFmtId="0" fontId="3" fillId="4" borderId="0" xfId="0" applyFont="1" applyFill="1"/>
    <xf numFmtId="0" fontId="0" fillId="4" borderId="0" xfId="0" applyFill="1"/>
    <xf numFmtId="166" fontId="3" fillId="0" borderId="0" xfId="1" applyNumberFormat="1" applyFont="1"/>
    <xf numFmtId="166" fontId="3" fillId="0" borderId="0" xfId="1" applyNumberFormat="1" applyFont="1" applyFill="1"/>
    <xf numFmtId="164" fontId="0" fillId="0" borderId="2" xfId="0" applyNumberFormat="1" applyBorder="1"/>
    <xf numFmtId="166" fontId="0" fillId="0" borderId="2" xfId="1" applyNumberFormat="1" applyFont="1" applyBorder="1"/>
    <xf numFmtId="164" fontId="3" fillId="5" borderId="0" xfId="0" applyNumberFormat="1" applyFont="1" applyFill="1"/>
    <xf numFmtId="0" fontId="3" fillId="5" borderId="0" xfId="0" applyFont="1" applyFill="1"/>
    <xf numFmtId="168" fontId="0" fillId="5" borderId="0" xfId="0" applyNumberFormat="1" applyFill="1"/>
    <xf numFmtId="166" fontId="0" fillId="4" borderId="0" xfId="0" applyNumberFormat="1" applyFill="1"/>
    <xf numFmtId="0" fontId="4" fillId="6" borderId="0" xfId="4" applyFont="1"/>
    <xf numFmtId="10" fontId="4" fillId="6" borderId="0" xfId="4" applyNumberFormat="1" applyFont="1"/>
    <xf numFmtId="0" fontId="0" fillId="0" borderId="0" xfId="0" applyAlignment="1">
      <alignment horizontal="center"/>
    </xf>
  </cellXfs>
  <cellStyles count="6">
    <cellStyle name="Accent3" xfId="4" builtinId="37"/>
    <cellStyle name="Comma" xfId="1" builtinId="3"/>
    <cellStyle name="Normal" xfId="0" builtinId="0"/>
    <cellStyle name="Percent" xfId="2" builtinId="5"/>
    <cellStyle name="Style 1" xfId="5" xr:uid="{8ABB77CE-CA45-40C7-8501-0F5F92F34A9F}"/>
    <cellStyle name="Total" xfId="3" builtinId="25" customBuiltin="1"/>
  </cellStyles>
  <dxfs count="23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numFmt numFmtId="14" formatCode="0.0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5.868755902775" createdVersion="1" refreshedVersion="4" recordCount="220" upgradeOnRefresh="1" xr:uid="{00000000-000A-0000-FFFF-FFFF00000000}">
  <cacheSource type="worksheet">
    <worksheetSource ref="A1:N221" sheet="Influencer Data"/>
  </cacheSource>
  <cacheFields count="16">
    <cacheField name="Influencer" numFmtId="0">
      <sharedItems count="220">
        <s v="@jhonnydummy"/>
        <s v="@kissthehips"/>
        <s v="@lovemenot"/>
        <s v="@megatronfans"/>
        <s v="@cropmachinecom"/>
        <s v="@bbcnewscompilation"/>
        <s v="@pokemonfansclub"/>
        <s v="@japanculturelovers"/>
        <s v="@johnwick5trailers"/>
        <s v="@hackers_010101"/>
        <s v="@believemenow"/>
        <s v="@timecropperswow"/>
        <s v="@sushiloversmania"/>
        <s v="@cornharvestertools"/>
        <s v="@aletheasoileau"/>
        <s v="@arnetteoldaker"/>
        <s v="@pollyvinci"/>
        <s v="@cassandrakeleher"/>
        <s v="@kristenwiest"/>
        <s v="@jocelynfogleman"/>
        <s v="@sharricroslin"/>
        <s v="@baolashbrook"/>
        <s v="@louallensworth"/>
        <s v="@hyacinthlasko"/>
        <s v="@leoswan"/>
        <s v="@franciscatoro"/>
        <s v="@feliceferrari"/>
        <s v="@sabrinaknauss"/>
        <s v="@charlesettatatem"/>
        <s v="@verlinecahill"/>
        <s v="@elizabetkresge"/>
        <s v="@aracelisrobinette"/>
        <s v="@sandylampley"/>
        <s v="@armandcote"/>
        <s v="@lessavidge"/>
        <s v="@angietraynor"/>
        <s v="@shalandasanta"/>
        <s v="@jodysecord"/>
        <s v="@ayanateachout"/>
        <s v="@gerdanegri"/>
        <s v="@joaneewan"/>
        <s v="@manieabraham"/>
        <s v="@oraek"/>
        <s v="@kindraudell"/>
        <s v="@numbersmarine"/>
        <s v="@claritaabrams"/>
        <s v="@augustinawunder"/>
        <s v="@venniestamp"/>
        <s v="@bridgetteloyola"/>
        <s v="@millyplayer"/>
        <s v="@mooncayton"/>
        <s v="@junkojeffery"/>
        <s v="@geraldineriggenbach"/>
        <s v="@lillianleggett"/>
        <s v="@tawnyprevost"/>
        <s v="@edisonrodreguez"/>
        <s v="@robbidennie"/>
        <s v="@ettiesharp"/>
        <s v="@shamikaholderman"/>
        <s v="@mandyleverett"/>
        <s v="@vickierhoads"/>
        <s v="@jerriportier"/>
        <s v="@anglecalloway"/>
        <s v="@bethgurr"/>
        <s v="@luannadenbow"/>
        <s v="@melvinbresnahan"/>
        <s v="@vannaemigh"/>
        <s v="@gingerwimbush"/>
        <s v="@latrishamichalik"/>
        <s v="@tarrapetri"/>
        <s v="@antoineschranz"/>
        <s v="@claudinebart"/>
        <s v="@micheleericson"/>
        <s v="@cedricdearing"/>
        <s v="@alexstork"/>
        <s v="@tobyleicht"/>
        <s v="@rashadsurita"/>
        <s v="@eldamaize"/>
        <s v="@taynakennard"/>
        <s v="@maudielepe"/>
        <s v="@fernandakutcher"/>
        <s v="@bettieptak"/>
        <s v="@deeannstabler"/>
        <s v="@chasenevarez"/>
        <s v="@katiafalkowski"/>
        <s v="@natashiaroby"/>
        <s v="@phillisshupp"/>
        <s v="@zorapadilla"/>
        <s v="@gussnyder"/>
        <s v="@ingeborgallison"/>
        <s v="@eviebritto"/>
        <s v="@frankiehanscom"/>
        <s v="@brittnypryce"/>
        <s v="@sheldonesteban"/>
        <s v="@lidiaearhart"/>
        <s v="@austinpylant"/>
        <s v="@nikitaepps"/>
        <s v="@lexiehanning"/>
        <s v="@kailapiehl"/>
        <s v="@amiechabot"/>
        <s v="@marcosbelfield"/>
        <s v="@tamerapeery"/>
        <s v="@laveniagehling"/>
        <s v="@margretoxner"/>
        <s v="@johnniekleve"/>
        <s v="@robbywingard"/>
        <s v="@yerseevers"/>
        <s v="@ernesthisle"/>
        <s v="@ghislainepurtell"/>
        <s v="@maesnodgrass"/>
        <s v="@rennaewin"/>
        <s v="@parisdahl"/>
        <s v="@lashondamunsell"/>
        <s v="@carmeliasalgado"/>
        <s v="@cristifiles"/>
        <s v="@shereearellano"/>
        <s v="@kendalltocco"/>
        <s v="@francescache"/>
        <s v="@lennareel"/>
        <s v="@camilarawles"/>
        <s v="@brittnichevalier"/>
        <s v="@jeriedie"/>
        <s v="@henriettewoodrow"/>
        <s v="@lesleymims"/>
        <s v="@jonijimerson"/>
        <s v="@ninaryce"/>
        <s v="@meliabeaston"/>
        <s v="@eugenetalton"/>
        <s v="@juleneedgley"/>
        <s v="@thuyrobinett"/>
        <s v="@tiffaniellefson"/>
        <s v="@gwynwoodfin"/>
        <s v="@trudykellems"/>
        <s v="@trinaswims"/>
        <s v="@mackellner"/>
        <s v="@benniestowell"/>
        <s v="@lorenatoothaker"/>
        <s v="@georginehynson"/>
        <s v="@eloisaemanuel"/>
        <s v="@magaretmcgriff"/>
        <s v="@blakefazzino"/>
        <s v="@carinchoquette"/>
        <s v="@risaostler"/>
        <s v="@chinwedge"/>
        <s v="@rachellfalzone"/>
        <s v="@candelariahammons"/>
        <s v="@bernardoshaughnessy"/>
        <s v="@susannebrant"/>
        <s v="@arielkarn"/>
        <s v="@elinatrueman"/>
        <s v="@ninfatoliver"/>
        <s v="@perlasaad"/>
        <s v="@carminagisler"/>
        <s v="@betseydrakes"/>
        <s v="@lubatay"/>
        <s v="@clarisamelancon"/>
        <s v="@karabeliveau"/>
        <s v="@cicelybruhn"/>
        <s v="@mistiebarnhill"/>
        <s v="@charismickel"/>
        <s v="@tandynoguera"/>
        <s v="@robertaheyden"/>
        <s v="@georgiecaudillo"/>
        <s v="@audreawurster"/>
        <s v="@elaneknights"/>
        <s v="@veolawalley"/>
        <s v="@michaeldurrance"/>
        <s v="@fidelmoreau"/>
        <s v="@williswillams"/>
        <s v="@tonyjunk"/>
        <s v="@carlitahack"/>
        <s v="@antoncheslock"/>
        <s v="@lilianadolphson"/>
        <s v="@kaleyjourney"/>
        <s v="@willenesatterwhite"/>
        <s v="@emmettsandage"/>
        <s v="@dalenegildea"/>
        <s v="@careymcclintic"/>
        <s v="@gilbertolafollette"/>
        <s v="@herminiamahler"/>
        <s v="@cherekibby"/>
        <s v="@sterlingabadie"/>
        <s v="@frederickanorling"/>
        <s v="@elizebethrita"/>
        <s v="@magdalenainfante"/>
        <s v="@shalonlecompte"/>
        <s v="@joelgallagher"/>
        <s v="@genovevadismuke"/>
        <s v="@eravossler"/>
        <s v="@alenavoll"/>
        <s v="@arronhatt"/>
        <s v="@margereveles"/>
        <s v="@brentcowherd"/>
        <s v="@deandresample"/>
        <s v="@milissakarpinski"/>
        <s v="@roxannaknouse"/>
        <s v="@kimbergoggins"/>
        <s v="@annabelleroyse"/>
        <s v="@lorinastudstill"/>
        <s v="@cliftonokamura"/>
        <s v="@caritahummell"/>
        <s v="@kennygoo"/>
        <s v="@tamikomoe"/>
        <s v="@sharmaineflanagan"/>
        <s v="@leapauley"/>
        <s v="@jeffierochford"/>
        <s v="@brunaleask"/>
        <s v="@myungdulmage"/>
        <s v="@winifredmijangos"/>
        <s v="@kathrineblohm"/>
        <s v="@latrishawhiteley"/>
        <s v="@margarettabrev"/>
        <s v="@charlettekary"/>
        <s v="@kemberlyblanch"/>
        <s v="@raygritton"/>
        <s v="@ellamaevossler"/>
        <s v="@annaleehiemstra"/>
        <s v="@yupinion"/>
        <s v="@nevadahodgkinson"/>
        <s v="@lennietreese"/>
      </sharedItems>
    </cacheField>
    <cacheField name="Followers" numFmtId="0">
      <sharedItems count="38">
        <s v="4.5 million"/>
        <s v="8.2 million"/>
        <s v="4.1 million"/>
        <s v="300 thousand"/>
        <s v="890 thousand"/>
        <s v="2.9 million"/>
        <s v="1.3 million"/>
        <s v="5.2 million"/>
        <s v="3.7 million"/>
        <s v="980 thousand"/>
        <s v="500 thousand"/>
        <s v="7 million"/>
        <s v="2.5 million"/>
        <s v="3.2 million"/>
        <s v="1.1 million"/>
        <s v="390 thousand"/>
        <s v="1.9 million"/>
        <s v="8.3 million"/>
        <s v="1.2 million"/>
        <s v="1.7 million"/>
        <s v="230 thousand"/>
        <s v="250 thousand"/>
        <s v="7.9 million"/>
        <s v="1.5 million"/>
        <s v="700 thousand"/>
        <s v="2.2 million"/>
        <s v="2.3 million"/>
        <s v="5.1 million"/>
        <s v="150 thousand"/>
        <s v="580 thousand"/>
        <s v="5.9 million"/>
        <s v="100 thousand"/>
        <s v="6.2 million"/>
        <s v="3.3 million"/>
        <s v="800 thousand"/>
        <s v="790 thousand"/>
        <s v="9.5 million"/>
        <s v="270 thousand"/>
      </sharedItems>
    </cacheField>
    <cacheField name="Post" numFmtId="0">
      <sharedItems containsSemiMixedTypes="0" containsString="0" containsNumber="1" containsInteger="1" minValue="111" maxValue="4210" count="43">
        <n v="670"/>
        <n v="1002"/>
        <n v="412"/>
        <n v="878"/>
        <n v="300"/>
        <n v="902"/>
        <n v="1250"/>
        <n v="312"/>
        <n v="1124"/>
        <n v="554"/>
        <n v="372"/>
        <n v="444"/>
        <n v="802"/>
        <n v="1523"/>
        <n v="1737"/>
        <n v="416"/>
        <n v="165"/>
        <n v="227"/>
        <n v="231"/>
        <n v="249"/>
        <n v="1201"/>
        <n v="267"/>
        <n v="421"/>
        <n v="115"/>
        <n v="279"/>
        <n v="350"/>
        <n v="345"/>
        <n v="371"/>
        <n v="422"/>
        <n v="273"/>
        <n v="1112"/>
        <n v="162"/>
        <n v="228"/>
        <n v="291"/>
        <n v="246"/>
        <n v="521"/>
        <n v="800"/>
        <n v="161"/>
        <n v="111"/>
        <n v="820"/>
        <n v="147"/>
        <n v="4210"/>
        <n v="900"/>
      </sharedItems>
    </cacheField>
    <cacheField name="Avg Likes Per Post" numFmtId="0">
      <sharedItems containsSemiMixedTypes="0" containsString="0" containsNumber="1" containsInteger="1" minValue="647" maxValue="842892" count="44">
        <n v="282410"/>
        <n v="128998"/>
        <n v="387450"/>
        <n v="24921"/>
        <n v="42849"/>
        <n v="290192"/>
        <n v="41249"/>
        <n v="57755"/>
        <n v="124111"/>
        <n v="4249"/>
        <n v="4291"/>
        <n v="35800"/>
        <n v="82748"/>
        <n v="11023"/>
        <n v="321319"/>
        <n v="69015"/>
        <n v="239267"/>
        <n v="5676"/>
        <n v="647"/>
        <n v="284880"/>
        <n v="11671"/>
        <n v="47980"/>
        <n v="52387"/>
        <n v="1357"/>
        <n v="863"/>
        <n v="21407"/>
        <n v="44678"/>
        <n v="4836"/>
        <n v="842892"/>
        <n v="57267"/>
        <n v="48048"/>
        <n v="3273"/>
        <n v="42144"/>
        <n v="76432"/>
        <n v="10050"/>
        <n v="36129"/>
        <n v="50828"/>
        <n v="4251"/>
        <n v="52512"/>
        <n v="10435"/>
        <n v="4370"/>
        <n v="2715"/>
        <n v="450227"/>
        <n v="26826"/>
      </sharedItems>
    </cacheField>
    <cacheField name="Avg Comment Per Post" numFmtId="0">
      <sharedItems containsSemiMixedTypes="0" containsString="0" containsNumber="1" containsInteger="1" minValue="10" maxValue="11563"/>
    </cacheField>
    <cacheField name="Price Per Post" numFmtId="0">
      <sharedItems containsSemiMixedTypes="0" containsString="0" containsNumber="1" containsInteger="1" minValue="800" maxValue="13400"/>
    </cacheField>
    <cacheField name="Price Per Video Post" numFmtId="0">
      <sharedItems containsSemiMixedTypes="0" containsString="0" containsNumber="1" containsInteger="1" minValue="3000" maxValue="29900"/>
    </cacheField>
    <cacheField name="Price Per Story" numFmtId="0">
      <sharedItems containsSemiMixedTypes="0" containsString="0" containsNumber="1" containsInteger="1" minValue="2000" maxValue="19400"/>
    </cacheField>
    <cacheField name="Follow Probability" numFmtId="0">
      <sharedItems containsSemiMixedTypes="0" containsString="0" containsNumber="1" minValue="5.0000000000000001E-4" maxValue="3.0000000000000001E-3"/>
    </cacheField>
    <cacheField name="Account Created" numFmtId="0">
      <sharedItems containsSemiMixedTypes="0" containsNonDate="0" containsDate="1" containsString="0" minDate="2011-05-01T00:00:00" maxDate="2019-05-02T00:00:00" count="18">
        <d v="2019-04-01T00:00:00"/>
        <d v="2013-02-01T00:00:00"/>
        <d v="2015-08-01T00:00:00"/>
        <d v="2017-11-01T00:00:00"/>
        <d v="2016-10-01T00:00:00"/>
        <d v="2019-05-01T00:00:00"/>
        <d v="2018-06-01T00:00:00"/>
        <d v="2012-07-01T00:00:00"/>
        <d v="2013-12-01T00:00:00"/>
        <d v="2012-11-01T00:00:00"/>
        <d v="2011-05-01T00:00:00"/>
        <d v="2018-07-01T00:00:00"/>
        <d v="2014-01-01T00:00:00"/>
        <d v="2017-09-01T00:00:00"/>
        <d v="2015-11-01T00:00:00"/>
        <d v="2012-12-01T00:00:00"/>
        <d v="2014-07-01T00:00:00"/>
        <d v="2018-10-01T00:00:00"/>
      </sharedItems>
      <fieldGroup par="15" base="9">
        <rangePr groupBy="months" startDate="2011-05-01T00:00:00" endDate="2019-05-02T00:00:00"/>
        <groupItems count="14">
          <s v="&lt;0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19"/>
        </groupItems>
      </fieldGroup>
    </cacheField>
    <cacheField name="Gender" numFmtId="0">
      <sharedItems/>
    </cacheField>
    <cacheField name="Category ID" numFmtId="0">
      <sharedItems containsSemiMixedTypes="0" containsString="0" containsNumber="1" containsInteger="1" minValue="1" maxValue="21"/>
    </cacheField>
    <cacheField name="Category Name" numFmtId="0">
      <sharedItems count="21">
        <s v="Art &amp; Design"/>
        <s v="Auto &amp; Vehicles"/>
        <s v="Beauty"/>
        <s v="Books &amp; Reference"/>
        <s v="Business"/>
        <s v="Comics"/>
        <s v="Events"/>
        <s v="Finance"/>
        <s v="Food &amp; Drink"/>
        <s v="Health &amp; Fitness"/>
        <s v="House &amp; Home"/>
        <s v="Music &amp; Audio"/>
        <s v="News &amp; Magazines"/>
        <s v="Parenting"/>
        <s v="Games"/>
        <s v="Adventure"/>
        <s v="Productivity"/>
        <s v="Shopping"/>
        <s v="Social"/>
        <s v="Medical"/>
        <s v="Travel &amp; Local"/>
      </sharedItems>
    </cacheField>
    <cacheField name="Agency Location ID" numFmtId="0">
      <sharedItems containsSemiMixedTypes="0" containsString="0" containsNumber="1" containsInteger="1" minValue="1" maxValue="45"/>
    </cacheField>
    <cacheField name="Kuartal" numFmtId="0" databaseField="0">
      <fieldGroup base="9">
        <rangePr groupBy="quarters" startDate="2011-05-01T00:00:00" endDate="2019-05-02T00:00:00"/>
        <groupItems count="6">
          <s v="&lt;01/05/2011"/>
          <s v="Kuartal1"/>
          <s v="Kuartal2"/>
          <s v="Kuartal3"/>
          <s v="Kuartal4"/>
          <s v="&gt;02/05/2019"/>
        </groupItems>
      </fieldGroup>
    </cacheField>
    <cacheField name="Tahun" numFmtId="0" databaseField="0">
      <fieldGroup base="9">
        <rangePr groupBy="years" startDate="2011-05-01T00:00:00" endDate="2019-05-02T00:00:00"/>
        <groupItems count="11">
          <s v="&lt;01/05/2011"/>
          <s v="2011"/>
          <s v="2012"/>
          <s v="2013"/>
          <s v="2014"/>
          <s v="2015"/>
          <s v="2016"/>
          <s v="2017"/>
          <s v="2018"/>
          <s v="2019"/>
          <s v="&gt;02/0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5.897348032406" createdVersion="1" refreshedVersion="4" recordCount="174" upgradeOnRefresh="1" xr:uid="{00000000-000A-0000-FFFF-FFFF01000000}">
  <cacheSource type="worksheet">
    <worksheetSource ref="C52:G226" sheet="Sheet 1"/>
  </cacheSource>
  <cacheFields count="5">
    <cacheField name="Influencer" numFmtId="0">
      <sharedItems/>
    </cacheField>
    <cacheField name="Category ID" numFmtId="0">
      <sharedItems containsSemiMixedTypes="0" containsString="0" containsNumber="1" containsInteger="1" minValue="1" maxValue="21"/>
    </cacheField>
    <cacheField name="Category Name" numFmtId="0">
      <sharedItems count="21">
        <s v="Art &amp; Design"/>
        <s v="Auto &amp; Vehicles"/>
        <s v="Beauty"/>
        <s v="Books &amp; Reference"/>
        <s v="Business"/>
        <s v="Finance"/>
        <s v="Food &amp; Drink"/>
        <s v="Health &amp; Fitness"/>
        <s v="House &amp; Home"/>
        <s v="Events"/>
        <s v="Music &amp; Audio"/>
        <s v="News &amp; Magazines"/>
        <s v="Parenting"/>
        <s v="Games"/>
        <s v="Adventure"/>
        <s v="Productivity"/>
        <s v="Social"/>
        <s v="Medical"/>
        <s v="Travel &amp; Local"/>
        <s v="Comics"/>
        <s v="Shopping"/>
      </sharedItems>
    </cacheField>
    <cacheField name="Agency Location ID" numFmtId="0">
      <sharedItems containsSemiMixedTypes="0" containsString="0" containsNumber="1" containsInteger="1" minValue="1" maxValue="45"/>
    </cacheField>
    <cacheField name="Agency Fee" numFmtId="0">
      <sharedItems containsSemiMixedTypes="0" containsString="0" containsNumber="1" minValue="4.4999999999999997E-3" maxValue="6.5199999999999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5.901381481483" createdVersion="1" refreshedVersion="4" recordCount="220" upgradeOnRefresh="1" xr:uid="{00000000-000A-0000-FFFF-FFFF02000000}">
  <cacheSource type="worksheet">
    <worksheetSource ref="A1:O221" sheet="Influencer Data"/>
  </cacheSource>
  <cacheFields count="15">
    <cacheField name="Influencer" numFmtId="0">
      <sharedItems count="220">
        <s v="@jhonnydummy"/>
        <s v="@kissthehips"/>
        <s v="@lovemenot"/>
        <s v="@megatronfans"/>
        <s v="@cropmachinecom"/>
        <s v="@bbcnewscompilation"/>
        <s v="@pokemonfansclub"/>
        <s v="@japanculturelovers"/>
        <s v="@johnwick5trailers"/>
        <s v="@hackers_010101"/>
        <s v="@believemenow"/>
        <s v="@timecropperswow"/>
        <s v="@sushiloversmania"/>
        <s v="@cornharvestertools"/>
        <s v="@aletheasoileau"/>
        <s v="@arnetteoldaker"/>
        <s v="@pollyvinci"/>
        <s v="@cassandrakeleher"/>
        <s v="@kristenwiest"/>
        <s v="@jocelynfogleman"/>
        <s v="@sharricroslin"/>
        <s v="@baolashbrook"/>
        <s v="@louallensworth"/>
        <s v="@hyacinthlasko"/>
        <s v="@leoswan"/>
        <s v="@franciscatoro"/>
        <s v="@feliceferrari"/>
        <s v="@sabrinaknauss"/>
        <s v="@charlesettatatem"/>
        <s v="@verlinecahill"/>
        <s v="@elizabetkresge"/>
        <s v="@aracelisrobinette"/>
        <s v="@sandylampley"/>
        <s v="@armandcote"/>
        <s v="@lessavidge"/>
        <s v="@angietraynor"/>
        <s v="@shalandasanta"/>
        <s v="@jodysecord"/>
        <s v="@ayanateachout"/>
        <s v="@gerdanegri"/>
        <s v="@joaneewan"/>
        <s v="@manieabraham"/>
        <s v="@oraek"/>
        <s v="@kindraudell"/>
        <s v="@numbersmarine"/>
        <s v="@claritaabrams"/>
        <s v="@augustinawunder"/>
        <s v="@venniestamp"/>
        <s v="@bridgetteloyola"/>
        <s v="@millyplayer"/>
        <s v="@mooncayton"/>
        <s v="@junkojeffery"/>
        <s v="@geraldineriggenbach"/>
        <s v="@lillianleggett"/>
        <s v="@tawnyprevost"/>
        <s v="@edisonrodreguez"/>
        <s v="@robbidennie"/>
        <s v="@ettiesharp"/>
        <s v="@shamikaholderman"/>
        <s v="@mandyleverett"/>
        <s v="@vickierhoads"/>
        <s v="@jerriportier"/>
        <s v="@anglecalloway"/>
        <s v="@bethgurr"/>
        <s v="@luannadenbow"/>
        <s v="@melvinbresnahan"/>
        <s v="@vannaemigh"/>
        <s v="@gingerwimbush"/>
        <s v="@latrishamichalik"/>
        <s v="@tarrapetri"/>
        <s v="@antoineschranz"/>
        <s v="@claudinebart"/>
        <s v="@micheleericson"/>
        <s v="@cedricdearing"/>
        <s v="@alexstork"/>
        <s v="@tobyleicht"/>
        <s v="@rashadsurita"/>
        <s v="@eldamaize"/>
        <s v="@taynakennard"/>
        <s v="@maudielepe"/>
        <s v="@fernandakutcher"/>
        <s v="@bettieptak"/>
        <s v="@deeannstabler"/>
        <s v="@chasenevarez"/>
        <s v="@katiafalkowski"/>
        <s v="@natashiaroby"/>
        <s v="@phillisshupp"/>
        <s v="@zorapadilla"/>
        <s v="@gussnyder"/>
        <s v="@ingeborgallison"/>
        <s v="@eviebritto"/>
        <s v="@frankiehanscom"/>
        <s v="@brittnypryce"/>
        <s v="@sheldonesteban"/>
        <s v="@lidiaearhart"/>
        <s v="@austinpylant"/>
        <s v="@nikitaepps"/>
        <s v="@lexiehanning"/>
        <s v="@kailapiehl"/>
        <s v="@amiechabot"/>
        <s v="@marcosbelfield"/>
        <s v="@tamerapeery"/>
        <s v="@laveniagehling"/>
        <s v="@margretoxner"/>
        <s v="@johnniekleve"/>
        <s v="@robbywingard"/>
        <s v="@yerseevers"/>
        <s v="@ernesthisle"/>
        <s v="@ghislainepurtell"/>
        <s v="@maesnodgrass"/>
        <s v="@rennaewin"/>
        <s v="@parisdahl"/>
        <s v="@lashondamunsell"/>
        <s v="@carmeliasalgado"/>
        <s v="@cristifiles"/>
        <s v="@shereearellano"/>
        <s v="@kendalltocco"/>
        <s v="@francescache"/>
        <s v="@lennareel"/>
        <s v="@camilarawles"/>
        <s v="@brittnichevalier"/>
        <s v="@jeriedie"/>
        <s v="@henriettewoodrow"/>
        <s v="@lesleymims"/>
        <s v="@jonijimerson"/>
        <s v="@ninaryce"/>
        <s v="@meliabeaston"/>
        <s v="@eugenetalton"/>
        <s v="@juleneedgley"/>
        <s v="@thuyrobinett"/>
        <s v="@tiffaniellefson"/>
        <s v="@gwynwoodfin"/>
        <s v="@trudykellems"/>
        <s v="@trinaswims"/>
        <s v="@mackellner"/>
        <s v="@benniestowell"/>
        <s v="@lorenatoothaker"/>
        <s v="@georginehynson"/>
        <s v="@eloisaemanuel"/>
        <s v="@magaretmcgriff"/>
        <s v="@blakefazzino"/>
        <s v="@carinchoquette"/>
        <s v="@risaostler"/>
        <s v="@chinwedge"/>
        <s v="@rachellfalzone"/>
        <s v="@candelariahammons"/>
        <s v="@bernardoshaughnessy"/>
        <s v="@susannebrant"/>
        <s v="@arielkarn"/>
        <s v="@elinatrueman"/>
        <s v="@ninfatoliver"/>
        <s v="@perlasaad"/>
        <s v="@carminagisler"/>
        <s v="@betseydrakes"/>
        <s v="@lubatay"/>
        <s v="@clarisamelancon"/>
        <s v="@karabeliveau"/>
        <s v="@cicelybruhn"/>
        <s v="@mistiebarnhill"/>
        <s v="@charismickel"/>
        <s v="@tandynoguera"/>
        <s v="@robertaheyden"/>
        <s v="@georgiecaudillo"/>
        <s v="@audreawurster"/>
        <s v="@elaneknights"/>
        <s v="@veolawalley"/>
        <s v="@michaeldurrance"/>
        <s v="@fidelmoreau"/>
        <s v="@williswillams"/>
        <s v="@tonyjunk"/>
        <s v="@carlitahack"/>
        <s v="@antoncheslock"/>
        <s v="@lilianadolphson"/>
        <s v="@kaleyjourney"/>
        <s v="@willenesatterwhite"/>
        <s v="@emmettsandage"/>
        <s v="@dalenegildea"/>
        <s v="@careymcclintic"/>
        <s v="@gilbertolafollette"/>
        <s v="@herminiamahler"/>
        <s v="@cherekibby"/>
        <s v="@sterlingabadie"/>
        <s v="@frederickanorling"/>
        <s v="@elizebethrita"/>
        <s v="@magdalenainfante"/>
        <s v="@shalonlecompte"/>
        <s v="@joelgallagher"/>
        <s v="@genovevadismuke"/>
        <s v="@eravossler"/>
        <s v="@alenavoll"/>
        <s v="@arronhatt"/>
        <s v="@margereveles"/>
        <s v="@brentcowherd"/>
        <s v="@deandresample"/>
        <s v="@milissakarpinski"/>
        <s v="@roxannaknouse"/>
        <s v="@kimbergoggins"/>
        <s v="@annabelleroyse"/>
        <s v="@lorinastudstill"/>
        <s v="@cliftonokamura"/>
        <s v="@caritahummell"/>
        <s v="@kennygoo"/>
        <s v="@tamikomoe"/>
        <s v="@sharmaineflanagan"/>
        <s v="@leapauley"/>
        <s v="@jeffierochford"/>
        <s v="@brunaleask"/>
        <s v="@myungdulmage"/>
        <s v="@winifredmijangos"/>
        <s v="@kathrineblohm"/>
        <s v="@latrishawhiteley"/>
        <s v="@margarettabrev"/>
        <s v="@charlettekary"/>
        <s v="@kemberlyblanch"/>
        <s v="@raygritton"/>
        <s v="@ellamaevossler"/>
        <s v="@annaleehiemstra"/>
        <s v="@yupinion"/>
        <s v="@nevadahodgkinson"/>
        <s v="@lennietreese"/>
      </sharedItems>
    </cacheField>
    <cacheField name="Followers" numFmtId="0">
      <sharedItems count="38">
        <s v="4.5 million"/>
        <s v="8.2 million"/>
        <s v="4.1 million"/>
        <s v="300 thousand"/>
        <s v="890 thousand"/>
        <s v="2.9 million"/>
        <s v="1.3 million"/>
        <s v="5.2 million"/>
        <s v="3.7 million"/>
        <s v="980 thousand"/>
        <s v="500 thousand"/>
        <s v="7 million"/>
        <s v="2.5 million"/>
        <s v="3.2 million"/>
        <s v="1.1 million"/>
        <s v="390 thousand"/>
        <s v="1.9 million"/>
        <s v="8.3 million"/>
        <s v="1.2 million"/>
        <s v="1.7 million"/>
        <s v="230 thousand"/>
        <s v="250 thousand"/>
        <s v="7.9 million"/>
        <s v="1.5 million"/>
        <s v="700 thousand"/>
        <s v="2.2 million"/>
        <s v="2.3 million"/>
        <s v="5.1 million"/>
        <s v="150 thousand"/>
        <s v="580 thousand"/>
        <s v="5.9 million"/>
        <s v="100 thousand"/>
        <s v="6.2 million"/>
        <s v="3.3 million"/>
        <s v="800 thousand"/>
        <s v="790 thousand"/>
        <s v="9.5 million"/>
        <s v="270 thousand"/>
      </sharedItems>
    </cacheField>
    <cacheField name="Post" numFmtId="0">
      <sharedItems containsSemiMixedTypes="0" containsString="0" containsNumber="1" containsInteger="1" minValue="111" maxValue="4210" count="43">
        <n v="670"/>
        <n v="1002"/>
        <n v="412"/>
        <n v="878"/>
        <n v="300"/>
        <n v="902"/>
        <n v="1250"/>
        <n v="312"/>
        <n v="1124"/>
        <n v="554"/>
        <n v="372"/>
        <n v="444"/>
        <n v="802"/>
        <n v="1523"/>
        <n v="1737"/>
        <n v="416"/>
        <n v="165"/>
        <n v="227"/>
        <n v="231"/>
        <n v="249"/>
        <n v="1201"/>
        <n v="267"/>
        <n v="421"/>
        <n v="115"/>
        <n v="279"/>
        <n v="350"/>
        <n v="345"/>
        <n v="371"/>
        <n v="422"/>
        <n v="273"/>
        <n v="1112"/>
        <n v="162"/>
        <n v="228"/>
        <n v="291"/>
        <n v="246"/>
        <n v="521"/>
        <n v="800"/>
        <n v="161"/>
        <n v="111"/>
        <n v="820"/>
        <n v="147"/>
        <n v="4210"/>
        <n v="900"/>
      </sharedItems>
    </cacheField>
    <cacheField name="Avg Likes Per Post" numFmtId="0">
      <sharedItems containsSemiMixedTypes="0" containsString="0" containsNumber="1" containsInteger="1" minValue="647" maxValue="842892"/>
    </cacheField>
    <cacheField name="Avg Comment Per Post" numFmtId="0">
      <sharedItems containsSemiMixedTypes="0" containsString="0" containsNumber="1" containsInteger="1" minValue="10" maxValue="11563"/>
    </cacheField>
    <cacheField name="Price Per Post" numFmtId="0">
      <sharedItems containsSemiMixedTypes="0" containsString="0" containsNumber="1" containsInteger="1" minValue="800" maxValue="13400" count="36">
        <n v="5500"/>
        <n v="3500"/>
        <n v="12000"/>
        <n v="1200"/>
        <n v="1000"/>
        <n v="3000"/>
        <n v="9000"/>
        <n v="4210"/>
        <n v="6000"/>
        <n v="5400"/>
        <n v="13000"/>
        <n v="7000"/>
        <n v="800"/>
        <n v="5700"/>
        <n v="3600"/>
        <n v="12400"/>
        <n v="1500"/>
        <n v="3400"/>
        <n v="9300"/>
        <n v="4500"/>
        <n v="6400"/>
        <n v="13300"/>
        <n v="7200"/>
        <n v="6100"/>
        <n v="4100"/>
        <n v="12800"/>
        <n v="1600"/>
        <n v="1400"/>
        <n v="3800"/>
        <n v="9400"/>
        <n v="4900"/>
        <n v="6900"/>
        <n v="1300"/>
        <n v="13400"/>
        <n v="7300"/>
        <n v="6500"/>
      </sharedItems>
    </cacheField>
    <cacheField name="Price Per Video Post" numFmtId="0">
      <sharedItems containsSemiMixedTypes="0" containsString="0" containsNumber="1" containsInteger="1" minValue="3000" maxValue="29900" count="35">
        <n v="29000"/>
        <n v="12000"/>
        <n v="15000"/>
        <n v="5000"/>
        <n v="3000"/>
        <n v="6000"/>
        <n v="10000"/>
        <n v="19000"/>
        <n v="7000"/>
        <n v="29300"/>
        <n v="12800"/>
        <n v="16200"/>
        <n v="7500"/>
        <n v="5600"/>
        <n v="14600"/>
        <n v="6600"/>
        <n v="12600"/>
        <n v="10100"/>
        <n v="5100"/>
        <n v="21200"/>
        <n v="13400"/>
        <n v="8800"/>
        <n v="29600"/>
        <n v="13000"/>
        <n v="16600"/>
        <n v="9400"/>
        <n v="7900"/>
        <n v="16900"/>
        <n v="8400"/>
        <n v="14900"/>
        <n v="12100"/>
        <n v="22100"/>
        <n v="15500"/>
        <n v="10400"/>
        <n v="29900"/>
      </sharedItems>
    </cacheField>
    <cacheField name="Price Per Story" numFmtId="0">
      <sharedItems containsSemiMixedTypes="0" containsString="0" containsNumber="1" containsInteger="1" minValue="2000" maxValue="19400" count="39">
        <n v="2500"/>
        <n v="3500"/>
        <n v="2000"/>
        <n v="9000"/>
        <n v="13000"/>
        <n v="5000"/>
        <n v="7500"/>
        <n v="3000"/>
        <n v="15000"/>
        <n v="10000"/>
        <n v="2900"/>
        <n v="4700"/>
        <n v="3600"/>
        <n v="10800"/>
        <n v="13700"/>
        <n v="4400"/>
        <n v="11300"/>
        <n v="6800"/>
        <n v="8600"/>
        <n v="9800"/>
        <n v="4000"/>
        <n v="17600"/>
        <n v="11600"/>
        <n v="3900"/>
        <n v="5700"/>
        <n v="4100"/>
        <n v="11500"/>
        <n v="14800"/>
        <n v="6000"/>
        <n v="12600"/>
        <n v="7700"/>
        <n v="9900"/>
        <n v="11000"/>
        <n v="4600"/>
        <n v="19400"/>
        <n v="12100"/>
        <n v="4200"/>
        <n v="5300"/>
        <n v="6100"/>
      </sharedItems>
    </cacheField>
    <cacheField name="Follow Probability" numFmtId="0">
      <sharedItems containsSemiMixedTypes="0" containsString="0" containsNumber="1" minValue="5.0000000000000001E-4" maxValue="3.0000000000000001E-3" count="26">
        <n v="6.9999999999999999E-4"/>
        <n v="1.2999999999999999E-3"/>
        <n v="1.6999999999999999E-3"/>
        <n v="2.5000000000000001E-3"/>
        <n v="2.3999999999999998E-3"/>
        <n v="2.2000000000000001E-3"/>
        <n v="1.6000000000000001E-3"/>
        <n v="2.7000000000000001E-3"/>
        <n v="1.4E-3"/>
        <n v="1.8E-3"/>
        <n v="2.5999999999999999E-3"/>
        <n v="1.5E-3"/>
        <n v="2.3E-3"/>
        <n v="1.1999999999999999E-3"/>
        <n v="1.9E-3"/>
        <n v="1.1000000000000001E-3"/>
        <n v="2.0999999999999999E-3"/>
        <n v="5.0000000000000001E-4"/>
        <n v="2E-3"/>
        <n v="2.8E-3"/>
        <n v="8.0000000000000004E-4"/>
        <n v="1E-3"/>
        <n v="8.9999999999999998E-4"/>
        <n v="2.8999999999999998E-3"/>
        <n v="3.0000000000000001E-3"/>
        <n v="5.9999999999999995E-4"/>
      </sharedItems>
    </cacheField>
    <cacheField name="Account Created" numFmtId="0">
      <sharedItems containsSemiMixedTypes="0" containsNonDate="0" containsDate="1" containsString="0" minDate="2011-05-01T00:00:00" maxDate="2019-05-02T00:00:00"/>
    </cacheField>
    <cacheField name="Gender" numFmtId="0">
      <sharedItems count="2">
        <s v="Female"/>
        <s v="Male"/>
      </sharedItems>
    </cacheField>
    <cacheField name="Category ID" numFmtId="0">
      <sharedItems containsSemiMixedTypes="0" containsString="0" containsNumber="1" containsInteger="1" minValue="1" maxValue="21" count="21">
        <n v="2"/>
        <n v="3"/>
        <n v="4"/>
        <n v="5"/>
        <n v="6"/>
        <n v="7"/>
        <n v="8"/>
        <n v="9"/>
        <n v="10"/>
        <n v="12"/>
        <n v="13"/>
        <n v="15"/>
        <n v="16"/>
        <n v="17"/>
        <n v="11"/>
        <n v="1"/>
        <n v="18"/>
        <n v="19"/>
        <n v="20"/>
        <n v="14"/>
        <n v="21"/>
      </sharedItems>
    </cacheField>
    <cacheField name="Category Name" numFmtId="0">
      <sharedItems/>
    </cacheField>
    <cacheField name="Agency Location ID" numFmtId="0">
      <sharedItems containsSemiMixedTypes="0" containsString="0" containsNumber="1" containsInteger="1" minValue="1" maxValue="45"/>
    </cacheField>
    <cacheField name="Agency Fee" numFmtId="0">
      <sharedItems containsSemiMixedTypes="0" containsString="0" containsNumber="1" minValue="4.4999999999999997E-3" maxValue="6.5199999999999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6.77210185185" createdVersion="7" refreshedVersion="7" minRefreshableVersion="3" recordCount="221" xr:uid="{C458A21F-24FF-46E5-A7B3-BB9EE02E1A63}">
  <cacheSource type="worksheet">
    <worksheetSource ref="I1:M1048576" sheet="Influencer Data"/>
  </cacheSource>
  <cacheFields count="5">
    <cacheField name="Follow Probability" numFmtId="0">
      <sharedItems containsString="0" containsBlank="1" containsNumber="1" minValue="5.0000000000000001E-4" maxValue="3.0000000000000001E-3"/>
    </cacheField>
    <cacheField name="Account Created" numFmtId="0">
      <sharedItems containsNonDate="0" containsDate="1" containsString="0" containsBlank="1" minDate="2011-05-01T00:00:00" maxDate="2019-05-02T00:00:00"/>
    </cacheField>
    <cacheField name="Gender" numFmtId="0">
      <sharedItems containsBlank="1"/>
    </cacheField>
    <cacheField name="Category ID" numFmtId="0">
      <sharedItems containsString="0" containsBlank="1" containsNumber="1" containsInteger="1" minValue="1" maxValue="21"/>
    </cacheField>
    <cacheField name="Category Name" numFmtId="0">
      <sharedItems containsBlank="1" count="22">
        <s v="Art &amp; Design"/>
        <s v="Auto &amp; Vehicles"/>
        <s v="Beauty"/>
        <s v="Books &amp; Reference"/>
        <s v="Business"/>
        <s v="Comics"/>
        <s v="Events"/>
        <s v="Finance"/>
        <s v="Food &amp; Drink"/>
        <s v="Health &amp; Fitness"/>
        <s v="House &amp; Home"/>
        <s v="Music &amp; Audio"/>
        <s v="News &amp; Magazines"/>
        <s v="Parenting"/>
        <s v="Games"/>
        <s v="Adventure"/>
        <s v="Productivity"/>
        <s v="Shopping"/>
        <s v="Social"/>
        <s v="Medical"/>
        <s v="Travel &amp; Lo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6.804605439815" createdVersion="7" refreshedVersion="7" minRefreshableVersion="3" recordCount="143" xr:uid="{BF0965CD-53B8-4AA3-ACC8-F3EE0C8E1CF1}">
  <cacheSource type="worksheet">
    <worksheetSource ref="C467:D610" sheet="Sheet 1"/>
  </cacheSource>
  <cacheFields count="2">
    <cacheField name="Influencer" numFmtId="0">
      <sharedItems count="143">
        <s v="@chasenevarez"/>
        <s v="@emmettsandage"/>
        <s v="@ernesthisle"/>
        <s v="@gwynwoodfin"/>
        <s v="@lesleymims"/>
        <s v="@margarettabrev"/>
        <s v="@maudielepe"/>
        <s v="@tobyleicht"/>
        <s v="@edisonrodreguez"/>
        <s v="@gerdanegri"/>
        <s v="@kindraudell"/>
        <s v="@myungdulmage"/>
        <s v="@charismickel"/>
        <s v="@claudinebart"/>
        <s v="@frankiehanscom"/>
        <s v="@genovevadismuke"/>
        <s v="@timecropperswow"/>
        <s v="@antoncheslock"/>
        <s v="@arnetteoldaker"/>
        <s v="@camilarawles"/>
        <s v="@jocelynfogleman"/>
        <s v="@susannebrant"/>
        <s v="@chinwedge"/>
        <s v="@herminiamahler"/>
        <s v="@margretoxner"/>
        <s v="@megatronfans"/>
        <s v="@roxannaknouse"/>
        <s v="@shereearellano"/>
        <s v="@venniestamp"/>
        <s v="@elizebethrita"/>
        <s v="@ellamaevossler"/>
        <s v="@meliabeaston"/>
        <s v="@pokemonfansclub"/>
        <s v="@alexstork"/>
        <s v="@amiechabot"/>
        <s v="@audreawurster"/>
        <s v="@austinpylant"/>
        <s v="@ayanateachout"/>
        <s v="@bethgurr"/>
        <s v="@cristifiles"/>
        <s v="@feliceferrari"/>
        <s v="@georginehynson"/>
        <s v="@junkojeffery"/>
        <s v="@laveniagehling"/>
        <s v="@lennietreese"/>
        <s v="@louallensworth"/>
        <s v="@lubatay"/>
        <s v="@margereveles"/>
        <s v="@perlasaad"/>
        <s v="@raygritton"/>
        <s v="@elizabetkresge"/>
        <s v="@eloisaemanuel"/>
        <s v="@fidelmoreau"/>
        <s v="@hyacinthlasko"/>
        <s v="@japanculturelovers"/>
        <s v="@kristenwiest"/>
        <s v="@latrishawhiteley"/>
        <s v="@lexiehanning"/>
        <s v="@lorinastudstill"/>
        <s v="@michaeldurrance"/>
        <s v="@mistiebarnhill"/>
        <s v="@ninaryce"/>
        <s v="@sharmaineflanagan"/>
        <s v="@antoineschranz"/>
        <s v="@aracelisrobinette"/>
        <s v="@benniestowell"/>
        <s v="@betseydrakes"/>
        <s v="@carlitahack"/>
        <s v="@cedricdearing"/>
        <s v="@cliftonokamura"/>
        <s v="@eugenetalton"/>
        <s v="@gingerwimbush"/>
        <s v="@kaleyjourney"/>
        <s v="@mandyleverett"/>
        <s v="@melvinbresnahan"/>
        <s v="@mooncayton"/>
        <s v="@ninfatoliver"/>
        <s v="@parisdahl"/>
        <s v="@vannaemigh"/>
        <s v="@yerseevers"/>
        <s v="@angietraynor"/>
        <s v="@anglecalloway"/>
        <s v="@armandcote"/>
        <s v="@bernardoshaughnessy"/>
        <s v="@clarisamelancon"/>
        <s v="@eviebritto"/>
        <s v="@henriettewoodrow"/>
        <s v="@jeffierochford"/>
        <s v="@joelgallagher"/>
        <s v="@magaretmcgriff"/>
        <s v="@phillisshupp"/>
        <s v="@shalonlecompte"/>
        <s v="@taynakennard"/>
        <s v="@veolawalley"/>
        <s v="@zorapadilla"/>
        <s v="@alenavoll"/>
        <s v="@carmeliasalgado"/>
        <s v="@elinatrueman"/>
        <s v="@francescache"/>
        <s v="@frederickanorling"/>
        <s v="@jodysecord"/>
        <s v="@kathrineblohm"/>
        <s v="@lennareel"/>
        <s v="@mackellner"/>
        <s v="@milissakarpinski"/>
        <s v="@millyplayer"/>
        <s v="@rennaewin"/>
        <s v="@sabrinaknauss"/>
        <s v="@tamikomoe"/>
        <s v="@aletheasoileau"/>
        <s v="@jerriportier"/>
        <s v="@kailapiehl"/>
        <s v="@nevadahodgkinson"/>
        <s v="@risaostler"/>
        <s v="@thuyrobinett"/>
        <s v="@trinaswims"/>
        <s v="@yupinion"/>
        <s v="@annabelleroyse"/>
        <s v="@bbcnewscompilation"/>
        <s v="@deeannstabler"/>
        <s v="@georgiecaudillo"/>
        <s v="@hackers_010101"/>
        <s v="@lidiaearhart"/>
        <s v="@lovemenot"/>
        <s v="@oraek"/>
        <s v="@shamikaholderman"/>
        <s v="@tarrapetri"/>
        <s v="@arronhatt"/>
        <s v="@believemenow"/>
        <s v="@cassandrakeleher"/>
        <s v="@cicelybruhn"/>
        <s v="@lessavidge"/>
        <s v="@tawnyprevost"/>
        <s v="@tiffaniellefson"/>
        <s v="@willenesatterwhite"/>
        <s v="@augustinawunder"/>
        <s v="@bridgetteloyola"/>
        <s v="@brunaleask"/>
        <s v="@careymcclintic"/>
        <s v="@carinchoquette"/>
        <s v="@claritaabrams"/>
        <s v="@eldamaize"/>
        <s v="@ghislainepurtell"/>
      </sharedItems>
    </cacheField>
    <cacheField name="Price Per Post" numFmtId="169">
      <sharedItems containsSemiMixedTypes="0" containsString="0" containsNumber="1" containsInteger="1" minValue="800" maxValue="1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6.804915856483" createdVersion="7" refreshedVersion="7" minRefreshableVersion="3" recordCount="68" xr:uid="{8C170480-AE6D-44BA-BDD9-2B842E699C81}">
  <cacheSource type="worksheet">
    <worksheetSource ref="C467:E535" sheet="Sheet 1"/>
  </cacheSource>
  <cacheFields count="3">
    <cacheField name="Influencer" numFmtId="0">
      <sharedItems count="68">
        <s v="@chasenevarez"/>
        <s v="@emmettsandage"/>
        <s v="@ernesthisle"/>
        <s v="@gwynwoodfin"/>
        <s v="@lesleymims"/>
        <s v="@margarettabrev"/>
        <s v="@maudielepe"/>
        <s v="@tobyleicht"/>
        <s v="@edisonrodreguez"/>
        <s v="@gerdanegri"/>
        <s v="@kindraudell"/>
        <s v="@myungdulmage"/>
        <s v="@charismickel"/>
        <s v="@claudinebart"/>
        <s v="@frankiehanscom"/>
        <s v="@genovevadismuke"/>
        <s v="@timecropperswow"/>
        <s v="@antoncheslock"/>
        <s v="@arnetteoldaker"/>
        <s v="@camilarawles"/>
        <s v="@jocelynfogleman"/>
        <s v="@susannebrant"/>
        <s v="@chinwedge"/>
        <s v="@herminiamahler"/>
        <s v="@margretoxner"/>
        <s v="@megatronfans"/>
        <s v="@roxannaknouse"/>
        <s v="@shereearellano"/>
        <s v="@venniestamp"/>
        <s v="@elizebethrita"/>
        <s v="@ellamaevossler"/>
        <s v="@meliabeaston"/>
        <s v="@pokemonfansclub"/>
        <s v="@alexstork"/>
        <s v="@amiechabot"/>
        <s v="@audreawurster"/>
        <s v="@austinpylant"/>
        <s v="@ayanateachout"/>
        <s v="@bethgurr"/>
        <s v="@cristifiles"/>
        <s v="@feliceferrari"/>
        <s v="@georginehynson"/>
        <s v="@junkojeffery"/>
        <s v="@laveniagehling"/>
        <s v="@lennietreese"/>
        <s v="@louallensworth"/>
        <s v="@lubatay"/>
        <s v="@margereveles"/>
        <s v="@perlasaad"/>
        <s v="@raygritton"/>
        <s v="@elizabetkresge"/>
        <s v="@eloisaemanuel"/>
        <s v="@fidelmoreau"/>
        <s v="@hyacinthlasko"/>
        <s v="@japanculturelovers"/>
        <s v="@kristenwiest"/>
        <s v="@latrishawhiteley"/>
        <s v="@lexiehanning"/>
        <s v="@lorinastudstill"/>
        <s v="@michaeldurrance"/>
        <s v="@mistiebarnhill"/>
        <s v="@ninaryce"/>
        <s v="@sharmaineflanagan"/>
        <s v="@antoineschranz"/>
        <s v="@aracelisrobinette"/>
        <s v="@benniestowell"/>
        <s v="@betseydrakes"/>
        <s v="@carlitahack"/>
      </sharedItems>
    </cacheField>
    <cacheField name="Price Per Post" numFmtId="169">
      <sharedItems containsSemiMixedTypes="0" containsString="0" containsNumber="1" containsInteger="1" minValue="1000" maxValue="13400"/>
    </cacheField>
    <cacheField name="Price Per Video Post" numFmtId="169">
      <sharedItems containsSemiMixedTypes="0" containsString="0" containsNumber="1" containsInteger="1" minValue="3000" maxValue="2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86.805293634257" createdVersion="7" refreshedVersion="7" minRefreshableVersion="3" recordCount="78" xr:uid="{CD9924DF-1B2B-47EA-AFD7-83CC169CE518}">
  <cacheSource type="worksheet">
    <worksheetSource ref="C467:F545" sheet="Sheet 1"/>
  </cacheSource>
  <cacheFields count="4">
    <cacheField name="Influencer" numFmtId="0">
      <sharedItems count="78">
        <s v="@chasenevarez"/>
        <s v="@emmettsandage"/>
        <s v="@ernesthisle"/>
        <s v="@gwynwoodfin"/>
        <s v="@lesleymims"/>
        <s v="@margarettabrev"/>
        <s v="@maudielepe"/>
        <s v="@tobyleicht"/>
        <s v="@edisonrodreguez"/>
        <s v="@gerdanegri"/>
        <s v="@kindraudell"/>
        <s v="@myungdulmage"/>
        <s v="@charismickel"/>
        <s v="@claudinebart"/>
        <s v="@frankiehanscom"/>
        <s v="@genovevadismuke"/>
        <s v="@timecropperswow"/>
        <s v="@antoncheslock"/>
        <s v="@arnetteoldaker"/>
        <s v="@camilarawles"/>
        <s v="@jocelynfogleman"/>
        <s v="@susannebrant"/>
        <s v="@chinwedge"/>
        <s v="@herminiamahler"/>
        <s v="@margretoxner"/>
        <s v="@megatronfans"/>
        <s v="@roxannaknouse"/>
        <s v="@shereearellano"/>
        <s v="@venniestamp"/>
        <s v="@elizebethrita"/>
        <s v="@ellamaevossler"/>
        <s v="@meliabeaston"/>
        <s v="@pokemonfansclub"/>
        <s v="@alexstork"/>
        <s v="@amiechabot"/>
        <s v="@audreawurster"/>
        <s v="@austinpylant"/>
        <s v="@ayanateachout"/>
        <s v="@bethgurr"/>
        <s v="@cristifiles"/>
        <s v="@feliceferrari"/>
        <s v="@georginehynson"/>
        <s v="@junkojeffery"/>
        <s v="@laveniagehling"/>
        <s v="@lennietreese"/>
        <s v="@louallensworth"/>
        <s v="@lubatay"/>
        <s v="@margereveles"/>
        <s v="@perlasaad"/>
        <s v="@raygritton"/>
        <s v="@elizabetkresge"/>
        <s v="@eloisaemanuel"/>
        <s v="@fidelmoreau"/>
        <s v="@hyacinthlasko"/>
        <s v="@japanculturelovers"/>
        <s v="@kristenwiest"/>
        <s v="@latrishawhiteley"/>
        <s v="@lexiehanning"/>
        <s v="@lorinastudstill"/>
        <s v="@michaeldurrance"/>
        <s v="@mistiebarnhill"/>
        <s v="@ninaryce"/>
        <s v="@sharmaineflanagan"/>
        <s v="@antoineschranz"/>
        <s v="@aracelisrobinette"/>
        <s v="@benniestowell"/>
        <s v="@betseydrakes"/>
        <s v="@carlitahack"/>
        <s v="@cedricdearing"/>
        <s v="@cliftonokamura"/>
        <s v="@eugenetalton"/>
        <s v="@gingerwimbush"/>
        <s v="@kaleyjourney"/>
        <s v="@mandyleverett"/>
        <s v="@melvinbresnahan"/>
        <s v="@mooncayton"/>
        <s v="@ninfatoliver"/>
        <s v="@parisdahl"/>
      </sharedItems>
    </cacheField>
    <cacheField name="Price Per Post" numFmtId="169">
      <sharedItems containsSemiMixedTypes="0" containsString="0" containsNumber="1" containsInteger="1" minValue="1000" maxValue="13400"/>
    </cacheField>
    <cacheField name="Price Per Video Post" numFmtId="169">
      <sharedItems containsSemiMixedTypes="0" containsString="0" containsNumber="1" containsInteger="1" minValue="3000" maxValue="29000"/>
    </cacheField>
    <cacheField name="Price Per Story" numFmtId="169">
      <sharedItems containsSemiMixedTypes="0" containsString="0" containsNumber="1" containsInteger="1" minValue="2000" maxValue="1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  <x v="0"/>
    <x v="0"/>
    <n v="1033"/>
    <n v="5500"/>
    <n v="29000"/>
    <n v="2500"/>
    <n v="6.9999999999999999E-4"/>
    <x v="0"/>
    <s v="Female"/>
    <n v="2"/>
    <x v="0"/>
    <n v="32"/>
  </r>
  <r>
    <x v="1"/>
    <x v="1"/>
    <x v="1"/>
    <x v="1"/>
    <n v="1641"/>
    <n v="3500"/>
    <n v="12000"/>
    <n v="3500"/>
    <n v="1.2999999999999999E-3"/>
    <x v="1"/>
    <s v="Female"/>
    <n v="3"/>
    <x v="1"/>
    <n v="15"/>
  </r>
  <r>
    <x v="2"/>
    <x v="2"/>
    <x v="2"/>
    <x v="2"/>
    <n v="361"/>
    <n v="12000"/>
    <n v="15000"/>
    <n v="2000"/>
    <n v="1.6999999999999999E-3"/>
    <x v="2"/>
    <s v="Female"/>
    <n v="4"/>
    <x v="2"/>
    <n v="27"/>
  </r>
  <r>
    <x v="3"/>
    <x v="3"/>
    <x v="3"/>
    <x v="3"/>
    <n v="439"/>
    <n v="1200"/>
    <n v="5000"/>
    <n v="9000"/>
    <n v="2.5000000000000001E-3"/>
    <x v="3"/>
    <s v="Male"/>
    <n v="5"/>
    <x v="3"/>
    <n v="45"/>
  </r>
  <r>
    <x v="4"/>
    <x v="4"/>
    <x v="4"/>
    <x v="4"/>
    <n v="866"/>
    <n v="1000"/>
    <n v="3000"/>
    <n v="13000"/>
    <n v="1.2999999999999999E-3"/>
    <x v="4"/>
    <s v="Female"/>
    <n v="6"/>
    <x v="4"/>
    <n v="12"/>
  </r>
  <r>
    <x v="5"/>
    <x v="5"/>
    <x v="5"/>
    <x v="5"/>
    <n v="10991"/>
    <n v="3000"/>
    <n v="6000"/>
    <n v="2500"/>
    <n v="1.6999999999999999E-3"/>
    <x v="5"/>
    <s v="Male"/>
    <n v="7"/>
    <x v="5"/>
    <n v="33"/>
  </r>
  <r>
    <x v="6"/>
    <x v="6"/>
    <x v="6"/>
    <x v="6"/>
    <n v="553"/>
    <n v="9000"/>
    <n v="12000"/>
    <n v="9000"/>
    <n v="2.3999999999999998E-3"/>
    <x v="6"/>
    <s v="Male"/>
    <n v="2"/>
    <x v="0"/>
    <n v="21"/>
  </r>
  <r>
    <x v="7"/>
    <x v="7"/>
    <x v="7"/>
    <x v="7"/>
    <n v="1458"/>
    <n v="4210"/>
    <n v="5000"/>
    <n v="5000"/>
    <n v="2.2000000000000001E-3"/>
    <x v="7"/>
    <s v="Female"/>
    <n v="3"/>
    <x v="1"/>
    <n v="40"/>
  </r>
  <r>
    <x v="8"/>
    <x v="8"/>
    <x v="8"/>
    <x v="8"/>
    <n v="5313"/>
    <n v="6000"/>
    <n v="12000"/>
    <n v="7500"/>
    <n v="6.9999999999999999E-4"/>
    <x v="8"/>
    <s v="Female"/>
    <n v="4"/>
    <x v="2"/>
    <n v="13"/>
  </r>
  <r>
    <x v="9"/>
    <x v="9"/>
    <x v="9"/>
    <x v="9"/>
    <n v="10"/>
    <n v="5400"/>
    <n v="10000"/>
    <n v="7500"/>
    <n v="1.6999999999999999E-3"/>
    <x v="9"/>
    <s v="Male"/>
    <n v="5"/>
    <x v="3"/>
    <n v="20"/>
  </r>
  <r>
    <x v="10"/>
    <x v="10"/>
    <x v="10"/>
    <x v="10"/>
    <n v="199"/>
    <n v="1000"/>
    <n v="5000"/>
    <n v="3000"/>
    <n v="1.6000000000000001E-3"/>
    <x v="10"/>
    <s v="Female"/>
    <n v="8"/>
    <x v="6"/>
    <n v="31"/>
  </r>
  <r>
    <x v="11"/>
    <x v="11"/>
    <x v="11"/>
    <x v="11"/>
    <n v="1427"/>
    <n v="13000"/>
    <n v="19000"/>
    <n v="15000"/>
    <n v="2.7000000000000001E-3"/>
    <x v="11"/>
    <s v="Male"/>
    <n v="9"/>
    <x v="7"/>
    <n v="24"/>
  </r>
  <r>
    <x v="12"/>
    <x v="12"/>
    <x v="12"/>
    <x v="12"/>
    <n v="44"/>
    <n v="7000"/>
    <n v="12000"/>
    <n v="10000"/>
    <n v="1.4E-3"/>
    <x v="12"/>
    <s v="Male"/>
    <n v="10"/>
    <x v="8"/>
    <n v="9"/>
  </r>
  <r>
    <x v="13"/>
    <x v="10"/>
    <x v="13"/>
    <x v="13"/>
    <n v="444"/>
    <n v="800"/>
    <n v="7000"/>
    <n v="2000"/>
    <n v="1.4E-3"/>
    <x v="13"/>
    <s v="Male"/>
    <n v="12"/>
    <x v="9"/>
    <n v="39"/>
  </r>
  <r>
    <x v="14"/>
    <x v="12"/>
    <x v="14"/>
    <x v="14"/>
    <n v="10443"/>
    <n v="5700"/>
    <n v="29300"/>
    <n v="2900"/>
    <n v="1.8E-3"/>
    <x v="7"/>
    <s v="Male"/>
    <n v="13"/>
    <x v="10"/>
    <n v="43"/>
  </r>
  <r>
    <x v="15"/>
    <x v="13"/>
    <x v="15"/>
    <x v="15"/>
    <n v="343"/>
    <n v="3600"/>
    <n v="12800"/>
    <n v="4700"/>
    <n v="2.5999999999999999E-3"/>
    <x v="8"/>
    <s v="Male"/>
    <n v="8"/>
    <x v="6"/>
    <n v="7"/>
  </r>
  <r>
    <x v="16"/>
    <x v="14"/>
    <x v="16"/>
    <x v="16"/>
    <n v="374"/>
    <n v="12400"/>
    <n v="16200"/>
    <n v="3600"/>
    <n v="1.5E-3"/>
    <x v="14"/>
    <s v="Male"/>
    <n v="9"/>
    <x v="7"/>
    <n v="36"/>
  </r>
  <r>
    <x v="17"/>
    <x v="10"/>
    <x v="17"/>
    <x v="17"/>
    <n v="164"/>
    <n v="1500"/>
    <n v="7500"/>
    <n v="10800"/>
    <n v="1.6000000000000001E-3"/>
    <x v="10"/>
    <s v="Male"/>
    <n v="10"/>
    <x v="8"/>
    <n v="3"/>
  </r>
  <r>
    <x v="18"/>
    <x v="15"/>
    <x v="18"/>
    <x v="18"/>
    <n v="219"/>
    <n v="1000"/>
    <n v="5600"/>
    <n v="13700"/>
    <n v="2.2000000000000001E-3"/>
    <x v="11"/>
    <s v="Female"/>
    <n v="12"/>
    <x v="9"/>
    <n v="42"/>
  </r>
  <r>
    <x v="19"/>
    <x v="16"/>
    <x v="19"/>
    <x v="19"/>
    <n v="10614"/>
    <n v="3400"/>
    <n v="7000"/>
    <n v="4400"/>
    <n v="2.5999999999999999E-3"/>
    <x v="12"/>
    <s v="Female"/>
    <n v="15"/>
    <x v="11"/>
    <n v="6"/>
  </r>
  <r>
    <x v="20"/>
    <x v="17"/>
    <x v="20"/>
    <x v="20"/>
    <n v="595"/>
    <n v="9300"/>
    <n v="14600"/>
    <n v="11300"/>
    <n v="1.2999999999999999E-3"/>
    <x v="13"/>
    <s v="Male"/>
    <n v="16"/>
    <x v="12"/>
    <n v="17"/>
  </r>
  <r>
    <x v="21"/>
    <x v="18"/>
    <x v="21"/>
    <x v="21"/>
    <n v="153"/>
    <n v="4500"/>
    <n v="6600"/>
    <n v="6800"/>
    <n v="1.2999999999999999E-3"/>
    <x v="6"/>
    <s v="Male"/>
    <n v="17"/>
    <x v="13"/>
    <n v="34"/>
  </r>
  <r>
    <x v="22"/>
    <x v="19"/>
    <x v="22"/>
    <x v="22"/>
    <n v="2732"/>
    <n v="6400"/>
    <n v="12600"/>
    <n v="8600"/>
    <n v="2.3E-3"/>
    <x v="7"/>
    <s v="Male"/>
    <n v="11"/>
    <x v="14"/>
    <n v="1"/>
  </r>
  <r>
    <x v="23"/>
    <x v="20"/>
    <x v="23"/>
    <x v="23"/>
    <n v="392"/>
    <n v="5500"/>
    <n v="10100"/>
    <n v="9800"/>
    <n v="2.2000000000000001E-3"/>
    <x v="8"/>
    <s v="Male"/>
    <n v="1"/>
    <x v="15"/>
    <n v="41"/>
  </r>
  <r>
    <x v="24"/>
    <x v="21"/>
    <x v="24"/>
    <x v="24"/>
    <n v="123"/>
    <n v="1200"/>
    <n v="5100"/>
    <n v="4000"/>
    <n v="1.2999999999999999E-3"/>
    <x v="9"/>
    <s v="Female"/>
    <n v="18"/>
    <x v="16"/>
    <n v="16"/>
  </r>
  <r>
    <x v="25"/>
    <x v="22"/>
    <x v="25"/>
    <x v="25"/>
    <n v="1130"/>
    <n v="13300"/>
    <n v="21200"/>
    <n v="17600"/>
    <n v="1.1999999999999999E-3"/>
    <x v="10"/>
    <s v="Female"/>
    <n v="19"/>
    <x v="17"/>
    <n v="14"/>
  </r>
  <r>
    <x v="26"/>
    <x v="23"/>
    <x v="26"/>
    <x v="26"/>
    <n v="3554"/>
    <n v="7200"/>
    <n v="13400"/>
    <n v="11600"/>
    <n v="2.3E-3"/>
    <x v="0"/>
    <s v="Male"/>
    <n v="20"/>
    <x v="18"/>
    <n v="18"/>
  </r>
  <r>
    <x v="27"/>
    <x v="24"/>
    <x v="27"/>
    <x v="27"/>
    <n v="461"/>
    <n v="800"/>
    <n v="8800"/>
    <n v="3900"/>
    <n v="1.9E-3"/>
    <x v="1"/>
    <s v="Female"/>
    <n v="14"/>
    <x v="19"/>
    <n v="25"/>
  </r>
  <r>
    <x v="28"/>
    <x v="25"/>
    <x v="28"/>
    <x v="28"/>
    <n v="4366"/>
    <n v="6100"/>
    <n v="29600"/>
    <n v="2900"/>
    <n v="1.1000000000000001E-3"/>
    <x v="2"/>
    <s v="Female"/>
    <n v="15"/>
    <x v="11"/>
    <n v="4"/>
  </r>
  <r>
    <x v="29"/>
    <x v="26"/>
    <x v="29"/>
    <x v="29"/>
    <n v="284"/>
    <n v="4100"/>
    <n v="13000"/>
    <n v="5700"/>
    <n v="1.4E-3"/>
    <x v="3"/>
    <s v="Female"/>
    <n v="16"/>
    <x v="12"/>
    <n v="38"/>
  </r>
  <r>
    <x v="30"/>
    <x v="27"/>
    <x v="30"/>
    <x v="30"/>
    <n v="201"/>
    <n v="12800"/>
    <n v="16600"/>
    <n v="4100"/>
    <n v="2.2000000000000001E-3"/>
    <x v="4"/>
    <s v="Female"/>
    <n v="21"/>
    <x v="20"/>
    <n v="22"/>
  </r>
  <r>
    <x v="31"/>
    <x v="28"/>
    <x v="22"/>
    <x v="31"/>
    <n v="73"/>
    <n v="1600"/>
    <n v="9400"/>
    <n v="11500"/>
    <n v="2.0999999999999999E-3"/>
    <x v="5"/>
    <s v="Female"/>
    <n v="11"/>
    <x v="14"/>
    <n v="40"/>
  </r>
  <r>
    <x v="32"/>
    <x v="29"/>
    <x v="31"/>
    <x v="32"/>
    <n v="8969"/>
    <n v="1400"/>
    <n v="6600"/>
    <n v="14800"/>
    <n v="5.0000000000000001E-4"/>
    <x v="0"/>
    <s v="Male"/>
    <n v="1"/>
    <x v="15"/>
    <n v="13"/>
  </r>
  <r>
    <x v="33"/>
    <x v="30"/>
    <x v="32"/>
    <x v="33"/>
    <n v="11563"/>
    <n v="3800"/>
    <n v="7900"/>
    <n v="6000"/>
    <n v="2E-3"/>
    <x v="1"/>
    <s v="Male"/>
    <n v="2"/>
    <x v="0"/>
    <n v="20"/>
  </r>
  <r>
    <x v="34"/>
    <x v="31"/>
    <x v="33"/>
    <x v="34"/>
    <n v="408"/>
    <n v="9400"/>
    <n v="16900"/>
    <n v="12600"/>
    <n v="1.6000000000000001E-3"/>
    <x v="10"/>
    <s v="Female"/>
    <n v="3"/>
    <x v="1"/>
    <n v="31"/>
  </r>
  <r>
    <x v="35"/>
    <x v="32"/>
    <x v="34"/>
    <x v="35"/>
    <n v="6545"/>
    <n v="4900"/>
    <n v="8400"/>
    <n v="7700"/>
    <n v="2E-3"/>
    <x v="0"/>
    <s v="Male"/>
    <n v="4"/>
    <x v="2"/>
    <n v="24"/>
  </r>
  <r>
    <x v="36"/>
    <x v="33"/>
    <x v="35"/>
    <x v="36"/>
    <n v="751"/>
    <n v="6900"/>
    <n v="14900"/>
    <n v="9900"/>
    <n v="1.5E-3"/>
    <x v="1"/>
    <s v="Male"/>
    <n v="5"/>
    <x v="3"/>
    <n v="9"/>
  </r>
  <r>
    <x v="37"/>
    <x v="34"/>
    <x v="36"/>
    <x v="37"/>
    <n v="5656"/>
    <n v="5700"/>
    <n v="12100"/>
    <n v="11000"/>
    <n v="1.9E-3"/>
    <x v="7"/>
    <s v="Male"/>
    <n v="6"/>
    <x v="4"/>
    <n v="28"/>
  </r>
  <r>
    <x v="38"/>
    <x v="35"/>
    <x v="37"/>
    <x v="38"/>
    <n v="8787"/>
    <n v="1300"/>
    <n v="6000"/>
    <n v="4600"/>
    <n v="2.3E-3"/>
    <x v="15"/>
    <s v="Male"/>
    <n v="7"/>
    <x v="5"/>
    <n v="37"/>
  </r>
  <r>
    <x v="39"/>
    <x v="19"/>
    <x v="38"/>
    <x v="39"/>
    <n v="1000"/>
    <n v="13400"/>
    <n v="22100"/>
    <n v="19400"/>
    <n v="2.8E-3"/>
    <x v="9"/>
    <s v="Male"/>
    <n v="2"/>
    <x v="0"/>
    <n v="30"/>
  </r>
  <r>
    <x v="40"/>
    <x v="36"/>
    <x v="39"/>
    <x v="40"/>
    <n v="3523"/>
    <n v="7300"/>
    <n v="15500"/>
    <n v="12100"/>
    <n v="8.0000000000000004E-4"/>
    <x v="10"/>
    <s v="Male"/>
    <n v="3"/>
    <x v="1"/>
    <n v="35"/>
  </r>
  <r>
    <x v="41"/>
    <x v="3"/>
    <x v="40"/>
    <x v="41"/>
    <n v="214"/>
    <n v="1200"/>
    <n v="10400"/>
    <n v="4200"/>
    <n v="1.1000000000000001E-3"/>
    <x v="16"/>
    <s v="Female"/>
    <n v="4"/>
    <x v="2"/>
    <n v="11"/>
  </r>
  <r>
    <x v="42"/>
    <x v="0"/>
    <x v="41"/>
    <x v="42"/>
    <n v="1280"/>
    <n v="6500"/>
    <n v="29900"/>
    <n v="5300"/>
    <n v="1.6999999999999999E-3"/>
    <x v="17"/>
    <s v="Female"/>
    <n v="5"/>
    <x v="3"/>
    <n v="10"/>
  </r>
  <r>
    <x v="43"/>
    <x v="37"/>
    <x v="42"/>
    <x v="43"/>
    <n v="650"/>
    <n v="4500"/>
    <n v="15000"/>
    <n v="6100"/>
    <n v="2.8E-3"/>
    <x v="17"/>
    <s v="Female"/>
    <n v="8"/>
    <x v="6"/>
    <n v="44"/>
  </r>
  <r>
    <x v="44"/>
    <x v="34"/>
    <x v="4"/>
    <x v="4"/>
    <n v="866"/>
    <n v="1000"/>
    <n v="3000"/>
    <n v="13000"/>
    <n v="1.1999999999999999E-3"/>
    <x v="10"/>
    <s v="Male"/>
    <n v="9"/>
    <x v="7"/>
    <n v="23"/>
  </r>
  <r>
    <x v="45"/>
    <x v="35"/>
    <x v="5"/>
    <x v="5"/>
    <n v="10991"/>
    <n v="3000"/>
    <n v="6000"/>
    <n v="2500"/>
    <n v="1.5E-3"/>
    <x v="11"/>
    <s v="Female"/>
    <n v="10"/>
    <x v="8"/>
    <n v="26"/>
  </r>
  <r>
    <x v="46"/>
    <x v="19"/>
    <x v="6"/>
    <x v="6"/>
    <n v="553"/>
    <n v="9000"/>
    <n v="12000"/>
    <n v="9000"/>
    <n v="1.5E-3"/>
    <x v="12"/>
    <s v="Female"/>
    <n v="12"/>
    <x v="9"/>
    <n v="29"/>
  </r>
  <r>
    <x v="47"/>
    <x v="36"/>
    <x v="7"/>
    <x v="7"/>
    <n v="1458"/>
    <n v="4210"/>
    <n v="5000"/>
    <n v="5000"/>
    <n v="2.5000000000000001E-3"/>
    <x v="13"/>
    <s v="Male"/>
    <n v="13"/>
    <x v="10"/>
    <n v="19"/>
  </r>
  <r>
    <x v="48"/>
    <x v="3"/>
    <x v="8"/>
    <x v="8"/>
    <n v="5313"/>
    <n v="6000"/>
    <n v="12000"/>
    <n v="7500"/>
    <n v="1.5E-3"/>
    <x v="7"/>
    <s v="Female"/>
    <n v="8"/>
    <x v="6"/>
    <n v="21"/>
  </r>
  <r>
    <x v="49"/>
    <x v="0"/>
    <x v="9"/>
    <x v="9"/>
    <n v="10"/>
    <n v="5400"/>
    <n v="10000"/>
    <n v="7500"/>
    <n v="1.9E-3"/>
    <x v="8"/>
    <s v="Male"/>
    <n v="9"/>
    <x v="7"/>
    <n v="40"/>
  </r>
  <r>
    <x v="50"/>
    <x v="37"/>
    <x v="34"/>
    <x v="35"/>
    <n v="6545"/>
    <n v="4900"/>
    <n v="8400"/>
    <n v="7700"/>
    <n v="2.0999999999999999E-3"/>
    <x v="14"/>
    <s v="Female"/>
    <n v="10"/>
    <x v="8"/>
    <n v="13"/>
  </r>
  <r>
    <x v="51"/>
    <x v="34"/>
    <x v="36"/>
    <x v="37"/>
    <n v="5656"/>
    <n v="5700"/>
    <n v="12100"/>
    <n v="11000"/>
    <n v="2.3E-3"/>
    <x v="10"/>
    <s v="Male"/>
    <n v="12"/>
    <x v="9"/>
    <n v="20"/>
  </r>
  <r>
    <x v="52"/>
    <x v="35"/>
    <x v="37"/>
    <x v="38"/>
    <n v="8787"/>
    <n v="1300"/>
    <n v="6000"/>
    <n v="4600"/>
    <n v="8.0000000000000004E-4"/>
    <x v="11"/>
    <s v="Female"/>
    <n v="15"/>
    <x v="11"/>
    <n v="31"/>
  </r>
  <r>
    <x v="53"/>
    <x v="19"/>
    <x v="38"/>
    <x v="39"/>
    <n v="1000"/>
    <n v="13400"/>
    <n v="22100"/>
    <n v="19400"/>
    <n v="1.5E-3"/>
    <x v="12"/>
    <s v="Female"/>
    <n v="3"/>
    <x v="1"/>
    <n v="24"/>
  </r>
  <r>
    <x v="54"/>
    <x v="36"/>
    <x v="39"/>
    <x v="40"/>
    <n v="3523"/>
    <n v="7300"/>
    <n v="15500"/>
    <n v="12100"/>
    <n v="1.6000000000000001E-3"/>
    <x v="13"/>
    <s v="Female"/>
    <n v="4"/>
    <x v="2"/>
    <n v="9"/>
  </r>
  <r>
    <x v="55"/>
    <x v="3"/>
    <x v="40"/>
    <x v="41"/>
    <n v="214"/>
    <n v="1200"/>
    <n v="10400"/>
    <n v="4200"/>
    <n v="2.8E-3"/>
    <x v="6"/>
    <s v="Female"/>
    <n v="5"/>
    <x v="3"/>
    <n v="39"/>
  </r>
  <r>
    <x v="56"/>
    <x v="0"/>
    <x v="41"/>
    <x v="42"/>
    <n v="1280"/>
    <n v="6500"/>
    <n v="29900"/>
    <n v="5300"/>
    <n v="8.0000000000000004E-4"/>
    <x v="7"/>
    <s v="Male"/>
    <n v="6"/>
    <x v="4"/>
    <n v="43"/>
  </r>
  <r>
    <x v="57"/>
    <x v="37"/>
    <x v="42"/>
    <x v="43"/>
    <n v="650"/>
    <n v="4500"/>
    <n v="15000"/>
    <n v="6100"/>
    <n v="1.1000000000000001E-3"/>
    <x v="8"/>
    <s v="Male"/>
    <n v="7"/>
    <x v="5"/>
    <n v="7"/>
  </r>
  <r>
    <x v="58"/>
    <x v="34"/>
    <x v="4"/>
    <x v="4"/>
    <n v="866"/>
    <n v="1000"/>
    <n v="3000"/>
    <n v="13000"/>
    <n v="1.6999999999999999E-3"/>
    <x v="9"/>
    <s v="Male"/>
    <n v="3"/>
    <x v="1"/>
    <n v="36"/>
  </r>
  <r>
    <x v="59"/>
    <x v="35"/>
    <x v="5"/>
    <x v="5"/>
    <n v="10991"/>
    <n v="3000"/>
    <n v="6000"/>
    <n v="2500"/>
    <n v="2.0999999999999999E-3"/>
    <x v="10"/>
    <s v="Female"/>
    <n v="4"/>
    <x v="2"/>
    <n v="3"/>
  </r>
  <r>
    <x v="60"/>
    <x v="19"/>
    <x v="6"/>
    <x v="6"/>
    <n v="553"/>
    <n v="9000"/>
    <n v="12000"/>
    <n v="9000"/>
    <n v="1E-3"/>
    <x v="0"/>
    <s v="Female"/>
    <n v="5"/>
    <x v="3"/>
    <n v="42"/>
  </r>
  <r>
    <x v="61"/>
    <x v="18"/>
    <x v="21"/>
    <x v="21"/>
    <n v="153"/>
    <n v="4500"/>
    <n v="6600"/>
    <n v="6800"/>
    <n v="1.8E-3"/>
    <x v="1"/>
    <s v="Female"/>
    <n v="6"/>
    <x v="4"/>
    <n v="6"/>
  </r>
  <r>
    <x v="62"/>
    <x v="19"/>
    <x v="22"/>
    <x v="22"/>
    <n v="2732"/>
    <n v="6400"/>
    <n v="12600"/>
    <n v="8600"/>
    <n v="2E-3"/>
    <x v="2"/>
    <s v="Male"/>
    <n v="7"/>
    <x v="5"/>
    <n v="17"/>
  </r>
  <r>
    <x v="63"/>
    <x v="20"/>
    <x v="23"/>
    <x v="23"/>
    <n v="392"/>
    <n v="5500"/>
    <n v="10100"/>
    <n v="9800"/>
    <n v="2.3E-3"/>
    <x v="3"/>
    <s v="Female"/>
    <n v="8"/>
    <x v="6"/>
    <n v="34"/>
  </r>
  <r>
    <x v="64"/>
    <x v="21"/>
    <x v="24"/>
    <x v="24"/>
    <n v="123"/>
    <n v="1200"/>
    <n v="5100"/>
    <n v="4000"/>
    <n v="1E-3"/>
    <x v="4"/>
    <s v="Female"/>
    <n v="9"/>
    <x v="7"/>
    <n v="1"/>
  </r>
  <r>
    <x v="65"/>
    <x v="35"/>
    <x v="37"/>
    <x v="38"/>
    <n v="8787"/>
    <n v="1300"/>
    <n v="6000"/>
    <n v="4600"/>
    <n v="2.0999999999999999E-3"/>
    <x v="5"/>
    <s v="Male"/>
    <n v="10"/>
    <x v="8"/>
    <n v="32"/>
  </r>
  <r>
    <x v="66"/>
    <x v="19"/>
    <x v="38"/>
    <x v="39"/>
    <n v="1000"/>
    <n v="13400"/>
    <n v="22100"/>
    <n v="19400"/>
    <n v="2.0999999999999999E-3"/>
    <x v="1"/>
    <s v="Male"/>
    <n v="12"/>
    <x v="9"/>
    <n v="15"/>
  </r>
  <r>
    <x v="67"/>
    <x v="36"/>
    <x v="39"/>
    <x v="40"/>
    <n v="3523"/>
    <n v="7300"/>
    <n v="15500"/>
    <n v="12100"/>
    <n v="2.0999999999999999E-3"/>
    <x v="2"/>
    <s v="Male"/>
    <n v="15"/>
    <x v="11"/>
    <n v="27"/>
  </r>
  <r>
    <x v="68"/>
    <x v="3"/>
    <x v="40"/>
    <x v="41"/>
    <n v="214"/>
    <n v="1200"/>
    <n v="10400"/>
    <n v="4200"/>
    <n v="8.9999999999999998E-4"/>
    <x v="3"/>
    <s v="Male"/>
    <n v="16"/>
    <x v="12"/>
    <n v="45"/>
  </r>
  <r>
    <x v="69"/>
    <x v="0"/>
    <x v="41"/>
    <x v="42"/>
    <n v="1280"/>
    <n v="6500"/>
    <n v="29900"/>
    <n v="5300"/>
    <n v="1.6999999999999999E-3"/>
    <x v="4"/>
    <s v="Male"/>
    <n v="17"/>
    <x v="13"/>
    <n v="12"/>
  </r>
  <r>
    <x v="70"/>
    <x v="37"/>
    <x v="42"/>
    <x v="43"/>
    <n v="650"/>
    <n v="4500"/>
    <n v="15000"/>
    <n v="6100"/>
    <n v="2.0999999999999999E-3"/>
    <x v="5"/>
    <s v="Male"/>
    <n v="11"/>
    <x v="14"/>
    <n v="33"/>
  </r>
  <r>
    <x v="71"/>
    <x v="34"/>
    <x v="4"/>
    <x v="4"/>
    <n v="866"/>
    <n v="1000"/>
    <n v="3000"/>
    <n v="13000"/>
    <n v="2.7000000000000001E-3"/>
    <x v="6"/>
    <s v="Female"/>
    <n v="1"/>
    <x v="15"/>
    <n v="21"/>
  </r>
  <r>
    <x v="72"/>
    <x v="35"/>
    <x v="5"/>
    <x v="5"/>
    <n v="10991"/>
    <n v="3000"/>
    <n v="6000"/>
    <n v="2500"/>
    <n v="1.5E-3"/>
    <x v="7"/>
    <s v="Female"/>
    <n v="18"/>
    <x v="16"/>
    <n v="40"/>
  </r>
  <r>
    <x v="73"/>
    <x v="6"/>
    <x v="6"/>
    <x v="6"/>
    <n v="553"/>
    <n v="9000"/>
    <n v="12000"/>
    <n v="9000"/>
    <n v="2.0999999999999999E-3"/>
    <x v="8"/>
    <s v="Male"/>
    <n v="19"/>
    <x v="17"/>
    <n v="13"/>
  </r>
  <r>
    <x v="74"/>
    <x v="7"/>
    <x v="7"/>
    <x v="7"/>
    <n v="1458"/>
    <n v="4210"/>
    <n v="5000"/>
    <n v="5000"/>
    <n v="2.3E-3"/>
    <x v="9"/>
    <s v="Male"/>
    <n v="20"/>
    <x v="18"/>
    <n v="20"/>
  </r>
  <r>
    <x v="75"/>
    <x v="8"/>
    <x v="8"/>
    <x v="8"/>
    <n v="5313"/>
    <n v="6000"/>
    <n v="12000"/>
    <n v="7500"/>
    <n v="2.8999999999999998E-3"/>
    <x v="10"/>
    <s v="Female"/>
    <n v="14"/>
    <x v="19"/>
    <n v="31"/>
  </r>
  <r>
    <x v="76"/>
    <x v="9"/>
    <x v="9"/>
    <x v="9"/>
    <n v="10"/>
    <n v="5400"/>
    <n v="10000"/>
    <n v="7500"/>
    <n v="1.4E-3"/>
    <x v="11"/>
    <s v="Female"/>
    <n v="15"/>
    <x v="11"/>
    <n v="24"/>
  </r>
  <r>
    <x v="77"/>
    <x v="10"/>
    <x v="10"/>
    <x v="10"/>
    <n v="199"/>
    <n v="1000"/>
    <n v="5000"/>
    <n v="3000"/>
    <n v="1.5E-3"/>
    <x v="8"/>
    <s v="Female"/>
    <n v="16"/>
    <x v="12"/>
    <n v="9"/>
  </r>
  <r>
    <x v="78"/>
    <x v="11"/>
    <x v="11"/>
    <x v="11"/>
    <n v="1427"/>
    <n v="13000"/>
    <n v="19000"/>
    <n v="15000"/>
    <n v="2E-3"/>
    <x v="9"/>
    <s v="Male"/>
    <n v="21"/>
    <x v="20"/>
    <n v="39"/>
  </r>
  <r>
    <x v="79"/>
    <x v="12"/>
    <x v="12"/>
    <x v="12"/>
    <n v="44"/>
    <n v="7000"/>
    <n v="12000"/>
    <n v="10000"/>
    <n v="2.8999999999999998E-3"/>
    <x v="10"/>
    <s v="Female"/>
    <n v="11"/>
    <x v="14"/>
    <n v="43"/>
  </r>
  <r>
    <x v="80"/>
    <x v="10"/>
    <x v="13"/>
    <x v="13"/>
    <n v="444"/>
    <n v="800"/>
    <n v="7000"/>
    <n v="2000"/>
    <n v="8.9999999999999998E-4"/>
    <x v="0"/>
    <s v="Female"/>
    <n v="1"/>
    <x v="15"/>
    <n v="7"/>
  </r>
  <r>
    <x v="81"/>
    <x v="12"/>
    <x v="14"/>
    <x v="14"/>
    <n v="10443"/>
    <n v="5700"/>
    <n v="29300"/>
    <n v="2900"/>
    <n v="1.2999999999999999E-3"/>
    <x v="1"/>
    <s v="Female"/>
    <n v="2"/>
    <x v="0"/>
    <n v="36"/>
  </r>
  <r>
    <x v="82"/>
    <x v="13"/>
    <x v="15"/>
    <x v="15"/>
    <n v="343"/>
    <n v="3600"/>
    <n v="12800"/>
    <n v="4700"/>
    <n v="1.6999999999999999E-3"/>
    <x v="2"/>
    <s v="Male"/>
    <n v="3"/>
    <x v="1"/>
    <n v="3"/>
  </r>
  <r>
    <x v="83"/>
    <x v="14"/>
    <x v="16"/>
    <x v="16"/>
    <n v="374"/>
    <n v="12400"/>
    <n v="16200"/>
    <n v="3600"/>
    <n v="3.0000000000000001E-3"/>
    <x v="3"/>
    <s v="Male"/>
    <n v="18"/>
    <x v="16"/>
    <n v="42"/>
  </r>
  <r>
    <x v="84"/>
    <x v="10"/>
    <x v="17"/>
    <x v="17"/>
    <n v="164"/>
    <n v="1500"/>
    <n v="7500"/>
    <n v="10800"/>
    <n v="6.9999999999999999E-4"/>
    <x v="4"/>
    <s v="Male"/>
    <n v="19"/>
    <x v="17"/>
    <n v="6"/>
  </r>
  <r>
    <x v="85"/>
    <x v="15"/>
    <x v="18"/>
    <x v="18"/>
    <n v="219"/>
    <n v="1000"/>
    <n v="5600"/>
    <n v="13700"/>
    <n v="1.1999999999999999E-3"/>
    <x v="5"/>
    <s v="Female"/>
    <n v="20"/>
    <x v="18"/>
    <n v="17"/>
  </r>
  <r>
    <x v="86"/>
    <x v="9"/>
    <x v="9"/>
    <x v="9"/>
    <n v="10"/>
    <n v="5400"/>
    <n v="10000"/>
    <n v="7500"/>
    <n v="2E-3"/>
    <x v="0"/>
    <s v="Male"/>
    <n v="14"/>
    <x v="19"/>
    <n v="34"/>
  </r>
  <r>
    <x v="87"/>
    <x v="10"/>
    <x v="10"/>
    <x v="10"/>
    <n v="199"/>
    <n v="1000"/>
    <n v="5000"/>
    <n v="3000"/>
    <n v="2E-3"/>
    <x v="1"/>
    <s v="Female"/>
    <n v="15"/>
    <x v="11"/>
    <n v="1"/>
  </r>
  <r>
    <x v="88"/>
    <x v="11"/>
    <x v="11"/>
    <x v="11"/>
    <n v="1427"/>
    <n v="13000"/>
    <n v="19000"/>
    <n v="15000"/>
    <n v="1.1999999999999999E-3"/>
    <x v="10"/>
    <s v="Male"/>
    <n v="16"/>
    <x v="12"/>
    <n v="41"/>
  </r>
  <r>
    <x v="89"/>
    <x v="12"/>
    <x v="12"/>
    <x v="12"/>
    <n v="44"/>
    <n v="7000"/>
    <n v="12000"/>
    <n v="10000"/>
    <n v="1.2999999999999999E-3"/>
    <x v="0"/>
    <s v="Female"/>
    <n v="21"/>
    <x v="20"/>
    <n v="16"/>
  </r>
  <r>
    <x v="90"/>
    <x v="10"/>
    <x v="13"/>
    <x v="13"/>
    <n v="444"/>
    <n v="800"/>
    <n v="7000"/>
    <n v="2000"/>
    <n v="2E-3"/>
    <x v="1"/>
    <s v="Male"/>
    <n v="11"/>
    <x v="14"/>
    <n v="14"/>
  </r>
  <r>
    <x v="91"/>
    <x v="0"/>
    <x v="0"/>
    <x v="0"/>
    <n v="1033"/>
    <n v="5500"/>
    <n v="29000"/>
    <n v="2500"/>
    <n v="2.7000000000000001E-3"/>
    <x v="7"/>
    <s v="Male"/>
    <n v="1"/>
    <x v="15"/>
    <n v="18"/>
  </r>
  <r>
    <x v="92"/>
    <x v="1"/>
    <x v="1"/>
    <x v="1"/>
    <n v="1641"/>
    <n v="3500"/>
    <n v="12000"/>
    <n v="3500"/>
    <n v="8.9999999999999998E-4"/>
    <x v="15"/>
    <s v="Female"/>
    <n v="2"/>
    <x v="0"/>
    <n v="25"/>
  </r>
  <r>
    <x v="93"/>
    <x v="2"/>
    <x v="2"/>
    <x v="2"/>
    <n v="361"/>
    <n v="12000"/>
    <n v="15000"/>
    <n v="2000"/>
    <n v="1.5E-3"/>
    <x v="9"/>
    <s v="Male"/>
    <n v="3"/>
    <x v="1"/>
    <n v="4"/>
  </r>
  <r>
    <x v="94"/>
    <x v="3"/>
    <x v="3"/>
    <x v="3"/>
    <n v="439"/>
    <n v="1200"/>
    <n v="5000"/>
    <n v="9000"/>
    <n v="1.6999999999999999E-3"/>
    <x v="10"/>
    <s v="Male"/>
    <n v="18"/>
    <x v="16"/>
    <n v="38"/>
  </r>
  <r>
    <x v="95"/>
    <x v="4"/>
    <x v="4"/>
    <x v="4"/>
    <n v="866"/>
    <n v="1000"/>
    <n v="3000"/>
    <n v="13000"/>
    <n v="2.3E-3"/>
    <x v="16"/>
    <s v="Female"/>
    <n v="19"/>
    <x v="17"/>
    <n v="22"/>
  </r>
  <r>
    <x v="96"/>
    <x v="5"/>
    <x v="5"/>
    <x v="5"/>
    <n v="10991"/>
    <n v="3000"/>
    <n v="6000"/>
    <n v="2500"/>
    <n v="6.9999999999999999E-4"/>
    <x v="17"/>
    <s v="Male"/>
    <n v="20"/>
    <x v="18"/>
    <n v="40"/>
  </r>
  <r>
    <x v="97"/>
    <x v="14"/>
    <x v="16"/>
    <x v="16"/>
    <n v="374"/>
    <n v="12400"/>
    <n v="16200"/>
    <n v="3600"/>
    <n v="2.2000000000000001E-3"/>
    <x v="2"/>
    <s v="Female"/>
    <n v="14"/>
    <x v="19"/>
    <n v="19"/>
  </r>
  <r>
    <x v="98"/>
    <x v="10"/>
    <x v="17"/>
    <x v="17"/>
    <n v="164"/>
    <n v="1500"/>
    <n v="7500"/>
    <n v="10800"/>
    <n v="1.8E-3"/>
    <x v="3"/>
    <s v="Male"/>
    <n v="15"/>
    <x v="11"/>
    <n v="21"/>
  </r>
  <r>
    <x v="99"/>
    <x v="12"/>
    <x v="18"/>
    <x v="18"/>
    <n v="219"/>
    <n v="1000"/>
    <n v="5600"/>
    <n v="13700"/>
    <n v="2.3E-3"/>
    <x v="4"/>
    <s v="Female"/>
    <n v="16"/>
    <x v="12"/>
    <n v="40"/>
  </r>
  <r>
    <x v="100"/>
    <x v="10"/>
    <x v="19"/>
    <x v="19"/>
    <n v="10614"/>
    <n v="3400"/>
    <n v="7000"/>
    <n v="4400"/>
    <n v="8.0000000000000004E-4"/>
    <x v="5"/>
    <s v="Male"/>
    <n v="21"/>
    <x v="20"/>
    <n v="13"/>
  </r>
  <r>
    <x v="101"/>
    <x v="12"/>
    <x v="16"/>
    <x v="16"/>
    <n v="374"/>
    <n v="12400"/>
    <n v="16200"/>
    <n v="3600"/>
    <n v="1.5E-3"/>
    <x v="0"/>
    <s v="Male"/>
    <n v="11"/>
    <x v="14"/>
    <n v="20"/>
  </r>
  <r>
    <x v="102"/>
    <x v="13"/>
    <x v="17"/>
    <x v="17"/>
    <n v="164"/>
    <n v="1500"/>
    <n v="7500"/>
    <n v="10800"/>
    <n v="2.3E-3"/>
    <x v="1"/>
    <s v="Female"/>
    <n v="1"/>
    <x v="15"/>
    <n v="31"/>
  </r>
  <r>
    <x v="103"/>
    <x v="14"/>
    <x v="18"/>
    <x v="18"/>
    <n v="219"/>
    <n v="1000"/>
    <n v="5600"/>
    <n v="13700"/>
    <n v="2.5000000000000001E-3"/>
    <x v="10"/>
    <s v="Male"/>
    <n v="2"/>
    <x v="0"/>
    <n v="24"/>
  </r>
  <r>
    <x v="104"/>
    <x v="10"/>
    <x v="19"/>
    <x v="19"/>
    <n v="10614"/>
    <n v="3400"/>
    <n v="7000"/>
    <n v="4400"/>
    <n v="1.5E-3"/>
    <x v="0"/>
    <s v="Male"/>
    <n v="3"/>
    <x v="1"/>
    <n v="9"/>
  </r>
  <r>
    <x v="105"/>
    <x v="15"/>
    <x v="3"/>
    <x v="3"/>
    <n v="439"/>
    <n v="1200"/>
    <n v="5000"/>
    <n v="9000"/>
    <n v="1.4E-3"/>
    <x v="1"/>
    <s v="Female"/>
    <n v="3"/>
    <x v="1"/>
    <n v="39"/>
  </r>
  <r>
    <x v="106"/>
    <x v="9"/>
    <x v="4"/>
    <x v="4"/>
    <n v="866"/>
    <n v="1000"/>
    <n v="3000"/>
    <n v="13000"/>
    <n v="2.0999999999999999E-3"/>
    <x v="7"/>
    <s v="Male"/>
    <n v="4"/>
    <x v="2"/>
    <n v="43"/>
  </r>
  <r>
    <x v="107"/>
    <x v="10"/>
    <x v="5"/>
    <x v="5"/>
    <n v="10991"/>
    <n v="3000"/>
    <n v="6000"/>
    <n v="2500"/>
    <n v="2.8999999999999998E-3"/>
    <x v="15"/>
    <s v="Female"/>
    <n v="5"/>
    <x v="3"/>
    <n v="10"/>
  </r>
  <r>
    <x v="108"/>
    <x v="11"/>
    <x v="17"/>
    <x v="17"/>
    <n v="164"/>
    <n v="1500"/>
    <n v="7500"/>
    <n v="10800"/>
    <n v="1.5E-3"/>
    <x v="9"/>
    <s v="Male"/>
    <n v="6"/>
    <x v="4"/>
    <n v="44"/>
  </r>
  <r>
    <x v="109"/>
    <x v="12"/>
    <x v="18"/>
    <x v="18"/>
    <n v="219"/>
    <n v="1000"/>
    <n v="5600"/>
    <n v="13700"/>
    <n v="1.4E-3"/>
    <x v="10"/>
    <s v="Male"/>
    <n v="7"/>
    <x v="5"/>
    <n v="23"/>
  </r>
  <r>
    <x v="110"/>
    <x v="10"/>
    <x v="16"/>
    <x v="16"/>
    <n v="374"/>
    <n v="12400"/>
    <n v="16200"/>
    <n v="3600"/>
    <n v="1.9E-3"/>
    <x v="10"/>
    <s v="Male"/>
    <n v="2"/>
    <x v="0"/>
    <n v="26"/>
  </r>
  <r>
    <x v="111"/>
    <x v="0"/>
    <x v="17"/>
    <x v="17"/>
    <n v="164"/>
    <n v="1500"/>
    <n v="7500"/>
    <n v="10800"/>
    <n v="2.0999999999999999E-3"/>
    <x v="16"/>
    <s v="Male"/>
    <n v="3"/>
    <x v="1"/>
    <n v="29"/>
  </r>
  <r>
    <x v="112"/>
    <x v="1"/>
    <x v="18"/>
    <x v="18"/>
    <n v="219"/>
    <n v="1000"/>
    <n v="5600"/>
    <n v="13700"/>
    <n v="6.9999999999999999E-4"/>
    <x v="17"/>
    <s v="Female"/>
    <n v="4"/>
    <x v="2"/>
    <n v="19"/>
  </r>
  <r>
    <x v="113"/>
    <x v="2"/>
    <x v="19"/>
    <x v="19"/>
    <n v="10614"/>
    <n v="3400"/>
    <n v="7000"/>
    <n v="4400"/>
    <n v="1.9E-3"/>
    <x v="17"/>
    <s v="Female"/>
    <n v="5"/>
    <x v="3"/>
    <n v="21"/>
  </r>
  <r>
    <x v="114"/>
    <x v="10"/>
    <x v="17"/>
    <x v="17"/>
    <n v="164"/>
    <n v="1500"/>
    <n v="7500"/>
    <n v="10800"/>
    <n v="2.3E-3"/>
    <x v="10"/>
    <s v="Female"/>
    <n v="8"/>
    <x v="6"/>
    <n v="40"/>
  </r>
  <r>
    <x v="115"/>
    <x v="15"/>
    <x v="18"/>
    <x v="18"/>
    <n v="219"/>
    <n v="1000"/>
    <n v="5600"/>
    <n v="13700"/>
    <n v="2.5000000000000001E-3"/>
    <x v="11"/>
    <s v="Female"/>
    <n v="9"/>
    <x v="7"/>
    <n v="13"/>
  </r>
  <r>
    <x v="116"/>
    <x v="0"/>
    <x v="0"/>
    <x v="0"/>
    <n v="1033"/>
    <n v="5500"/>
    <n v="29000"/>
    <n v="2500"/>
    <n v="5.0000000000000001E-4"/>
    <x v="12"/>
    <s v="Female"/>
    <n v="9"/>
    <x v="7"/>
    <n v="20"/>
  </r>
  <r>
    <x v="117"/>
    <x v="1"/>
    <x v="1"/>
    <x v="1"/>
    <n v="1641"/>
    <n v="3500"/>
    <n v="12000"/>
    <n v="3500"/>
    <n v="1.9E-3"/>
    <x v="13"/>
    <s v="Male"/>
    <n v="10"/>
    <x v="8"/>
    <n v="31"/>
  </r>
  <r>
    <x v="118"/>
    <x v="2"/>
    <x v="2"/>
    <x v="2"/>
    <n v="361"/>
    <n v="12000"/>
    <n v="15000"/>
    <n v="2000"/>
    <n v="1.9E-3"/>
    <x v="7"/>
    <s v="Female"/>
    <n v="12"/>
    <x v="9"/>
    <n v="24"/>
  </r>
  <r>
    <x v="119"/>
    <x v="3"/>
    <x v="3"/>
    <x v="3"/>
    <n v="439"/>
    <n v="1200"/>
    <n v="5000"/>
    <n v="9000"/>
    <n v="2.5999999999999999E-3"/>
    <x v="8"/>
    <s v="Male"/>
    <n v="15"/>
    <x v="11"/>
    <n v="9"/>
  </r>
  <r>
    <x v="120"/>
    <x v="4"/>
    <x v="4"/>
    <x v="4"/>
    <n v="866"/>
    <n v="1000"/>
    <n v="3000"/>
    <n v="13000"/>
    <n v="6.9999999999999999E-4"/>
    <x v="14"/>
    <s v="Male"/>
    <n v="16"/>
    <x v="12"/>
    <n v="39"/>
  </r>
  <r>
    <x v="121"/>
    <x v="5"/>
    <x v="5"/>
    <x v="5"/>
    <n v="10991"/>
    <n v="3000"/>
    <n v="6000"/>
    <n v="2500"/>
    <n v="1.1999999999999999E-3"/>
    <x v="10"/>
    <s v="Male"/>
    <n v="17"/>
    <x v="13"/>
    <n v="43"/>
  </r>
  <r>
    <x v="122"/>
    <x v="10"/>
    <x v="17"/>
    <x v="17"/>
    <n v="164"/>
    <n v="1500"/>
    <n v="7500"/>
    <n v="10800"/>
    <n v="2E-3"/>
    <x v="11"/>
    <s v="Female"/>
    <n v="11"/>
    <x v="14"/>
    <n v="7"/>
  </r>
  <r>
    <x v="123"/>
    <x v="15"/>
    <x v="18"/>
    <x v="18"/>
    <n v="219"/>
    <n v="1000"/>
    <n v="5600"/>
    <n v="13700"/>
    <n v="2.8999999999999998E-3"/>
    <x v="12"/>
    <s v="Male"/>
    <n v="1"/>
    <x v="15"/>
    <n v="36"/>
  </r>
  <r>
    <x v="124"/>
    <x v="10"/>
    <x v="17"/>
    <x v="17"/>
    <n v="164"/>
    <n v="1500"/>
    <n v="7500"/>
    <n v="10800"/>
    <n v="1.2999999999999999E-3"/>
    <x v="13"/>
    <s v="Male"/>
    <n v="18"/>
    <x v="16"/>
    <n v="3"/>
  </r>
  <r>
    <x v="125"/>
    <x v="15"/>
    <x v="18"/>
    <x v="18"/>
    <n v="219"/>
    <n v="1000"/>
    <n v="5600"/>
    <n v="13700"/>
    <n v="2.2000000000000001E-3"/>
    <x v="6"/>
    <s v="Male"/>
    <n v="19"/>
    <x v="17"/>
    <n v="42"/>
  </r>
  <r>
    <x v="126"/>
    <x v="14"/>
    <x v="16"/>
    <x v="16"/>
    <n v="374"/>
    <n v="12400"/>
    <n v="16200"/>
    <n v="3600"/>
    <n v="2.3999999999999998E-3"/>
    <x v="7"/>
    <s v="Female"/>
    <n v="20"/>
    <x v="18"/>
    <n v="6"/>
  </r>
  <r>
    <x v="127"/>
    <x v="10"/>
    <x v="17"/>
    <x v="17"/>
    <n v="164"/>
    <n v="1500"/>
    <n v="7500"/>
    <n v="10800"/>
    <n v="2.0999999999999999E-3"/>
    <x v="8"/>
    <s v="Female"/>
    <n v="14"/>
    <x v="19"/>
    <n v="17"/>
  </r>
  <r>
    <x v="128"/>
    <x v="15"/>
    <x v="18"/>
    <x v="18"/>
    <n v="219"/>
    <n v="1000"/>
    <n v="5600"/>
    <n v="13700"/>
    <n v="8.9999999999999998E-4"/>
    <x v="9"/>
    <s v="Female"/>
    <n v="15"/>
    <x v="11"/>
    <n v="34"/>
  </r>
  <r>
    <x v="129"/>
    <x v="16"/>
    <x v="19"/>
    <x v="19"/>
    <n v="10614"/>
    <n v="3400"/>
    <n v="7000"/>
    <n v="4400"/>
    <n v="1.8E-3"/>
    <x v="10"/>
    <s v="Female"/>
    <n v="13"/>
    <x v="10"/>
    <n v="1"/>
  </r>
  <r>
    <x v="130"/>
    <x v="10"/>
    <x v="17"/>
    <x v="17"/>
    <n v="164"/>
    <n v="1500"/>
    <n v="7500"/>
    <n v="10800"/>
    <n v="1.6000000000000001E-3"/>
    <x v="7"/>
    <s v="Male"/>
    <n v="8"/>
    <x v="6"/>
    <n v="41"/>
  </r>
  <r>
    <x v="131"/>
    <x v="15"/>
    <x v="18"/>
    <x v="18"/>
    <n v="219"/>
    <n v="1000"/>
    <n v="5600"/>
    <n v="13700"/>
    <n v="2.8999999999999998E-3"/>
    <x v="15"/>
    <s v="Female"/>
    <n v="9"/>
    <x v="7"/>
    <n v="1"/>
  </r>
  <r>
    <x v="132"/>
    <x v="0"/>
    <x v="0"/>
    <x v="0"/>
    <n v="1033"/>
    <n v="5500"/>
    <n v="29000"/>
    <n v="2500"/>
    <n v="8.9999999999999998E-4"/>
    <x v="9"/>
    <s v="Female"/>
    <n v="10"/>
    <x v="8"/>
    <n v="34"/>
  </r>
  <r>
    <x v="133"/>
    <x v="1"/>
    <x v="1"/>
    <x v="1"/>
    <n v="1641"/>
    <n v="3500"/>
    <n v="12000"/>
    <n v="3500"/>
    <n v="1.8E-3"/>
    <x v="10"/>
    <s v="Female"/>
    <n v="12"/>
    <x v="9"/>
    <n v="17"/>
  </r>
  <r>
    <x v="134"/>
    <x v="5"/>
    <x v="2"/>
    <x v="2"/>
    <n v="361"/>
    <n v="12000"/>
    <n v="15000"/>
    <n v="2000"/>
    <n v="1.9E-3"/>
    <x v="10"/>
    <s v="Male"/>
    <n v="15"/>
    <x v="11"/>
    <n v="6"/>
  </r>
  <r>
    <x v="135"/>
    <x v="10"/>
    <x v="3"/>
    <x v="3"/>
    <n v="439"/>
    <n v="1200"/>
    <n v="5000"/>
    <n v="9000"/>
    <n v="2.0999999999999999E-3"/>
    <x v="16"/>
    <s v="Male"/>
    <n v="16"/>
    <x v="12"/>
    <n v="42"/>
  </r>
  <r>
    <x v="136"/>
    <x v="15"/>
    <x v="4"/>
    <x v="4"/>
    <n v="866"/>
    <n v="1000"/>
    <n v="3000"/>
    <n v="13000"/>
    <n v="6.9999999999999999E-4"/>
    <x v="17"/>
    <s v="Male"/>
    <n v="19"/>
    <x v="17"/>
    <n v="3"/>
  </r>
  <r>
    <x v="137"/>
    <x v="10"/>
    <x v="5"/>
    <x v="5"/>
    <n v="10991"/>
    <n v="3000"/>
    <n v="6000"/>
    <n v="2500"/>
    <n v="2.3E-3"/>
    <x v="17"/>
    <s v="Female"/>
    <n v="20"/>
    <x v="18"/>
    <n v="36"/>
  </r>
  <r>
    <x v="138"/>
    <x v="15"/>
    <x v="17"/>
    <x v="17"/>
    <n v="164"/>
    <n v="1500"/>
    <n v="7500"/>
    <n v="10800"/>
    <n v="2.2000000000000001E-3"/>
    <x v="10"/>
    <s v="Male"/>
    <n v="14"/>
    <x v="19"/>
    <n v="7"/>
  </r>
  <r>
    <x v="139"/>
    <x v="14"/>
    <x v="18"/>
    <x v="18"/>
    <n v="219"/>
    <n v="1000"/>
    <n v="5600"/>
    <n v="13700"/>
    <n v="2E-3"/>
    <x v="11"/>
    <s v="Female"/>
    <n v="15"/>
    <x v="11"/>
    <n v="43"/>
  </r>
  <r>
    <x v="140"/>
    <x v="10"/>
    <x v="17"/>
    <x v="17"/>
    <n v="164"/>
    <n v="1500"/>
    <n v="7500"/>
    <n v="10800"/>
    <n v="1.1999999999999999E-3"/>
    <x v="12"/>
    <s v="Female"/>
    <n v="13"/>
    <x v="10"/>
    <n v="39"/>
  </r>
  <r>
    <x v="141"/>
    <x v="15"/>
    <x v="18"/>
    <x v="18"/>
    <n v="219"/>
    <n v="1000"/>
    <n v="5600"/>
    <n v="13700"/>
    <n v="1.5E-3"/>
    <x v="13"/>
    <s v="Female"/>
    <n v="8"/>
    <x v="6"/>
    <n v="2"/>
  </r>
  <r>
    <x v="142"/>
    <x v="16"/>
    <x v="19"/>
    <x v="19"/>
    <n v="10614"/>
    <n v="3400"/>
    <n v="7000"/>
    <n v="4400"/>
    <n v="1.8E-3"/>
    <x v="7"/>
    <s v="Female"/>
    <n v="9"/>
    <x v="7"/>
    <n v="19"/>
  </r>
  <r>
    <x v="143"/>
    <x v="10"/>
    <x v="17"/>
    <x v="17"/>
    <n v="164"/>
    <n v="1500"/>
    <n v="7500"/>
    <n v="10800"/>
    <n v="2.5000000000000001E-3"/>
    <x v="10"/>
    <s v="Female"/>
    <n v="10"/>
    <x v="8"/>
    <n v="12"/>
  </r>
  <r>
    <x v="144"/>
    <x v="15"/>
    <x v="18"/>
    <x v="18"/>
    <n v="219"/>
    <n v="1000"/>
    <n v="5600"/>
    <n v="13700"/>
    <n v="1.1999999999999999E-3"/>
    <x v="11"/>
    <s v="Male"/>
    <n v="12"/>
    <x v="9"/>
    <n v="33"/>
  </r>
  <r>
    <x v="145"/>
    <x v="14"/>
    <x v="16"/>
    <x v="16"/>
    <n v="374"/>
    <n v="12400"/>
    <n v="16200"/>
    <n v="3600"/>
    <n v="1.1999999999999999E-3"/>
    <x v="12"/>
    <s v="Male"/>
    <n v="15"/>
    <x v="11"/>
    <n v="21"/>
  </r>
  <r>
    <x v="146"/>
    <x v="10"/>
    <x v="17"/>
    <x v="17"/>
    <n v="164"/>
    <n v="1500"/>
    <n v="7500"/>
    <n v="10800"/>
    <n v="2E-3"/>
    <x v="13"/>
    <s v="Male"/>
    <n v="16"/>
    <x v="12"/>
    <n v="40"/>
  </r>
  <r>
    <x v="147"/>
    <x v="15"/>
    <x v="18"/>
    <x v="18"/>
    <n v="219"/>
    <n v="1000"/>
    <n v="5600"/>
    <n v="13700"/>
    <n v="2.5999999999999999E-3"/>
    <x v="7"/>
    <s v="Female"/>
    <n v="17"/>
    <x v="13"/>
    <n v="13"/>
  </r>
  <r>
    <x v="148"/>
    <x v="16"/>
    <x v="19"/>
    <x v="19"/>
    <n v="10614"/>
    <n v="3400"/>
    <n v="7000"/>
    <n v="4400"/>
    <n v="8.9999999999999998E-4"/>
    <x v="8"/>
    <s v="Female"/>
    <n v="11"/>
    <x v="14"/>
    <n v="20"/>
  </r>
  <r>
    <x v="149"/>
    <x v="0"/>
    <x v="0"/>
    <x v="0"/>
    <n v="1033"/>
    <n v="5500"/>
    <n v="29000"/>
    <n v="2500"/>
    <n v="1.9E-3"/>
    <x v="14"/>
    <s v="Male"/>
    <n v="1"/>
    <x v="15"/>
    <n v="31"/>
  </r>
  <r>
    <x v="150"/>
    <x v="1"/>
    <x v="1"/>
    <x v="1"/>
    <n v="1641"/>
    <n v="3500"/>
    <n v="12000"/>
    <n v="3500"/>
    <n v="2.0999999999999999E-3"/>
    <x v="10"/>
    <s v="Female"/>
    <n v="18"/>
    <x v="16"/>
    <n v="24"/>
  </r>
  <r>
    <x v="151"/>
    <x v="2"/>
    <x v="2"/>
    <x v="2"/>
    <n v="361"/>
    <n v="12000"/>
    <n v="15000"/>
    <n v="2000"/>
    <n v="2.3E-3"/>
    <x v="11"/>
    <s v="Male"/>
    <n v="19"/>
    <x v="17"/>
    <n v="9"/>
  </r>
  <r>
    <x v="152"/>
    <x v="3"/>
    <x v="3"/>
    <x v="3"/>
    <n v="439"/>
    <n v="1200"/>
    <n v="5000"/>
    <n v="9000"/>
    <n v="1.1999999999999999E-3"/>
    <x v="12"/>
    <s v="Female"/>
    <n v="19"/>
    <x v="17"/>
    <n v="28"/>
  </r>
  <r>
    <x v="153"/>
    <x v="4"/>
    <x v="4"/>
    <x v="4"/>
    <n v="866"/>
    <n v="1000"/>
    <n v="3000"/>
    <n v="13000"/>
    <n v="2.0999999999999999E-3"/>
    <x v="13"/>
    <s v="Male"/>
    <n v="19"/>
    <x v="17"/>
    <n v="37"/>
  </r>
  <r>
    <x v="154"/>
    <x v="5"/>
    <x v="5"/>
    <x v="5"/>
    <n v="10991"/>
    <n v="3000"/>
    <n v="6000"/>
    <n v="2500"/>
    <n v="2.3E-3"/>
    <x v="6"/>
    <s v="Male"/>
    <n v="19"/>
    <x v="17"/>
    <n v="30"/>
  </r>
  <r>
    <x v="155"/>
    <x v="14"/>
    <x v="16"/>
    <x v="16"/>
    <n v="374"/>
    <n v="12400"/>
    <n v="16200"/>
    <n v="3600"/>
    <n v="2E-3"/>
    <x v="7"/>
    <s v="Male"/>
    <n v="15"/>
    <x v="11"/>
    <n v="35"/>
  </r>
  <r>
    <x v="156"/>
    <x v="10"/>
    <x v="17"/>
    <x v="17"/>
    <n v="164"/>
    <n v="1500"/>
    <n v="7500"/>
    <n v="10800"/>
    <n v="8.9999999999999998E-4"/>
    <x v="8"/>
    <s v="Male"/>
    <n v="16"/>
    <x v="12"/>
    <n v="11"/>
  </r>
  <r>
    <x v="157"/>
    <x v="8"/>
    <x v="18"/>
    <x v="18"/>
    <n v="219"/>
    <n v="1000"/>
    <n v="5600"/>
    <n v="13700"/>
    <n v="1.6000000000000001E-3"/>
    <x v="9"/>
    <s v="Female"/>
    <n v="19"/>
    <x v="17"/>
    <n v="10"/>
  </r>
  <r>
    <x v="158"/>
    <x v="9"/>
    <x v="19"/>
    <x v="19"/>
    <n v="10614"/>
    <n v="3400"/>
    <n v="7000"/>
    <n v="4400"/>
    <n v="2.2000000000000001E-3"/>
    <x v="10"/>
    <s v="Male"/>
    <n v="20"/>
    <x v="18"/>
    <n v="44"/>
  </r>
  <r>
    <x v="159"/>
    <x v="10"/>
    <x v="17"/>
    <x v="17"/>
    <n v="164"/>
    <n v="1500"/>
    <n v="7500"/>
    <n v="10800"/>
    <n v="2.7000000000000001E-3"/>
    <x v="0"/>
    <s v="Female"/>
    <n v="14"/>
    <x v="19"/>
    <n v="23"/>
  </r>
  <r>
    <x v="160"/>
    <x v="11"/>
    <x v="18"/>
    <x v="18"/>
    <n v="219"/>
    <n v="1000"/>
    <n v="5600"/>
    <n v="13700"/>
    <n v="1.5E-3"/>
    <x v="10"/>
    <s v="Female"/>
    <n v="15"/>
    <x v="11"/>
    <n v="26"/>
  </r>
  <r>
    <x v="161"/>
    <x v="12"/>
    <x v="1"/>
    <x v="1"/>
    <n v="1641"/>
    <n v="3500"/>
    <n v="12000"/>
    <n v="3500"/>
    <n v="1.4E-3"/>
    <x v="11"/>
    <s v="Female"/>
    <n v="13"/>
    <x v="10"/>
    <n v="29"/>
  </r>
  <r>
    <x v="162"/>
    <x v="10"/>
    <x v="2"/>
    <x v="2"/>
    <n v="361"/>
    <n v="12000"/>
    <n v="15000"/>
    <n v="2000"/>
    <n v="1.6999999999999999E-3"/>
    <x v="12"/>
    <s v="Female"/>
    <n v="19"/>
    <x v="17"/>
    <n v="12"/>
  </r>
  <r>
    <x v="163"/>
    <x v="12"/>
    <x v="3"/>
    <x v="3"/>
    <n v="439"/>
    <n v="1200"/>
    <n v="5000"/>
    <n v="9000"/>
    <n v="2.3E-3"/>
    <x v="13"/>
    <s v="Female"/>
    <n v="19"/>
    <x v="17"/>
    <n v="33"/>
  </r>
  <r>
    <x v="164"/>
    <x v="13"/>
    <x v="4"/>
    <x v="4"/>
    <n v="866"/>
    <n v="1000"/>
    <n v="3000"/>
    <n v="13000"/>
    <n v="8.9999999999999998E-4"/>
    <x v="7"/>
    <s v="Female"/>
    <n v="2"/>
    <x v="0"/>
    <n v="21"/>
  </r>
  <r>
    <x v="165"/>
    <x v="14"/>
    <x v="5"/>
    <x v="5"/>
    <n v="10991"/>
    <n v="3000"/>
    <n v="6000"/>
    <n v="2500"/>
    <n v="2E-3"/>
    <x v="8"/>
    <s v="Female"/>
    <n v="3"/>
    <x v="1"/>
    <n v="40"/>
  </r>
  <r>
    <x v="166"/>
    <x v="10"/>
    <x v="17"/>
    <x v="17"/>
    <n v="164"/>
    <n v="1500"/>
    <n v="7500"/>
    <n v="10800"/>
    <n v="2.2000000000000001E-3"/>
    <x v="14"/>
    <s v="Female"/>
    <n v="3"/>
    <x v="1"/>
    <n v="13"/>
  </r>
  <r>
    <x v="167"/>
    <x v="15"/>
    <x v="18"/>
    <x v="18"/>
    <n v="219"/>
    <n v="1000"/>
    <n v="5600"/>
    <n v="13700"/>
    <n v="2.2000000000000001E-3"/>
    <x v="10"/>
    <s v="Male"/>
    <n v="2"/>
    <x v="0"/>
    <n v="20"/>
  </r>
  <r>
    <x v="168"/>
    <x v="16"/>
    <x v="16"/>
    <x v="16"/>
    <n v="374"/>
    <n v="12400"/>
    <n v="16200"/>
    <n v="3600"/>
    <n v="8.9999999999999998E-4"/>
    <x v="11"/>
    <s v="Female"/>
    <n v="3"/>
    <x v="1"/>
    <n v="31"/>
  </r>
  <r>
    <x v="169"/>
    <x v="10"/>
    <x v="17"/>
    <x v="17"/>
    <n v="164"/>
    <n v="1500"/>
    <n v="7500"/>
    <n v="10800"/>
    <n v="1.2999999999999999E-3"/>
    <x v="12"/>
    <s v="Male"/>
    <n v="3"/>
    <x v="1"/>
    <n v="24"/>
  </r>
  <r>
    <x v="170"/>
    <x v="15"/>
    <x v="18"/>
    <x v="18"/>
    <n v="219"/>
    <n v="1000"/>
    <n v="5600"/>
    <n v="13700"/>
    <n v="2.0999999999999999E-3"/>
    <x v="13"/>
    <s v="Male"/>
    <n v="2"/>
    <x v="0"/>
    <n v="9"/>
  </r>
  <r>
    <x v="171"/>
    <x v="16"/>
    <x v="19"/>
    <x v="19"/>
    <n v="10614"/>
    <n v="3400"/>
    <n v="7000"/>
    <n v="4400"/>
    <n v="2.5999999999999999E-3"/>
    <x v="6"/>
    <s v="Female"/>
    <n v="3"/>
    <x v="1"/>
    <n v="28"/>
  </r>
  <r>
    <x v="172"/>
    <x v="0"/>
    <x v="0"/>
    <x v="0"/>
    <n v="1033"/>
    <n v="5500"/>
    <n v="29000"/>
    <n v="2500"/>
    <n v="6.9999999999999999E-4"/>
    <x v="7"/>
    <s v="Female"/>
    <n v="3"/>
    <x v="1"/>
    <n v="37"/>
  </r>
  <r>
    <x v="173"/>
    <x v="1"/>
    <x v="1"/>
    <x v="1"/>
    <n v="1641"/>
    <n v="3500"/>
    <n v="12000"/>
    <n v="3500"/>
    <n v="2.0999999999999999E-3"/>
    <x v="8"/>
    <s v="Male"/>
    <n v="1"/>
    <x v="15"/>
    <n v="30"/>
  </r>
  <r>
    <x v="174"/>
    <x v="2"/>
    <x v="2"/>
    <x v="2"/>
    <n v="361"/>
    <n v="12000"/>
    <n v="15000"/>
    <n v="2000"/>
    <n v="1.6000000000000001E-3"/>
    <x v="9"/>
    <s v="Male"/>
    <n v="1"/>
    <x v="15"/>
    <n v="35"/>
  </r>
  <r>
    <x v="175"/>
    <x v="3"/>
    <x v="3"/>
    <x v="3"/>
    <n v="439"/>
    <n v="1200"/>
    <n v="5000"/>
    <n v="9000"/>
    <n v="2.8999999999999998E-3"/>
    <x v="10"/>
    <s v="Female"/>
    <n v="1"/>
    <x v="15"/>
    <n v="11"/>
  </r>
  <r>
    <x v="176"/>
    <x v="4"/>
    <x v="4"/>
    <x v="4"/>
    <n v="866"/>
    <n v="1000"/>
    <n v="3000"/>
    <n v="13000"/>
    <n v="5.9999999999999995E-4"/>
    <x v="0"/>
    <s v="Male"/>
    <n v="1"/>
    <x v="15"/>
    <n v="10"/>
  </r>
  <r>
    <x v="177"/>
    <x v="5"/>
    <x v="5"/>
    <x v="5"/>
    <n v="10991"/>
    <n v="3000"/>
    <n v="6000"/>
    <n v="2500"/>
    <n v="1.5E-3"/>
    <x v="12"/>
    <s v="Male"/>
    <n v="1"/>
    <x v="15"/>
    <n v="44"/>
  </r>
  <r>
    <x v="178"/>
    <x v="14"/>
    <x v="16"/>
    <x v="16"/>
    <n v="374"/>
    <n v="12400"/>
    <n v="16200"/>
    <n v="3600"/>
    <n v="1.5E-3"/>
    <x v="13"/>
    <s v="Female"/>
    <n v="16"/>
    <x v="12"/>
    <n v="23"/>
  </r>
  <r>
    <x v="179"/>
    <x v="10"/>
    <x v="17"/>
    <x v="17"/>
    <n v="164"/>
    <n v="1500"/>
    <n v="7500"/>
    <n v="10800"/>
    <n v="2.5000000000000001E-3"/>
    <x v="6"/>
    <s v="Female"/>
    <n v="17"/>
    <x v="13"/>
    <n v="26"/>
  </r>
  <r>
    <x v="180"/>
    <x v="15"/>
    <x v="18"/>
    <x v="18"/>
    <n v="219"/>
    <n v="1000"/>
    <n v="5600"/>
    <n v="13700"/>
    <n v="1.1999999999999999E-3"/>
    <x v="7"/>
    <s v="Female"/>
    <n v="11"/>
    <x v="14"/>
    <n v="29"/>
  </r>
  <r>
    <x v="181"/>
    <x v="16"/>
    <x v="19"/>
    <x v="19"/>
    <n v="10614"/>
    <n v="3400"/>
    <n v="7000"/>
    <n v="4400"/>
    <n v="1.1999999999999999E-3"/>
    <x v="8"/>
    <s v="Male"/>
    <n v="1"/>
    <x v="15"/>
    <n v="28"/>
  </r>
  <r>
    <x v="182"/>
    <x v="10"/>
    <x v="17"/>
    <x v="17"/>
    <n v="164"/>
    <n v="1500"/>
    <n v="7500"/>
    <n v="10800"/>
    <n v="1.9E-3"/>
    <x v="9"/>
    <s v="Female"/>
    <n v="18"/>
    <x v="16"/>
    <n v="37"/>
  </r>
  <r>
    <x v="183"/>
    <x v="15"/>
    <x v="18"/>
    <x v="18"/>
    <n v="219"/>
    <n v="1000"/>
    <n v="5600"/>
    <n v="13700"/>
    <n v="2.3999999999999998E-3"/>
    <x v="10"/>
    <s v="Male"/>
    <n v="19"/>
    <x v="17"/>
    <n v="30"/>
  </r>
  <r>
    <x v="184"/>
    <x v="1"/>
    <x v="1"/>
    <x v="1"/>
    <n v="1641"/>
    <n v="3500"/>
    <n v="12000"/>
    <n v="3500"/>
    <n v="1E-3"/>
    <x v="7"/>
    <s v="Female"/>
    <n v="20"/>
    <x v="18"/>
    <n v="35"/>
  </r>
  <r>
    <x v="185"/>
    <x v="2"/>
    <x v="2"/>
    <x v="2"/>
    <n v="361"/>
    <n v="12000"/>
    <n v="15000"/>
    <n v="2000"/>
    <n v="2E-3"/>
    <x v="15"/>
    <s v="Female"/>
    <n v="3"/>
    <x v="1"/>
    <n v="11"/>
  </r>
  <r>
    <x v="186"/>
    <x v="3"/>
    <x v="3"/>
    <x v="3"/>
    <n v="439"/>
    <n v="1200"/>
    <n v="5000"/>
    <n v="9000"/>
    <n v="2E-3"/>
    <x v="9"/>
    <s v="Male"/>
    <n v="4"/>
    <x v="2"/>
    <n v="10"/>
  </r>
  <r>
    <x v="187"/>
    <x v="4"/>
    <x v="4"/>
    <x v="4"/>
    <n v="866"/>
    <n v="1000"/>
    <n v="3000"/>
    <n v="13000"/>
    <n v="2.7000000000000001E-3"/>
    <x v="10"/>
    <s v="Female"/>
    <n v="5"/>
    <x v="3"/>
    <n v="44"/>
  </r>
  <r>
    <x v="188"/>
    <x v="5"/>
    <x v="5"/>
    <x v="5"/>
    <n v="10991"/>
    <n v="3000"/>
    <n v="6000"/>
    <n v="2500"/>
    <n v="1E-3"/>
    <x v="10"/>
    <s v="Female"/>
    <n v="6"/>
    <x v="4"/>
    <n v="23"/>
  </r>
  <r>
    <x v="189"/>
    <x v="14"/>
    <x v="16"/>
    <x v="16"/>
    <n v="374"/>
    <n v="12400"/>
    <n v="16200"/>
    <n v="3600"/>
    <n v="1.9E-3"/>
    <x v="16"/>
    <s v="Male"/>
    <n v="7"/>
    <x v="5"/>
    <n v="26"/>
  </r>
  <r>
    <x v="190"/>
    <x v="10"/>
    <x v="17"/>
    <x v="17"/>
    <n v="164"/>
    <n v="1500"/>
    <n v="7500"/>
    <n v="10800"/>
    <n v="1.6000000000000001E-3"/>
    <x v="17"/>
    <s v="Female"/>
    <n v="3"/>
    <x v="1"/>
    <n v="29"/>
  </r>
  <r>
    <x v="191"/>
    <x v="15"/>
    <x v="18"/>
    <x v="18"/>
    <n v="219"/>
    <n v="1000"/>
    <n v="5600"/>
    <n v="13700"/>
    <n v="2.3E-3"/>
    <x v="10"/>
    <s v="Male"/>
    <n v="4"/>
    <x v="2"/>
    <n v="12"/>
  </r>
  <r>
    <x v="192"/>
    <x v="16"/>
    <x v="19"/>
    <x v="19"/>
    <n v="10614"/>
    <n v="3400"/>
    <n v="7000"/>
    <n v="4400"/>
    <n v="1.1000000000000001E-3"/>
    <x v="10"/>
    <s v="Female"/>
    <n v="5"/>
    <x v="3"/>
    <n v="33"/>
  </r>
  <r>
    <x v="193"/>
    <x v="0"/>
    <x v="0"/>
    <x v="0"/>
    <n v="1033"/>
    <n v="5500"/>
    <n v="29000"/>
    <n v="2500"/>
    <n v="1.4E-3"/>
    <x v="10"/>
    <s v="Female"/>
    <n v="6"/>
    <x v="4"/>
    <n v="21"/>
  </r>
  <r>
    <x v="194"/>
    <x v="1"/>
    <x v="1"/>
    <x v="1"/>
    <n v="1641"/>
    <n v="3500"/>
    <n v="12000"/>
    <n v="3500"/>
    <n v="1.9E-3"/>
    <x v="0"/>
    <s v="Female"/>
    <n v="7"/>
    <x v="5"/>
    <n v="40"/>
  </r>
  <r>
    <x v="195"/>
    <x v="2"/>
    <x v="2"/>
    <x v="2"/>
    <n v="361"/>
    <n v="12000"/>
    <n v="15000"/>
    <n v="2000"/>
    <n v="2.5000000000000001E-3"/>
    <x v="10"/>
    <s v="Female"/>
    <n v="1"/>
    <x v="15"/>
    <n v="13"/>
  </r>
  <r>
    <x v="196"/>
    <x v="3"/>
    <x v="3"/>
    <x v="3"/>
    <n v="439"/>
    <n v="1200"/>
    <n v="5000"/>
    <n v="9000"/>
    <n v="8.0000000000000004E-4"/>
    <x v="10"/>
    <s v="Male"/>
    <n v="18"/>
    <x v="16"/>
    <n v="20"/>
  </r>
  <r>
    <x v="197"/>
    <x v="4"/>
    <x v="4"/>
    <x v="4"/>
    <n v="866"/>
    <n v="1000"/>
    <n v="3000"/>
    <n v="13000"/>
    <n v="1.6999999999999999E-3"/>
    <x v="16"/>
    <s v="Male"/>
    <n v="19"/>
    <x v="17"/>
    <n v="31"/>
  </r>
  <r>
    <x v="198"/>
    <x v="5"/>
    <x v="5"/>
    <x v="5"/>
    <n v="10991"/>
    <n v="3000"/>
    <n v="6000"/>
    <n v="2500"/>
    <n v="2.2000000000000001E-3"/>
    <x v="10"/>
    <s v="Male"/>
    <n v="20"/>
    <x v="18"/>
    <n v="30"/>
  </r>
  <r>
    <x v="199"/>
    <x v="14"/>
    <x v="16"/>
    <x v="16"/>
    <n v="374"/>
    <n v="12400"/>
    <n v="16200"/>
    <n v="3600"/>
    <n v="2.0999999999999999E-3"/>
    <x v="0"/>
    <s v="Male"/>
    <n v="3"/>
    <x v="1"/>
    <n v="35"/>
  </r>
  <r>
    <x v="200"/>
    <x v="10"/>
    <x v="17"/>
    <x v="17"/>
    <n v="164"/>
    <n v="1500"/>
    <n v="7500"/>
    <n v="10800"/>
    <n v="1.4E-3"/>
    <x v="10"/>
    <s v="Female"/>
    <n v="4"/>
    <x v="2"/>
    <n v="11"/>
  </r>
  <r>
    <x v="201"/>
    <x v="15"/>
    <x v="18"/>
    <x v="18"/>
    <n v="219"/>
    <n v="1000"/>
    <n v="5600"/>
    <n v="13700"/>
    <n v="1.5E-3"/>
    <x v="0"/>
    <s v="Female"/>
    <n v="5"/>
    <x v="3"/>
    <n v="10"/>
  </r>
  <r>
    <x v="202"/>
    <x v="16"/>
    <x v="19"/>
    <x v="19"/>
    <n v="10614"/>
    <n v="3400"/>
    <n v="7000"/>
    <n v="4400"/>
    <n v="1.9E-3"/>
    <x v="11"/>
    <s v="Male"/>
    <n v="6"/>
    <x v="4"/>
    <n v="44"/>
  </r>
  <r>
    <x v="203"/>
    <x v="2"/>
    <x v="2"/>
    <x v="2"/>
    <n v="361"/>
    <n v="12000"/>
    <n v="15000"/>
    <n v="2000"/>
    <n v="2.2000000000000001E-3"/>
    <x v="12"/>
    <s v="Female"/>
    <n v="3"/>
    <x v="1"/>
    <n v="23"/>
  </r>
  <r>
    <x v="204"/>
    <x v="3"/>
    <x v="3"/>
    <x v="3"/>
    <n v="439"/>
    <n v="1200"/>
    <n v="5000"/>
    <n v="9000"/>
    <n v="8.0000000000000004E-4"/>
    <x v="13"/>
    <s v="Male"/>
    <n v="2"/>
    <x v="0"/>
    <n v="26"/>
  </r>
  <r>
    <x v="205"/>
    <x v="4"/>
    <x v="4"/>
    <x v="4"/>
    <n v="866"/>
    <n v="1000"/>
    <n v="3000"/>
    <n v="13000"/>
    <n v="2E-3"/>
    <x v="7"/>
    <s v="Female"/>
    <n v="3"/>
    <x v="1"/>
    <n v="29"/>
  </r>
  <r>
    <x v="206"/>
    <x v="5"/>
    <x v="5"/>
    <x v="5"/>
    <n v="10991"/>
    <n v="3000"/>
    <n v="6000"/>
    <n v="2500"/>
    <n v="1.5E-3"/>
    <x v="10"/>
    <s v="Male"/>
    <n v="3"/>
    <x v="1"/>
    <n v="19"/>
  </r>
  <r>
    <x v="207"/>
    <x v="8"/>
    <x v="16"/>
    <x v="16"/>
    <n v="374"/>
    <n v="12400"/>
    <n v="16200"/>
    <n v="3600"/>
    <n v="2.8E-3"/>
    <x v="16"/>
    <s v="Male"/>
    <n v="2"/>
    <x v="0"/>
    <n v="21"/>
  </r>
  <r>
    <x v="208"/>
    <x v="9"/>
    <x v="17"/>
    <x v="17"/>
    <n v="164"/>
    <n v="1500"/>
    <n v="7500"/>
    <n v="10800"/>
    <n v="1.1999999999999999E-3"/>
    <x v="10"/>
    <s v="Female"/>
    <n v="3"/>
    <x v="1"/>
    <n v="40"/>
  </r>
  <r>
    <x v="209"/>
    <x v="10"/>
    <x v="18"/>
    <x v="18"/>
    <n v="219"/>
    <n v="1000"/>
    <n v="5600"/>
    <n v="13700"/>
    <n v="1.9E-3"/>
    <x v="10"/>
    <s v="Male"/>
    <n v="3"/>
    <x v="1"/>
    <n v="13"/>
  </r>
  <r>
    <x v="210"/>
    <x v="11"/>
    <x v="19"/>
    <x v="19"/>
    <n v="10614"/>
    <n v="3400"/>
    <n v="7000"/>
    <n v="4400"/>
    <n v="2.2000000000000001E-3"/>
    <x v="16"/>
    <s v="Female"/>
    <n v="1"/>
    <x v="15"/>
    <n v="20"/>
  </r>
  <r>
    <x v="211"/>
    <x v="12"/>
    <x v="1"/>
    <x v="1"/>
    <n v="1641"/>
    <n v="3500"/>
    <n v="12000"/>
    <n v="3500"/>
    <n v="2.8999999999999998E-3"/>
    <x v="11"/>
    <s v="Female"/>
    <n v="1"/>
    <x v="15"/>
    <n v="31"/>
  </r>
  <r>
    <x v="212"/>
    <x v="10"/>
    <x v="2"/>
    <x v="2"/>
    <n v="361"/>
    <n v="12000"/>
    <n v="15000"/>
    <n v="2000"/>
    <n v="6.9999999999999999E-4"/>
    <x v="12"/>
    <s v="Female"/>
    <n v="1"/>
    <x v="15"/>
    <n v="24"/>
  </r>
  <r>
    <x v="213"/>
    <x v="12"/>
    <x v="3"/>
    <x v="3"/>
    <n v="439"/>
    <n v="1200"/>
    <n v="5000"/>
    <n v="9000"/>
    <n v="1.5E-3"/>
    <x v="13"/>
    <s v="Female"/>
    <n v="1"/>
    <x v="15"/>
    <n v="9"/>
  </r>
  <r>
    <x v="214"/>
    <x v="13"/>
    <x v="0"/>
    <x v="0"/>
    <n v="1033"/>
    <n v="5500"/>
    <n v="29000"/>
    <n v="2500"/>
    <n v="2.3E-3"/>
    <x v="7"/>
    <s v="Female"/>
    <n v="6"/>
    <x v="4"/>
    <n v="39"/>
  </r>
  <r>
    <x v="215"/>
    <x v="14"/>
    <x v="1"/>
    <x v="1"/>
    <n v="1641"/>
    <n v="3500"/>
    <n v="12000"/>
    <n v="3500"/>
    <n v="2.3999999999999998E-3"/>
    <x v="16"/>
    <s v="Male"/>
    <n v="6"/>
    <x v="4"/>
    <n v="43"/>
  </r>
  <r>
    <x v="216"/>
    <x v="10"/>
    <x v="2"/>
    <x v="2"/>
    <n v="361"/>
    <n v="12000"/>
    <n v="15000"/>
    <n v="2000"/>
    <n v="1E-3"/>
    <x v="7"/>
    <s v="Female"/>
    <n v="6"/>
    <x v="4"/>
    <n v="7"/>
  </r>
  <r>
    <x v="217"/>
    <x v="15"/>
    <x v="3"/>
    <x v="3"/>
    <n v="439"/>
    <n v="1200"/>
    <n v="5000"/>
    <n v="9000"/>
    <n v="1.8E-3"/>
    <x v="11"/>
    <s v="Male"/>
    <n v="6"/>
    <x v="4"/>
    <n v="36"/>
  </r>
  <r>
    <x v="218"/>
    <x v="16"/>
    <x v="4"/>
    <x v="4"/>
    <n v="866"/>
    <n v="1000"/>
    <n v="3000"/>
    <n v="13000"/>
    <n v="1.8E-3"/>
    <x v="12"/>
    <s v="Female"/>
    <n v="6"/>
    <x v="4"/>
    <n v="3"/>
  </r>
  <r>
    <x v="219"/>
    <x v="5"/>
    <x v="5"/>
    <x v="5"/>
    <n v="10991"/>
    <n v="3000"/>
    <n v="6000"/>
    <n v="2500"/>
    <n v="2.3E-3"/>
    <x v="13"/>
    <s v="Male"/>
    <n v="6"/>
    <x v="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@jhonnydummy"/>
    <n v="2"/>
    <x v="0"/>
    <n v="32"/>
    <n v="6.5199999999999994E-2"/>
  </r>
  <r>
    <s v="@kissthehips"/>
    <n v="3"/>
    <x v="1"/>
    <n v="15"/>
    <n v="6.3600000000000004E-2"/>
  </r>
  <r>
    <s v="@lovemenot"/>
    <n v="4"/>
    <x v="2"/>
    <n v="27"/>
    <n v="6.2100000000000002E-2"/>
  </r>
  <r>
    <s v="@megatronfans"/>
    <n v="5"/>
    <x v="3"/>
    <n v="45"/>
    <n v="6.1400000000000003E-2"/>
  </r>
  <r>
    <s v="@cropmachinecom"/>
    <n v="6"/>
    <x v="4"/>
    <n v="12"/>
    <n v="6.0900000000000003E-2"/>
  </r>
  <r>
    <s v="@pokemonfansclub"/>
    <n v="2"/>
    <x v="0"/>
    <n v="21"/>
    <n v="5.6800000000000003E-2"/>
  </r>
  <r>
    <s v="@japanculturelovers"/>
    <n v="3"/>
    <x v="1"/>
    <n v="40"/>
    <n v="5.6800000000000003E-2"/>
  </r>
  <r>
    <s v="@johnwick5trailers"/>
    <n v="4"/>
    <x v="2"/>
    <n v="13"/>
    <n v="5.6399999999999999E-2"/>
  </r>
  <r>
    <s v="@hackers_010101"/>
    <n v="5"/>
    <x v="3"/>
    <n v="20"/>
    <n v="5.6300000000000003E-2"/>
  </r>
  <r>
    <s v="@timecropperswow"/>
    <n v="9"/>
    <x v="5"/>
    <n v="24"/>
    <n v="5.2900000000000003E-2"/>
  </r>
  <r>
    <s v="@sushiloversmania"/>
    <n v="10"/>
    <x v="6"/>
    <n v="9"/>
    <n v="5.28E-2"/>
  </r>
  <r>
    <s v="@cornharvestertools"/>
    <n v="12"/>
    <x v="7"/>
    <n v="39"/>
    <n v="3.0300000000000001E-2"/>
  </r>
  <r>
    <s v="@aletheasoileau"/>
    <n v="13"/>
    <x v="8"/>
    <n v="43"/>
    <n v="2.8899999999999999E-2"/>
  </r>
  <r>
    <s v="@arnetteoldaker"/>
    <n v="8"/>
    <x v="9"/>
    <n v="7"/>
    <n v="2.76E-2"/>
  </r>
  <r>
    <s v="@pollyvinci"/>
    <n v="9"/>
    <x v="5"/>
    <n v="36"/>
    <n v="2.6599999999999999E-2"/>
  </r>
  <r>
    <s v="@kristenwiest"/>
    <n v="12"/>
    <x v="7"/>
    <n v="42"/>
    <n v="2.2599999999999999E-2"/>
  </r>
  <r>
    <s v="@jocelynfogleman"/>
    <n v="15"/>
    <x v="10"/>
    <n v="6"/>
    <n v="2.1399999999999999E-2"/>
  </r>
  <r>
    <s v="@sharricroslin"/>
    <n v="16"/>
    <x v="11"/>
    <n v="17"/>
    <n v="2.1299999999999999E-2"/>
  </r>
  <r>
    <s v="@baolashbrook"/>
    <n v="17"/>
    <x v="12"/>
    <n v="34"/>
    <n v="2.0400000000000001E-2"/>
  </r>
  <r>
    <s v="@louallensworth"/>
    <n v="11"/>
    <x v="13"/>
    <n v="1"/>
    <n v="1.8100000000000002E-2"/>
  </r>
  <r>
    <s v="@hyacinthlasko"/>
    <n v="1"/>
    <x v="14"/>
    <n v="41"/>
    <n v="1.7100000000000001E-2"/>
  </r>
  <r>
    <s v="@leoswan"/>
    <n v="18"/>
    <x v="15"/>
    <n v="16"/>
    <n v="1.43E-2"/>
  </r>
  <r>
    <s v="@feliceferrari"/>
    <n v="20"/>
    <x v="16"/>
    <n v="18"/>
    <n v="8.2000000000000007E-3"/>
  </r>
  <r>
    <s v="@sabrinaknauss"/>
    <n v="14"/>
    <x v="17"/>
    <n v="25"/>
    <n v="7.1999999999999998E-3"/>
  </r>
  <r>
    <s v="@charlesettatatem"/>
    <n v="15"/>
    <x v="10"/>
    <n v="4"/>
    <n v="6.1999999999999998E-3"/>
  </r>
  <r>
    <s v="@verlinecahill"/>
    <n v="16"/>
    <x v="11"/>
    <n v="38"/>
    <n v="5.1999999999999998E-3"/>
  </r>
  <r>
    <s v="@elizabetkresge"/>
    <n v="21"/>
    <x v="18"/>
    <n v="22"/>
    <n v="4.4999999999999997E-3"/>
  </r>
  <r>
    <s v="@sandylampley"/>
    <n v="1"/>
    <x v="14"/>
    <n v="13"/>
    <n v="5.6399999999999999E-2"/>
  </r>
  <r>
    <s v="@armandcote"/>
    <n v="2"/>
    <x v="0"/>
    <n v="20"/>
    <n v="5.6300000000000003E-2"/>
  </r>
  <r>
    <s v="@angietraynor"/>
    <n v="4"/>
    <x v="2"/>
    <n v="24"/>
    <n v="5.2900000000000003E-2"/>
  </r>
  <r>
    <s v="@shalandasanta"/>
    <n v="5"/>
    <x v="3"/>
    <n v="9"/>
    <n v="5.28E-2"/>
  </r>
  <r>
    <s v="@jodysecord"/>
    <n v="6"/>
    <x v="4"/>
    <n v="28"/>
    <n v="5.2600000000000001E-2"/>
  </r>
  <r>
    <s v="@ayanateachout"/>
    <n v="7"/>
    <x v="19"/>
    <n v="37"/>
    <n v="4.7600000000000003E-2"/>
  </r>
  <r>
    <s v="@gerdanegri"/>
    <n v="2"/>
    <x v="0"/>
    <n v="30"/>
    <n v="4.7500000000000001E-2"/>
  </r>
  <r>
    <s v="@manieabraham"/>
    <n v="4"/>
    <x v="2"/>
    <n v="11"/>
    <n v="4.53E-2"/>
  </r>
  <r>
    <s v="@oraek"/>
    <n v="5"/>
    <x v="3"/>
    <n v="10"/>
    <n v="4.3999999999999997E-2"/>
  </r>
  <r>
    <s v="@kindraudell"/>
    <n v="8"/>
    <x v="9"/>
    <n v="44"/>
    <n v="4.3099999999999999E-2"/>
  </r>
  <r>
    <s v="@claritaabrams"/>
    <n v="10"/>
    <x v="6"/>
    <n v="26"/>
    <n v="3.56E-2"/>
  </r>
  <r>
    <s v="@augustinawunder"/>
    <n v="12"/>
    <x v="7"/>
    <n v="29"/>
    <n v="3.5200000000000002E-2"/>
  </r>
  <r>
    <s v="@venniestamp"/>
    <n v="13"/>
    <x v="8"/>
    <n v="19"/>
    <n v="3.4599999999999999E-2"/>
  </r>
  <r>
    <s v="@bridgetteloyola"/>
    <n v="8"/>
    <x v="9"/>
    <n v="21"/>
    <n v="5.6800000000000003E-2"/>
  </r>
  <r>
    <s v="@millyplayer"/>
    <n v="9"/>
    <x v="5"/>
    <n v="40"/>
    <n v="5.6800000000000003E-2"/>
  </r>
  <r>
    <s v="@mooncayton"/>
    <n v="10"/>
    <x v="6"/>
    <n v="13"/>
    <n v="5.6399999999999999E-2"/>
  </r>
  <r>
    <s v="@geraldineriggenbach"/>
    <n v="15"/>
    <x v="10"/>
    <n v="31"/>
    <n v="5.4100000000000002E-2"/>
  </r>
  <r>
    <s v="@lillianleggett"/>
    <n v="3"/>
    <x v="1"/>
    <n v="24"/>
    <n v="5.2900000000000003E-2"/>
  </r>
  <r>
    <s v="@tawnyprevost"/>
    <n v="4"/>
    <x v="2"/>
    <n v="9"/>
    <n v="5.28E-2"/>
  </r>
  <r>
    <s v="@edisonrodreguez"/>
    <n v="5"/>
    <x v="3"/>
    <n v="39"/>
    <n v="3.0300000000000001E-2"/>
  </r>
  <r>
    <s v="@robbidennie"/>
    <n v="6"/>
    <x v="4"/>
    <n v="43"/>
    <n v="2.8899999999999999E-2"/>
  </r>
  <r>
    <s v="@ettiesharp"/>
    <n v="7"/>
    <x v="19"/>
    <n v="7"/>
    <n v="2.76E-2"/>
  </r>
  <r>
    <s v="@shamikaholderman"/>
    <n v="3"/>
    <x v="1"/>
    <n v="36"/>
    <n v="2.6599999999999999E-2"/>
  </r>
  <r>
    <s v="@vickierhoads"/>
    <n v="5"/>
    <x v="3"/>
    <n v="42"/>
    <n v="2.2599999999999999E-2"/>
  </r>
  <r>
    <s v="@jerriportier"/>
    <n v="6"/>
    <x v="4"/>
    <n v="6"/>
    <n v="2.1399999999999999E-2"/>
  </r>
  <r>
    <s v="@anglecalloway"/>
    <n v="7"/>
    <x v="19"/>
    <n v="17"/>
    <n v="2.1299999999999999E-2"/>
  </r>
  <r>
    <s v="@bethgurr"/>
    <n v="8"/>
    <x v="9"/>
    <n v="34"/>
    <n v="2.0400000000000001E-2"/>
  </r>
  <r>
    <s v="@luannadenbow"/>
    <n v="9"/>
    <x v="5"/>
    <n v="1"/>
    <n v="1.8100000000000002E-2"/>
  </r>
  <r>
    <s v="@vannaemigh"/>
    <n v="12"/>
    <x v="7"/>
    <n v="15"/>
    <n v="6.3600000000000004E-2"/>
  </r>
  <r>
    <s v="@gingerwimbush"/>
    <n v="15"/>
    <x v="10"/>
    <n v="27"/>
    <n v="6.2100000000000002E-2"/>
  </r>
  <r>
    <s v="@latrishamichalik"/>
    <n v="16"/>
    <x v="11"/>
    <n v="45"/>
    <n v="6.1400000000000003E-2"/>
  </r>
  <r>
    <s v="@tarrapetri"/>
    <n v="17"/>
    <x v="12"/>
    <n v="12"/>
    <n v="6.0900000000000003E-2"/>
  </r>
  <r>
    <s v="@claudinebart"/>
    <n v="1"/>
    <x v="14"/>
    <n v="21"/>
    <n v="5.6800000000000003E-2"/>
  </r>
  <r>
    <s v="@micheleericson"/>
    <n v="18"/>
    <x v="15"/>
    <n v="40"/>
    <n v="5.6800000000000003E-2"/>
  </r>
  <r>
    <s v="@cedricdearing"/>
    <n v="19"/>
    <x v="20"/>
    <n v="13"/>
    <n v="5.6399999999999999E-2"/>
  </r>
  <r>
    <s v="@alexstork"/>
    <n v="20"/>
    <x v="16"/>
    <n v="20"/>
    <n v="5.6300000000000003E-2"/>
  </r>
  <r>
    <s v="@rashadsurita"/>
    <n v="15"/>
    <x v="10"/>
    <n v="24"/>
    <n v="5.2900000000000003E-2"/>
  </r>
  <r>
    <s v="@eldamaize"/>
    <n v="16"/>
    <x v="11"/>
    <n v="9"/>
    <n v="5.28E-2"/>
  </r>
  <r>
    <s v="@taynakennard"/>
    <n v="21"/>
    <x v="18"/>
    <n v="39"/>
    <n v="3.0300000000000001E-2"/>
  </r>
  <r>
    <s v="@fernandakutcher"/>
    <n v="1"/>
    <x v="14"/>
    <n v="7"/>
    <n v="2.76E-2"/>
  </r>
  <r>
    <s v="@bettieptak"/>
    <n v="2"/>
    <x v="0"/>
    <n v="36"/>
    <n v="2.6599999999999999E-2"/>
  </r>
  <r>
    <s v="@deeannstabler"/>
    <n v="3"/>
    <x v="1"/>
    <n v="3"/>
    <n v="2.3300000000000001E-2"/>
  </r>
  <r>
    <s v="@chasenevarez"/>
    <n v="18"/>
    <x v="15"/>
    <n v="42"/>
    <n v="2.2599999999999999E-2"/>
  </r>
  <r>
    <s v="@katiafalkowski"/>
    <n v="19"/>
    <x v="20"/>
    <n v="6"/>
    <n v="2.1399999999999999E-2"/>
  </r>
  <r>
    <s v="@phillisshupp"/>
    <n v="14"/>
    <x v="17"/>
    <n v="34"/>
    <n v="2.0400000000000001E-2"/>
  </r>
  <r>
    <s v="@zorapadilla"/>
    <n v="15"/>
    <x v="10"/>
    <n v="1"/>
    <n v="1.8100000000000002E-2"/>
  </r>
  <r>
    <s v="@ingeborgallison"/>
    <n v="21"/>
    <x v="18"/>
    <n v="16"/>
    <n v="1.43E-2"/>
  </r>
  <r>
    <s v="@eviebritto"/>
    <n v="11"/>
    <x v="13"/>
    <n v="14"/>
    <n v="1.0800000000000001E-2"/>
  </r>
  <r>
    <s v="@frankiehanscom"/>
    <n v="1"/>
    <x v="14"/>
    <n v="18"/>
    <n v="8.2000000000000007E-3"/>
  </r>
  <r>
    <s v="@brittnypryce"/>
    <n v="2"/>
    <x v="0"/>
    <n v="25"/>
    <n v="7.1999999999999998E-3"/>
  </r>
  <r>
    <s v="@sheldonesteban"/>
    <n v="3"/>
    <x v="1"/>
    <n v="4"/>
    <n v="6.1999999999999998E-3"/>
  </r>
  <r>
    <s v="@austinpylant"/>
    <n v="19"/>
    <x v="20"/>
    <n v="22"/>
    <n v="4.4999999999999997E-3"/>
  </r>
  <r>
    <s v="@nikitaepps"/>
    <n v="20"/>
    <x v="16"/>
    <n v="40"/>
    <n v="5.6800000000000003E-2"/>
  </r>
  <r>
    <s v="@lexiehanning"/>
    <n v="14"/>
    <x v="17"/>
    <n v="19"/>
    <n v="3.4599999999999999E-2"/>
  </r>
  <r>
    <s v="@kailapiehl"/>
    <n v="15"/>
    <x v="10"/>
    <n v="21"/>
    <n v="5.6800000000000003E-2"/>
  </r>
  <r>
    <s v="@amiechabot"/>
    <n v="16"/>
    <x v="11"/>
    <n v="40"/>
    <n v="5.6800000000000003E-2"/>
  </r>
  <r>
    <s v="@tamerapeery"/>
    <n v="11"/>
    <x v="13"/>
    <n v="20"/>
    <n v="5.6300000000000003E-2"/>
  </r>
  <r>
    <s v="@laveniagehling"/>
    <n v="1"/>
    <x v="14"/>
    <n v="31"/>
    <n v="5.4100000000000002E-2"/>
  </r>
  <r>
    <s v="@johnniekleve"/>
    <n v="3"/>
    <x v="1"/>
    <n v="9"/>
    <n v="5.28E-2"/>
  </r>
  <r>
    <s v="@robbywingard"/>
    <n v="3"/>
    <x v="1"/>
    <n v="39"/>
    <n v="3.0300000000000001E-2"/>
  </r>
  <r>
    <s v="@yerseevers"/>
    <n v="4"/>
    <x v="2"/>
    <n v="43"/>
    <n v="2.8899999999999999E-2"/>
  </r>
  <r>
    <s v="@ernesthisle"/>
    <n v="5"/>
    <x v="3"/>
    <n v="10"/>
    <n v="4.3999999999999997E-2"/>
  </r>
  <r>
    <s v="@ghislainepurtell"/>
    <n v="6"/>
    <x v="4"/>
    <n v="44"/>
    <n v="4.3099999999999999E-2"/>
  </r>
  <r>
    <s v="@parisdahl"/>
    <n v="3"/>
    <x v="1"/>
    <n v="29"/>
    <n v="3.5200000000000002E-2"/>
  </r>
  <r>
    <s v="@lashondamunsell"/>
    <n v="4"/>
    <x v="2"/>
    <n v="19"/>
    <n v="3.4599999999999999E-2"/>
  </r>
  <r>
    <s v="@carmeliasalgado"/>
    <n v="5"/>
    <x v="3"/>
    <n v="21"/>
    <n v="5.6800000000000003E-2"/>
  </r>
  <r>
    <s v="@shereearellano"/>
    <n v="9"/>
    <x v="5"/>
    <n v="13"/>
    <n v="5.6399999999999999E-2"/>
  </r>
  <r>
    <s v="@kendalltocco"/>
    <n v="9"/>
    <x v="5"/>
    <n v="20"/>
    <n v="5.6300000000000003E-2"/>
  </r>
  <r>
    <s v="@francescache"/>
    <n v="10"/>
    <x v="6"/>
    <n v="31"/>
    <n v="5.4100000000000002E-2"/>
  </r>
  <r>
    <s v="@lennareel"/>
    <n v="12"/>
    <x v="7"/>
    <n v="24"/>
    <n v="5.2900000000000003E-2"/>
  </r>
  <r>
    <s v="@camilarawles"/>
    <n v="15"/>
    <x v="10"/>
    <n v="9"/>
    <n v="5.28E-2"/>
  </r>
  <r>
    <s v="@brittnichevalier"/>
    <n v="16"/>
    <x v="11"/>
    <n v="39"/>
    <n v="3.0300000000000001E-2"/>
  </r>
  <r>
    <s v="@henriettewoodrow"/>
    <n v="11"/>
    <x v="13"/>
    <n v="7"/>
    <n v="2.76E-2"/>
  </r>
  <r>
    <s v="@lesleymims"/>
    <n v="1"/>
    <x v="14"/>
    <n v="36"/>
    <n v="2.6599999999999999E-2"/>
  </r>
  <r>
    <s v="@jonijimerson"/>
    <n v="18"/>
    <x v="15"/>
    <n v="3"/>
    <n v="2.3300000000000001E-2"/>
  </r>
  <r>
    <s v="@ninaryce"/>
    <n v="19"/>
    <x v="20"/>
    <n v="42"/>
    <n v="2.2599999999999999E-2"/>
  </r>
  <r>
    <s v="@meliabeaston"/>
    <n v="20"/>
    <x v="16"/>
    <n v="6"/>
    <n v="2.1399999999999999E-2"/>
  </r>
  <r>
    <s v="@eugenetalton"/>
    <n v="14"/>
    <x v="17"/>
    <n v="17"/>
    <n v="2.1299999999999999E-2"/>
  </r>
  <r>
    <s v="@juleneedgley"/>
    <n v="15"/>
    <x v="10"/>
    <n v="34"/>
    <n v="2.0400000000000001E-2"/>
  </r>
  <r>
    <s v="@tiffaniellefson"/>
    <n v="8"/>
    <x v="9"/>
    <n v="41"/>
    <n v="1.7100000000000001E-2"/>
  </r>
  <r>
    <s v="@gwynwoodfin"/>
    <n v="9"/>
    <x v="5"/>
    <n v="1"/>
    <n v="1.8100000000000002E-2"/>
  </r>
  <r>
    <s v="@trudykellems"/>
    <n v="10"/>
    <x v="6"/>
    <n v="34"/>
    <n v="2.0400000000000001E-2"/>
  </r>
  <r>
    <s v="@benniestowell"/>
    <n v="16"/>
    <x v="11"/>
    <n v="42"/>
    <n v="2.2599999999999999E-2"/>
  </r>
  <r>
    <s v="@lorenatoothaker"/>
    <n v="19"/>
    <x v="20"/>
    <n v="3"/>
    <n v="2.3300000000000001E-2"/>
  </r>
  <r>
    <s v="@georginehynson"/>
    <n v="20"/>
    <x v="16"/>
    <n v="36"/>
    <n v="2.6599999999999999E-2"/>
  </r>
  <r>
    <s v="@magaretmcgriff"/>
    <n v="15"/>
    <x v="10"/>
    <n v="43"/>
    <n v="2.8899999999999999E-2"/>
  </r>
  <r>
    <s v="@blakefazzino"/>
    <n v="13"/>
    <x v="8"/>
    <n v="39"/>
    <n v="3.0300000000000001E-2"/>
  </r>
  <r>
    <s v="@carinchoquette"/>
    <n v="8"/>
    <x v="9"/>
    <n v="2"/>
    <n v="3.39E-2"/>
  </r>
  <r>
    <s v="@risaostler"/>
    <n v="9"/>
    <x v="5"/>
    <n v="19"/>
    <n v="3.4599999999999999E-2"/>
  </r>
  <r>
    <s v="@rachellfalzone"/>
    <n v="12"/>
    <x v="7"/>
    <n v="33"/>
    <n v="5.9400000000000001E-2"/>
  </r>
  <r>
    <s v="@candelariahammons"/>
    <n v="15"/>
    <x v="10"/>
    <n v="21"/>
    <n v="5.6800000000000003E-2"/>
  </r>
  <r>
    <s v="@bernardoshaughnessy"/>
    <n v="16"/>
    <x v="11"/>
    <n v="40"/>
    <n v="5.6800000000000003E-2"/>
  </r>
  <r>
    <s v="@susannebrant"/>
    <n v="17"/>
    <x v="12"/>
    <n v="13"/>
    <n v="5.6399999999999999E-2"/>
  </r>
  <r>
    <s v="@arielkarn"/>
    <n v="11"/>
    <x v="13"/>
    <n v="20"/>
    <n v="5.6300000000000003E-2"/>
  </r>
  <r>
    <s v="@elinatrueman"/>
    <n v="1"/>
    <x v="14"/>
    <n v="31"/>
    <n v="5.4100000000000002E-2"/>
  </r>
  <r>
    <s v="@perlasaad"/>
    <n v="19"/>
    <x v="20"/>
    <n v="9"/>
    <n v="5.28E-2"/>
  </r>
  <r>
    <s v="@carminagisler"/>
    <n v="19"/>
    <x v="20"/>
    <n v="28"/>
    <n v="5.2600000000000001E-2"/>
  </r>
  <r>
    <s v="@betseydrakes"/>
    <n v="19"/>
    <x v="20"/>
    <n v="37"/>
    <n v="4.7600000000000003E-2"/>
  </r>
  <r>
    <s v="@lubatay"/>
    <n v="19"/>
    <x v="20"/>
    <n v="30"/>
    <n v="4.7500000000000001E-2"/>
  </r>
  <r>
    <s v="@clarisamelancon"/>
    <n v="15"/>
    <x v="10"/>
    <n v="35"/>
    <n v="4.6899999999999997E-2"/>
  </r>
  <r>
    <s v="@karabeliveau"/>
    <n v="16"/>
    <x v="11"/>
    <n v="11"/>
    <n v="4.53E-2"/>
  </r>
  <r>
    <s v="@cicelybruhn"/>
    <n v="19"/>
    <x v="20"/>
    <n v="10"/>
    <n v="4.3999999999999997E-2"/>
  </r>
  <r>
    <s v="@charismickel"/>
    <n v="14"/>
    <x v="17"/>
    <n v="23"/>
    <n v="3.7499999999999999E-2"/>
  </r>
  <r>
    <s v="@robertaheyden"/>
    <n v="13"/>
    <x v="8"/>
    <n v="29"/>
    <n v="3.5200000000000002E-2"/>
  </r>
  <r>
    <s v="@georgiecaudillo"/>
    <n v="19"/>
    <x v="20"/>
    <n v="12"/>
    <n v="6.0900000000000003E-2"/>
  </r>
  <r>
    <s v="@audreawurster"/>
    <n v="19"/>
    <x v="20"/>
    <n v="33"/>
    <n v="5.9400000000000001E-2"/>
  </r>
  <r>
    <s v="@elaneknights"/>
    <n v="2"/>
    <x v="0"/>
    <n v="21"/>
    <n v="5.6800000000000003E-2"/>
  </r>
  <r>
    <s v="@veolawalley"/>
    <n v="3"/>
    <x v="1"/>
    <n v="40"/>
    <n v="5.6800000000000003E-2"/>
  </r>
  <r>
    <s v="@michaeldurrance"/>
    <n v="3"/>
    <x v="1"/>
    <n v="13"/>
    <n v="5.6399999999999999E-2"/>
  </r>
  <r>
    <s v="@williswillams"/>
    <n v="3"/>
    <x v="1"/>
    <n v="31"/>
    <n v="5.4100000000000002E-2"/>
  </r>
  <r>
    <s v="@tonyjunk"/>
    <n v="3"/>
    <x v="1"/>
    <n v="24"/>
    <n v="5.2900000000000003E-2"/>
  </r>
  <r>
    <s v="@carlitahack"/>
    <n v="2"/>
    <x v="0"/>
    <n v="9"/>
    <n v="5.28E-2"/>
  </r>
  <r>
    <s v="@antoncheslock"/>
    <n v="3"/>
    <x v="1"/>
    <n v="28"/>
    <n v="5.2600000000000001E-2"/>
  </r>
  <r>
    <s v="@lilianadolphson"/>
    <n v="3"/>
    <x v="1"/>
    <n v="37"/>
    <n v="4.7600000000000003E-2"/>
  </r>
  <r>
    <s v="@kaleyjourney"/>
    <n v="1"/>
    <x v="14"/>
    <n v="30"/>
    <n v="4.7500000000000001E-2"/>
  </r>
  <r>
    <s v="@willenesatterwhite"/>
    <n v="1"/>
    <x v="14"/>
    <n v="35"/>
    <n v="4.6899999999999997E-2"/>
  </r>
  <r>
    <s v="@dalenegildea"/>
    <n v="1"/>
    <x v="14"/>
    <n v="10"/>
    <n v="4.3999999999999997E-2"/>
  </r>
  <r>
    <s v="@careymcclintic"/>
    <n v="1"/>
    <x v="14"/>
    <n v="44"/>
    <n v="4.3099999999999999E-2"/>
  </r>
  <r>
    <s v="@gilbertolafollette"/>
    <n v="16"/>
    <x v="11"/>
    <n v="23"/>
    <n v="3.7499999999999999E-2"/>
  </r>
  <r>
    <s v="@herminiamahler"/>
    <n v="17"/>
    <x v="12"/>
    <n v="26"/>
    <n v="3.56E-2"/>
  </r>
  <r>
    <s v="@cherekibby"/>
    <n v="11"/>
    <x v="13"/>
    <n v="29"/>
    <n v="3.5200000000000002E-2"/>
  </r>
  <r>
    <s v="@sterlingabadie"/>
    <n v="1"/>
    <x v="14"/>
    <n v="28"/>
    <n v="5.2600000000000001E-2"/>
  </r>
  <r>
    <s v="@frederickanorling"/>
    <n v="18"/>
    <x v="15"/>
    <n v="37"/>
    <n v="4.7600000000000003E-2"/>
  </r>
  <r>
    <s v="@magdalenainfante"/>
    <n v="20"/>
    <x v="16"/>
    <n v="35"/>
    <n v="4.6899999999999997E-2"/>
  </r>
  <r>
    <s v="@shalonlecompte"/>
    <n v="3"/>
    <x v="1"/>
    <n v="11"/>
    <n v="4.53E-2"/>
  </r>
  <r>
    <s v="@joelgallagher"/>
    <n v="4"/>
    <x v="2"/>
    <n v="10"/>
    <n v="4.3999999999999997E-2"/>
  </r>
  <r>
    <s v="@alenavoll"/>
    <n v="7"/>
    <x v="19"/>
    <n v="26"/>
    <n v="3.56E-2"/>
  </r>
  <r>
    <s v="@arronhatt"/>
    <n v="3"/>
    <x v="1"/>
    <n v="29"/>
    <n v="3.5200000000000002E-2"/>
  </r>
  <r>
    <s v="@milissakarpinski"/>
    <n v="7"/>
    <x v="19"/>
    <n v="40"/>
    <n v="5.6800000000000003E-2"/>
  </r>
  <r>
    <s v="@annabelleroyse"/>
    <n v="19"/>
    <x v="20"/>
    <n v="31"/>
    <n v="5.4100000000000002E-2"/>
  </r>
  <r>
    <s v="@cliftonokamura"/>
    <n v="3"/>
    <x v="1"/>
    <n v="35"/>
    <n v="4.6899999999999997E-2"/>
  </r>
  <r>
    <s v="@kennygoo"/>
    <n v="5"/>
    <x v="3"/>
    <n v="10"/>
    <n v="4.3999999999999997E-2"/>
  </r>
  <r>
    <s v="@tamikomoe"/>
    <n v="6"/>
    <x v="4"/>
    <n v="44"/>
    <n v="4.3099999999999999E-2"/>
  </r>
  <r>
    <s v="@sharmaineflanagan"/>
    <n v="3"/>
    <x v="1"/>
    <n v="23"/>
    <n v="3.7499999999999999E-2"/>
  </r>
  <r>
    <s v="@leapauley"/>
    <n v="2"/>
    <x v="0"/>
    <n v="26"/>
    <n v="3.56E-2"/>
  </r>
  <r>
    <s v="@jeffierochford"/>
    <n v="3"/>
    <x v="1"/>
    <n v="29"/>
    <n v="3.5200000000000002E-2"/>
  </r>
  <r>
    <s v="@myungdulmage"/>
    <n v="2"/>
    <x v="0"/>
    <n v="21"/>
    <n v="5.6800000000000003E-2"/>
  </r>
  <r>
    <s v="@latrishawhiteley"/>
    <n v="1"/>
    <x v="14"/>
    <n v="20"/>
    <n v="5.6300000000000003E-2"/>
  </r>
  <r>
    <s v="@margarettabrev"/>
    <n v="1"/>
    <x v="14"/>
    <n v="31"/>
    <n v="5.4100000000000002E-2"/>
  </r>
  <r>
    <s v="@charlettekary"/>
    <n v="1"/>
    <x v="14"/>
    <n v="24"/>
    <n v="5.2900000000000003E-2"/>
  </r>
  <r>
    <s v="@kemberlyblanch"/>
    <n v="1"/>
    <x v="14"/>
    <n v="9"/>
    <n v="5.28E-2"/>
  </r>
  <r>
    <s v="@raygritton"/>
    <n v="6"/>
    <x v="4"/>
    <n v="39"/>
    <n v="3.0300000000000001E-2"/>
  </r>
  <r>
    <s v="@ellamaevossler"/>
    <n v="6"/>
    <x v="4"/>
    <n v="43"/>
    <n v="2.8899999999999999E-2"/>
  </r>
  <r>
    <s v="@annaleehiemstra"/>
    <n v="6"/>
    <x v="4"/>
    <n v="7"/>
    <n v="2.76E-2"/>
  </r>
  <r>
    <s v="@yupinion"/>
    <n v="6"/>
    <x v="4"/>
    <n v="36"/>
    <n v="2.6599999999999999E-2"/>
  </r>
  <r>
    <s v="@nevadahodgkinson"/>
    <n v="6"/>
    <x v="4"/>
    <n v="3"/>
    <n v="2.3300000000000001E-2"/>
  </r>
  <r>
    <s v="@lennietreese"/>
    <n v="6"/>
    <x v="4"/>
    <n v="2"/>
    <n v="3.3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0">
  <r>
    <x v="0"/>
    <x v="0"/>
    <x v="0"/>
    <n v="282410"/>
    <n v="1033"/>
    <x v="0"/>
    <x v="0"/>
    <x v="0"/>
    <x v="0"/>
    <d v="2019-04-01T00:00:00"/>
    <x v="0"/>
    <x v="0"/>
    <s v="Art &amp; Design"/>
    <n v="32"/>
    <n v="6.5199999999999994E-2"/>
  </r>
  <r>
    <x v="1"/>
    <x v="1"/>
    <x v="1"/>
    <n v="128998"/>
    <n v="1641"/>
    <x v="1"/>
    <x v="1"/>
    <x v="1"/>
    <x v="1"/>
    <d v="2013-02-01T00:00:00"/>
    <x v="0"/>
    <x v="1"/>
    <s v="Auto &amp; Vehicles"/>
    <n v="15"/>
    <n v="6.3600000000000004E-2"/>
  </r>
  <r>
    <x v="2"/>
    <x v="2"/>
    <x v="2"/>
    <n v="387450"/>
    <n v="361"/>
    <x v="2"/>
    <x v="2"/>
    <x v="2"/>
    <x v="2"/>
    <d v="2015-08-01T00:00:00"/>
    <x v="0"/>
    <x v="2"/>
    <s v="Beauty"/>
    <n v="27"/>
    <n v="6.2100000000000002E-2"/>
  </r>
  <r>
    <x v="3"/>
    <x v="3"/>
    <x v="3"/>
    <n v="24921"/>
    <n v="439"/>
    <x v="3"/>
    <x v="3"/>
    <x v="3"/>
    <x v="3"/>
    <d v="2017-11-01T00:00:00"/>
    <x v="1"/>
    <x v="3"/>
    <s v="Books &amp; Reference"/>
    <n v="45"/>
    <n v="6.1400000000000003E-2"/>
  </r>
  <r>
    <x v="4"/>
    <x v="4"/>
    <x v="4"/>
    <n v="42849"/>
    <n v="866"/>
    <x v="4"/>
    <x v="4"/>
    <x v="4"/>
    <x v="1"/>
    <d v="2016-10-01T00:00:00"/>
    <x v="0"/>
    <x v="4"/>
    <s v="Business"/>
    <n v="12"/>
    <n v="6.0900000000000003E-2"/>
  </r>
  <r>
    <x v="5"/>
    <x v="5"/>
    <x v="5"/>
    <n v="290192"/>
    <n v="10991"/>
    <x v="5"/>
    <x v="5"/>
    <x v="0"/>
    <x v="2"/>
    <d v="2019-05-01T00:00:00"/>
    <x v="1"/>
    <x v="5"/>
    <s v="Comics"/>
    <n v="33"/>
    <n v="5.9400000000000001E-2"/>
  </r>
  <r>
    <x v="6"/>
    <x v="6"/>
    <x v="6"/>
    <n v="41249"/>
    <n v="553"/>
    <x v="6"/>
    <x v="1"/>
    <x v="3"/>
    <x v="4"/>
    <d v="2018-06-01T00:00:00"/>
    <x v="1"/>
    <x v="0"/>
    <s v="Art &amp; Design"/>
    <n v="21"/>
    <n v="5.6800000000000003E-2"/>
  </r>
  <r>
    <x v="7"/>
    <x v="7"/>
    <x v="7"/>
    <n v="57755"/>
    <n v="1458"/>
    <x v="7"/>
    <x v="3"/>
    <x v="5"/>
    <x v="5"/>
    <d v="2012-07-01T00:00:00"/>
    <x v="0"/>
    <x v="1"/>
    <s v="Auto &amp; Vehicles"/>
    <n v="40"/>
    <n v="5.6800000000000003E-2"/>
  </r>
  <r>
    <x v="8"/>
    <x v="8"/>
    <x v="8"/>
    <n v="124111"/>
    <n v="5313"/>
    <x v="8"/>
    <x v="1"/>
    <x v="6"/>
    <x v="0"/>
    <d v="2013-12-01T00:00:00"/>
    <x v="0"/>
    <x v="2"/>
    <s v="Beauty"/>
    <n v="13"/>
    <n v="5.6399999999999999E-2"/>
  </r>
  <r>
    <x v="9"/>
    <x v="9"/>
    <x v="9"/>
    <n v="4249"/>
    <n v="10"/>
    <x v="9"/>
    <x v="6"/>
    <x v="6"/>
    <x v="2"/>
    <d v="2012-11-01T00:00:00"/>
    <x v="1"/>
    <x v="3"/>
    <s v="Books &amp; Reference"/>
    <n v="20"/>
    <n v="5.6300000000000003E-2"/>
  </r>
  <r>
    <x v="10"/>
    <x v="10"/>
    <x v="10"/>
    <n v="4291"/>
    <n v="199"/>
    <x v="4"/>
    <x v="3"/>
    <x v="7"/>
    <x v="6"/>
    <d v="2011-05-01T00:00:00"/>
    <x v="0"/>
    <x v="6"/>
    <s v="Events"/>
    <n v="31"/>
    <n v="5.4100000000000002E-2"/>
  </r>
  <r>
    <x v="11"/>
    <x v="11"/>
    <x v="11"/>
    <n v="35800"/>
    <n v="1427"/>
    <x v="10"/>
    <x v="7"/>
    <x v="8"/>
    <x v="7"/>
    <d v="2018-07-01T00:00:00"/>
    <x v="1"/>
    <x v="7"/>
    <s v="Finance"/>
    <n v="24"/>
    <n v="5.2900000000000003E-2"/>
  </r>
  <r>
    <x v="12"/>
    <x v="12"/>
    <x v="12"/>
    <n v="82748"/>
    <n v="44"/>
    <x v="11"/>
    <x v="1"/>
    <x v="9"/>
    <x v="8"/>
    <d v="2014-01-01T00:00:00"/>
    <x v="1"/>
    <x v="8"/>
    <s v="Food &amp; Drink"/>
    <n v="9"/>
    <n v="5.28E-2"/>
  </r>
  <r>
    <x v="13"/>
    <x v="10"/>
    <x v="13"/>
    <n v="11023"/>
    <n v="444"/>
    <x v="12"/>
    <x v="8"/>
    <x v="2"/>
    <x v="8"/>
    <d v="2017-09-01T00:00:00"/>
    <x v="1"/>
    <x v="9"/>
    <s v="Health &amp; Fitness"/>
    <n v="39"/>
    <n v="3.0300000000000001E-2"/>
  </r>
  <r>
    <x v="14"/>
    <x v="12"/>
    <x v="14"/>
    <n v="321319"/>
    <n v="10443"/>
    <x v="13"/>
    <x v="9"/>
    <x v="10"/>
    <x v="9"/>
    <d v="2012-07-01T00:00:00"/>
    <x v="1"/>
    <x v="10"/>
    <s v="House &amp; Home"/>
    <n v="43"/>
    <n v="2.8899999999999999E-2"/>
  </r>
  <r>
    <x v="15"/>
    <x v="13"/>
    <x v="15"/>
    <n v="69015"/>
    <n v="343"/>
    <x v="14"/>
    <x v="10"/>
    <x v="11"/>
    <x v="10"/>
    <d v="2013-12-01T00:00:00"/>
    <x v="1"/>
    <x v="6"/>
    <s v="Events"/>
    <n v="7"/>
    <n v="2.76E-2"/>
  </r>
  <r>
    <x v="16"/>
    <x v="14"/>
    <x v="16"/>
    <n v="239267"/>
    <n v="374"/>
    <x v="15"/>
    <x v="11"/>
    <x v="12"/>
    <x v="11"/>
    <d v="2015-11-01T00:00:00"/>
    <x v="1"/>
    <x v="7"/>
    <s v="Finance"/>
    <n v="36"/>
    <n v="2.6599999999999999E-2"/>
  </r>
  <r>
    <x v="17"/>
    <x v="10"/>
    <x v="17"/>
    <n v="5676"/>
    <n v="164"/>
    <x v="16"/>
    <x v="12"/>
    <x v="13"/>
    <x v="6"/>
    <d v="2011-05-01T00:00:00"/>
    <x v="1"/>
    <x v="8"/>
    <s v="Food &amp; Drink"/>
    <n v="3"/>
    <n v="2.3300000000000001E-2"/>
  </r>
  <r>
    <x v="18"/>
    <x v="15"/>
    <x v="18"/>
    <n v="647"/>
    <n v="219"/>
    <x v="4"/>
    <x v="13"/>
    <x v="14"/>
    <x v="5"/>
    <d v="2018-07-01T00:00:00"/>
    <x v="0"/>
    <x v="9"/>
    <s v="Health &amp; Fitness"/>
    <n v="42"/>
    <n v="2.2599999999999999E-2"/>
  </r>
  <r>
    <x v="19"/>
    <x v="16"/>
    <x v="19"/>
    <n v="284880"/>
    <n v="10614"/>
    <x v="17"/>
    <x v="8"/>
    <x v="15"/>
    <x v="10"/>
    <d v="2014-01-01T00:00:00"/>
    <x v="0"/>
    <x v="11"/>
    <s v="Music &amp; Audio"/>
    <n v="6"/>
    <n v="2.1399999999999999E-2"/>
  </r>
  <r>
    <x v="20"/>
    <x v="17"/>
    <x v="20"/>
    <n v="11671"/>
    <n v="595"/>
    <x v="18"/>
    <x v="14"/>
    <x v="16"/>
    <x v="1"/>
    <d v="2017-09-01T00:00:00"/>
    <x v="1"/>
    <x v="12"/>
    <s v="News &amp; Magazines"/>
    <n v="17"/>
    <n v="2.1299999999999999E-2"/>
  </r>
  <r>
    <x v="21"/>
    <x v="18"/>
    <x v="21"/>
    <n v="47980"/>
    <n v="153"/>
    <x v="19"/>
    <x v="15"/>
    <x v="17"/>
    <x v="1"/>
    <d v="2018-06-01T00:00:00"/>
    <x v="1"/>
    <x v="13"/>
    <s v="Parenting"/>
    <n v="34"/>
    <n v="2.0400000000000001E-2"/>
  </r>
  <r>
    <x v="22"/>
    <x v="19"/>
    <x v="22"/>
    <n v="52387"/>
    <n v="2732"/>
    <x v="20"/>
    <x v="16"/>
    <x v="18"/>
    <x v="12"/>
    <d v="2012-07-01T00:00:00"/>
    <x v="1"/>
    <x v="14"/>
    <s v="Games"/>
    <n v="1"/>
    <n v="1.8100000000000002E-2"/>
  </r>
  <r>
    <x v="23"/>
    <x v="20"/>
    <x v="23"/>
    <n v="1357"/>
    <n v="392"/>
    <x v="0"/>
    <x v="17"/>
    <x v="19"/>
    <x v="5"/>
    <d v="2013-12-01T00:00:00"/>
    <x v="1"/>
    <x v="15"/>
    <s v="Adventure"/>
    <n v="41"/>
    <n v="1.7100000000000001E-2"/>
  </r>
  <r>
    <x v="24"/>
    <x v="21"/>
    <x v="24"/>
    <n v="863"/>
    <n v="123"/>
    <x v="3"/>
    <x v="18"/>
    <x v="20"/>
    <x v="1"/>
    <d v="2012-11-01T00:00:00"/>
    <x v="0"/>
    <x v="16"/>
    <s v="Productivity"/>
    <n v="16"/>
    <n v="1.43E-2"/>
  </r>
  <r>
    <x v="25"/>
    <x v="22"/>
    <x v="25"/>
    <n v="21407"/>
    <n v="1130"/>
    <x v="21"/>
    <x v="19"/>
    <x v="21"/>
    <x v="13"/>
    <d v="2011-05-01T00:00:00"/>
    <x v="0"/>
    <x v="17"/>
    <s v="Shopping"/>
    <n v="14"/>
    <n v="1.0800000000000001E-2"/>
  </r>
  <r>
    <x v="26"/>
    <x v="23"/>
    <x v="26"/>
    <n v="44678"/>
    <n v="3554"/>
    <x v="22"/>
    <x v="20"/>
    <x v="22"/>
    <x v="12"/>
    <d v="2019-04-01T00:00:00"/>
    <x v="1"/>
    <x v="18"/>
    <s v="Social"/>
    <n v="18"/>
    <n v="8.2000000000000007E-3"/>
  </r>
  <r>
    <x v="27"/>
    <x v="24"/>
    <x v="27"/>
    <n v="4836"/>
    <n v="461"/>
    <x v="12"/>
    <x v="21"/>
    <x v="23"/>
    <x v="14"/>
    <d v="2013-02-01T00:00:00"/>
    <x v="0"/>
    <x v="19"/>
    <s v="Medical"/>
    <n v="25"/>
    <n v="7.1999999999999998E-3"/>
  </r>
  <r>
    <x v="28"/>
    <x v="25"/>
    <x v="28"/>
    <n v="842892"/>
    <n v="4366"/>
    <x v="23"/>
    <x v="22"/>
    <x v="10"/>
    <x v="15"/>
    <d v="2015-08-01T00:00:00"/>
    <x v="0"/>
    <x v="11"/>
    <s v="Music &amp; Audio"/>
    <n v="4"/>
    <n v="6.1999999999999998E-3"/>
  </r>
  <r>
    <x v="29"/>
    <x v="26"/>
    <x v="29"/>
    <n v="57267"/>
    <n v="284"/>
    <x v="24"/>
    <x v="23"/>
    <x v="24"/>
    <x v="8"/>
    <d v="2017-11-01T00:00:00"/>
    <x v="0"/>
    <x v="12"/>
    <s v="News &amp; Magazines"/>
    <n v="38"/>
    <n v="5.1999999999999998E-3"/>
  </r>
  <r>
    <x v="30"/>
    <x v="27"/>
    <x v="30"/>
    <n v="48048"/>
    <n v="201"/>
    <x v="25"/>
    <x v="24"/>
    <x v="25"/>
    <x v="5"/>
    <d v="2016-10-01T00:00:00"/>
    <x v="0"/>
    <x v="20"/>
    <s v="Travel &amp; Local"/>
    <n v="22"/>
    <n v="4.4999999999999997E-3"/>
  </r>
  <r>
    <x v="31"/>
    <x v="28"/>
    <x v="22"/>
    <n v="3273"/>
    <n v="73"/>
    <x v="26"/>
    <x v="25"/>
    <x v="26"/>
    <x v="16"/>
    <d v="2019-05-01T00:00:00"/>
    <x v="0"/>
    <x v="14"/>
    <s v="Games"/>
    <n v="40"/>
    <n v="5.6800000000000003E-2"/>
  </r>
  <r>
    <x v="32"/>
    <x v="29"/>
    <x v="31"/>
    <n v="42144"/>
    <n v="8969"/>
    <x v="27"/>
    <x v="15"/>
    <x v="27"/>
    <x v="17"/>
    <d v="2019-04-01T00:00:00"/>
    <x v="1"/>
    <x v="15"/>
    <s v="Adventure"/>
    <n v="13"/>
    <n v="5.6399999999999999E-2"/>
  </r>
  <r>
    <x v="33"/>
    <x v="30"/>
    <x v="32"/>
    <n v="76432"/>
    <n v="11563"/>
    <x v="28"/>
    <x v="26"/>
    <x v="28"/>
    <x v="18"/>
    <d v="2013-02-01T00:00:00"/>
    <x v="1"/>
    <x v="0"/>
    <s v="Art &amp; Design"/>
    <n v="20"/>
    <n v="5.6300000000000003E-2"/>
  </r>
  <r>
    <x v="34"/>
    <x v="31"/>
    <x v="33"/>
    <n v="10050"/>
    <n v="408"/>
    <x v="29"/>
    <x v="27"/>
    <x v="29"/>
    <x v="6"/>
    <d v="2011-05-01T00:00:00"/>
    <x v="0"/>
    <x v="1"/>
    <s v="Auto &amp; Vehicles"/>
    <n v="31"/>
    <n v="5.4100000000000002E-2"/>
  </r>
  <r>
    <x v="35"/>
    <x v="32"/>
    <x v="34"/>
    <n v="36129"/>
    <n v="6545"/>
    <x v="30"/>
    <x v="28"/>
    <x v="30"/>
    <x v="18"/>
    <d v="2019-04-01T00:00:00"/>
    <x v="1"/>
    <x v="2"/>
    <s v="Beauty"/>
    <n v="24"/>
    <n v="5.2900000000000003E-2"/>
  </r>
  <r>
    <x v="36"/>
    <x v="33"/>
    <x v="35"/>
    <n v="50828"/>
    <n v="751"/>
    <x v="31"/>
    <x v="29"/>
    <x v="31"/>
    <x v="11"/>
    <d v="2013-02-01T00:00:00"/>
    <x v="1"/>
    <x v="3"/>
    <s v="Books &amp; Reference"/>
    <n v="9"/>
    <n v="5.28E-2"/>
  </r>
  <r>
    <x v="37"/>
    <x v="34"/>
    <x v="36"/>
    <n v="4251"/>
    <n v="5656"/>
    <x v="13"/>
    <x v="30"/>
    <x v="32"/>
    <x v="14"/>
    <d v="2012-07-01T00:00:00"/>
    <x v="1"/>
    <x v="4"/>
    <s v="Business"/>
    <n v="28"/>
    <n v="5.2600000000000001E-2"/>
  </r>
  <r>
    <x v="38"/>
    <x v="35"/>
    <x v="37"/>
    <n v="52512"/>
    <n v="8787"/>
    <x v="32"/>
    <x v="5"/>
    <x v="33"/>
    <x v="12"/>
    <d v="2012-12-01T00:00:00"/>
    <x v="1"/>
    <x v="5"/>
    <s v="Comics"/>
    <n v="37"/>
    <n v="4.7600000000000003E-2"/>
  </r>
  <r>
    <x v="39"/>
    <x v="19"/>
    <x v="38"/>
    <n v="10435"/>
    <n v="1000"/>
    <x v="33"/>
    <x v="31"/>
    <x v="34"/>
    <x v="19"/>
    <d v="2012-11-01T00:00:00"/>
    <x v="1"/>
    <x v="0"/>
    <s v="Art &amp; Design"/>
    <n v="30"/>
    <n v="4.7500000000000001E-2"/>
  </r>
  <r>
    <x v="40"/>
    <x v="36"/>
    <x v="39"/>
    <n v="4370"/>
    <n v="3523"/>
    <x v="34"/>
    <x v="32"/>
    <x v="35"/>
    <x v="20"/>
    <d v="2011-05-01T00:00:00"/>
    <x v="1"/>
    <x v="1"/>
    <s v="Auto &amp; Vehicles"/>
    <n v="35"/>
    <n v="4.6899999999999997E-2"/>
  </r>
  <r>
    <x v="41"/>
    <x v="3"/>
    <x v="40"/>
    <n v="2715"/>
    <n v="214"/>
    <x v="3"/>
    <x v="33"/>
    <x v="36"/>
    <x v="15"/>
    <d v="2014-07-01T00:00:00"/>
    <x v="0"/>
    <x v="2"/>
    <s v="Beauty"/>
    <n v="11"/>
    <n v="4.53E-2"/>
  </r>
  <r>
    <x v="42"/>
    <x v="0"/>
    <x v="41"/>
    <n v="450227"/>
    <n v="1280"/>
    <x v="35"/>
    <x v="34"/>
    <x v="37"/>
    <x v="2"/>
    <d v="2018-10-01T00:00:00"/>
    <x v="0"/>
    <x v="3"/>
    <s v="Books &amp; Reference"/>
    <n v="10"/>
    <n v="4.3999999999999997E-2"/>
  </r>
  <r>
    <x v="43"/>
    <x v="37"/>
    <x v="42"/>
    <n v="26826"/>
    <n v="650"/>
    <x v="19"/>
    <x v="2"/>
    <x v="38"/>
    <x v="19"/>
    <d v="2018-10-01T00:00:00"/>
    <x v="0"/>
    <x v="6"/>
    <s v="Events"/>
    <n v="44"/>
    <n v="4.3099999999999999E-2"/>
  </r>
  <r>
    <x v="44"/>
    <x v="34"/>
    <x v="4"/>
    <n v="42849"/>
    <n v="866"/>
    <x v="4"/>
    <x v="4"/>
    <x v="4"/>
    <x v="13"/>
    <d v="2011-05-01T00:00:00"/>
    <x v="1"/>
    <x v="7"/>
    <s v="Finance"/>
    <n v="23"/>
    <n v="3.7499999999999999E-2"/>
  </r>
  <r>
    <x v="45"/>
    <x v="35"/>
    <x v="5"/>
    <n v="290192"/>
    <n v="10991"/>
    <x v="5"/>
    <x v="5"/>
    <x v="0"/>
    <x v="11"/>
    <d v="2018-07-01T00:00:00"/>
    <x v="0"/>
    <x v="8"/>
    <s v="Food &amp; Drink"/>
    <n v="26"/>
    <n v="3.56E-2"/>
  </r>
  <r>
    <x v="46"/>
    <x v="19"/>
    <x v="6"/>
    <n v="41249"/>
    <n v="553"/>
    <x v="6"/>
    <x v="1"/>
    <x v="3"/>
    <x v="11"/>
    <d v="2014-01-01T00:00:00"/>
    <x v="0"/>
    <x v="9"/>
    <s v="Health &amp; Fitness"/>
    <n v="29"/>
    <n v="3.5200000000000002E-2"/>
  </r>
  <r>
    <x v="47"/>
    <x v="36"/>
    <x v="7"/>
    <n v="57755"/>
    <n v="1458"/>
    <x v="7"/>
    <x v="3"/>
    <x v="5"/>
    <x v="3"/>
    <d v="2017-09-01T00:00:00"/>
    <x v="1"/>
    <x v="10"/>
    <s v="House &amp; Home"/>
    <n v="19"/>
    <n v="3.4599999999999999E-2"/>
  </r>
  <r>
    <x v="48"/>
    <x v="3"/>
    <x v="8"/>
    <n v="124111"/>
    <n v="5313"/>
    <x v="8"/>
    <x v="1"/>
    <x v="6"/>
    <x v="11"/>
    <d v="2012-07-01T00:00:00"/>
    <x v="0"/>
    <x v="6"/>
    <s v="Events"/>
    <n v="21"/>
    <n v="5.6800000000000003E-2"/>
  </r>
  <r>
    <x v="49"/>
    <x v="0"/>
    <x v="9"/>
    <n v="4249"/>
    <n v="10"/>
    <x v="9"/>
    <x v="6"/>
    <x v="6"/>
    <x v="14"/>
    <d v="2013-12-01T00:00:00"/>
    <x v="1"/>
    <x v="7"/>
    <s v="Finance"/>
    <n v="40"/>
    <n v="5.6800000000000003E-2"/>
  </r>
  <r>
    <x v="50"/>
    <x v="37"/>
    <x v="34"/>
    <n v="36129"/>
    <n v="6545"/>
    <x v="30"/>
    <x v="28"/>
    <x v="30"/>
    <x v="16"/>
    <d v="2015-11-01T00:00:00"/>
    <x v="0"/>
    <x v="8"/>
    <s v="Food &amp; Drink"/>
    <n v="13"/>
    <n v="5.6399999999999999E-2"/>
  </r>
  <r>
    <x v="51"/>
    <x v="34"/>
    <x v="36"/>
    <n v="4251"/>
    <n v="5656"/>
    <x v="13"/>
    <x v="30"/>
    <x v="32"/>
    <x v="12"/>
    <d v="2011-05-01T00:00:00"/>
    <x v="1"/>
    <x v="9"/>
    <s v="Health &amp; Fitness"/>
    <n v="20"/>
    <n v="5.6300000000000003E-2"/>
  </r>
  <r>
    <x v="52"/>
    <x v="35"/>
    <x v="37"/>
    <n v="52512"/>
    <n v="8787"/>
    <x v="32"/>
    <x v="5"/>
    <x v="33"/>
    <x v="20"/>
    <d v="2018-07-01T00:00:00"/>
    <x v="0"/>
    <x v="11"/>
    <s v="Music &amp; Audio"/>
    <n v="31"/>
    <n v="5.4100000000000002E-2"/>
  </r>
  <r>
    <x v="53"/>
    <x v="19"/>
    <x v="38"/>
    <n v="10435"/>
    <n v="1000"/>
    <x v="33"/>
    <x v="31"/>
    <x v="34"/>
    <x v="11"/>
    <d v="2014-01-01T00:00:00"/>
    <x v="0"/>
    <x v="1"/>
    <s v="Auto &amp; Vehicles"/>
    <n v="24"/>
    <n v="5.2900000000000003E-2"/>
  </r>
  <r>
    <x v="54"/>
    <x v="36"/>
    <x v="39"/>
    <n v="4370"/>
    <n v="3523"/>
    <x v="34"/>
    <x v="32"/>
    <x v="35"/>
    <x v="6"/>
    <d v="2017-09-01T00:00:00"/>
    <x v="0"/>
    <x v="2"/>
    <s v="Beauty"/>
    <n v="9"/>
    <n v="5.28E-2"/>
  </r>
  <r>
    <x v="55"/>
    <x v="3"/>
    <x v="40"/>
    <n v="2715"/>
    <n v="214"/>
    <x v="3"/>
    <x v="33"/>
    <x v="36"/>
    <x v="19"/>
    <d v="2018-06-01T00:00:00"/>
    <x v="0"/>
    <x v="3"/>
    <s v="Books &amp; Reference"/>
    <n v="39"/>
    <n v="3.0300000000000001E-2"/>
  </r>
  <r>
    <x v="56"/>
    <x v="0"/>
    <x v="41"/>
    <n v="450227"/>
    <n v="1280"/>
    <x v="35"/>
    <x v="34"/>
    <x v="37"/>
    <x v="20"/>
    <d v="2012-07-01T00:00:00"/>
    <x v="1"/>
    <x v="4"/>
    <s v="Business"/>
    <n v="43"/>
    <n v="2.8899999999999999E-2"/>
  </r>
  <r>
    <x v="57"/>
    <x v="37"/>
    <x v="42"/>
    <n v="26826"/>
    <n v="650"/>
    <x v="19"/>
    <x v="2"/>
    <x v="38"/>
    <x v="15"/>
    <d v="2013-12-01T00:00:00"/>
    <x v="1"/>
    <x v="5"/>
    <s v="Comics"/>
    <n v="7"/>
    <n v="2.76E-2"/>
  </r>
  <r>
    <x v="58"/>
    <x v="34"/>
    <x v="4"/>
    <n v="42849"/>
    <n v="866"/>
    <x v="4"/>
    <x v="4"/>
    <x v="4"/>
    <x v="2"/>
    <d v="2012-11-01T00:00:00"/>
    <x v="1"/>
    <x v="1"/>
    <s v="Auto &amp; Vehicles"/>
    <n v="36"/>
    <n v="2.6599999999999999E-2"/>
  </r>
  <r>
    <x v="59"/>
    <x v="35"/>
    <x v="5"/>
    <n v="290192"/>
    <n v="10991"/>
    <x v="5"/>
    <x v="5"/>
    <x v="0"/>
    <x v="16"/>
    <d v="2011-05-01T00:00:00"/>
    <x v="0"/>
    <x v="2"/>
    <s v="Beauty"/>
    <n v="3"/>
    <n v="2.3300000000000001E-2"/>
  </r>
  <r>
    <x v="60"/>
    <x v="19"/>
    <x v="6"/>
    <n v="41249"/>
    <n v="553"/>
    <x v="6"/>
    <x v="1"/>
    <x v="3"/>
    <x v="21"/>
    <d v="2019-04-01T00:00:00"/>
    <x v="0"/>
    <x v="3"/>
    <s v="Books &amp; Reference"/>
    <n v="42"/>
    <n v="2.2599999999999999E-2"/>
  </r>
  <r>
    <x v="61"/>
    <x v="18"/>
    <x v="21"/>
    <n v="47980"/>
    <n v="153"/>
    <x v="19"/>
    <x v="15"/>
    <x v="17"/>
    <x v="9"/>
    <d v="2013-02-01T00:00:00"/>
    <x v="0"/>
    <x v="4"/>
    <s v="Business"/>
    <n v="6"/>
    <n v="2.1399999999999999E-2"/>
  </r>
  <r>
    <x v="62"/>
    <x v="19"/>
    <x v="22"/>
    <n v="52387"/>
    <n v="2732"/>
    <x v="20"/>
    <x v="16"/>
    <x v="18"/>
    <x v="18"/>
    <d v="2015-08-01T00:00:00"/>
    <x v="1"/>
    <x v="5"/>
    <s v="Comics"/>
    <n v="17"/>
    <n v="2.1299999999999999E-2"/>
  </r>
  <r>
    <x v="63"/>
    <x v="20"/>
    <x v="23"/>
    <n v="1357"/>
    <n v="392"/>
    <x v="0"/>
    <x v="17"/>
    <x v="19"/>
    <x v="12"/>
    <d v="2017-11-01T00:00:00"/>
    <x v="0"/>
    <x v="6"/>
    <s v="Events"/>
    <n v="34"/>
    <n v="2.0400000000000001E-2"/>
  </r>
  <r>
    <x v="64"/>
    <x v="21"/>
    <x v="24"/>
    <n v="863"/>
    <n v="123"/>
    <x v="3"/>
    <x v="18"/>
    <x v="20"/>
    <x v="21"/>
    <d v="2016-10-01T00:00:00"/>
    <x v="0"/>
    <x v="7"/>
    <s v="Finance"/>
    <n v="1"/>
    <n v="1.8100000000000002E-2"/>
  </r>
  <r>
    <x v="65"/>
    <x v="35"/>
    <x v="37"/>
    <n v="52512"/>
    <n v="8787"/>
    <x v="32"/>
    <x v="5"/>
    <x v="33"/>
    <x v="16"/>
    <d v="2019-05-01T00:00:00"/>
    <x v="1"/>
    <x v="8"/>
    <s v="Food &amp; Drink"/>
    <n v="32"/>
    <n v="6.5199999999999994E-2"/>
  </r>
  <r>
    <x v="66"/>
    <x v="19"/>
    <x v="38"/>
    <n v="10435"/>
    <n v="1000"/>
    <x v="33"/>
    <x v="31"/>
    <x v="34"/>
    <x v="16"/>
    <d v="2013-02-01T00:00:00"/>
    <x v="1"/>
    <x v="9"/>
    <s v="Health &amp; Fitness"/>
    <n v="15"/>
    <n v="6.3600000000000004E-2"/>
  </r>
  <r>
    <x v="67"/>
    <x v="36"/>
    <x v="39"/>
    <n v="4370"/>
    <n v="3523"/>
    <x v="34"/>
    <x v="32"/>
    <x v="35"/>
    <x v="16"/>
    <d v="2015-08-01T00:00:00"/>
    <x v="1"/>
    <x v="11"/>
    <s v="Music &amp; Audio"/>
    <n v="27"/>
    <n v="6.2100000000000002E-2"/>
  </r>
  <r>
    <x v="68"/>
    <x v="3"/>
    <x v="40"/>
    <n v="2715"/>
    <n v="214"/>
    <x v="3"/>
    <x v="33"/>
    <x v="36"/>
    <x v="22"/>
    <d v="2017-11-01T00:00:00"/>
    <x v="1"/>
    <x v="12"/>
    <s v="News &amp; Magazines"/>
    <n v="45"/>
    <n v="6.1400000000000003E-2"/>
  </r>
  <r>
    <x v="69"/>
    <x v="0"/>
    <x v="41"/>
    <n v="450227"/>
    <n v="1280"/>
    <x v="35"/>
    <x v="34"/>
    <x v="37"/>
    <x v="2"/>
    <d v="2016-10-01T00:00:00"/>
    <x v="1"/>
    <x v="13"/>
    <s v="Parenting"/>
    <n v="12"/>
    <n v="6.0900000000000003E-2"/>
  </r>
  <r>
    <x v="70"/>
    <x v="37"/>
    <x v="42"/>
    <n v="26826"/>
    <n v="650"/>
    <x v="19"/>
    <x v="2"/>
    <x v="38"/>
    <x v="16"/>
    <d v="2019-05-01T00:00:00"/>
    <x v="1"/>
    <x v="14"/>
    <s v="Games"/>
    <n v="33"/>
    <n v="5.9400000000000001E-2"/>
  </r>
  <r>
    <x v="71"/>
    <x v="34"/>
    <x v="4"/>
    <n v="42849"/>
    <n v="866"/>
    <x v="4"/>
    <x v="4"/>
    <x v="4"/>
    <x v="7"/>
    <d v="2018-06-01T00:00:00"/>
    <x v="0"/>
    <x v="15"/>
    <s v="Adventure"/>
    <n v="21"/>
    <n v="5.6800000000000003E-2"/>
  </r>
  <r>
    <x v="72"/>
    <x v="35"/>
    <x v="5"/>
    <n v="290192"/>
    <n v="10991"/>
    <x v="5"/>
    <x v="5"/>
    <x v="0"/>
    <x v="11"/>
    <d v="2012-07-01T00:00:00"/>
    <x v="0"/>
    <x v="16"/>
    <s v="Productivity"/>
    <n v="40"/>
    <n v="5.6800000000000003E-2"/>
  </r>
  <r>
    <x v="73"/>
    <x v="6"/>
    <x v="6"/>
    <n v="41249"/>
    <n v="553"/>
    <x v="6"/>
    <x v="1"/>
    <x v="3"/>
    <x v="16"/>
    <d v="2013-12-01T00:00:00"/>
    <x v="1"/>
    <x v="17"/>
    <s v="Shopping"/>
    <n v="13"/>
    <n v="5.6399999999999999E-2"/>
  </r>
  <r>
    <x v="74"/>
    <x v="7"/>
    <x v="7"/>
    <n v="57755"/>
    <n v="1458"/>
    <x v="7"/>
    <x v="3"/>
    <x v="5"/>
    <x v="12"/>
    <d v="2012-11-01T00:00:00"/>
    <x v="1"/>
    <x v="18"/>
    <s v="Social"/>
    <n v="20"/>
    <n v="5.6300000000000003E-2"/>
  </r>
  <r>
    <x v="75"/>
    <x v="8"/>
    <x v="8"/>
    <n v="124111"/>
    <n v="5313"/>
    <x v="8"/>
    <x v="1"/>
    <x v="6"/>
    <x v="23"/>
    <d v="2011-05-01T00:00:00"/>
    <x v="0"/>
    <x v="19"/>
    <s v="Medical"/>
    <n v="31"/>
    <n v="5.4100000000000002E-2"/>
  </r>
  <r>
    <x v="76"/>
    <x v="9"/>
    <x v="9"/>
    <n v="4249"/>
    <n v="10"/>
    <x v="9"/>
    <x v="6"/>
    <x v="6"/>
    <x v="8"/>
    <d v="2018-07-01T00:00:00"/>
    <x v="0"/>
    <x v="11"/>
    <s v="Music &amp; Audio"/>
    <n v="24"/>
    <n v="5.2900000000000003E-2"/>
  </r>
  <r>
    <x v="77"/>
    <x v="10"/>
    <x v="10"/>
    <n v="4291"/>
    <n v="199"/>
    <x v="4"/>
    <x v="3"/>
    <x v="7"/>
    <x v="11"/>
    <d v="2013-12-01T00:00:00"/>
    <x v="0"/>
    <x v="12"/>
    <s v="News &amp; Magazines"/>
    <n v="9"/>
    <n v="5.28E-2"/>
  </r>
  <r>
    <x v="78"/>
    <x v="11"/>
    <x v="11"/>
    <n v="35800"/>
    <n v="1427"/>
    <x v="10"/>
    <x v="7"/>
    <x v="8"/>
    <x v="18"/>
    <d v="2012-11-01T00:00:00"/>
    <x v="1"/>
    <x v="20"/>
    <s v="Travel &amp; Local"/>
    <n v="39"/>
    <n v="3.0300000000000001E-2"/>
  </r>
  <r>
    <x v="79"/>
    <x v="12"/>
    <x v="12"/>
    <n v="82748"/>
    <n v="44"/>
    <x v="11"/>
    <x v="1"/>
    <x v="9"/>
    <x v="23"/>
    <d v="2011-05-01T00:00:00"/>
    <x v="0"/>
    <x v="14"/>
    <s v="Games"/>
    <n v="43"/>
    <n v="2.8899999999999999E-2"/>
  </r>
  <r>
    <x v="80"/>
    <x v="10"/>
    <x v="13"/>
    <n v="11023"/>
    <n v="444"/>
    <x v="12"/>
    <x v="8"/>
    <x v="2"/>
    <x v="22"/>
    <d v="2019-04-01T00:00:00"/>
    <x v="0"/>
    <x v="15"/>
    <s v="Adventure"/>
    <n v="7"/>
    <n v="2.76E-2"/>
  </r>
  <r>
    <x v="81"/>
    <x v="12"/>
    <x v="14"/>
    <n v="321319"/>
    <n v="10443"/>
    <x v="13"/>
    <x v="9"/>
    <x v="10"/>
    <x v="1"/>
    <d v="2013-02-01T00:00:00"/>
    <x v="0"/>
    <x v="0"/>
    <s v="Art &amp; Design"/>
    <n v="36"/>
    <n v="2.6599999999999999E-2"/>
  </r>
  <r>
    <x v="82"/>
    <x v="13"/>
    <x v="15"/>
    <n v="69015"/>
    <n v="343"/>
    <x v="14"/>
    <x v="10"/>
    <x v="11"/>
    <x v="2"/>
    <d v="2015-08-01T00:00:00"/>
    <x v="1"/>
    <x v="1"/>
    <s v="Auto &amp; Vehicles"/>
    <n v="3"/>
    <n v="2.3300000000000001E-2"/>
  </r>
  <r>
    <x v="83"/>
    <x v="14"/>
    <x v="16"/>
    <n v="239267"/>
    <n v="374"/>
    <x v="15"/>
    <x v="11"/>
    <x v="12"/>
    <x v="24"/>
    <d v="2017-11-01T00:00:00"/>
    <x v="1"/>
    <x v="16"/>
    <s v="Productivity"/>
    <n v="42"/>
    <n v="2.2599999999999999E-2"/>
  </r>
  <r>
    <x v="84"/>
    <x v="10"/>
    <x v="17"/>
    <n v="5676"/>
    <n v="164"/>
    <x v="16"/>
    <x v="12"/>
    <x v="13"/>
    <x v="0"/>
    <d v="2016-10-01T00:00:00"/>
    <x v="1"/>
    <x v="17"/>
    <s v="Shopping"/>
    <n v="6"/>
    <n v="2.1399999999999999E-2"/>
  </r>
  <r>
    <x v="85"/>
    <x v="15"/>
    <x v="18"/>
    <n v="647"/>
    <n v="219"/>
    <x v="4"/>
    <x v="13"/>
    <x v="14"/>
    <x v="13"/>
    <d v="2019-05-01T00:00:00"/>
    <x v="0"/>
    <x v="18"/>
    <s v="Social"/>
    <n v="17"/>
    <n v="2.1299999999999999E-2"/>
  </r>
  <r>
    <x v="86"/>
    <x v="9"/>
    <x v="9"/>
    <n v="4249"/>
    <n v="10"/>
    <x v="9"/>
    <x v="6"/>
    <x v="6"/>
    <x v="18"/>
    <d v="2019-04-01T00:00:00"/>
    <x v="1"/>
    <x v="19"/>
    <s v="Medical"/>
    <n v="34"/>
    <n v="2.0400000000000001E-2"/>
  </r>
  <r>
    <x v="87"/>
    <x v="10"/>
    <x v="10"/>
    <n v="4291"/>
    <n v="199"/>
    <x v="4"/>
    <x v="3"/>
    <x v="7"/>
    <x v="18"/>
    <d v="2013-02-01T00:00:00"/>
    <x v="0"/>
    <x v="11"/>
    <s v="Music &amp; Audio"/>
    <n v="1"/>
    <n v="1.8100000000000002E-2"/>
  </r>
  <r>
    <x v="88"/>
    <x v="11"/>
    <x v="11"/>
    <n v="35800"/>
    <n v="1427"/>
    <x v="10"/>
    <x v="7"/>
    <x v="8"/>
    <x v="13"/>
    <d v="2011-05-01T00:00:00"/>
    <x v="1"/>
    <x v="12"/>
    <s v="News &amp; Magazines"/>
    <n v="41"/>
    <n v="1.7100000000000001E-2"/>
  </r>
  <r>
    <x v="89"/>
    <x v="12"/>
    <x v="12"/>
    <n v="82748"/>
    <n v="44"/>
    <x v="11"/>
    <x v="1"/>
    <x v="9"/>
    <x v="1"/>
    <d v="2019-04-01T00:00:00"/>
    <x v="0"/>
    <x v="20"/>
    <s v="Travel &amp; Local"/>
    <n v="16"/>
    <n v="1.43E-2"/>
  </r>
  <r>
    <x v="90"/>
    <x v="10"/>
    <x v="13"/>
    <n v="11023"/>
    <n v="444"/>
    <x v="12"/>
    <x v="8"/>
    <x v="2"/>
    <x v="18"/>
    <d v="2013-02-01T00:00:00"/>
    <x v="1"/>
    <x v="14"/>
    <s v="Games"/>
    <n v="14"/>
    <n v="1.0800000000000001E-2"/>
  </r>
  <r>
    <x v="91"/>
    <x v="0"/>
    <x v="0"/>
    <n v="282410"/>
    <n v="1033"/>
    <x v="0"/>
    <x v="0"/>
    <x v="0"/>
    <x v="7"/>
    <d v="2012-07-01T00:00:00"/>
    <x v="1"/>
    <x v="15"/>
    <s v="Adventure"/>
    <n v="18"/>
    <n v="8.2000000000000007E-3"/>
  </r>
  <r>
    <x v="92"/>
    <x v="1"/>
    <x v="1"/>
    <n v="128998"/>
    <n v="1641"/>
    <x v="1"/>
    <x v="1"/>
    <x v="1"/>
    <x v="22"/>
    <d v="2012-12-01T00:00:00"/>
    <x v="0"/>
    <x v="0"/>
    <s v="Art &amp; Design"/>
    <n v="25"/>
    <n v="7.1999999999999998E-3"/>
  </r>
  <r>
    <x v="93"/>
    <x v="2"/>
    <x v="2"/>
    <n v="387450"/>
    <n v="361"/>
    <x v="2"/>
    <x v="2"/>
    <x v="2"/>
    <x v="11"/>
    <d v="2012-11-01T00:00:00"/>
    <x v="1"/>
    <x v="1"/>
    <s v="Auto &amp; Vehicles"/>
    <n v="4"/>
    <n v="6.1999999999999998E-3"/>
  </r>
  <r>
    <x v="94"/>
    <x v="3"/>
    <x v="3"/>
    <n v="24921"/>
    <n v="439"/>
    <x v="3"/>
    <x v="3"/>
    <x v="3"/>
    <x v="2"/>
    <d v="2011-05-01T00:00:00"/>
    <x v="1"/>
    <x v="16"/>
    <s v="Productivity"/>
    <n v="38"/>
    <n v="5.1999999999999998E-3"/>
  </r>
  <r>
    <x v="95"/>
    <x v="4"/>
    <x v="4"/>
    <n v="42849"/>
    <n v="866"/>
    <x v="4"/>
    <x v="4"/>
    <x v="4"/>
    <x v="12"/>
    <d v="2014-07-01T00:00:00"/>
    <x v="0"/>
    <x v="17"/>
    <s v="Shopping"/>
    <n v="22"/>
    <n v="4.4999999999999997E-3"/>
  </r>
  <r>
    <x v="96"/>
    <x v="5"/>
    <x v="5"/>
    <n v="290192"/>
    <n v="10991"/>
    <x v="5"/>
    <x v="5"/>
    <x v="0"/>
    <x v="0"/>
    <d v="2018-10-01T00:00:00"/>
    <x v="1"/>
    <x v="18"/>
    <s v="Social"/>
    <n v="40"/>
    <n v="5.6800000000000003E-2"/>
  </r>
  <r>
    <x v="97"/>
    <x v="14"/>
    <x v="16"/>
    <n v="239267"/>
    <n v="374"/>
    <x v="15"/>
    <x v="11"/>
    <x v="12"/>
    <x v="5"/>
    <d v="2015-08-01T00:00:00"/>
    <x v="0"/>
    <x v="19"/>
    <s v="Medical"/>
    <n v="19"/>
    <n v="3.4599999999999999E-2"/>
  </r>
  <r>
    <x v="98"/>
    <x v="10"/>
    <x v="17"/>
    <n v="5676"/>
    <n v="164"/>
    <x v="16"/>
    <x v="12"/>
    <x v="13"/>
    <x v="9"/>
    <d v="2017-11-01T00:00:00"/>
    <x v="1"/>
    <x v="11"/>
    <s v="Music &amp; Audio"/>
    <n v="21"/>
    <n v="5.6800000000000003E-2"/>
  </r>
  <r>
    <x v="99"/>
    <x v="12"/>
    <x v="18"/>
    <n v="647"/>
    <n v="219"/>
    <x v="4"/>
    <x v="13"/>
    <x v="14"/>
    <x v="12"/>
    <d v="2016-10-01T00:00:00"/>
    <x v="0"/>
    <x v="12"/>
    <s v="News &amp; Magazines"/>
    <n v="40"/>
    <n v="5.6800000000000003E-2"/>
  </r>
  <r>
    <x v="100"/>
    <x v="10"/>
    <x v="19"/>
    <n v="284880"/>
    <n v="10614"/>
    <x v="17"/>
    <x v="8"/>
    <x v="15"/>
    <x v="20"/>
    <d v="2019-05-01T00:00:00"/>
    <x v="1"/>
    <x v="20"/>
    <s v="Travel &amp; Local"/>
    <n v="13"/>
    <n v="5.6399999999999999E-2"/>
  </r>
  <r>
    <x v="101"/>
    <x v="12"/>
    <x v="16"/>
    <n v="239267"/>
    <n v="374"/>
    <x v="15"/>
    <x v="11"/>
    <x v="12"/>
    <x v="11"/>
    <d v="2019-04-01T00:00:00"/>
    <x v="1"/>
    <x v="14"/>
    <s v="Games"/>
    <n v="20"/>
    <n v="5.6300000000000003E-2"/>
  </r>
  <r>
    <x v="102"/>
    <x v="13"/>
    <x v="17"/>
    <n v="5676"/>
    <n v="164"/>
    <x v="16"/>
    <x v="12"/>
    <x v="13"/>
    <x v="12"/>
    <d v="2013-02-01T00:00:00"/>
    <x v="0"/>
    <x v="15"/>
    <s v="Adventure"/>
    <n v="31"/>
    <n v="5.4100000000000002E-2"/>
  </r>
  <r>
    <x v="103"/>
    <x v="14"/>
    <x v="18"/>
    <n v="647"/>
    <n v="219"/>
    <x v="4"/>
    <x v="13"/>
    <x v="14"/>
    <x v="3"/>
    <d v="2011-05-01T00:00:00"/>
    <x v="1"/>
    <x v="0"/>
    <s v="Art &amp; Design"/>
    <n v="24"/>
    <n v="5.2900000000000003E-2"/>
  </r>
  <r>
    <x v="104"/>
    <x v="10"/>
    <x v="19"/>
    <n v="284880"/>
    <n v="10614"/>
    <x v="17"/>
    <x v="8"/>
    <x v="15"/>
    <x v="11"/>
    <d v="2019-04-01T00:00:00"/>
    <x v="1"/>
    <x v="1"/>
    <s v="Auto &amp; Vehicles"/>
    <n v="9"/>
    <n v="5.28E-2"/>
  </r>
  <r>
    <x v="105"/>
    <x v="15"/>
    <x v="3"/>
    <n v="24921"/>
    <n v="439"/>
    <x v="3"/>
    <x v="3"/>
    <x v="3"/>
    <x v="8"/>
    <d v="2013-02-01T00:00:00"/>
    <x v="0"/>
    <x v="1"/>
    <s v="Auto &amp; Vehicles"/>
    <n v="39"/>
    <n v="3.0300000000000001E-2"/>
  </r>
  <r>
    <x v="106"/>
    <x v="9"/>
    <x v="4"/>
    <n v="42849"/>
    <n v="866"/>
    <x v="4"/>
    <x v="4"/>
    <x v="4"/>
    <x v="16"/>
    <d v="2012-07-01T00:00:00"/>
    <x v="1"/>
    <x v="2"/>
    <s v="Beauty"/>
    <n v="43"/>
    <n v="2.8899999999999999E-2"/>
  </r>
  <r>
    <x v="107"/>
    <x v="10"/>
    <x v="5"/>
    <n v="290192"/>
    <n v="10991"/>
    <x v="5"/>
    <x v="5"/>
    <x v="0"/>
    <x v="23"/>
    <d v="2012-12-01T00:00:00"/>
    <x v="0"/>
    <x v="3"/>
    <s v="Books &amp; Reference"/>
    <n v="10"/>
    <n v="4.3999999999999997E-2"/>
  </r>
  <r>
    <x v="108"/>
    <x v="11"/>
    <x v="17"/>
    <n v="5676"/>
    <n v="164"/>
    <x v="16"/>
    <x v="12"/>
    <x v="13"/>
    <x v="11"/>
    <d v="2012-11-01T00:00:00"/>
    <x v="1"/>
    <x v="4"/>
    <s v="Business"/>
    <n v="44"/>
    <n v="4.3099999999999999E-2"/>
  </r>
  <r>
    <x v="109"/>
    <x v="12"/>
    <x v="18"/>
    <n v="647"/>
    <n v="219"/>
    <x v="4"/>
    <x v="13"/>
    <x v="14"/>
    <x v="8"/>
    <d v="2011-05-01T00:00:00"/>
    <x v="1"/>
    <x v="5"/>
    <s v="Comics"/>
    <n v="23"/>
    <n v="3.7499999999999999E-2"/>
  </r>
  <r>
    <x v="110"/>
    <x v="10"/>
    <x v="16"/>
    <n v="239267"/>
    <n v="374"/>
    <x v="15"/>
    <x v="11"/>
    <x v="12"/>
    <x v="14"/>
    <d v="2011-05-01T00:00:00"/>
    <x v="1"/>
    <x v="0"/>
    <s v="Art &amp; Design"/>
    <n v="26"/>
    <n v="3.56E-2"/>
  </r>
  <r>
    <x v="111"/>
    <x v="0"/>
    <x v="17"/>
    <n v="5676"/>
    <n v="164"/>
    <x v="16"/>
    <x v="12"/>
    <x v="13"/>
    <x v="16"/>
    <d v="2014-07-01T00:00:00"/>
    <x v="1"/>
    <x v="1"/>
    <s v="Auto &amp; Vehicles"/>
    <n v="29"/>
    <n v="3.5200000000000002E-2"/>
  </r>
  <r>
    <x v="112"/>
    <x v="1"/>
    <x v="18"/>
    <n v="647"/>
    <n v="219"/>
    <x v="4"/>
    <x v="13"/>
    <x v="14"/>
    <x v="0"/>
    <d v="2018-10-01T00:00:00"/>
    <x v="0"/>
    <x v="2"/>
    <s v="Beauty"/>
    <n v="19"/>
    <n v="3.4599999999999999E-2"/>
  </r>
  <r>
    <x v="113"/>
    <x v="2"/>
    <x v="19"/>
    <n v="284880"/>
    <n v="10614"/>
    <x v="17"/>
    <x v="8"/>
    <x v="15"/>
    <x v="14"/>
    <d v="2018-10-01T00:00:00"/>
    <x v="0"/>
    <x v="3"/>
    <s v="Books &amp; Reference"/>
    <n v="21"/>
    <n v="5.6800000000000003E-2"/>
  </r>
  <r>
    <x v="114"/>
    <x v="10"/>
    <x v="17"/>
    <n v="5676"/>
    <n v="164"/>
    <x v="16"/>
    <x v="12"/>
    <x v="13"/>
    <x v="12"/>
    <d v="2011-05-01T00:00:00"/>
    <x v="0"/>
    <x v="6"/>
    <s v="Events"/>
    <n v="40"/>
    <n v="5.6800000000000003E-2"/>
  </r>
  <r>
    <x v="115"/>
    <x v="15"/>
    <x v="18"/>
    <n v="647"/>
    <n v="219"/>
    <x v="4"/>
    <x v="13"/>
    <x v="14"/>
    <x v="3"/>
    <d v="2018-07-01T00:00:00"/>
    <x v="0"/>
    <x v="7"/>
    <s v="Finance"/>
    <n v="13"/>
    <n v="5.6399999999999999E-2"/>
  </r>
  <r>
    <x v="116"/>
    <x v="0"/>
    <x v="0"/>
    <n v="282410"/>
    <n v="1033"/>
    <x v="0"/>
    <x v="0"/>
    <x v="0"/>
    <x v="17"/>
    <d v="2014-01-01T00:00:00"/>
    <x v="0"/>
    <x v="7"/>
    <s v="Finance"/>
    <n v="20"/>
    <n v="5.6300000000000003E-2"/>
  </r>
  <r>
    <x v="117"/>
    <x v="1"/>
    <x v="1"/>
    <n v="128998"/>
    <n v="1641"/>
    <x v="1"/>
    <x v="1"/>
    <x v="1"/>
    <x v="14"/>
    <d v="2017-09-01T00:00:00"/>
    <x v="1"/>
    <x v="8"/>
    <s v="Food &amp; Drink"/>
    <n v="31"/>
    <n v="5.4100000000000002E-2"/>
  </r>
  <r>
    <x v="118"/>
    <x v="2"/>
    <x v="2"/>
    <n v="387450"/>
    <n v="361"/>
    <x v="2"/>
    <x v="2"/>
    <x v="2"/>
    <x v="14"/>
    <d v="2012-07-01T00:00:00"/>
    <x v="0"/>
    <x v="9"/>
    <s v="Health &amp; Fitness"/>
    <n v="24"/>
    <n v="5.2900000000000003E-2"/>
  </r>
  <r>
    <x v="119"/>
    <x v="3"/>
    <x v="3"/>
    <n v="24921"/>
    <n v="439"/>
    <x v="3"/>
    <x v="3"/>
    <x v="3"/>
    <x v="10"/>
    <d v="2013-12-01T00:00:00"/>
    <x v="1"/>
    <x v="11"/>
    <s v="Music &amp; Audio"/>
    <n v="9"/>
    <n v="5.28E-2"/>
  </r>
  <r>
    <x v="120"/>
    <x v="4"/>
    <x v="4"/>
    <n v="42849"/>
    <n v="866"/>
    <x v="4"/>
    <x v="4"/>
    <x v="4"/>
    <x v="0"/>
    <d v="2015-11-01T00:00:00"/>
    <x v="1"/>
    <x v="12"/>
    <s v="News &amp; Magazines"/>
    <n v="39"/>
    <n v="3.0300000000000001E-2"/>
  </r>
  <r>
    <x v="121"/>
    <x v="5"/>
    <x v="5"/>
    <n v="290192"/>
    <n v="10991"/>
    <x v="5"/>
    <x v="5"/>
    <x v="0"/>
    <x v="13"/>
    <d v="2011-05-01T00:00:00"/>
    <x v="1"/>
    <x v="13"/>
    <s v="Parenting"/>
    <n v="43"/>
    <n v="2.8899999999999999E-2"/>
  </r>
  <r>
    <x v="122"/>
    <x v="10"/>
    <x v="17"/>
    <n v="5676"/>
    <n v="164"/>
    <x v="16"/>
    <x v="12"/>
    <x v="13"/>
    <x v="18"/>
    <d v="2018-07-01T00:00:00"/>
    <x v="0"/>
    <x v="14"/>
    <s v="Games"/>
    <n v="7"/>
    <n v="2.76E-2"/>
  </r>
  <r>
    <x v="123"/>
    <x v="15"/>
    <x v="18"/>
    <n v="647"/>
    <n v="219"/>
    <x v="4"/>
    <x v="13"/>
    <x v="14"/>
    <x v="23"/>
    <d v="2014-01-01T00:00:00"/>
    <x v="1"/>
    <x v="15"/>
    <s v="Adventure"/>
    <n v="36"/>
    <n v="2.6599999999999999E-2"/>
  </r>
  <r>
    <x v="124"/>
    <x v="10"/>
    <x v="17"/>
    <n v="5676"/>
    <n v="164"/>
    <x v="16"/>
    <x v="12"/>
    <x v="13"/>
    <x v="1"/>
    <d v="2017-09-01T00:00:00"/>
    <x v="1"/>
    <x v="16"/>
    <s v="Productivity"/>
    <n v="3"/>
    <n v="2.3300000000000001E-2"/>
  </r>
  <r>
    <x v="125"/>
    <x v="15"/>
    <x v="18"/>
    <n v="647"/>
    <n v="219"/>
    <x v="4"/>
    <x v="13"/>
    <x v="14"/>
    <x v="5"/>
    <d v="2018-06-01T00:00:00"/>
    <x v="1"/>
    <x v="17"/>
    <s v="Shopping"/>
    <n v="42"/>
    <n v="2.2599999999999999E-2"/>
  </r>
  <r>
    <x v="126"/>
    <x v="14"/>
    <x v="16"/>
    <n v="239267"/>
    <n v="374"/>
    <x v="15"/>
    <x v="11"/>
    <x v="12"/>
    <x v="4"/>
    <d v="2012-07-01T00:00:00"/>
    <x v="0"/>
    <x v="18"/>
    <s v="Social"/>
    <n v="6"/>
    <n v="2.1399999999999999E-2"/>
  </r>
  <r>
    <x v="127"/>
    <x v="10"/>
    <x v="17"/>
    <n v="5676"/>
    <n v="164"/>
    <x v="16"/>
    <x v="12"/>
    <x v="13"/>
    <x v="16"/>
    <d v="2013-12-01T00:00:00"/>
    <x v="0"/>
    <x v="19"/>
    <s v="Medical"/>
    <n v="17"/>
    <n v="2.1299999999999999E-2"/>
  </r>
  <r>
    <x v="128"/>
    <x v="15"/>
    <x v="18"/>
    <n v="647"/>
    <n v="219"/>
    <x v="4"/>
    <x v="13"/>
    <x v="14"/>
    <x v="22"/>
    <d v="2012-11-01T00:00:00"/>
    <x v="0"/>
    <x v="11"/>
    <s v="Music &amp; Audio"/>
    <n v="34"/>
    <n v="2.0400000000000001E-2"/>
  </r>
  <r>
    <x v="129"/>
    <x v="16"/>
    <x v="19"/>
    <n v="284880"/>
    <n v="10614"/>
    <x v="17"/>
    <x v="8"/>
    <x v="15"/>
    <x v="9"/>
    <d v="2011-05-01T00:00:00"/>
    <x v="0"/>
    <x v="10"/>
    <s v="House &amp; Home"/>
    <n v="1"/>
    <n v="1.8100000000000002E-2"/>
  </r>
  <r>
    <x v="130"/>
    <x v="10"/>
    <x v="17"/>
    <n v="5676"/>
    <n v="164"/>
    <x v="16"/>
    <x v="12"/>
    <x v="13"/>
    <x v="6"/>
    <d v="2012-07-01T00:00:00"/>
    <x v="1"/>
    <x v="6"/>
    <s v="Events"/>
    <n v="41"/>
    <n v="1.7100000000000001E-2"/>
  </r>
  <r>
    <x v="131"/>
    <x v="15"/>
    <x v="18"/>
    <n v="647"/>
    <n v="219"/>
    <x v="4"/>
    <x v="13"/>
    <x v="14"/>
    <x v="23"/>
    <d v="2012-12-01T00:00:00"/>
    <x v="0"/>
    <x v="7"/>
    <s v="Finance"/>
    <n v="1"/>
    <n v="1.8100000000000002E-2"/>
  </r>
  <r>
    <x v="132"/>
    <x v="0"/>
    <x v="0"/>
    <n v="282410"/>
    <n v="1033"/>
    <x v="0"/>
    <x v="0"/>
    <x v="0"/>
    <x v="22"/>
    <d v="2012-11-01T00:00:00"/>
    <x v="0"/>
    <x v="8"/>
    <s v="Food &amp; Drink"/>
    <n v="34"/>
    <n v="2.0400000000000001E-2"/>
  </r>
  <r>
    <x v="133"/>
    <x v="1"/>
    <x v="1"/>
    <n v="128998"/>
    <n v="1641"/>
    <x v="1"/>
    <x v="1"/>
    <x v="1"/>
    <x v="9"/>
    <d v="2011-05-01T00:00:00"/>
    <x v="0"/>
    <x v="9"/>
    <s v="Health &amp; Fitness"/>
    <n v="17"/>
    <n v="2.1299999999999999E-2"/>
  </r>
  <r>
    <x v="134"/>
    <x v="5"/>
    <x v="2"/>
    <n v="387450"/>
    <n v="361"/>
    <x v="2"/>
    <x v="2"/>
    <x v="2"/>
    <x v="14"/>
    <d v="2011-05-01T00:00:00"/>
    <x v="1"/>
    <x v="11"/>
    <s v="Music &amp; Audio"/>
    <n v="6"/>
    <n v="2.1399999999999999E-2"/>
  </r>
  <r>
    <x v="135"/>
    <x v="10"/>
    <x v="3"/>
    <n v="24921"/>
    <n v="439"/>
    <x v="3"/>
    <x v="3"/>
    <x v="3"/>
    <x v="16"/>
    <d v="2014-07-01T00:00:00"/>
    <x v="1"/>
    <x v="12"/>
    <s v="News &amp; Magazines"/>
    <n v="42"/>
    <n v="2.2599999999999999E-2"/>
  </r>
  <r>
    <x v="136"/>
    <x v="15"/>
    <x v="4"/>
    <n v="42849"/>
    <n v="866"/>
    <x v="4"/>
    <x v="4"/>
    <x v="4"/>
    <x v="0"/>
    <d v="2018-10-01T00:00:00"/>
    <x v="1"/>
    <x v="17"/>
    <s v="Shopping"/>
    <n v="3"/>
    <n v="2.3300000000000001E-2"/>
  </r>
  <r>
    <x v="137"/>
    <x v="10"/>
    <x v="5"/>
    <n v="290192"/>
    <n v="10991"/>
    <x v="5"/>
    <x v="5"/>
    <x v="0"/>
    <x v="12"/>
    <d v="2018-10-01T00:00:00"/>
    <x v="0"/>
    <x v="18"/>
    <s v="Social"/>
    <n v="36"/>
    <n v="2.6599999999999999E-2"/>
  </r>
  <r>
    <x v="138"/>
    <x v="15"/>
    <x v="17"/>
    <n v="5676"/>
    <n v="164"/>
    <x v="16"/>
    <x v="12"/>
    <x v="13"/>
    <x v="5"/>
    <d v="2011-05-01T00:00:00"/>
    <x v="1"/>
    <x v="19"/>
    <s v="Medical"/>
    <n v="7"/>
    <n v="2.76E-2"/>
  </r>
  <r>
    <x v="139"/>
    <x v="14"/>
    <x v="18"/>
    <n v="647"/>
    <n v="219"/>
    <x v="4"/>
    <x v="13"/>
    <x v="14"/>
    <x v="18"/>
    <d v="2018-07-01T00:00:00"/>
    <x v="0"/>
    <x v="11"/>
    <s v="Music &amp; Audio"/>
    <n v="43"/>
    <n v="2.8899999999999999E-2"/>
  </r>
  <r>
    <x v="140"/>
    <x v="10"/>
    <x v="17"/>
    <n v="5676"/>
    <n v="164"/>
    <x v="16"/>
    <x v="12"/>
    <x v="13"/>
    <x v="13"/>
    <d v="2014-01-01T00:00:00"/>
    <x v="0"/>
    <x v="10"/>
    <s v="House &amp; Home"/>
    <n v="39"/>
    <n v="3.0300000000000001E-2"/>
  </r>
  <r>
    <x v="141"/>
    <x v="15"/>
    <x v="18"/>
    <n v="647"/>
    <n v="219"/>
    <x v="4"/>
    <x v="13"/>
    <x v="14"/>
    <x v="11"/>
    <d v="2017-09-01T00:00:00"/>
    <x v="0"/>
    <x v="6"/>
    <s v="Events"/>
    <n v="2"/>
    <n v="3.39E-2"/>
  </r>
  <r>
    <x v="142"/>
    <x v="16"/>
    <x v="19"/>
    <n v="284880"/>
    <n v="10614"/>
    <x v="17"/>
    <x v="8"/>
    <x v="15"/>
    <x v="9"/>
    <d v="2012-07-01T00:00:00"/>
    <x v="0"/>
    <x v="7"/>
    <s v="Finance"/>
    <n v="19"/>
    <n v="3.4599999999999999E-2"/>
  </r>
  <r>
    <x v="143"/>
    <x v="10"/>
    <x v="17"/>
    <n v="5676"/>
    <n v="164"/>
    <x v="16"/>
    <x v="12"/>
    <x v="13"/>
    <x v="3"/>
    <d v="2011-05-01T00:00:00"/>
    <x v="0"/>
    <x v="8"/>
    <s v="Food &amp; Drink"/>
    <n v="12"/>
    <n v="6.0900000000000003E-2"/>
  </r>
  <r>
    <x v="144"/>
    <x v="15"/>
    <x v="18"/>
    <n v="647"/>
    <n v="219"/>
    <x v="4"/>
    <x v="13"/>
    <x v="14"/>
    <x v="13"/>
    <d v="2018-07-01T00:00:00"/>
    <x v="1"/>
    <x v="9"/>
    <s v="Health &amp; Fitness"/>
    <n v="33"/>
    <n v="5.9400000000000001E-2"/>
  </r>
  <r>
    <x v="145"/>
    <x v="14"/>
    <x v="16"/>
    <n v="239267"/>
    <n v="374"/>
    <x v="15"/>
    <x v="11"/>
    <x v="12"/>
    <x v="13"/>
    <d v="2014-01-01T00:00:00"/>
    <x v="1"/>
    <x v="11"/>
    <s v="Music &amp; Audio"/>
    <n v="21"/>
    <n v="5.6800000000000003E-2"/>
  </r>
  <r>
    <x v="146"/>
    <x v="10"/>
    <x v="17"/>
    <n v="5676"/>
    <n v="164"/>
    <x v="16"/>
    <x v="12"/>
    <x v="13"/>
    <x v="18"/>
    <d v="2017-09-01T00:00:00"/>
    <x v="1"/>
    <x v="12"/>
    <s v="News &amp; Magazines"/>
    <n v="40"/>
    <n v="5.6800000000000003E-2"/>
  </r>
  <r>
    <x v="147"/>
    <x v="15"/>
    <x v="18"/>
    <n v="647"/>
    <n v="219"/>
    <x v="4"/>
    <x v="13"/>
    <x v="14"/>
    <x v="10"/>
    <d v="2012-07-01T00:00:00"/>
    <x v="0"/>
    <x v="13"/>
    <s v="Parenting"/>
    <n v="13"/>
    <n v="5.6399999999999999E-2"/>
  </r>
  <r>
    <x v="148"/>
    <x v="16"/>
    <x v="19"/>
    <n v="284880"/>
    <n v="10614"/>
    <x v="17"/>
    <x v="8"/>
    <x v="15"/>
    <x v="22"/>
    <d v="2013-12-01T00:00:00"/>
    <x v="0"/>
    <x v="14"/>
    <s v="Games"/>
    <n v="20"/>
    <n v="5.6300000000000003E-2"/>
  </r>
  <r>
    <x v="149"/>
    <x v="0"/>
    <x v="0"/>
    <n v="282410"/>
    <n v="1033"/>
    <x v="0"/>
    <x v="0"/>
    <x v="0"/>
    <x v="14"/>
    <d v="2015-11-01T00:00:00"/>
    <x v="1"/>
    <x v="15"/>
    <s v="Adventure"/>
    <n v="31"/>
    <n v="5.4100000000000002E-2"/>
  </r>
  <r>
    <x v="150"/>
    <x v="1"/>
    <x v="1"/>
    <n v="128998"/>
    <n v="1641"/>
    <x v="1"/>
    <x v="1"/>
    <x v="1"/>
    <x v="16"/>
    <d v="2011-05-01T00:00:00"/>
    <x v="0"/>
    <x v="16"/>
    <s v="Productivity"/>
    <n v="24"/>
    <n v="5.2900000000000003E-2"/>
  </r>
  <r>
    <x v="151"/>
    <x v="2"/>
    <x v="2"/>
    <n v="387450"/>
    <n v="361"/>
    <x v="2"/>
    <x v="2"/>
    <x v="2"/>
    <x v="12"/>
    <d v="2018-07-01T00:00:00"/>
    <x v="1"/>
    <x v="17"/>
    <s v="Shopping"/>
    <n v="9"/>
    <n v="5.28E-2"/>
  </r>
  <r>
    <x v="152"/>
    <x v="3"/>
    <x v="3"/>
    <n v="24921"/>
    <n v="439"/>
    <x v="3"/>
    <x v="3"/>
    <x v="3"/>
    <x v="13"/>
    <d v="2014-01-01T00:00:00"/>
    <x v="0"/>
    <x v="17"/>
    <s v="Shopping"/>
    <n v="28"/>
    <n v="5.2600000000000001E-2"/>
  </r>
  <r>
    <x v="153"/>
    <x v="4"/>
    <x v="4"/>
    <n v="42849"/>
    <n v="866"/>
    <x v="4"/>
    <x v="4"/>
    <x v="4"/>
    <x v="16"/>
    <d v="2017-09-01T00:00:00"/>
    <x v="1"/>
    <x v="17"/>
    <s v="Shopping"/>
    <n v="37"/>
    <n v="4.7600000000000003E-2"/>
  </r>
  <r>
    <x v="154"/>
    <x v="5"/>
    <x v="5"/>
    <n v="290192"/>
    <n v="10991"/>
    <x v="5"/>
    <x v="5"/>
    <x v="0"/>
    <x v="12"/>
    <d v="2018-06-01T00:00:00"/>
    <x v="1"/>
    <x v="17"/>
    <s v="Shopping"/>
    <n v="30"/>
    <n v="4.7500000000000001E-2"/>
  </r>
  <r>
    <x v="155"/>
    <x v="14"/>
    <x v="16"/>
    <n v="239267"/>
    <n v="374"/>
    <x v="15"/>
    <x v="11"/>
    <x v="12"/>
    <x v="18"/>
    <d v="2012-07-01T00:00:00"/>
    <x v="1"/>
    <x v="11"/>
    <s v="Music &amp; Audio"/>
    <n v="35"/>
    <n v="4.6899999999999997E-2"/>
  </r>
  <r>
    <x v="156"/>
    <x v="10"/>
    <x v="17"/>
    <n v="5676"/>
    <n v="164"/>
    <x v="16"/>
    <x v="12"/>
    <x v="13"/>
    <x v="22"/>
    <d v="2013-12-01T00:00:00"/>
    <x v="1"/>
    <x v="12"/>
    <s v="News &amp; Magazines"/>
    <n v="11"/>
    <n v="4.53E-2"/>
  </r>
  <r>
    <x v="157"/>
    <x v="8"/>
    <x v="18"/>
    <n v="647"/>
    <n v="219"/>
    <x v="4"/>
    <x v="13"/>
    <x v="14"/>
    <x v="6"/>
    <d v="2012-11-01T00:00:00"/>
    <x v="0"/>
    <x v="17"/>
    <s v="Shopping"/>
    <n v="10"/>
    <n v="4.3999999999999997E-2"/>
  </r>
  <r>
    <x v="158"/>
    <x v="9"/>
    <x v="19"/>
    <n v="284880"/>
    <n v="10614"/>
    <x v="17"/>
    <x v="8"/>
    <x v="15"/>
    <x v="5"/>
    <d v="2011-05-01T00:00:00"/>
    <x v="1"/>
    <x v="18"/>
    <s v="Social"/>
    <n v="44"/>
    <n v="4.3099999999999999E-2"/>
  </r>
  <r>
    <x v="159"/>
    <x v="10"/>
    <x v="17"/>
    <n v="5676"/>
    <n v="164"/>
    <x v="16"/>
    <x v="12"/>
    <x v="13"/>
    <x v="7"/>
    <d v="2019-04-01T00:00:00"/>
    <x v="0"/>
    <x v="19"/>
    <s v="Medical"/>
    <n v="23"/>
    <n v="3.7499999999999999E-2"/>
  </r>
  <r>
    <x v="160"/>
    <x v="11"/>
    <x v="18"/>
    <n v="647"/>
    <n v="219"/>
    <x v="4"/>
    <x v="13"/>
    <x v="14"/>
    <x v="11"/>
    <d v="2011-05-01T00:00:00"/>
    <x v="0"/>
    <x v="11"/>
    <s v="Music &amp; Audio"/>
    <n v="26"/>
    <n v="3.56E-2"/>
  </r>
  <r>
    <x v="161"/>
    <x v="12"/>
    <x v="1"/>
    <n v="128998"/>
    <n v="1641"/>
    <x v="1"/>
    <x v="1"/>
    <x v="1"/>
    <x v="8"/>
    <d v="2018-07-01T00:00:00"/>
    <x v="0"/>
    <x v="10"/>
    <s v="House &amp; Home"/>
    <n v="29"/>
    <n v="3.5200000000000002E-2"/>
  </r>
  <r>
    <x v="162"/>
    <x v="10"/>
    <x v="2"/>
    <n v="387450"/>
    <n v="361"/>
    <x v="2"/>
    <x v="2"/>
    <x v="2"/>
    <x v="2"/>
    <d v="2014-01-01T00:00:00"/>
    <x v="0"/>
    <x v="17"/>
    <s v="Shopping"/>
    <n v="12"/>
    <n v="6.0900000000000003E-2"/>
  </r>
  <r>
    <x v="163"/>
    <x v="12"/>
    <x v="3"/>
    <n v="24921"/>
    <n v="439"/>
    <x v="3"/>
    <x v="3"/>
    <x v="3"/>
    <x v="12"/>
    <d v="2017-09-01T00:00:00"/>
    <x v="0"/>
    <x v="17"/>
    <s v="Shopping"/>
    <n v="33"/>
    <n v="5.9400000000000001E-2"/>
  </r>
  <r>
    <x v="164"/>
    <x v="13"/>
    <x v="4"/>
    <n v="42849"/>
    <n v="866"/>
    <x v="4"/>
    <x v="4"/>
    <x v="4"/>
    <x v="22"/>
    <d v="2012-07-01T00:00:00"/>
    <x v="0"/>
    <x v="0"/>
    <s v="Art &amp; Design"/>
    <n v="21"/>
    <n v="5.6800000000000003E-2"/>
  </r>
  <r>
    <x v="165"/>
    <x v="14"/>
    <x v="5"/>
    <n v="290192"/>
    <n v="10991"/>
    <x v="5"/>
    <x v="5"/>
    <x v="0"/>
    <x v="18"/>
    <d v="2013-12-01T00:00:00"/>
    <x v="0"/>
    <x v="1"/>
    <s v="Auto &amp; Vehicles"/>
    <n v="40"/>
    <n v="5.6800000000000003E-2"/>
  </r>
  <r>
    <x v="166"/>
    <x v="10"/>
    <x v="17"/>
    <n v="5676"/>
    <n v="164"/>
    <x v="16"/>
    <x v="12"/>
    <x v="13"/>
    <x v="5"/>
    <d v="2015-11-01T00:00:00"/>
    <x v="0"/>
    <x v="1"/>
    <s v="Auto &amp; Vehicles"/>
    <n v="13"/>
    <n v="5.6399999999999999E-2"/>
  </r>
  <r>
    <x v="167"/>
    <x v="15"/>
    <x v="18"/>
    <n v="647"/>
    <n v="219"/>
    <x v="4"/>
    <x v="13"/>
    <x v="14"/>
    <x v="5"/>
    <d v="2011-05-01T00:00:00"/>
    <x v="1"/>
    <x v="0"/>
    <s v="Art &amp; Design"/>
    <n v="20"/>
    <n v="5.6300000000000003E-2"/>
  </r>
  <r>
    <x v="168"/>
    <x v="16"/>
    <x v="16"/>
    <n v="239267"/>
    <n v="374"/>
    <x v="15"/>
    <x v="11"/>
    <x v="12"/>
    <x v="22"/>
    <d v="2018-07-01T00:00:00"/>
    <x v="0"/>
    <x v="1"/>
    <s v="Auto &amp; Vehicles"/>
    <n v="31"/>
    <n v="5.4100000000000002E-2"/>
  </r>
  <r>
    <x v="169"/>
    <x v="10"/>
    <x v="17"/>
    <n v="5676"/>
    <n v="164"/>
    <x v="16"/>
    <x v="12"/>
    <x v="13"/>
    <x v="1"/>
    <d v="2014-01-01T00:00:00"/>
    <x v="1"/>
    <x v="1"/>
    <s v="Auto &amp; Vehicles"/>
    <n v="24"/>
    <n v="5.2900000000000003E-2"/>
  </r>
  <r>
    <x v="170"/>
    <x v="15"/>
    <x v="18"/>
    <n v="647"/>
    <n v="219"/>
    <x v="4"/>
    <x v="13"/>
    <x v="14"/>
    <x v="16"/>
    <d v="2017-09-01T00:00:00"/>
    <x v="1"/>
    <x v="0"/>
    <s v="Art &amp; Design"/>
    <n v="9"/>
    <n v="5.28E-2"/>
  </r>
  <r>
    <x v="171"/>
    <x v="16"/>
    <x v="19"/>
    <n v="284880"/>
    <n v="10614"/>
    <x v="17"/>
    <x v="8"/>
    <x v="15"/>
    <x v="10"/>
    <d v="2018-06-01T00:00:00"/>
    <x v="0"/>
    <x v="1"/>
    <s v="Auto &amp; Vehicles"/>
    <n v="28"/>
    <n v="5.2600000000000001E-2"/>
  </r>
  <r>
    <x v="172"/>
    <x v="0"/>
    <x v="0"/>
    <n v="282410"/>
    <n v="1033"/>
    <x v="0"/>
    <x v="0"/>
    <x v="0"/>
    <x v="0"/>
    <d v="2012-07-01T00:00:00"/>
    <x v="0"/>
    <x v="1"/>
    <s v="Auto &amp; Vehicles"/>
    <n v="37"/>
    <n v="4.7600000000000003E-2"/>
  </r>
  <r>
    <x v="173"/>
    <x v="1"/>
    <x v="1"/>
    <n v="128998"/>
    <n v="1641"/>
    <x v="1"/>
    <x v="1"/>
    <x v="1"/>
    <x v="16"/>
    <d v="2013-12-01T00:00:00"/>
    <x v="1"/>
    <x v="15"/>
    <s v="Adventure"/>
    <n v="30"/>
    <n v="4.7500000000000001E-2"/>
  </r>
  <r>
    <x v="174"/>
    <x v="2"/>
    <x v="2"/>
    <n v="387450"/>
    <n v="361"/>
    <x v="2"/>
    <x v="2"/>
    <x v="2"/>
    <x v="6"/>
    <d v="2012-11-01T00:00:00"/>
    <x v="1"/>
    <x v="15"/>
    <s v="Adventure"/>
    <n v="35"/>
    <n v="4.6899999999999997E-2"/>
  </r>
  <r>
    <x v="175"/>
    <x v="3"/>
    <x v="3"/>
    <n v="24921"/>
    <n v="439"/>
    <x v="3"/>
    <x v="3"/>
    <x v="3"/>
    <x v="23"/>
    <d v="2011-05-01T00:00:00"/>
    <x v="0"/>
    <x v="15"/>
    <s v="Adventure"/>
    <n v="11"/>
    <n v="4.53E-2"/>
  </r>
  <r>
    <x v="176"/>
    <x v="4"/>
    <x v="4"/>
    <n v="42849"/>
    <n v="866"/>
    <x v="4"/>
    <x v="4"/>
    <x v="4"/>
    <x v="25"/>
    <d v="2019-04-01T00:00:00"/>
    <x v="1"/>
    <x v="15"/>
    <s v="Adventure"/>
    <n v="10"/>
    <n v="4.3999999999999997E-2"/>
  </r>
  <r>
    <x v="177"/>
    <x v="5"/>
    <x v="5"/>
    <n v="290192"/>
    <n v="10991"/>
    <x v="5"/>
    <x v="5"/>
    <x v="0"/>
    <x v="11"/>
    <d v="2014-01-01T00:00:00"/>
    <x v="1"/>
    <x v="15"/>
    <s v="Adventure"/>
    <n v="44"/>
    <n v="4.3099999999999999E-2"/>
  </r>
  <r>
    <x v="178"/>
    <x v="14"/>
    <x v="16"/>
    <n v="239267"/>
    <n v="374"/>
    <x v="15"/>
    <x v="11"/>
    <x v="12"/>
    <x v="11"/>
    <d v="2017-09-01T00:00:00"/>
    <x v="0"/>
    <x v="12"/>
    <s v="News &amp; Magazines"/>
    <n v="23"/>
    <n v="3.7499999999999999E-2"/>
  </r>
  <r>
    <x v="179"/>
    <x v="10"/>
    <x v="17"/>
    <n v="5676"/>
    <n v="164"/>
    <x v="16"/>
    <x v="12"/>
    <x v="13"/>
    <x v="3"/>
    <d v="2018-06-01T00:00:00"/>
    <x v="0"/>
    <x v="13"/>
    <s v="Parenting"/>
    <n v="26"/>
    <n v="3.56E-2"/>
  </r>
  <r>
    <x v="180"/>
    <x v="15"/>
    <x v="18"/>
    <n v="647"/>
    <n v="219"/>
    <x v="4"/>
    <x v="13"/>
    <x v="14"/>
    <x v="13"/>
    <d v="2012-07-01T00:00:00"/>
    <x v="0"/>
    <x v="14"/>
    <s v="Games"/>
    <n v="29"/>
    <n v="3.5200000000000002E-2"/>
  </r>
  <r>
    <x v="181"/>
    <x v="16"/>
    <x v="19"/>
    <n v="284880"/>
    <n v="10614"/>
    <x v="17"/>
    <x v="8"/>
    <x v="15"/>
    <x v="13"/>
    <d v="2013-12-01T00:00:00"/>
    <x v="1"/>
    <x v="15"/>
    <s v="Adventure"/>
    <n v="28"/>
    <n v="5.2600000000000001E-2"/>
  </r>
  <r>
    <x v="182"/>
    <x v="10"/>
    <x v="17"/>
    <n v="5676"/>
    <n v="164"/>
    <x v="16"/>
    <x v="12"/>
    <x v="13"/>
    <x v="14"/>
    <d v="2012-11-01T00:00:00"/>
    <x v="0"/>
    <x v="16"/>
    <s v="Productivity"/>
    <n v="37"/>
    <n v="4.7600000000000003E-2"/>
  </r>
  <r>
    <x v="183"/>
    <x v="15"/>
    <x v="18"/>
    <n v="647"/>
    <n v="219"/>
    <x v="4"/>
    <x v="13"/>
    <x v="14"/>
    <x v="4"/>
    <d v="2011-05-01T00:00:00"/>
    <x v="1"/>
    <x v="17"/>
    <s v="Shopping"/>
    <n v="30"/>
    <n v="4.7500000000000001E-2"/>
  </r>
  <r>
    <x v="184"/>
    <x v="1"/>
    <x v="1"/>
    <n v="128998"/>
    <n v="1641"/>
    <x v="1"/>
    <x v="1"/>
    <x v="1"/>
    <x v="21"/>
    <d v="2012-07-01T00:00:00"/>
    <x v="0"/>
    <x v="18"/>
    <s v="Social"/>
    <n v="35"/>
    <n v="4.6899999999999997E-2"/>
  </r>
  <r>
    <x v="185"/>
    <x v="2"/>
    <x v="2"/>
    <n v="387450"/>
    <n v="361"/>
    <x v="2"/>
    <x v="2"/>
    <x v="2"/>
    <x v="18"/>
    <d v="2012-12-01T00:00:00"/>
    <x v="0"/>
    <x v="1"/>
    <s v="Auto &amp; Vehicles"/>
    <n v="11"/>
    <n v="4.53E-2"/>
  </r>
  <r>
    <x v="186"/>
    <x v="3"/>
    <x v="3"/>
    <n v="24921"/>
    <n v="439"/>
    <x v="3"/>
    <x v="3"/>
    <x v="3"/>
    <x v="18"/>
    <d v="2012-11-01T00:00:00"/>
    <x v="1"/>
    <x v="2"/>
    <s v="Beauty"/>
    <n v="10"/>
    <n v="4.3999999999999997E-2"/>
  </r>
  <r>
    <x v="187"/>
    <x v="4"/>
    <x v="4"/>
    <n v="42849"/>
    <n v="866"/>
    <x v="4"/>
    <x v="4"/>
    <x v="4"/>
    <x v="7"/>
    <d v="2011-05-01T00:00:00"/>
    <x v="0"/>
    <x v="3"/>
    <s v="Books &amp; Reference"/>
    <n v="44"/>
    <n v="4.3099999999999999E-2"/>
  </r>
  <r>
    <x v="188"/>
    <x v="5"/>
    <x v="5"/>
    <n v="290192"/>
    <n v="10991"/>
    <x v="5"/>
    <x v="5"/>
    <x v="0"/>
    <x v="21"/>
    <d v="2011-05-01T00:00:00"/>
    <x v="0"/>
    <x v="4"/>
    <s v="Business"/>
    <n v="23"/>
    <n v="3.7499999999999999E-2"/>
  </r>
  <r>
    <x v="189"/>
    <x v="14"/>
    <x v="16"/>
    <n v="239267"/>
    <n v="374"/>
    <x v="15"/>
    <x v="11"/>
    <x v="12"/>
    <x v="14"/>
    <d v="2014-07-01T00:00:00"/>
    <x v="1"/>
    <x v="5"/>
    <s v="Comics"/>
    <n v="26"/>
    <n v="3.56E-2"/>
  </r>
  <r>
    <x v="190"/>
    <x v="10"/>
    <x v="17"/>
    <n v="5676"/>
    <n v="164"/>
    <x v="16"/>
    <x v="12"/>
    <x v="13"/>
    <x v="6"/>
    <d v="2018-10-01T00:00:00"/>
    <x v="0"/>
    <x v="1"/>
    <s v="Auto &amp; Vehicles"/>
    <n v="29"/>
    <n v="3.5200000000000002E-2"/>
  </r>
  <r>
    <x v="191"/>
    <x v="15"/>
    <x v="18"/>
    <n v="647"/>
    <n v="219"/>
    <x v="4"/>
    <x v="13"/>
    <x v="14"/>
    <x v="12"/>
    <d v="2011-05-01T00:00:00"/>
    <x v="1"/>
    <x v="2"/>
    <s v="Beauty"/>
    <n v="12"/>
    <n v="6.0900000000000003E-2"/>
  </r>
  <r>
    <x v="192"/>
    <x v="16"/>
    <x v="19"/>
    <n v="284880"/>
    <n v="10614"/>
    <x v="17"/>
    <x v="8"/>
    <x v="15"/>
    <x v="15"/>
    <d v="2011-05-01T00:00:00"/>
    <x v="0"/>
    <x v="3"/>
    <s v="Books &amp; Reference"/>
    <n v="33"/>
    <n v="5.9400000000000001E-2"/>
  </r>
  <r>
    <x v="193"/>
    <x v="0"/>
    <x v="0"/>
    <n v="282410"/>
    <n v="1033"/>
    <x v="0"/>
    <x v="0"/>
    <x v="0"/>
    <x v="8"/>
    <d v="2011-05-01T00:00:00"/>
    <x v="0"/>
    <x v="4"/>
    <s v="Business"/>
    <n v="21"/>
    <n v="5.6800000000000003E-2"/>
  </r>
  <r>
    <x v="194"/>
    <x v="1"/>
    <x v="1"/>
    <n v="128998"/>
    <n v="1641"/>
    <x v="1"/>
    <x v="1"/>
    <x v="1"/>
    <x v="14"/>
    <d v="2019-04-01T00:00:00"/>
    <x v="0"/>
    <x v="5"/>
    <s v="Comics"/>
    <n v="40"/>
    <n v="5.6800000000000003E-2"/>
  </r>
  <r>
    <x v="195"/>
    <x v="2"/>
    <x v="2"/>
    <n v="387450"/>
    <n v="361"/>
    <x v="2"/>
    <x v="2"/>
    <x v="2"/>
    <x v="3"/>
    <d v="2011-05-01T00:00:00"/>
    <x v="0"/>
    <x v="15"/>
    <s v="Adventure"/>
    <n v="13"/>
    <n v="5.6399999999999999E-2"/>
  </r>
  <r>
    <x v="196"/>
    <x v="3"/>
    <x v="3"/>
    <n v="24921"/>
    <n v="439"/>
    <x v="3"/>
    <x v="3"/>
    <x v="3"/>
    <x v="20"/>
    <d v="2011-05-01T00:00:00"/>
    <x v="1"/>
    <x v="16"/>
    <s v="Productivity"/>
    <n v="20"/>
    <n v="5.6300000000000003E-2"/>
  </r>
  <r>
    <x v="197"/>
    <x v="4"/>
    <x v="4"/>
    <n v="42849"/>
    <n v="866"/>
    <x v="4"/>
    <x v="4"/>
    <x v="4"/>
    <x v="2"/>
    <d v="2014-07-01T00:00:00"/>
    <x v="1"/>
    <x v="17"/>
    <s v="Shopping"/>
    <n v="31"/>
    <n v="5.4100000000000002E-2"/>
  </r>
  <r>
    <x v="198"/>
    <x v="5"/>
    <x v="5"/>
    <n v="290192"/>
    <n v="10991"/>
    <x v="5"/>
    <x v="5"/>
    <x v="0"/>
    <x v="5"/>
    <d v="2011-05-01T00:00:00"/>
    <x v="1"/>
    <x v="18"/>
    <s v="Social"/>
    <n v="30"/>
    <n v="4.7500000000000001E-2"/>
  </r>
  <r>
    <x v="199"/>
    <x v="14"/>
    <x v="16"/>
    <n v="239267"/>
    <n v="374"/>
    <x v="15"/>
    <x v="11"/>
    <x v="12"/>
    <x v="16"/>
    <d v="2019-04-01T00:00:00"/>
    <x v="1"/>
    <x v="1"/>
    <s v="Auto &amp; Vehicles"/>
    <n v="35"/>
    <n v="4.6899999999999997E-2"/>
  </r>
  <r>
    <x v="200"/>
    <x v="10"/>
    <x v="17"/>
    <n v="5676"/>
    <n v="164"/>
    <x v="16"/>
    <x v="12"/>
    <x v="13"/>
    <x v="8"/>
    <d v="2011-05-01T00:00:00"/>
    <x v="0"/>
    <x v="2"/>
    <s v="Beauty"/>
    <n v="11"/>
    <n v="4.53E-2"/>
  </r>
  <r>
    <x v="201"/>
    <x v="15"/>
    <x v="18"/>
    <n v="647"/>
    <n v="219"/>
    <x v="4"/>
    <x v="13"/>
    <x v="14"/>
    <x v="11"/>
    <d v="2019-04-01T00:00:00"/>
    <x v="0"/>
    <x v="3"/>
    <s v="Books &amp; Reference"/>
    <n v="10"/>
    <n v="4.3999999999999997E-2"/>
  </r>
  <r>
    <x v="202"/>
    <x v="16"/>
    <x v="19"/>
    <n v="284880"/>
    <n v="10614"/>
    <x v="17"/>
    <x v="8"/>
    <x v="15"/>
    <x v="14"/>
    <d v="2018-07-01T00:00:00"/>
    <x v="1"/>
    <x v="4"/>
    <s v="Business"/>
    <n v="44"/>
    <n v="4.3099999999999999E-2"/>
  </r>
  <r>
    <x v="203"/>
    <x v="2"/>
    <x v="2"/>
    <n v="387450"/>
    <n v="361"/>
    <x v="2"/>
    <x v="2"/>
    <x v="2"/>
    <x v="5"/>
    <d v="2014-01-01T00:00:00"/>
    <x v="0"/>
    <x v="1"/>
    <s v="Auto &amp; Vehicles"/>
    <n v="23"/>
    <n v="3.7499999999999999E-2"/>
  </r>
  <r>
    <x v="204"/>
    <x v="3"/>
    <x v="3"/>
    <n v="24921"/>
    <n v="439"/>
    <x v="3"/>
    <x v="3"/>
    <x v="3"/>
    <x v="20"/>
    <d v="2017-09-01T00:00:00"/>
    <x v="1"/>
    <x v="0"/>
    <s v="Art &amp; Design"/>
    <n v="26"/>
    <n v="3.56E-2"/>
  </r>
  <r>
    <x v="205"/>
    <x v="4"/>
    <x v="4"/>
    <n v="42849"/>
    <n v="866"/>
    <x v="4"/>
    <x v="4"/>
    <x v="4"/>
    <x v="18"/>
    <d v="2012-07-01T00:00:00"/>
    <x v="0"/>
    <x v="1"/>
    <s v="Auto &amp; Vehicles"/>
    <n v="29"/>
    <n v="3.5200000000000002E-2"/>
  </r>
  <r>
    <x v="206"/>
    <x v="5"/>
    <x v="5"/>
    <n v="290192"/>
    <n v="10991"/>
    <x v="5"/>
    <x v="5"/>
    <x v="0"/>
    <x v="11"/>
    <d v="2011-05-01T00:00:00"/>
    <x v="1"/>
    <x v="1"/>
    <s v="Auto &amp; Vehicles"/>
    <n v="19"/>
    <n v="3.4599999999999999E-2"/>
  </r>
  <r>
    <x v="207"/>
    <x v="8"/>
    <x v="16"/>
    <n v="239267"/>
    <n v="374"/>
    <x v="15"/>
    <x v="11"/>
    <x v="12"/>
    <x v="19"/>
    <d v="2014-07-01T00:00:00"/>
    <x v="1"/>
    <x v="0"/>
    <s v="Art &amp; Design"/>
    <n v="21"/>
    <n v="5.6800000000000003E-2"/>
  </r>
  <r>
    <x v="208"/>
    <x v="9"/>
    <x v="17"/>
    <n v="5676"/>
    <n v="164"/>
    <x v="16"/>
    <x v="12"/>
    <x v="13"/>
    <x v="13"/>
    <d v="2011-05-01T00:00:00"/>
    <x v="0"/>
    <x v="1"/>
    <s v="Auto &amp; Vehicles"/>
    <n v="40"/>
    <n v="5.6800000000000003E-2"/>
  </r>
  <r>
    <x v="209"/>
    <x v="10"/>
    <x v="18"/>
    <n v="647"/>
    <n v="219"/>
    <x v="4"/>
    <x v="13"/>
    <x v="14"/>
    <x v="14"/>
    <d v="2011-05-01T00:00:00"/>
    <x v="1"/>
    <x v="1"/>
    <s v="Auto &amp; Vehicles"/>
    <n v="13"/>
    <n v="5.6399999999999999E-2"/>
  </r>
  <r>
    <x v="210"/>
    <x v="11"/>
    <x v="19"/>
    <n v="284880"/>
    <n v="10614"/>
    <x v="17"/>
    <x v="8"/>
    <x v="15"/>
    <x v="5"/>
    <d v="2014-07-01T00:00:00"/>
    <x v="0"/>
    <x v="15"/>
    <s v="Adventure"/>
    <n v="20"/>
    <n v="5.6300000000000003E-2"/>
  </r>
  <r>
    <x v="211"/>
    <x v="12"/>
    <x v="1"/>
    <n v="128998"/>
    <n v="1641"/>
    <x v="1"/>
    <x v="1"/>
    <x v="1"/>
    <x v="23"/>
    <d v="2018-07-01T00:00:00"/>
    <x v="0"/>
    <x v="15"/>
    <s v="Adventure"/>
    <n v="31"/>
    <n v="5.4100000000000002E-2"/>
  </r>
  <r>
    <x v="212"/>
    <x v="10"/>
    <x v="2"/>
    <n v="387450"/>
    <n v="361"/>
    <x v="2"/>
    <x v="2"/>
    <x v="2"/>
    <x v="0"/>
    <d v="2014-01-01T00:00:00"/>
    <x v="0"/>
    <x v="15"/>
    <s v="Adventure"/>
    <n v="24"/>
    <n v="5.2900000000000003E-2"/>
  </r>
  <r>
    <x v="213"/>
    <x v="12"/>
    <x v="3"/>
    <n v="24921"/>
    <n v="439"/>
    <x v="3"/>
    <x v="3"/>
    <x v="3"/>
    <x v="11"/>
    <d v="2017-09-01T00:00:00"/>
    <x v="0"/>
    <x v="15"/>
    <s v="Adventure"/>
    <n v="9"/>
    <n v="5.28E-2"/>
  </r>
  <r>
    <x v="214"/>
    <x v="13"/>
    <x v="0"/>
    <n v="282410"/>
    <n v="1033"/>
    <x v="0"/>
    <x v="0"/>
    <x v="0"/>
    <x v="12"/>
    <d v="2012-07-01T00:00:00"/>
    <x v="0"/>
    <x v="4"/>
    <s v="Business"/>
    <n v="39"/>
    <n v="3.0300000000000001E-2"/>
  </r>
  <r>
    <x v="215"/>
    <x v="14"/>
    <x v="1"/>
    <n v="128998"/>
    <n v="1641"/>
    <x v="1"/>
    <x v="1"/>
    <x v="1"/>
    <x v="4"/>
    <d v="2014-07-01T00:00:00"/>
    <x v="1"/>
    <x v="4"/>
    <s v="Business"/>
    <n v="43"/>
    <n v="2.8899999999999999E-2"/>
  </r>
  <r>
    <x v="216"/>
    <x v="10"/>
    <x v="2"/>
    <n v="387450"/>
    <n v="361"/>
    <x v="2"/>
    <x v="2"/>
    <x v="2"/>
    <x v="21"/>
    <d v="2012-07-01T00:00:00"/>
    <x v="0"/>
    <x v="4"/>
    <s v="Business"/>
    <n v="7"/>
    <n v="2.76E-2"/>
  </r>
  <r>
    <x v="217"/>
    <x v="15"/>
    <x v="3"/>
    <n v="24921"/>
    <n v="439"/>
    <x v="3"/>
    <x v="3"/>
    <x v="3"/>
    <x v="9"/>
    <d v="2018-07-01T00:00:00"/>
    <x v="1"/>
    <x v="4"/>
    <s v="Business"/>
    <n v="36"/>
    <n v="2.6599999999999999E-2"/>
  </r>
  <r>
    <x v="218"/>
    <x v="16"/>
    <x v="4"/>
    <n v="42849"/>
    <n v="866"/>
    <x v="4"/>
    <x v="4"/>
    <x v="4"/>
    <x v="9"/>
    <d v="2014-01-01T00:00:00"/>
    <x v="0"/>
    <x v="4"/>
    <s v="Business"/>
    <n v="3"/>
    <n v="2.3300000000000001E-2"/>
  </r>
  <r>
    <x v="219"/>
    <x v="5"/>
    <x v="5"/>
    <n v="290192"/>
    <n v="10991"/>
    <x v="5"/>
    <x v="5"/>
    <x v="0"/>
    <x v="12"/>
    <d v="2017-09-01T00:00:00"/>
    <x v="1"/>
    <x v="4"/>
    <s v="Business"/>
    <n v="2"/>
    <n v="3.3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n v="6.9999999999999999E-4"/>
    <d v="2019-04-01T00:00:00"/>
    <s v="Female"/>
    <n v="2"/>
    <x v="0"/>
  </r>
  <r>
    <n v="1.2999999999999999E-3"/>
    <d v="2013-02-01T00:00:00"/>
    <s v="Female"/>
    <n v="3"/>
    <x v="1"/>
  </r>
  <r>
    <n v="1.6999999999999999E-3"/>
    <d v="2015-08-01T00:00:00"/>
    <s v="Female"/>
    <n v="4"/>
    <x v="2"/>
  </r>
  <r>
    <n v="2.5000000000000001E-3"/>
    <d v="2017-11-01T00:00:00"/>
    <s v="Male"/>
    <n v="5"/>
    <x v="3"/>
  </r>
  <r>
    <n v="1.2999999999999999E-3"/>
    <d v="2016-10-01T00:00:00"/>
    <s v="Female"/>
    <n v="6"/>
    <x v="4"/>
  </r>
  <r>
    <n v="1.6999999999999999E-3"/>
    <d v="2019-05-01T00:00:00"/>
    <s v="Male"/>
    <n v="7"/>
    <x v="5"/>
  </r>
  <r>
    <n v="2.3999999999999998E-3"/>
    <d v="2018-06-01T00:00:00"/>
    <s v="Male"/>
    <n v="2"/>
    <x v="0"/>
  </r>
  <r>
    <n v="2.2000000000000001E-3"/>
    <d v="2012-07-01T00:00:00"/>
    <s v="Female"/>
    <n v="3"/>
    <x v="1"/>
  </r>
  <r>
    <n v="6.9999999999999999E-4"/>
    <d v="2013-12-01T00:00:00"/>
    <s v="Female"/>
    <n v="4"/>
    <x v="2"/>
  </r>
  <r>
    <n v="1.6999999999999999E-3"/>
    <d v="2012-11-01T00:00:00"/>
    <s v="Male"/>
    <n v="5"/>
    <x v="3"/>
  </r>
  <r>
    <n v="1.6000000000000001E-3"/>
    <d v="2011-05-01T00:00:00"/>
    <s v="Female"/>
    <n v="8"/>
    <x v="6"/>
  </r>
  <r>
    <n v="2.7000000000000001E-3"/>
    <d v="2018-07-01T00:00:00"/>
    <s v="Male"/>
    <n v="9"/>
    <x v="7"/>
  </r>
  <r>
    <n v="1.4E-3"/>
    <d v="2014-01-01T00:00:00"/>
    <s v="Male"/>
    <n v="10"/>
    <x v="8"/>
  </r>
  <r>
    <n v="1.4E-3"/>
    <d v="2017-09-01T00:00:00"/>
    <s v="Male"/>
    <n v="12"/>
    <x v="9"/>
  </r>
  <r>
    <n v="1.8E-3"/>
    <d v="2012-07-01T00:00:00"/>
    <s v="Male"/>
    <n v="13"/>
    <x v="10"/>
  </r>
  <r>
    <n v="2.5999999999999999E-3"/>
    <d v="2013-12-01T00:00:00"/>
    <s v="Male"/>
    <n v="8"/>
    <x v="6"/>
  </r>
  <r>
    <n v="1.5E-3"/>
    <d v="2015-11-01T00:00:00"/>
    <s v="Male"/>
    <n v="9"/>
    <x v="7"/>
  </r>
  <r>
    <n v="1.6000000000000001E-3"/>
    <d v="2011-05-01T00:00:00"/>
    <s v="Male"/>
    <n v="10"/>
    <x v="8"/>
  </r>
  <r>
    <n v="2.2000000000000001E-3"/>
    <d v="2018-07-01T00:00:00"/>
    <s v="Female"/>
    <n v="12"/>
    <x v="9"/>
  </r>
  <r>
    <n v="2.5999999999999999E-3"/>
    <d v="2014-01-01T00:00:00"/>
    <s v="Female"/>
    <n v="15"/>
    <x v="11"/>
  </r>
  <r>
    <n v="1.2999999999999999E-3"/>
    <d v="2017-09-01T00:00:00"/>
    <s v="Male"/>
    <n v="16"/>
    <x v="12"/>
  </r>
  <r>
    <n v="1.2999999999999999E-3"/>
    <d v="2018-06-01T00:00:00"/>
    <s v="Male"/>
    <n v="17"/>
    <x v="13"/>
  </r>
  <r>
    <n v="2.3E-3"/>
    <d v="2012-07-01T00:00:00"/>
    <s v="Male"/>
    <n v="11"/>
    <x v="14"/>
  </r>
  <r>
    <n v="2.2000000000000001E-3"/>
    <d v="2013-12-01T00:00:00"/>
    <s v="Male"/>
    <n v="1"/>
    <x v="15"/>
  </r>
  <r>
    <n v="1.2999999999999999E-3"/>
    <d v="2012-11-01T00:00:00"/>
    <s v="Female"/>
    <n v="18"/>
    <x v="16"/>
  </r>
  <r>
    <n v="1.1999999999999999E-3"/>
    <d v="2011-05-01T00:00:00"/>
    <s v="Female"/>
    <n v="19"/>
    <x v="17"/>
  </r>
  <r>
    <n v="2.3E-3"/>
    <d v="2019-04-01T00:00:00"/>
    <s v="Male"/>
    <n v="20"/>
    <x v="18"/>
  </r>
  <r>
    <n v="1.9E-3"/>
    <d v="2013-02-01T00:00:00"/>
    <s v="Female"/>
    <n v="14"/>
    <x v="19"/>
  </r>
  <r>
    <n v="1.1000000000000001E-3"/>
    <d v="2015-08-01T00:00:00"/>
    <s v="Female"/>
    <n v="15"/>
    <x v="11"/>
  </r>
  <r>
    <n v="1.4E-3"/>
    <d v="2017-11-01T00:00:00"/>
    <s v="Female"/>
    <n v="16"/>
    <x v="12"/>
  </r>
  <r>
    <n v="2.2000000000000001E-3"/>
    <d v="2016-10-01T00:00:00"/>
    <s v="Female"/>
    <n v="21"/>
    <x v="20"/>
  </r>
  <r>
    <n v="2.0999999999999999E-3"/>
    <d v="2019-05-01T00:00:00"/>
    <s v="Female"/>
    <n v="11"/>
    <x v="14"/>
  </r>
  <r>
    <n v="5.0000000000000001E-4"/>
    <d v="2019-04-01T00:00:00"/>
    <s v="Male"/>
    <n v="1"/>
    <x v="15"/>
  </r>
  <r>
    <n v="2E-3"/>
    <d v="2013-02-01T00:00:00"/>
    <s v="Male"/>
    <n v="2"/>
    <x v="0"/>
  </r>
  <r>
    <n v="1.6000000000000001E-3"/>
    <d v="2011-05-01T00:00:00"/>
    <s v="Female"/>
    <n v="3"/>
    <x v="1"/>
  </r>
  <r>
    <n v="2E-3"/>
    <d v="2019-04-01T00:00:00"/>
    <s v="Male"/>
    <n v="4"/>
    <x v="2"/>
  </r>
  <r>
    <n v="1.5E-3"/>
    <d v="2013-02-01T00:00:00"/>
    <s v="Male"/>
    <n v="5"/>
    <x v="3"/>
  </r>
  <r>
    <n v="1.9E-3"/>
    <d v="2012-07-01T00:00:00"/>
    <s v="Male"/>
    <n v="6"/>
    <x v="4"/>
  </r>
  <r>
    <n v="2.3E-3"/>
    <d v="2012-12-01T00:00:00"/>
    <s v="Male"/>
    <n v="7"/>
    <x v="5"/>
  </r>
  <r>
    <n v="2.8E-3"/>
    <d v="2012-11-01T00:00:00"/>
    <s v="Male"/>
    <n v="2"/>
    <x v="0"/>
  </r>
  <r>
    <n v="8.0000000000000004E-4"/>
    <d v="2011-05-01T00:00:00"/>
    <s v="Male"/>
    <n v="3"/>
    <x v="1"/>
  </r>
  <r>
    <n v="1.1000000000000001E-3"/>
    <d v="2014-07-01T00:00:00"/>
    <s v="Female"/>
    <n v="4"/>
    <x v="2"/>
  </r>
  <r>
    <n v="1.6999999999999999E-3"/>
    <d v="2018-10-01T00:00:00"/>
    <s v="Female"/>
    <n v="5"/>
    <x v="3"/>
  </r>
  <r>
    <n v="2.8E-3"/>
    <d v="2018-10-01T00:00:00"/>
    <s v="Female"/>
    <n v="8"/>
    <x v="6"/>
  </r>
  <r>
    <n v="1.1999999999999999E-3"/>
    <d v="2011-05-01T00:00:00"/>
    <s v="Male"/>
    <n v="9"/>
    <x v="7"/>
  </r>
  <r>
    <n v="1.5E-3"/>
    <d v="2018-07-01T00:00:00"/>
    <s v="Female"/>
    <n v="10"/>
    <x v="8"/>
  </r>
  <r>
    <n v="1.5E-3"/>
    <d v="2014-01-01T00:00:00"/>
    <s v="Female"/>
    <n v="12"/>
    <x v="9"/>
  </r>
  <r>
    <n v="2.5000000000000001E-3"/>
    <d v="2017-09-01T00:00:00"/>
    <s v="Male"/>
    <n v="13"/>
    <x v="10"/>
  </r>
  <r>
    <n v="1.5E-3"/>
    <d v="2012-07-01T00:00:00"/>
    <s v="Female"/>
    <n v="8"/>
    <x v="6"/>
  </r>
  <r>
    <n v="1.9E-3"/>
    <d v="2013-12-01T00:00:00"/>
    <s v="Male"/>
    <n v="9"/>
    <x v="7"/>
  </r>
  <r>
    <n v="2.0999999999999999E-3"/>
    <d v="2015-11-01T00:00:00"/>
    <s v="Female"/>
    <n v="10"/>
    <x v="8"/>
  </r>
  <r>
    <n v="2.3E-3"/>
    <d v="2011-05-01T00:00:00"/>
    <s v="Male"/>
    <n v="12"/>
    <x v="9"/>
  </r>
  <r>
    <n v="8.0000000000000004E-4"/>
    <d v="2018-07-01T00:00:00"/>
    <s v="Female"/>
    <n v="15"/>
    <x v="11"/>
  </r>
  <r>
    <n v="1.5E-3"/>
    <d v="2014-01-01T00:00:00"/>
    <s v="Female"/>
    <n v="3"/>
    <x v="1"/>
  </r>
  <r>
    <n v="1.6000000000000001E-3"/>
    <d v="2017-09-01T00:00:00"/>
    <s v="Female"/>
    <n v="4"/>
    <x v="2"/>
  </r>
  <r>
    <n v="2.8E-3"/>
    <d v="2018-06-01T00:00:00"/>
    <s v="Female"/>
    <n v="5"/>
    <x v="3"/>
  </r>
  <r>
    <n v="8.0000000000000004E-4"/>
    <d v="2012-07-01T00:00:00"/>
    <s v="Male"/>
    <n v="6"/>
    <x v="4"/>
  </r>
  <r>
    <n v="1.1000000000000001E-3"/>
    <d v="2013-12-01T00:00:00"/>
    <s v="Male"/>
    <n v="7"/>
    <x v="5"/>
  </r>
  <r>
    <n v="1.6999999999999999E-3"/>
    <d v="2012-11-01T00:00:00"/>
    <s v="Male"/>
    <n v="3"/>
    <x v="1"/>
  </r>
  <r>
    <n v="2.0999999999999999E-3"/>
    <d v="2011-05-01T00:00:00"/>
    <s v="Female"/>
    <n v="4"/>
    <x v="2"/>
  </r>
  <r>
    <n v="1E-3"/>
    <d v="2019-04-01T00:00:00"/>
    <s v="Female"/>
    <n v="5"/>
    <x v="3"/>
  </r>
  <r>
    <n v="1.8E-3"/>
    <d v="2013-02-01T00:00:00"/>
    <s v="Female"/>
    <n v="6"/>
    <x v="4"/>
  </r>
  <r>
    <n v="2E-3"/>
    <d v="2015-08-01T00:00:00"/>
    <s v="Male"/>
    <n v="7"/>
    <x v="5"/>
  </r>
  <r>
    <n v="2.3E-3"/>
    <d v="2017-11-01T00:00:00"/>
    <s v="Female"/>
    <n v="8"/>
    <x v="6"/>
  </r>
  <r>
    <n v="1E-3"/>
    <d v="2016-10-01T00:00:00"/>
    <s v="Female"/>
    <n v="9"/>
    <x v="7"/>
  </r>
  <r>
    <n v="2.0999999999999999E-3"/>
    <d v="2019-05-01T00:00:00"/>
    <s v="Male"/>
    <n v="10"/>
    <x v="8"/>
  </r>
  <r>
    <n v="2.0999999999999999E-3"/>
    <d v="2013-02-01T00:00:00"/>
    <s v="Male"/>
    <n v="12"/>
    <x v="9"/>
  </r>
  <r>
    <n v="2.0999999999999999E-3"/>
    <d v="2015-08-01T00:00:00"/>
    <s v="Male"/>
    <n v="15"/>
    <x v="11"/>
  </r>
  <r>
    <n v="8.9999999999999998E-4"/>
    <d v="2017-11-01T00:00:00"/>
    <s v="Male"/>
    <n v="16"/>
    <x v="12"/>
  </r>
  <r>
    <n v="1.6999999999999999E-3"/>
    <d v="2016-10-01T00:00:00"/>
    <s v="Male"/>
    <n v="17"/>
    <x v="13"/>
  </r>
  <r>
    <n v="2.0999999999999999E-3"/>
    <d v="2019-05-01T00:00:00"/>
    <s v="Male"/>
    <n v="11"/>
    <x v="14"/>
  </r>
  <r>
    <n v="2.7000000000000001E-3"/>
    <d v="2018-06-01T00:00:00"/>
    <s v="Female"/>
    <n v="1"/>
    <x v="15"/>
  </r>
  <r>
    <n v="1.5E-3"/>
    <d v="2012-07-01T00:00:00"/>
    <s v="Female"/>
    <n v="18"/>
    <x v="16"/>
  </r>
  <r>
    <n v="2.0999999999999999E-3"/>
    <d v="2013-12-01T00:00:00"/>
    <s v="Male"/>
    <n v="19"/>
    <x v="17"/>
  </r>
  <r>
    <n v="2.3E-3"/>
    <d v="2012-11-01T00:00:00"/>
    <s v="Male"/>
    <n v="20"/>
    <x v="18"/>
  </r>
  <r>
    <n v="2.8999999999999998E-3"/>
    <d v="2011-05-01T00:00:00"/>
    <s v="Female"/>
    <n v="14"/>
    <x v="19"/>
  </r>
  <r>
    <n v="1.4E-3"/>
    <d v="2018-07-01T00:00:00"/>
    <s v="Female"/>
    <n v="15"/>
    <x v="11"/>
  </r>
  <r>
    <n v="1.5E-3"/>
    <d v="2013-12-01T00:00:00"/>
    <s v="Female"/>
    <n v="16"/>
    <x v="12"/>
  </r>
  <r>
    <n v="2E-3"/>
    <d v="2012-11-01T00:00:00"/>
    <s v="Male"/>
    <n v="21"/>
    <x v="20"/>
  </r>
  <r>
    <n v="2.8999999999999998E-3"/>
    <d v="2011-05-01T00:00:00"/>
    <s v="Female"/>
    <n v="11"/>
    <x v="14"/>
  </r>
  <r>
    <n v="8.9999999999999998E-4"/>
    <d v="2019-04-01T00:00:00"/>
    <s v="Female"/>
    <n v="1"/>
    <x v="15"/>
  </r>
  <r>
    <n v="1.2999999999999999E-3"/>
    <d v="2013-02-01T00:00:00"/>
    <s v="Female"/>
    <n v="2"/>
    <x v="0"/>
  </r>
  <r>
    <n v="1.6999999999999999E-3"/>
    <d v="2015-08-01T00:00:00"/>
    <s v="Male"/>
    <n v="3"/>
    <x v="1"/>
  </r>
  <r>
    <n v="3.0000000000000001E-3"/>
    <d v="2017-11-01T00:00:00"/>
    <s v="Male"/>
    <n v="18"/>
    <x v="16"/>
  </r>
  <r>
    <n v="6.9999999999999999E-4"/>
    <d v="2016-10-01T00:00:00"/>
    <s v="Male"/>
    <n v="19"/>
    <x v="17"/>
  </r>
  <r>
    <n v="1.1999999999999999E-3"/>
    <d v="2019-05-01T00:00:00"/>
    <s v="Female"/>
    <n v="20"/>
    <x v="18"/>
  </r>
  <r>
    <n v="2E-3"/>
    <d v="2019-04-01T00:00:00"/>
    <s v="Male"/>
    <n v="14"/>
    <x v="19"/>
  </r>
  <r>
    <n v="2E-3"/>
    <d v="2013-02-01T00:00:00"/>
    <s v="Female"/>
    <n v="15"/>
    <x v="11"/>
  </r>
  <r>
    <n v="1.1999999999999999E-3"/>
    <d v="2011-05-01T00:00:00"/>
    <s v="Male"/>
    <n v="16"/>
    <x v="12"/>
  </r>
  <r>
    <n v="1.2999999999999999E-3"/>
    <d v="2019-04-01T00:00:00"/>
    <s v="Female"/>
    <n v="21"/>
    <x v="20"/>
  </r>
  <r>
    <n v="2E-3"/>
    <d v="2013-02-01T00:00:00"/>
    <s v="Male"/>
    <n v="11"/>
    <x v="14"/>
  </r>
  <r>
    <n v="2.7000000000000001E-3"/>
    <d v="2012-07-01T00:00:00"/>
    <s v="Male"/>
    <n v="1"/>
    <x v="15"/>
  </r>
  <r>
    <n v="8.9999999999999998E-4"/>
    <d v="2012-12-01T00:00:00"/>
    <s v="Female"/>
    <n v="2"/>
    <x v="0"/>
  </r>
  <r>
    <n v="1.5E-3"/>
    <d v="2012-11-01T00:00:00"/>
    <s v="Male"/>
    <n v="3"/>
    <x v="1"/>
  </r>
  <r>
    <n v="1.6999999999999999E-3"/>
    <d v="2011-05-01T00:00:00"/>
    <s v="Male"/>
    <n v="18"/>
    <x v="16"/>
  </r>
  <r>
    <n v="2.3E-3"/>
    <d v="2014-07-01T00:00:00"/>
    <s v="Female"/>
    <n v="19"/>
    <x v="17"/>
  </r>
  <r>
    <n v="6.9999999999999999E-4"/>
    <d v="2018-10-01T00:00:00"/>
    <s v="Male"/>
    <n v="20"/>
    <x v="18"/>
  </r>
  <r>
    <n v="2.2000000000000001E-3"/>
    <d v="2015-08-01T00:00:00"/>
    <s v="Female"/>
    <n v="14"/>
    <x v="19"/>
  </r>
  <r>
    <n v="1.8E-3"/>
    <d v="2017-11-01T00:00:00"/>
    <s v="Male"/>
    <n v="15"/>
    <x v="11"/>
  </r>
  <r>
    <n v="2.3E-3"/>
    <d v="2016-10-01T00:00:00"/>
    <s v="Female"/>
    <n v="16"/>
    <x v="12"/>
  </r>
  <r>
    <n v="8.0000000000000004E-4"/>
    <d v="2019-05-01T00:00:00"/>
    <s v="Male"/>
    <n v="21"/>
    <x v="20"/>
  </r>
  <r>
    <n v="1.5E-3"/>
    <d v="2019-04-01T00:00:00"/>
    <s v="Male"/>
    <n v="11"/>
    <x v="14"/>
  </r>
  <r>
    <n v="2.3E-3"/>
    <d v="2013-02-01T00:00:00"/>
    <s v="Female"/>
    <n v="1"/>
    <x v="15"/>
  </r>
  <r>
    <n v="2.5000000000000001E-3"/>
    <d v="2011-05-01T00:00:00"/>
    <s v="Male"/>
    <n v="2"/>
    <x v="0"/>
  </r>
  <r>
    <n v="1.5E-3"/>
    <d v="2019-04-01T00:00:00"/>
    <s v="Male"/>
    <n v="3"/>
    <x v="1"/>
  </r>
  <r>
    <n v="1.4E-3"/>
    <d v="2013-02-01T00:00:00"/>
    <s v="Female"/>
    <n v="3"/>
    <x v="1"/>
  </r>
  <r>
    <n v="2.0999999999999999E-3"/>
    <d v="2012-07-01T00:00:00"/>
    <s v="Male"/>
    <n v="4"/>
    <x v="2"/>
  </r>
  <r>
    <n v="2.8999999999999998E-3"/>
    <d v="2012-12-01T00:00:00"/>
    <s v="Female"/>
    <n v="5"/>
    <x v="3"/>
  </r>
  <r>
    <n v="1.5E-3"/>
    <d v="2012-11-01T00:00:00"/>
    <s v="Male"/>
    <n v="6"/>
    <x v="4"/>
  </r>
  <r>
    <n v="1.4E-3"/>
    <d v="2011-05-01T00:00:00"/>
    <s v="Male"/>
    <n v="7"/>
    <x v="5"/>
  </r>
  <r>
    <n v="1.9E-3"/>
    <d v="2011-05-01T00:00:00"/>
    <s v="Male"/>
    <n v="2"/>
    <x v="0"/>
  </r>
  <r>
    <n v="2.0999999999999999E-3"/>
    <d v="2014-07-01T00:00:00"/>
    <s v="Male"/>
    <n v="3"/>
    <x v="1"/>
  </r>
  <r>
    <n v="6.9999999999999999E-4"/>
    <d v="2018-10-01T00:00:00"/>
    <s v="Female"/>
    <n v="4"/>
    <x v="2"/>
  </r>
  <r>
    <n v="1.9E-3"/>
    <d v="2018-10-01T00:00:00"/>
    <s v="Female"/>
    <n v="5"/>
    <x v="3"/>
  </r>
  <r>
    <n v="2.3E-3"/>
    <d v="2011-05-01T00:00:00"/>
    <s v="Female"/>
    <n v="8"/>
    <x v="6"/>
  </r>
  <r>
    <n v="2.5000000000000001E-3"/>
    <d v="2018-07-01T00:00:00"/>
    <s v="Female"/>
    <n v="9"/>
    <x v="7"/>
  </r>
  <r>
    <n v="5.0000000000000001E-4"/>
    <d v="2014-01-01T00:00:00"/>
    <s v="Female"/>
    <n v="9"/>
    <x v="7"/>
  </r>
  <r>
    <n v="1.9E-3"/>
    <d v="2017-09-01T00:00:00"/>
    <s v="Male"/>
    <n v="10"/>
    <x v="8"/>
  </r>
  <r>
    <n v="1.9E-3"/>
    <d v="2012-07-01T00:00:00"/>
    <s v="Female"/>
    <n v="12"/>
    <x v="9"/>
  </r>
  <r>
    <n v="2.5999999999999999E-3"/>
    <d v="2013-12-01T00:00:00"/>
    <s v="Male"/>
    <n v="15"/>
    <x v="11"/>
  </r>
  <r>
    <n v="6.9999999999999999E-4"/>
    <d v="2015-11-01T00:00:00"/>
    <s v="Male"/>
    <n v="16"/>
    <x v="12"/>
  </r>
  <r>
    <n v="1.1999999999999999E-3"/>
    <d v="2011-05-01T00:00:00"/>
    <s v="Male"/>
    <n v="17"/>
    <x v="13"/>
  </r>
  <r>
    <n v="2E-3"/>
    <d v="2018-07-01T00:00:00"/>
    <s v="Female"/>
    <n v="11"/>
    <x v="14"/>
  </r>
  <r>
    <n v="2.8999999999999998E-3"/>
    <d v="2014-01-01T00:00:00"/>
    <s v="Male"/>
    <n v="1"/>
    <x v="15"/>
  </r>
  <r>
    <n v="1.2999999999999999E-3"/>
    <d v="2017-09-01T00:00:00"/>
    <s v="Male"/>
    <n v="18"/>
    <x v="16"/>
  </r>
  <r>
    <n v="2.2000000000000001E-3"/>
    <d v="2018-06-01T00:00:00"/>
    <s v="Male"/>
    <n v="19"/>
    <x v="17"/>
  </r>
  <r>
    <n v="2.3999999999999998E-3"/>
    <d v="2012-07-01T00:00:00"/>
    <s v="Female"/>
    <n v="20"/>
    <x v="18"/>
  </r>
  <r>
    <n v="2.0999999999999999E-3"/>
    <d v="2013-12-01T00:00:00"/>
    <s v="Female"/>
    <n v="14"/>
    <x v="19"/>
  </r>
  <r>
    <n v="8.9999999999999998E-4"/>
    <d v="2012-11-01T00:00:00"/>
    <s v="Female"/>
    <n v="15"/>
    <x v="11"/>
  </r>
  <r>
    <n v="1.8E-3"/>
    <d v="2011-05-01T00:00:00"/>
    <s v="Female"/>
    <n v="13"/>
    <x v="10"/>
  </r>
  <r>
    <n v="1.6000000000000001E-3"/>
    <d v="2012-07-01T00:00:00"/>
    <s v="Male"/>
    <n v="8"/>
    <x v="6"/>
  </r>
  <r>
    <n v="2.8999999999999998E-3"/>
    <d v="2012-12-01T00:00:00"/>
    <s v="Female"/>
    <n v="9"/>
    <x v="7"/>
  </r>
  <r>
    <n v="8.9999999999999998E-4"/>
    <d v="2012-11-01T00:00:00"/>
    <s v="Female"/>
    <n v="10"/>
    <x v="8"/>
  </r>
  <r>
    <n v="1.8E-3"/>
    <d v="2011-05-01T00:00:00"/>
    <s v="Female"/>
    <n v="12"/>
    <x v="9"/>
  </r>
  <r>
    <n v="1.9E-3"/>
    <d v="2011-05-01T00:00:00"/>
    <s v="Male"/>
    <n v="15"/>
    <x v="11"/>
  </r>
  <r>
    <n v="2.0999999999999999E-3"/>
    <d v="2014-07-01T00:00:00"/>
    <s v="Male"/>
    <n v="16"/>
    <x v="12"/>
  </r>
  <r>
    <n v="6.9999999999999999E-4"/>
    <d v="2018-10-01T00:00:00"/>
    <s v="Male"/>
    <n v="19"/>
    <x v="17"/>
  </r>
  <r>
    <n v="2.3E-3"/>
    <d v="2018-10-01T00:00:00"/>
    <s v="Female"/>
    <n v="20"/>
    <x v="18"/>
  </r>
  <r>
    <n v="2.2000000000000001E-3"/>
    <d v="2011-05-01T00:00:00"/>
    <s v="Male"/>
    <n v="14"/>
    <x v="19"/>
  </r>
  <r>
    <n v="2E-3"/>
    <d v="2018-07-01T00:00:00"/>
    <s v="Female"/>
    <n v="15"/>
    <x v="11"/>
  </r>
  <r>
    <n v="1.1999999999999999E-3"/>
    <d v="2014-01-01T00:00:00"/>
    <s v="Female"/>
    <n v="13"/>
    <x v="10"/>
  </r>
  <r>
    <n v="1.5E-3"/>
    <d v="2017-09-01T00:00:00"/>
    <s v="Female"/>
    <n v="8"/>
    <x v="6"/>
  </r>
  <r>
    <n v="1.8E-3"/>
    <d v="2012-07-01T00:00:00"/>
    <s v="Female"/>
    <n v="9"/>
    <x v="7"/>
  </r>
  <r>
    <n v="2.5000000000000001E-3"/>
    <d v="2011-05-01T00:00:00"/>
    <s v="Female"/>
    <n v="10"/>
    <x v="8"/>
  </r>
  <r>
    <n v="1.1999999999999999E-3"/>
    <d v="2018-07-01T00:00:00"/>
    <s v="Male"/>
    <n v="12"/>
    <x v="9"/>
  </r>
  <r>
    <n v="1.1999999999999999E-3"/>
    <d v="2014-01-01T00:00:00"/>
    <s v="Male"/>
    <n v="15"/>
    <x v="11"/>
  </r>
  <r>
    <n v="2E-3"/>
    <d v="2017-09-01T00:00:00"/>
    <s v="Male"/>
    <n v="16"/>
    <x v="12"/>
  </r>
  <r>
    <n v="2.5999999999999999E-3"/>
    <d v="2012-07-01T00:00:00"/>
    <s v="Female"/>
    <n v="17"/>
    <x v="13"/>
  </r>
  <r>
    <n v="8.9999999999999998E-4"/>
    <d v="2013-12-01T00:00:00"/>
    <s v="Female"/>
    <n v="11"/>
    <x v="14"/>
  </r>
  <r>
    <n v="1.9E-3"/>
    <d v="2015-11-01T00:00:00"/>
    <s v="Male"/>
    <n v="1"/>
    <x v="15"/>
  </r>
  <r>
    <n v="2.0999999999999999E-3"/>
    <d v="2011-05-01T00:00:00"/>
    <s v="Female"/>
    <n v="18"/>
    <x v="16"/>
  </r>
  <r>
    <n v="2.3E-3"/>
    <d v="2018-07-01T00:00:00"/>
    <s v="Male"/>
    <n v="19"/>
    <x v="17"/>
  </r>
  <r>
    <n v="1.1999999999999999E-3"/>
    <d v="2014-01-01T00:00:00"/>
    <s v="Female"/>
    <n v="19"/>
    <x v="17"/>
  </r>
  <r>
    <n v="2.0999999999999999E-3"/>
    <d v="2017-09-01T00:00:00"/>
    <s v="Male"/>
    <n v="19"/>
    <x v="17"/>
  </r>
  <r>
    <n v="2.3E-3"/>
    <d v="2018-06-01T00:00:00"/>
    <s v="Male"/>
    <n v="19"/>
    <x v="17"/>
  </r>
  <r>
    <n v="2E-3"/>
    <d v="2012-07-01T00:00:00"/>
    <s v="Male"/>
    <n v="15"/>
    <x v="11"/>
  </r>
  <r>
    <n v="8.9999999999999998E-4"/>
    <d v="2013-12-01T00:00:00"/>
    <s v="Male"/>
    <n v="16"/>
    <x v="12"/>
  </r>
  <r>
    <n v="1.6000000000000001E-3"/>
    <d v="2012-11-01T00:00:00"/>
    <s v="Female"/>
    <n v="19"/>
    <x v="17"/>
  </r>
  <r>
    <n v="2.2000000000000001E-3"/>
    <d v="2011-05-01T00:00:00"/>
    <s v="Male"/>
    <n v="20"/>
    <x v="18"/>
  </r>
  <r>
    <n v="2.7000000000000001E-3"/>
    <d v="2019-04-01T00:00:00"/>
    <s v="Female"/>
    <n v="14"/>
    <x v="19"/>
  </r>
  <r>
    <n v="1.5E-3"/>
    <d v="2011-05-01T00:00:00"/>
    <s v="Female"/>
    <n v="15"/>
    <x v="11"/>
  </r>
  <r>
    <n v="1.4E-3"/>
    <d v="2018-07-01T00:00:00"/>
    <s v="Female"/>
    <n v="13"/>
    <x v="10"/>
  </r>
  <r>
    <n v="1.6999999999999999E-3"/>
    <d v="2014-01-01T00:00:00"/>
    <s v="Female"/>
    <n v="19"/>
    <x v="17"/>
  </r>
  <r>
    <n v="2.3E-3"/>
    <d v="2017-09-01T00:00:00"/>
    <s v="Female"/>
    <n v="19"/>
    <x v="17"/>
  </r>
  <r>
    <n v="8.9999999999999998E-4"/>
    <d v="2012-07-01T00:00:00"/>
    <s v="Female"/>
    <n v="2"/>
    <x v="0"/>
  </r>
  <r>
    <n v="2E-3"/>
    <d v="2013-12-01T00:00:00"/>
    <s v="Female"/>
    <n v="3"/>
    <x v="1"/>
  </r>
  <r>
    <n v="2.2000000000000001E-3"/>
    <d v="2015-11-01T00:00:00"/>
    <s v="Female"/>
    <n v="3"/>
    <x v="1"/>
  </r>
  <r>
    <n v="2.2000000000000001E-3"/>
    <d v="2011-05-01T00:00:00"/>
    <s v="Male"/>
    <n v="2"/>
    <x v="0"/>
  </r>
  <r>
    <n v="8.9999999999999998E-4"/>
    <d v="2018-07-01T00:00:00"/>
    <s v="Female"/>
    <n v="3"/>
    <x v="1"/>
  </r>
  <r>
    <n v="1.2999999999999999E-3"/>
    <d v="2014-01-01T00:00:00"/>
    <s v="Male"/>
    <n v="3"/>
    <x v="1"/>
  </r>
  <r>
    <n v="2.0999999999999999E-3"/>
    <d v="2017-09-01T00:00:00"/>
    <s v="Male"/>
    <n v="2"/>
    <x v="0"/>
  </r>
  <r>
    <n v="2.5999999999999999E-3"/>
    <d v="2018-06-01T00:00:00"/>
    <s v="Female"/>
    <n v="3"/>
    <x v="1"/>
  </r>
  <r>
    <n v="6.9999999999999999E-4"/>
    <d v="2012-07-01T00:00:00"/>
    <s v="Female"/>
    <n v="3"/>
    <x v="1"/>
  </r>
  <r>
    <n v="2.0999999999999999E-3"/>
    <d v="2013-12-01T00:00:00"/>
    <s v="Male"/>
    <n v="1"/>
    <x v="15"/>
  </r>
  <r>
    <n v="1.6000000000000001E-3"/>
    <d v="2012-11-01T00:00:00"/>
    <s v="Male"/>
    <n v="1"/>
    <x v="15"/>
  </r>
  <r>
    <n v="2.8999999999999998E-3"/>
    <d v="2011-05-01T00:00:00"/>
    <s v="Female"/>
    <n v="1"/>
    <x v="15"/>
  </r>
  <r>
    <n v="5.9999999999999995E-4"/>
    <d v="2019-04-01T00:00:00"/>
    <s v="Male"/>
    <n v="1"/>
    <x v="15"/>
  </r>
  <r>
    <n v="1.5E-3"/>
    <d v="2014-01-01T00:00:00"/>
    <s v="Male"/>
    <n v="1"/>
    <x v="15"/>
  </r>
  <r>
    <n v="1.5E-3"/>
    <d v="2017-09-01T00:00:00"/>
    <s v="Female"/>
    <n v="16"/>
    <x v="12"/>
  </r>
  <r>
    <n v="2.5000000000000001E-3"/>
    <d v="2018-06-01T00:00:00"/>
    <s v="Female"/>
    <n v="17"/>
    <x v="13"/>
  </r>
  <r>
    <n v="1.1999999999999999E-3"/>
    <d v="2012-07-01T00:00:00"/>
    <s v="Female"/>
    <n v="11"/>
    <x v="14"/>
  </r>
  <r>
    <n v="1.1999999999999999E-3"/>
    <d v="2013-12-01T00:00:00"/>
    <s v="Male"/>
    <n v="1"/>
    <x v="15"/>
  </r>
  <r>
    <n v="1.9E-3"/>
    <d v="2012-11-01T00:00:00"/>
    <s v="Female"/>
    <n v="18"/>
    <x v="16"/>
  </r>
  <r>
    <n v="2.3999999999999998E-3"/>
    <d v="2011-05-01T00:00:00"/>
    <s v="Male"/>
    <n v="19"/>
    <x v="17"/>
  </r>
  <r>
    <n v="1E-3"/>
    <d v="2012-07-01T00:00:00"/>
    <s v="Female"/>
    <n v="20"/>
    <x v="18"/>
  </r>
  <r>
    <n v="2E-3"/>
    <d v="2012-12-01T00:00:00"/>
    <s v="Female"/>
    <n v="3"/>
    <x v="1"/>
  </r>
  <r>
    <n v="2E-3"/>
    <d v="2012-11-01T00:00:00"/>
    <s v="Male"/>
    <n v="4"/>
    <x v="2"/>
  </r>
  <r>
    <n v="2.7000000000000001E-3"/>
    <d v="2011-05-01T00:00:00"/>
    <s v="Female"/>
    <n v="5"/>
    <x v="3"/>
  </r>
  <r>
    <n v="1E-3"/>
    <d v="2011-05-01T00:00:00"/>
    <s v="Female"/>
    <n v="6"/>
    <x v="4"/>
  </r>
  <r>
    <n v="1.9E-3"/>
    <d v="2014-07-01T00:00:00"/>
    <s v="Male"/>
    <n v="7"/>
    <x v="5"/>
  </r>
  <r>
    <n v="1.6000000000000001E-3"/>
    <d v="2018-10-01T00:00:00"/>
    <s v="Female"/>
    <n v="3"/>
    <x v="1"/>
  </r>
  <r>
    <n v="2.3E-3"/>
    <d v="2011-05-01T00:00:00"/>
    <s v="Male"/>
    <n v="4"/>
    <x v="2"/>
  </r>
  <r>
    <n v="1.1000000000000001E-3"/>
    <d v="2011-05-01T00:00:00"/>
    <s v="Female"/>
    <n v="5"/>
    <x v="3"/>
  </r>
  <r>
    <n v="1.4E-3"/>
    <d v="2011-05-01T00:00:00"/>
    <s v="Female"/>
    <n v="6"/>
    <x v="4"/>
  </r>
  <r>
    <n v="1.9E-3"/>
    <d v="2019-04-01T00:00:00"/>
    <s v="Female"/>
    <n v="7"/>
    <x v="5"/>
  </r>
  <r>
    <n v="2.5000000000000001E-3"/>
    <d v="2011-05-01T00:00:00"/>
    <s v="Female"/>
    <n v="1"/>
    <x v="15"/>
  </r>
  <r>
    <n v="8.0000000000000004E-4"/>
    <d v="2011-05-01T00:00:00"/>
    <s v="Male"/>
    <n v="18"/>
    <x v="16"/>
  </r>
  <r>
    <n v="1.6999999999999999E-3"/>
    <d v="2014-07-01T00:00:00"/>
    <s v="Male"/>
    <n v="19"/>
    <x v="17"/>
  </r>
  <r>
    <n v="2.2000000000000001E-3"/>
    <d v="2011-05-01T00:00:00"/>
    <s v="Male"/>
    <n v="20"/>
    <x v="18"/>
  </r>
  <r>
    <n v="2.0999999999999999E-3"/>
    <d v="2019-04-01T00:00:00"/>
    <s v="Male"/>
    <n v="3"/>
    <x v="1"/>
  </r>
  <r>
    <n v="1.4E-3"/>
    <d v="2011-05-01T00:00:00"/>
    <s v="Female"/>
    <n v="4"/>
    <x v="2"/>
  </r>
  <r>
    <n v="1.5E-3"/>
    <d v="2019-04-01T00:00:00"/>
    <s v="Female"/>
    <n v="5"/>
    <x v="3"/>
  </r>
  <r>
    <n v="1.9E-3"/>
    <d v="2018-07-01T00:00:00"/>
    <s v="Male"/>
    <n v="6"/>
    <x v="4"/>
  </r>
  <r>
    <n v="2.2000000000000001E-3"/>
    <d v="2014-01-01T00:00:00"/>
    <s v="Female"/>
    <n v="3"/>
    <x v="1"/>
  </r>
  <r>
    <n v="8.0000000000000004E-4"/>
    <d v="2017-09-01T00:00:00"/>
    <s v="Male"/>
    <n v="2"/>
    <x v="0"/>
  </r>
  <r>
    <n v="2E-3"/>
    <d v="2012-07-01T00:00:00"/>
    <s v="Female"/>
    <n v="3"/>
    <x v="1"/>
  </r>
  <r>
    <n v="1.5E-3"/>
    <d v="2011-05-01T00:00:00"/>
    <s v="Male"/>
    <n v="3"/>
    <x v="1"/>
  </r>
  <r>
    <n v="2.8E-3"/>
    <d v="2014-07-01T00:00:00"/>
    <s v="Male"/>
    <n v="2"/>
    <x v="0"/>
  </r>
  <r>
    <n v="1.1999999999999999E-3"/>
    <d v="2011-05-01T00:00:00"/>
    <s v="Female"/>
    <n v="3"/>
    <x v="1"/>
  </r>
  <r>
    <n v="1.9E-3"/>
    <d v="2011-05-01T00:00:00"/>
    <s v="Male"/>
    <n v="3"/>
    <x v="1"/>
  </r>
  <r>
    <n v="2.2000000000000001E-3"/>
    <d v="2014-07-01T00:00:00"/>
    <s v="Female"/>
    <n v="1"/>
    <x v="15"/>
  </r>
  <r>
    <n v="2.8999999999999998E-3"/>
    <d v="2018-07-01T00:00:00"/>
    <s v="Female"/>
    <n v="1"/>
    <x v="15"/>
  </r>
  <r>
    <n v="6.9999999999999999E-4"/>
    <d v="2014-01-01T00:00:00"/>
    <s v="Female"/>
    <n v="1"/>
    <x v="15"/>
  </r>
  <r>
    <n v="1.5E-3"/>
    <d v="2017-09-01T00:00:00"/>
    <s v="Female"/>
    <n v="1"/>
    <x v="15"/>
  </r>
  <r>
    <n v="2.3E-3"/>
    <d v="2012-07-01T00:00:00"/>
    <s v="Female"/>
    <n v="6"/>
    <x v="4"/>
  </r>
  <r>
    <n v="2.3999999999999998E-3"/>
    <d v="2014-07-01T00:00:00"/>
    <s v="Male"/>
    <n v="6"/>
    <x v="4"/>
  </r>
  <r>
    <n v="1E-3"/>
    <d v="2012-07-01T00:00:00"/>
    <s v="Female"/>
    <n v="6"/>
    <x v="4"/>
  </r>
  <r>
    <n v="1.8E-3"/>
    <d v="2018-07-01T00:00:00"/>
    <s v="Male"/>
    <n v="6"/>
    <x v="4"/>
  </r>
  <r>
    <n v="1.8E-3"/>
    <d v="2014-01-01T00:00:00"/>
    <s v="Female"/>
    <n v="6"/>
    <x v="4"/>
  </r>
  <r>
    <n v="2.3E-3"/>
    <d v="2017-09-01T00:00:00"/>
    <s v="Male"/>
    <n v="6"/>
    <x v="4"/>
  </r>
  <r>
    <m/>
    <m/>
    <m/>
    <m/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n v="12400"/>
  </r>
  <r>
    <x v="1"/>
    <n v="1200"/>
  </r>
  <r>
    <x v="2"/>
    <n v="3000"/>
  </r>
  <r>
    <x v="3"/>
    <n v="1000"/>
  </r>
  <r>
    <x v="4"/>
    <n v="1000"/>
  </r>
  <r>
    <x v="5"/>
    <n v="3500"/>
  </r>
  <r>
    <x v="6"/>
    <n v="7000"/>
  </r>
  <r>
    <x v="7"/>
    <n v="6000"/>
  </r>
  <r>
    <x v="8"/>
    <n v="1200"/>
  </r>
  <r>
    <x v="9"/>
    <n v="13400"/>
  </r>
  <r>
    <x v="10"/>
    <n v="4500"/>
  </r>
  <r>
    <x v="11"/>
    <n v="12400"/>
  </r>
  <r>
    <x v="12"/>
    <n v="1500"/>
  </r>
  <r>
    <x v="13"/>
    <n v="1000"/>
  </r>
  <r>
    <x v="14"/>
    <n v="5500"/>
  </r>
  <r>
    <x v="15"/>
    <n v="1000"/>
  </r>
  <r>
    <x v="16"/>
    <n v="13000"/>
  </r>
  <r>
    <x v="17"/>
    <n v="3400"/>
  </r>
  <r>
    <x v="18"/>
    <n v="3600"/>
  </r>
  <r>
    <x v="19"/>
    <n v="1200"/>
  </r>
  <r>
    <x v="20"/>
    <n v="3400"/>
  </r>
  <r>
    <x v="21"/>
    <n v="1000"/>
  </r>
  <r>
    <x v="22"/>
    <n v="1500"/>
  </r>
  <r>
    <x v="23"/>
    <n v="1500"/>
  </r>
  <r>
    <x v="24"/>
    <n v="1000"/>
  </r>
  <r>
    <x v="25"/>
    <n v="1200"/>
  </r>
  <r>
    <x v="26"/>
    <n v="12000"/>
  </r>
  <r>
    <x v="27"/>
    <n v="1000"/>
  </r>
  <r>
    <x v="28"/>
    <n v="4210"/>
  </r>
  <r>
    <x v="29"/>
    <n v="1000"/>
  </r>
  <r>
    <x v="30"/>
    <n v="3500"/>
  </r>
  <r>
    <x v="31"/>
    <n v="12400"/>
  </r>
  <r>
    <x v="32"/>
    <n v="9000"/>
  </r>
  <r>
    <x v="33"/>
    <n v="4210"/>
  </r>
  <r>
    <x v="34"/>
    <n v="1000"/>
  </r>
  <r>
    <x v="35"/>
    <n v="1200"/>
  </r>
  <r>
    <x v="36"/>
    <n v="1000"/>
  </r>
  <r>
    <x v="37"/>
    <n v="1300"/>
  </r>
  <r>
    <x v="38"/>
    <n v="5500"/>
  </r>
  <r>
    <x v="39"/>
    <n v="1500"/>
  </r>
  <r>
    <x v="40"/>
    <n v="7200"/>
  </r>
  <r>
    <x v="41"/>
    <n v="3000"/>
  </r>
  <r>
    <x v="42"/>
    <n v="5700"/>
  </r>
  <r>
    <x v="43"/>
    <n v="1500"/>
  </r>
  <r>
    <x v="44"/>
    <n v="3000"/>
  </r>
  <r>
    <x v="45"/>
    <n v="6400"/>
  </r>
  <r>
    <x v="46"/>
    <n v="3000"/>
  </r>
  <r>
    <x v="47"/>
    <n v="1000"/>
  </r>
  <r>
    <x v="48"/>
    <n v="12000"/>
  </r>
  <r>
    <x v="49"/>
    <n v="5500"/>
  </r>
  <r>
    <x v="50"/>
    <n v="12800"/>
  </r>
  <r>
    <x v="51"/>
    <n v="1500"/>
  </r>
  <r>
    <x v="52"/>
    <n v="1000"/>
  </r>
  <r>
    <x v="53"/>
    <n v="5500"/>
  </r>
  <r>
    <x v="54"/>
    <n v="4210"/>
  </r>
  <r>
    <x v="55"/>
    <n v="1000"/>
  </r>
  <r>
    <x v="56"/>
    <n v="3400"/>
  </r>
  <r>
    <x v="57"/>
    <n v="12400"/>
  </r>
  <r>
    <x v="58"/>
    <n v="3000"/>
  </r>
  <r>
    <x v="59"/>
    <n v="1500"/>
  </r>
  <r>
    <x v="60"/>
    <n v="3400"/>
  </r>
  <r>
    <x v="61"/>
    <n v="1000"/>
  </r>
  <r>
    <x v="62"/>
    <n v="12000"/>
  </r>
  <r>
    <x v="63"/>
    <n v="4500"/>
  </r>
  <r>
    <x v="64"/>
    <n v="1600"/>
  </r>
  <r>
    <x v="65"/>
    <n v="1200"/>
  </r>
  <r>
    <x v="66"/>
    <n v="1000"/>
  </r>
  <r>
    <x v="67"/>
    <n v="1000"/>
  </r>
  <r>
    <x v="68"/>
    <n v="9000"/>
  </r>
  <r>
    <x v="69"/>
    <n v="12400"/>
  </r>
  <r>
    <x v="70"/>
    <n v="1500"/>
  </r>
  <r>
    <x v="71"/>
    <n v="7300"/>
  </r>
  <r>
    <x v="72"/>
    <n v="3500"/>
  </r>
  <r>
    <x v="73"/>
    <n v="3000"/>
  </r>
  <r>
    <x v="74"/>
    <n v="1300"/>
  </r>
  <r>
    <x v="75"/>
    <n v="4900"/>
  </r>
  <r>
    <x v="76"/>
    <n v="3500"/>
  </r>
  <r>
    <x v="77"/>
    <n v="1500"/>
  </r>
  <r>
    <x v="78"/>
    <n v="13400"/>
  </r>
  <r>
    <x v="79"/>
    <n v="1000"/>
  </r>
  <r>
    <x v="80"/>
    <n v="4900"/>
  </r>
  <r>
    <x v="81"/>
    <n v="6400"/>
  </r>
  <r>
    <x v="82"/>
    <n v="3800"/>
  </r>
  <r>
    <x v="83"/>
    <n v="1500"/>
  </r>
  <r>
    <x v="84"/>
    <n v="12400"/>
  </r>
  <r>
    <x v="85"/>
    <n v="800"/>
  </r>
  <r>
    <x v="86"/>
    <n v="1500"/>
  </r>
  <r>
    <x v="87"/>
    <n v="1000"/>
  </r>
  <r>
    <x v="88"/>
    <n v="1200"/>
  </r>
  <r>
    <x v="89"/>
    <n v="1000"/>
  </r>
  <r>
    <x v="90"/>
    <n v="5400"/>
  </r>
  <r>
    <x v="91"/>
    <n v="12000"/>
  </r>
  <r>
    <x v="92"/>
    <n v="13000"/>
  </r>
  <r>
    <x v="93"/>
    <n v="3000"/>
  </r>
  <r>
    <x v="94"/>
    <n v="1000"/>
  </r>
  <r>
    <x v="95"/>
    <n v="12400"/>
  </r>
  <r>
    <x v="96"/>
    <n v="3400"/>
  </r>
  <r>
    <x v="97"/>
    <n v="5500"/>
  </r>
  <r>
    <x v="98"/>
    <n v="3500"/>
  </r>
  <r>
    <x v="99"/>
    <n v="1500"/>
  </r>
  <r>
    <x v="100"/>
    <n v="5700"/>
  </r>
  <r>
    <x v="101"/>
    <n v="1000"/>
  </r>
  <r>
    <x v="102"/>
    <n v="12000"/>
  </r>
  <r>
    <x v="103"/>
    <n v="12000"/>
  </r>
  <r>
    <x v="104"/>
    <n v="3500"/>
  </r>
  <r>
    <x v="105"/>
    <n v="5400"/>
  </r>
  <r>
    <x v="106"/>
    <n v="12400"/>
  </r>
  <r>
    <x v="107"/>
    <n v="800"/>
  </r>
  <r>
    <x v="108"/>
    <n v="3400"/>
  </r>
  <r>
    <x v="109"/>
    <n v="5700"/>
  </r>
  <r>
    <x v="110"/>
    <n v="4500"/>
  </r>
  <r>
    <x v="111"/>
    <n v="1500"/>
  </r>
  <r>
    <x v="112"/>
    <n v="1000"/>
  </r>
  <r>
    <x v="113"/>
    <n v="3400"/>
  </r>
  <r>
    <x v="114"/>
    <n v="3400"/>
  </r>
  <r>
    <x v="115"/>
    <n v="3500"/>
  </r>
  <r>
    <x v="116"/>
    <n v="1200"/>
  </r>
  <r>
    <x v="117"/>
    <n v="1000"/>
  </r>
  <r>
    <x v="118"/>
    <n v="3000"/>
  </r>
  <r>
    <x v="119"/>
    <n v="3600"/>
  </r>
  <r>
    <x v="120"/>
    <n v="12000"/>
  </r>
  <r>
    <x v="121"/>
    <n v="5400"/>
  </r>
  <r>
    <x v="122"/>
    <n v="1200"/>
  </r>
  <r>
    <x v="123"/>
    <n v="12000"/>
  </r>
  <r>
    <x v="124"/>
    <n v="6500"/>
  </r>
  <r>
    <x v="125"/>
    <n v="1000"/>
  </r>
  <r>
    <x v="126"/>
    <n v="6500"/>
  </r>
  <r>
    <x v="127"/>
    <n v="1500"/>
  </r>
  <r>
    <x v="128"/>
    <n v="1000"/>
  </r>
  <r>
    <x v="129"/>
    <n v="1500"/>
  </r>
  <r>
    <x v="130"/>
    <n v="1000"/>
  </r>
  <r>
    <x v="131"/>
    <n v="9400"/>
  </r>
  <r>
    <x v="132"/>
    <n v="7300"/>
  </r>
  <r>
    <x v="133"/>
    <n v="1500"/>
  </r>
  <r>
    <x v="134"/>
    <n v="12000"/>
  </r>
  <r>
    <x v="135"/>
    <n v="9000"/>
  </r>
  <r>
    <x v="136"/>
    <n v="6000"/>
  </r>
  <r>
    <x v="137"/>
    <n v="3000"/>
  </r>
  <r>
    <x v="138"/>
    <n v="3000"/>
  </r>
  <r>
    <x v="139"/>
    <n v="1000"/>
  </r>
  <r>
    <x v="140"/>
    <n v="3000"/>
  </r>
  <r>
    <x v="141"/>
    <n v="1000"/>
  </r>
  <r>
    <x v="142"/>
    <n v="15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2400"/>
    <n v="16200"/>
  </r>
  <r>
    <x v="1"/>
    <n v="1200"/>
    <n v="5000"/>
  </r>
  <r>
    <x v="2"/>
    <n v="3000"/>
    <n v="6000"/>
  </r>
  <r>
    <x v="3"/>
    <n v="1000"/>
    <n v="5600"/>
  </r>
  <r>
    <x v="4"/>
    <n v="1000"/>
    <n v="5600"/>
  </r>
  <r>
    <x v="5"/>
    <n v="3500"/>
    <n v="12000"/>
  </r>
  <r>
    <x v="6"/>
    <n v="7000"/>
    <n v="12000"/>
  </r>
  <r>
    <x v="7"/>
    <n v="6000"/>
    <n v="12000"/>
  </r>
  <r>
    <x v="8"/>
    <n v="1200"/>
    <n v="10400"/>
  </r>
  <r>
    <x v="9"/>
    <n v="13400"/>
    <n v="22100"/>
  </r>
  <r>
    <x v="10"/>
    <n v="4500"/>
    <n v="15000"/>
  </r>
  <r>
    <x v="11"/>
    <n v="12400"/>
    <n v="16200"/>
  </r>
  <r>
    <x v="12"/>
    <n v="1500"/>
    <n v="7500"/>
  </r>
  <r>
    <x v="13"/>
    <n v="1000"/>
    <n v="3000"/>
  </r>
  <r>
    <x v="14"/>
    <n v="5500"/>
    <n v="29000"/>
  </r>
  <r>
    <x v="15"/>
    <n v="1000"/>
    <n v="3000"/>
  </r>
  <r>
    <x v="16"/>
    <n v="13000"/>
    <n v="19000"/>
  </r>
  <r>
    <x v="17"/>
    <n v="3400"/>
    <n v="7000"/>
  </r>
  <r>
    <x v="18"/>
    <n v="3600"/>
    <n v="12800"/>
  </r>
  <r>
    <x v="19"/>
    <n v="1200"/>
    <n v="5000"/>
  </r>
  <r>
    <x v="20"/>
    <n v="3400"/>
    <n v="7000"/>
  </r>
  <r>
    <x v="21"/>
    <n v="1000"/>
    <n v="5600"/>
  </r>
  <r>
    <x v="22"/>
    <n v="1500"/>
    <n v="7500"/>
  </r>
  <r>
    <x v="23"/>
    <n v="1500"/>
    <n v="7500"/>
  </r>
  <r>
    <x v="24"/>
    <n v="1000"/>
    <n v="5600"/>
  </r>
  <r>
    <x v="25"/>
    <n v="1200"/>
    <n v="5000"/>
  </r>
  <r>
    <x v="26"/>
    <n v="12000"/>
    <n v="15000"/>
  </r>
  <r>
    <x v="27"/>
    <n v="1000"/>
    <n v="5600"/>
  </r>
  <r>
    <x v="28"/>
    <n v="4210"/>
    <n v="5000"/>
  </r>
  <r>
    <x v="29"/>
    <n v="1000"/>
    <n v="5600"/>
  </r>
  <r>
    <x v="30"/>
    <n v="3500"/>
    <n v="12000"/>
  </r>
  <r>
    <x v="31"/>
    <n v="12400"/>
    <n v="16200"/>
  </r>
  <r>
    <x v="32"/>
    <n v="9000"/>
    <n v="12000"/>
  </r>
  <r>
    <x v="33"/>
    <n v="4210"/>
    <n v="5000"/>
  </r>
  <r>
    <x v="34"/>
    <n v="1000"/>
    <n v="5600"/>
  </r>
  <r>
    <x v="35"/>
    <n v="1200"/>
    <n v="5000"/>
  </r>
  <r>
    <x v="36"/>
    <n v="1000"/>
    <n v="3000"/>
  </r>
  <r>
    <x v="37"/>
    <n v="1300"/>
    <n v="6000"/>
  </r>
  <r>
    <x v="38"/>
    <n v="5500"/>
    <n v="10100"/>
  </r>
  <r>
    <x v="39"/>
    <n v="1500"/>
    <n v="7500"/>
  </r>
  <r>
    <x v="40"/>
    <n v="7200"/>
    <n v="13400"/>
  </r>
  <r>
    <x v="41"/>
    <n v="3000"/>
    <n v="6000"/>
  </r>
  <r>
    <x v="42"/>
    <n v="5700"/>
    <n v="12100"/>
  </r>
  <r>
    <x v="43"/>
    <n v="1500"/>
    <n v="7500"/>
  </r>
  <r>
    <x v="44"/>
    <n v="3000"/>
    <n v="6000"/>
  </r>
  <r>
    <x v="45"/>
    <n v="6400"/>
    <n v="12600"/>
  </r>
  <r>
    <x v="46"/>
    <n v="3000"/>
    <n v="6000"/>
  </r>
  <r>
    <x v="47"/>
    <n v="1000"/>
    <n v="5600"/>
  </r>
  <r>
    <x v="48"/>
    <n v="12000"/>
    <n v="15000"/>
  </r>
  <r>
    <x v="49"/>
    <n v="5500"/>
    <n v="29000"/>
  </r>
  <r>
    <x v="50"/>
    <n v="12800"/>
    <n v="16600"/>
  </r>
  <r>
    <x v="51"/>
    <n v="1500"/>
    <n v="7500"/>
  </r>
  <r>
    <x v="52"/>
    <n v="1000"/>
    <n v="5600"/>
  </r>
  <r>
    <x v="53"/>
    <n v="5500"/>
    <n v="10100"/>
  </r>
  <r>
    <x v="54"/>
    <n v="4210"/>
    <n v="5000"/>
  </r>
  <r>
    <x v="55"/>
    <n v="1000"/>
    <n v="5600"/>
  </r>
  <r>
    <x v="56"/>
    <n v="3400"/>
    <n v="7000"/>
  </r>
  <r>
    <x v="57"/>
    <n v="12400"/>
    <n v="16200"/>
  </r>
  <r>
    <x v="58"/>
    <n v="3000"/>
    <n v="6000"/>
  </r>
  <r>
    <x v="59"/>
    <n v="1500"/>
    <n v="7500"/>
  </r>
  <r>
    <x v="60"/>
    <n v="3400"/>
    <n v="7000"/>
  </r>
  <r>
    <x v="61"/>
    <n v="1000"/>
    <n v="5600"/>
  </r>
  <r>
    <x v="62"/>
    <n v="12000"/>
    <n v="15000"/>
  </r>
  <r>
    <x v="63"/>
    <n v="4500"/>
    <n v="15000"/>
  </r>
  <r>
    <x v="64"/>
    <n v="1600"/>
    <n v="9400"/>
  </r>
  <r>
    <x v="65"/>
    <n v="1200"/>
    <n v="5000"/>
  </r>
  <r>
    <x v="66"/>
    <n v="1000"/>
    <n v="3000"/>
  </r>
  <r>
    <x v="67"/>
    <n v="1000"/>
    <n v="5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2400"/>
    <n v="16200"/>
    <n v="3600"/>
  </r>
  <r>
    <x v="1"/>
    <n v="1200"/>
    <n v="5000"/>
    <n v="9000"/>
  </r>
  <r>
    <x v="2"/>
    <n v="3000"/>
    <n v="6000"/>
    <n v="2500"/>
  </r>
  <r>
    <x v="3"/>
    <n v="1000"/>
    <n v="5600"/>
    <n v="13700"/>
  </r>
  <r>
    <x v="4"/>
    <n v="1000"/>
    <n v="5600"/>
    <n v="13700"/>
  </r>
  <r>
    <x v="5"/>
    <n v="3500"/>
    <n v="12000"/>
    <n v="3500"/>
  </r>
  <r>
    <x v="6"/>
    <n v="7000"/>
    <n v="12000"/>
    <n v="10000"/>
  </r>
  <r>
    <x v="7"/>
    <n v="6000"/>
    <n v="12000"/>
    <n v="7500"/>
  </r>
  <r>
    <x v="8"/>
    <n v="1200"/>
    <n v="10400"/>
    <n v="4200"/>
  </r>
  <r>
    <x v="9"/>
    <n v="13400"/>
    <n v="22100"/>
    <n v="19400"/>
  </r>
  <r>
    <x v="10"/>
    <n v="4500"/>
    <n v="15000"/>
    <n v="6100"/>
  </r>
  <r>
    <x v="11"/>
    <n v="12400"/>
    <n v="16200"/>
    <n v="3600"/>
  </r>
  <r>
    <x v="12"/>
    <n v="1500"/>
    <n v="7500"/>
    <n v="10800"/>
  </r>
  <r>
    <x v="13"/>
    <n v="1000"/>
    <n v="3000"/>
    <n v="13000"/>
  </r>
  <r>
    <x v="14"/>
    <n v="5500"/>
    <n v="29000"/>
    <n v="2500"/>
  </r>
  <r>
    <x v="15"/>
    <n v="1000"/>
    <n v="3000"/>
    <n v="13000"/>
  </r>
  <r>
    <x v="16"/>
    <n v="13000"/>
    <n v="19000"/>
    <n v="15000"/>
  </r>
  <r>
    <x v="17"/>
    <n v="3400"/>
    <n v="7000"/>
    <n v="4400"/>
  </r>
  <r>
    <x v="18"/>
    <n v="3600"/>
    <n v="12800"/>
    <n v="4700"/>
  </r>
  <r>
    <x v="19"/>
    <n v="1200"/>
    <n v="5000"/>
    <n v="9000"/>
  </r>
  <r>
    <x v="20"/>
    <n v="3400"/>
    <n v="7000"/>
    <n v="4400"/>
  </r>
  <r>
    <x v="21"/>
    <n v="1000"/>
    <n v="5600"/>
    <n v="13700"/>
  </r>
  <r>
    <x v="22"/>
    <n v="1500"/>
    <n v="7500"/>
    <n v="10800"/>
  </r>
  <r>
    <x v="23"/>
    <n v="1500"/>
    <n v="7500"/>
    <n v="10800"/>
  </r>
  <r>
    <x v="24"/>
    <n v="1000"/>
    <n v="5600"/>
    <n v="13700"/>
  </r>
  <r>
    <x v="25"/>
    <n v="1200"/>
    <n v="5000"/>
    <n v="9000"/>
  </r>
  <r>
    <x v="26"/>
    <n v="12000"/>
    <n v="15000"/>
    <n v="2000"/>
  </r>
  <r>
    <x v="27"/>
    <n v="1000"/>
    <n v="5600"/>
    <n v="13700"/>
  </r>
  <r>
    <x v="28"/>
    <n v="4210"/>
    <n v="5000"/>
    <n v="5000"/>
  </r>
  <r>
    <x v="29"/>
    <n v="1000"/>
    <n v="5600"/>
    <n v="13700"/>
  </r>
  <r>
    <x v="30"/>
    <n v="3500"/>
    <n v="12000"/>
    <n v="3500"/>
  </r>
  <r>
    <x v="31"/>
    <n v="12400"/>
    <n v="16200"/>
    <n v="3600"/>
  </r>
  <r>
    <x v="32"/>
    <n v="9000"/>
    <n v="12000"/>
    <n v="9000"/>
  </r>
  <r>
    <x v="33"/>
    <n v="4210"/>
    <n v="5000"/>
    <n v="5000"/>
  </r>
  <r>
    <x v="34"/>
    <n v="1000"/>
    <n v="5600"/>
    <n v="13700"/>
  </r>
  <r>
    <x v="35"/>
    <n v="1200"/>
    <n v="5000"/>
    <n v="9000"/>
  </r>
  <r>
    <x v="36"/>
    <n v="1000"/>
    <n v="3000"/>
    <n v="13000"/>
  </r>
  <r>
    <x v="37"/>
    <n v="1300"/>
    <n v="6000"/>
    <n v="4600"/>
  </r>
  <r>
    <x v="38"/>
    <n v="5500"/>
    <n v="10100"/>
    <n v="9800"/>
  </r>
  <r>
    <x v="39"/>
    <n v="1500"/>
    <n v="7500"/>
    <n v="10800"/>
  </r>
  <r>
    <x v="40"/>
    <n v="7200"/>
    <n v="13400"/>
    <n v="11600"/>
  </r>
  <r>
    <x v="41"/>
    <n v="3000"/>
    <n v="6000"/>
    <n v="2500"/>
  </r>
  <r>
    <x v="42"/>
    <n v="5700"/>
    <n v="12100"/>
    <n v="11000"/>
  </r>
  <r>
    <x v="43"/>
    <n v="1500"/>
    <n v="7500"/>
    <n v="10800"/>
  </r>
  <r>
    <x v="44"/>
    <n v="3000"/>
    <n v="6000"/>
    <n v="2500"/>
  </r>
  <r>
    <x v="45"/>
    <n v="6400"/>
    <n v="12600"/>
    <n v="8600"/>
  </r>
  <r>
    <x v="46"/>
    <n v="3000"/>
    <n v="6000"/>
    <n v="2500"/>
  </r>
  <r>
    <x v="47"/>
    <n v="1000"/>
    <n v="5600"/>
    <n v="13700"/>
  </r>
  <r>
    <x v="48"/>
    <n v="12000"/>
    <n v="15000"/>
    <n v="2000"/>
  </r>
  <r>
    <x v="49"/>
    <n v="5500"/>
    <n v="29000"/>
    <n v="2500"/>
  </r>
  <r>
    <x v="50"/>
    <n v="12800"/>
    <n v="16600"/>
    <n v="4100"/>
  </r>
  <r>
    <x v="51"/>
    <n v="1500"/>
    <n v="7500"/>
    <n v="10800"/>
  </r>
  <r>
    <x v="52"/>
    <n v="1000"/>
    <n v="5600"/>
    <n v="13700"/>
  </r>
  <r>
    <x v="53"/>
    <n v="5500"/>
    <n v="10100"/>
    <n v="9800"/>
  </r>
  <r>
    <x v="54"/>
    <n v="4210"/>
    <n v="5000"/>
    <n v="5000"/>
  </r>
  <r>
    <x v="55"/>
    <n v="1000"/>
    <n v="5600"/>
    <n v="13700"/>
  </r>
  <r>
    <x v="56"/>
    <n v="3400"/>
    <n v="7000"/>
    <n v="4400"/>
  </r>
  <r>
    <x v="57"/>
    <n v="12400"/>
    <n v="16200"/>
    <n v="3600"/>
  </r>
  <r>
    <x v="58"/>
    <n v="3000"/>
    <n v="6000"/>
    <n v="2500"/>
  </r>
  <r>
    <x v="59"/>
    <n v="1500"/>
    <n v="7500"/>
    <n v="10800"/>
  </r>
  <r>
    <x v="60"/>
    <n v="3400"/>
    <n v="7000"/>
    <n v="4400"/>
  </r>
  <r>
    <x v="61"/>
    <n v="1000"/>
    <n v="5600"/>
    <n v="13700"/>
  </r>
  <r>
    <x v="62"/>
    <n v="12000"/>
    <n v="15000"/>
    <n v="2000"/>
  </r>
  <r>
    <x v="63"/>
    <n v="4500"/>
    <n v="15000"/>
    <n v="6100"/>
  </r>
  <r>
    <x v="64"/>
    <n v="1600"/>
    <n v="9400"/>
    <n v="11500"/>
  </r>
  <r>
    <x v="65"/>
    <n v="1200"/>
    <n v="5000"/>
    <n v="9000"/>
  </r>
  <r>
    <x v="66"/>
    <n v="1000"/>
    <n v="3000"/>
    <n v="13000"/>
  </r>
  <r>
    <x v="67"/>
    <n v="1000"/>
    <n v="5600"/>
    <n v="13700"/>
  </r>
  <r>
    <x v="68"/>
    <n v="9000"/>
    <n v="12000"/>
    <n v="9000"/>
  </r>
  <r>
    <x v="69"/>
    <n v="12400"/>
    <n v="16200"/>
    <n v="3600"/>
  </r>
  <r>
    <x v="70"/>
    <n v="1500"/>
    <n v="7500"/>
    <n v="10800"/>
  </r>
  <r>
    <x v="71"/>
    <n v="7300"/>
    <n v="15500"/>
    <n v="12100"/>
  </r>
  <r>
    <x v="72"/>
    <n v="3500"/>
    <n v="12000"/>
    <n v="3500"/>
  </r>
  <r>
    <x v="73"/>
    <n v="3000"/>
    <n v="6000"/>
    <n v="2500"/>
  </r>
  <r>
    <x v="74"/>
    <n v="1300"/>
    <n v="6000"/>
    <n v="4600"/>
  </r>
  <r>
    <x v="75"/>
    <n v="4900"/>
    <n v="8400"/>
    <n v="7700"/>
  </r>
  <r>
    <x v="76"/>
    <n v="3500"/>
    <n v="12000"/>
    <n v="3500"/>
  </r>
  <r>
    <x v="77"/>
    <n v="1500"/>
    <n v="7500"/>
    <n v="10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33FCC-F790-40B5-A105-0135856C2F0E}" name="PivotTable1" cacheId="3" applyNumberFormats="0" applyBorderFormats="0" applyFontFormats="0" applyPatternFormats="0" applyAlignmentFormats="0" applyWidthHeightFormats="1" dataCaption="Nilai" updatedVersion="7" minRefreshableVersion="3" useAutoFormatting="1" itemPrintTitles="1" createdVersion="7" indent="0" outline="1" outlineData="1" multipleFieldFilters="0">
  <location ref="A3:B26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23">
        <item x="15"/>
        <item x="0"/>
        <item x="1"/>
        <item x="2"/>
        <item x="3"/>
        <item x="4"/>
        <item x="5"/>
        <item x="6"/>
        <item x="7"/>
        <item x="8"/>
        <item x="14"/>
        <item x="9"/>
        <item x="10"/>
        <item x="19"/>
        <item x="11"/>
        <item x="12"/>
        <item x="13"/>
        <item x="16"/>
        <item x="17"/>
        <item x="18"/>
        <item x="20"/>
        <item x="21"/>
        <item t="default"/>
      </items>
    </pivotField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Jumlah dari Follow Probability" fld="0" baseField="0" baseItem="0" numFmtId="10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5C252-2EB5-4184-964C-6DB1634C2A6A}" name="PivotTable4" cacheId="6" applyNumberFormats="0" applyBorderFormats="0" applyFontFormats="0" applyPatternFormats="0" applyAlignmentFormats="0" applyWidthHeightFormats="1" dataCaption="Nilai" updatedVersion="7" minRefreshableVersion="3" useAutoFormatting="1" itemPrintTitles="1" createdVersion="7" indent="0" outline="1" outlineData="1" multipleFieldFilters="0">
  <location ref="R467:S546" firstHeaderRow="1" firstDataRow="1" firstDataCol="1"/>
  <pivotFields count="4">
    <pivotField axis="axisRow" showAll="0">
      <items count="79">
        <item x="33"/>
        <item x="34"/>
        <item x="63"/>
        <item x="17"/>
        <item x="64"/>
        <item x="18"/>
        <item x="35"/>
        <item x="36"/>
        <item x="37"/>
        <item x="65"/>
        <item x="38"/>
        <item x="66"/>
        <item x="19"/>
        <item x="67"/>
        <item x="68"/>
        <item x="12"/>
        <item x="0"/>
        <item x="22"/>
        <item x="13"/>
        <item x="69"/>
        <item x="39"/>
        <item x="8"/>
        <item x="50"/>
        <item x="29"/>
        <item x="30"/>
        <item x="51"/>
        <item x="1"/>
        <item x="2"/>
        <item x="70"/>
        <item x="40"/>
        <item x="52"/>
        <item x="14"/>
        <item x="15"/>
        <item x="41"/>
        <item x="9"/>
        <item x="71"/>
        <item x="3"/>
        <item x="23"/>
        <item x="53"/>
        <item x="54"/>
        <item x="20"/>
        <item x="42"/>
        <item x="72"/>
        <item x="10"/>
        <item x="55"/>
        <item x="56"/>
        <item x="43"/>
        <item x="44"/>
        <item x="4"/>
        <item x="57"/>
        <item x="58"/>
        <item x="45"/>
        <item x="46"/>
        <item x="73"/>
        <item x="5"/>
        <item x="47"/>
        <item x="24"/>
        <item x="6"/>
        <item x="25"/>
        <item x="31"/>
        <item x="74"/>
        <item x="59"/>
        <item x="60"/>
        <item x="75"/>
        <item x="11"/>
        <item x="61"/>
        <item x="76"/>
        <item x="77"/>
        <item x="48"/>
        <item x="32"/>
        <item x="49"/>
        <item x="26"/>
        <item x="62"/>
        <item x="27"/>
        <item x="21"/>
        <item x="16"/>
        <item x="7"/>
        <item x="28"/>
        <item t="default"/>
      </items>
    </pivotField>
    <pivotField numFmtId="169" showAll="0"/>
    <pivotField numFmtId="169" showAll="0"/>
    <pivotField dataField="1" numFmtId="169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Jumlah dari Price Per Story" fld="3" baseField="0" baseItem="0"/>
  </dataFields>
  <formats count="4">
    <format dxfId="3">
      <pivotArea outline="0" collapsedLevelsAreSubtotals="1" fieldPosition="0"/>
    </format>
    <format dxfId="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0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3" cacheId="2" dataOnRows="1" applyNumberFormats="0" applyBorderFormats="0" applyFontFormats="0" applyPatternFormats="0" applyAlignmentFormats="0" applyWidthHeightFormats="1" dataCaption="DATA" updatedVersion="7" showDrill="0" showMemberPropertyTips="0" useAutoFormatting="1" itemPrintTitles="1" createdVersion="1" indent="0" compact="0" compactData="0" gridDropZones="1">
  <location ref="C242:N464" firstHeaderRow="2" firstDataRow="2" firstDataCol="6"/>
  <pivotFields count="15">
    <pivotField axis="axisRow" compact="0" outline="0" showAll="0" includeNewItemsInFilter="1" defaultSubtotal="0">
      <items count="220">
        <item x="189"/>
        <item x="14"/>
        <item x="74"/>
        <item x="99"/>
        <item x="35"/>
        <item x="62"/>
        <item x="197"/>
        <item x="216"/>
        <item x="70"/>
        <item x="171"/>
        <item x="31"/>
        <item x="148"/>
        <item x="33"/>
        <item x="15"/>
        <item x="190"/>
        <item x="163"/>
        <item x="46"/>
        <item x="95"/>
        <item x="38"/>
        <item x="21"/>
        <item x="5"/>
        <item x="10"/>
        <item x="135"/>
        <item x="146"/>
        <item x="63"/>
        <item x="153"/>
        <item x="81"/>
        <item x="140"/>
        <item x="192"/>
        <item x="48"/>
        <item x="120"/>
        <item x="92"/>
        <item x="206"/>
        <item x="119"/>
        <item x="145"/>
        <item x="177"/>
        <item x="141"/>
        <item x="200"/>
        <item x="170"/>
        <item x="113"/>
        <item x="152"/>
        <item x="17"/>
        <item x="73"/>
        <item x="159"/>
        <item x="28"/>
        <item x="212"/>
        <item x="83"/>
        <item x="180"/>
        <item x="143"/>
        <item x="157"/>
        <item x="155"/>
        <item x="45"/>
        <item x="71"/>
        <item x="199"/>
        <item x="13"/>
        <item x="114"/>
        <item x="4"/>
        <item x="176"/>
        <item x="193"/>
        <item x="82"/>
        <item x="55"/>
        <item x="164"/>
        <item x="77"/>
        <item x="149"/>
        <item x="30"/>
        <item x="183"/>
        <item x="215"/>
        <item x="138"/>
        <item x="175"/>
        <item x="188"/>
        <item x="107"/>
        <item x="57"/>
        <item x="127"/>
        <item x="90"/>
        <item x="26"/>
        <item x="80"/>
        <item x="167"/>
        <item x="117"/>
        <item x="25"/>
        <item x="91"/>
        <item x="182"/>
        <item x="187"/>
        <item x="162"/>
        <item x="137"/>
        <item x="52"/>
        <item x="39"/>
        <item x="108"/>
        <item x="178"/>
        <item x="67"/>
        <item x="88"/>
        <item x="131"/>
        <item x="9"/>
        <item x="122"/>
        <item x="179"/>
        <item x="23"/>
        <item x="89"/>
        <item x="7"/>
        <item x="205"/>
        <item x="121"/>
        <item x="61"/>
        <item x="0"/>
        <item x="40"/>
        <item x="19"/>
        <item x="37"/>
        <item x="186"/>
        <item x="104"/>
        <item x="8"/>
        <item x="124"/>
        <item x="128"/>
        <item x="51"/>
        <item x="98"/>
        <item x="173"/>
        <item x="156"/>
        <item x="209"/>
        <item x="84"/>
        <item x="213"/>
        <item x="116"/>
        <item x="201"/>
        <item x="196"/>
        <item x="43"/>
        <item x="1"/>
        <item x="18"/>
        <item x="112"/>
        <item x="68"/>
        <item x="210"/>
        <item x="102"/>
        <item x="204"/>
        <item x="118"/>
        <item x="219"/>
        <item x="24"/>
        <item x="123"/>
        <item x="34"/>
        <item x="97"/>
        <item x="94"/>
        <item x="172"/>
        <item x="53"/>
        <item x="136"/>
        <item x="198"/>
        <item x="22"/>
        <item x="2"/>
        <item x="64"/>
        <item x="154"/>
        <item x="134"/>
        <item x="109"/>
        <item x="139"/>
        <item x="184"/>
        <item x="59"/>
        <item x="41"/>
        <item x="100"/>
        <item x="211"/>
        <item x="191"/>
        <item x="103"/>
        <item x="79"/>
        <item x="3"/>
        <item x="126"/>
        <item x="65"/>
        <item x="166"/>
        <item x="72"/>
        <item x="194"/>
        <item x="49"/>
        <item x="158"/>
        <item x="50"/>
        <item x="207"/>
        <item x="85"/>
        <item x="218"/>
        <item x="96"/>
        <item x="125"/>
        <item x="150"/>
        <item x="44"/>
        <item x="42"/>
        <item x="111"/>
        <item x="151"/>
        <item x="86"/>
        <item x="6"/>
        <item x="16"/>
        <item x="144"/>
        <item x="76"/>
        <item x="214"/>
        <item x="110"/>
        <item x="142"/>
        <item x="56"/>
        <item x="105"/>
        <item x="161"/>
        <item x="195"/>
        <item x="27"/>
        <item x="32"/>
        <item x="36"/>
        <item x="185"/>
        <item x="58"/>
        <item x="203"/>
        <item x="20"/>
        <item x="93"/>
        <item x="115"/>
        <item x="181"/>
        <item x="147"/>
        <item x="12"/>
        <item x="101"/>
        <item x="202"/>
        <item x="160"/>
        <item x="69"/>
        <item x="54"/>
        <item x="78"/>
        <item x="129"/>
        <item x="130"/>
        <item x="11"/>
        <item x="75"/>
        <item x="169"/>
        <item x="133"/>
        <item x="132"/>
        <item x="66"/>
        <item x="47"/>
        <item x="165"/>
        <item x="29"/>
        <item x="60"/>
        <item x="174"/>
        <item x="168"/>
        <item x="208"/>
        <item x="106"/>
        <item x="217"/>
        <item x="87"/>
      </items>
    </pivotField>
    <pivotField axis="axisRow" compact="0" outline="0" showAll="0" includeNewItemsInFilter="1">
      <items count="39">
        <item x="14"/>
        <item x="18"/>
        <item x="6"/>
        <item x="23"/>
        <item x="19"/>
        <item x="16"/>
        <item x="31"/>
        <item x="28"/>
        <item x="25"/>
        <item x="26"/>
        <item x="12"/>
        <item x="5"/>
        <item x="20"/>
        <item x="21"/>
        <item x="37"/>
        <item x="13"/>
        <item x="33"/>
        <item x="8"/>
        <item x="3"/>
        <item x="15"/>
        <item x="2"/>
        <item x="0"/>
        <item x="27"/>
        <item x="7"/>
        <item x="30"/>
        <item x="10"/>
        <item x="29"/>
        <item x="32"/>
        <item x="11"/>
        <item x="22"/>
        <item x="24"/>
        <item x="35"/>
        <item x="1"/>
        <item x="17"/>
        <item x="34"/>
        <item x="4"/>
        <item x="36"/>
        <item x="9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numFmtId="165" outline="0" showAll="0" includeNewItemsInFilter="1" defaultSubtotal="0">
      <items count="36">
        <item x="12"/>
        <item x="4"/>
        <item x="3"/>
        <item x="32"/>
        <item x="27"/>
        <item x="16"/>
        <item x="26"/>
        <item x="5"/>
        <item x="17"/>
        <item x="1"/>
        <item x="14"/>
        <item x="28"/>
        <item x="24"/>
        <item x="7"/>
        <item x="19"/>
        <item x="30"/>
        <item x="9"/>
        <item x="0"/>
        <item x="13"/>
        <item x="8"/>
        <item x="23"/>
        <item x="20"/>
        <item x="35"/>
        <item x="31"/>
        <item x="11"/>
        <item x="22"/>
        <item x="34"/>
        <item x="6"/>
        <item x="18"/>
        <item x="29"/>
        <item x="2"/>
        <item x="15"/>
        <item x="25"/>
        <item x="10"/>
        <item x="21"/>
        <item x="33"/>
      </items>
    </pivotField>
    <pivotField axis="axisRow" compact="0" numFmtId="165" outline="0" showAll="0" includeNewItemsInFilter="1" defaultSubtotal="0">
      <items count="35">
        <item x="4"/>
        <item x="3"/>
        <item x="18"/>
        <item x="13"/>
        <item x="5"/>
        <item x="15"/>
        <item x="8"/>
        <item x="12"/>
        <item x="26"/>
        <item x="28"/>
        <item x="21"/>
        <item x="25"/>
        <item x="6"/>
        <item x="17"/>
        <item x="33"/>
        <item x="1"/>
        <item x="30"/>
        <item x="16"/>
        <item x="10"/>
        <item x="23"/>
        <item x="20"/>
        <item x="14"/>
        <item x="29"/>
        <item x="2"/>
        <item x="32"/>
        <item x="11"/>
        <item x="24"/>
        <item x="27"/>
        <item x="7"/>
        <item x="19"/>
        <item x="31"/>
        <item x="0"/>
        <item x="9"/>
        <item x="22"/>
        <item x="34"/>
      </items>
    </pivotField>
    <pivotField axis="axisRow" compact="0" numFmtId="165" outline="0" showAll="0" includeNewItemsInFilter="1" defaultSubtotal="0">
      <items count="39">
        <item x="2"/>
        <item x="0"/>
        <item x="10"/>
        <item x="7"/>
        <item x="1"/>
        <item x="12"/>
        <item x="23"/>
        <item x="20"/>
        <item x="25"/>
        <item x="36"/>
        <item x="15"/>
        <item x="33"/>
        <item x="11"/>
        <item x="5"/>
        <item x="37"/>
        <item x="24"/>
        <item x="28"/>
        <item x="38"/>
        <item x="17"/>
        <item x="6"/>
        <item x="30"/>
        <item x="18"/>
        <item x="3"/>
        <item x="19"/>
        <item x="31"/>
        <item x="9"/>
        <item x="13"/>
        <item x="32"/>
        <item x="16"/>
        <item x="26"/>
        <item x="22"/>
        <item x="35"/>
        <item x="29"/>
        <item x="4"/>
        <item x="14"/>
        <item x="27"/>
        <item x="8"/>
        <item x="21"/>
        <item x="34"/>
      </items>
    </pivotField>
    <pivotField axis="axisRow" compact="0" numFmtId="10" outline="0" showAll="0" includeNewItemsInFilter="1" defaultSubtotal="0">
      <items count="26">
        <item x="17"/>
        <item x="25"/>
        <item x="0"/>
        <item x="20"/>
        <item x="22"/>
        <item x="21"/>
        <item x="15"/>
        <item x="13"/>
        <item x="1"/>
        <item x="8"/>
        <item x="11"/>
        <item x="6"/>
        <item x="2"/>
        <item x="9"/>
        <item x="14"/>
        <item x="18"/>
        <item x="16"/>
        <item x="5"/>
        <item x="12"/>
        <item x="4"/>
        <item x="3"/>
        <item x="10"/>
        <item x="7"/>
        <item x="19"/>
        <item x="23"/>
        <item x="24"/>
      </items>
    </pivotField>
    <pivotField compact="0" numFmtId="17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0" outline="0" showAll="0" includeNewItemsInFilter="1"/>
  </pivotFields>
  <rowFields count="6">
    <field x="0"/>
    <field x="5"/>
    <field x="6"/>
    <field x="7"/>
    <field x="8"/>
    <field x="1"/>
  </rowFields>
  <rowItems count="221">
    <i>
      <x/>
      <x v="31"/>
      <x v="25"/>
      <x v="5"/>
      <x v="14"/>
      <x/>
    </i>
    <i>
      <x v="1"/>
      <x v="18"/>
      <x v="32"/>
      <x v="2"/>
      <x v="13"/>
      <x v="10"/>
    </i>
    <i>
      <x v="2"/>
      <x v="13"/>
      <x v="1"/>
      <x v="13"/>
      <x v="18"/>
      <x v="23"/>
    </i>
    <i>
      <x v="3"/>
      <x v="1"/>
      <x v="3"/>
      <x v="34"/>
      <x v="18"/>
      <x v="10"/>
    </i>
    <i>
      <x v="4"/>
      <x v="15"/>
      <x v="9"/>
      <x v="20"/>
      <x v="15"/>
      <x v="27"/>
    </i>
    <i>
      <x v="5"/>
      <x v="21"/>
      <x v="17"/>
      <x v="21"/>
      <x v="15"/>
      <x v="4"/>
    </i>
    <i>
      <x v="6"/>
      <x v="1"/>
      <x/>
      <x v="33"/>
      <x v="12"/>
      <x v="35"/>
    </i>
    <i>
      <x v="7"/>
      <x v="30"/>
      <x v="23"/>
      <x/>
      <x v="5"/>
      <x v="25"/>
    </i>
    <i>
      <x v="8"/>
      <x v="14"/>
      <x v="23"/>
      <x v="17"/>
      <x v="16"/>
      <x v="14"/>
    </i>
    <i>
      <x v="9"/>
      <x v="8"/>
      <x v="6"/>
      <x v="10"/>
      <x v="21"/>
      <x v="5"/>
    </i>
    <i>
      <x v="10"/>
      <x v="6"/>
      <x v="11"/>
      <x v="29"/>
      <x v="16"/>
      <x v="7"/>
    </i>
    <i>
      <x v="11"/>
      <x v="8"/>
      <x v="6"/>
      <x v="10"/>
      <x v="4"/>
      <x v="5"/>
    </i>
    <i>
      <x v="12"/>
      <x v="11"/>
      <x v="8"/>
      <x v="16"/>
      <x v="15"/>
      <x v="24"/>
    </i>
    <i>
      <x v="13"/>
      <x v="10"/>
      <x v="18"/>
      <x v="12"/>
      <x v="21"/>
      <x v="15"/>
    </i>
    <i>
      <x v="14"/>
      <x v="5"/>
      <x v="7"/>
      <x v="26"/>
      <x v="11"/>
      <x v="25"/>
    </i>
    <i>
      <x v="15"/>
      <x v="2"/>
      <x v="1"/>
      <x v="22"/>
      <x v="18"/>
      <x v="10"/>
    </i>
    <i>
      <x v="16"/>
      <x v="27"/>
      <x v="15"/>
      <x v="22"/>
      <x v="10"/>
      <x v="4"/>
    </i>
    <i>
      <x v="17"/>
      <x v="1"/>
      <x/>
      <x v="33"/>
      <x v="18"/>
      <x v="35"/>
    </i>
    <i>
      <x v="18"/>
      <x v="3"/>
      <x v="4"/>
      <x v="11"/>
      <x v="18"/>
      <x v="31"/>
    </i>
    <i>
      <x v="19"/>
      <x v="14"/>
      <x v="5"/>
      <x v="18"/>
      <x v="8"/>
      <x v="1"/>
    </i>
    <i>
      <x v="20"/>
      <x v="7"/>
      <x v="4"/>
      <x v="1"/>
      <x v="12"/>
      <x v="11"/>
    </i>
    <i>
      <x v="21"/>
      <x v="1"/>
      <x v="1"/>
      <x v="3"/>
      <x v="11"/>
      <x v="25"/>
    </i>
    <i>
      <x v="22"/>
      <x v="2"/>
      <x v="1"/>
      <x v="22"/>
      <x v="16"/>
      <x v="25"/>
    </i>
    <i>
      <x v="23"/>
      <x v="5"/>
      <x v="7"/>
      <x v="26"/>
      <x v="15"/>
      <x v="25"/>
    </i>
    <i>
      <x v="24"/>
      <x v="17"/>
      <x v="13"/>
      <x v="23"/>
      <x v="18"/>
      <x v="12"/>
    </i>
    <i>
      <x v="25"/>
      <x v="1"/>
      <x/>
      <x v="33"/>
      <x v="16"/>
      <x v="35"/>
    </i>
    <i>
      <x v="26"/>
      <x v="18"/>
      <x v="32"/>
      <x v="2"/>
      <x v="8"/>
      <x v="10"/>
    </i>
    <i>
      <x v="27"/>
      <x v="5"/>
      <x v="7"/>
      <x v="26"/>
      <x v="7"/>
      <x v="25"/>
    </i>
    <i>
      <x v="28"/>
      <x v="8"/>
      <x v="6"/>
      <x v="10"/>
      <x v="6"/>
      <x v="5"/>
    </i>
    <i>
      <x v="29"/>
      <x v="19"/>
      <x v="15"/>
      <x v="19"/>
      <x v="10"/>
      <x v="18"/>
    </i>
    <i>
      <x v="30"/>
      <x v="1"/>
      <x/>
      <x v="33"/>
      <x v="2"/>
      <x v="35"/>
    </i>
    <i>
      <x v="31"/>
      <x v="9"/>
      <x v="15"/>
      <x v="4"/>
      <x v="4"/>
      <x v="32"/>
    </i>
    <i>
      <x v="32"/>
      <x v="7"/>
      <x v="4"/>
      <x v="1"/>
      <x v="10"/>
      <x v="11"/>
    </i>
    <i>
      <x v="33"/>
      <x v="2"/>
      <x v="1"/>
      <x v="22"/>
      <x v="21"/>
      <x v="18"/>
    </i>
    <i>
      <x v="34"/>
      <x v="31"/>
      <x v="25"/>
      <x v="5"/>
      <x v="7"/>
      <x/>
    </i>
    <i>
      <x v="35"/>
      <x v="7"/>
      <x v="4"/>
      <x v="1"/>
      <x v="10"/>
      <x v="11"/>
    </i>
    <i>
      <x v="36"/>
      <x v="1"/>
      <x v="3"/>
      <x v="34"/>
      <x v="10"/>
      <x v="19"/>
    </i>
    <i>
      <x v="37"/>
      <x v="5"/>
      <x v="7"/>
      <x v="26"/>
      <x v="9"/>
      <x v="25"/>
    </i>
    <i>
      <x v="38"/>
      <x v="1"/>
      <x v="3"/>
      <x v="34"/>
      <x v="16"/>
      <x v="19"/>
    </i>
    <i>
      <x v="39"/>
      <x v="8"/>
      <x v="6"/>
      <x v="10"/>
      <x v="14"/>
      <x v="20"/>
    </i>
    <i>
      <x v="40"/>
      <x v="2"/>
      <x v="1"/>
      <x v="22"/>
      <x v="7"/>
      <x v="18"/>
    </i>
    <i>
      <x v="41"/>
      <x v="5"/>
      <x v="7"/>
      <x v="26"/>
      <x v="11"/>
      <x v="25"/>
    </i>
    <i>
      <x v="42"/>
      <x v="27"/>
      <x v="15"/>
      <x v="22"/>
      <x v="16"/>
      <x v="2"/>
    </i>
    <i>
      <x v="43"/>
      <x v="5"/>
      <x v="7"/>
      <x v="26"/>
      <x v="22"/>
      <x v="25"/>
    </i>
    <i>
      <x v="44"/>
      <x v="20"/>
      <x v="33"/>
      <x v="2"/>
      <x v="6"/>
      <x v="8"/>
    </i>
    <i>
      <x v="45"/>
      <x v="30"/>
      <x v="23"/>
      <x/>
      <x v="2"/>
      <x v="25"/>
    </i>
    <i>
      <x v="46"/>
      <x v="31"/>
      <x v="25"/>
      <x v="5"/>
      <x v="25"/>
      <x/>
    </i>
    <i>
      <x v="47"/>
      <x v="1"/>
      <x v="3"/>
      <x v="34"/>
      <x v="7"/>
      <x v="19"/>
    </i>
    <i>
      <x v="48"/>
      <x v="5"/>
      <x v="7"/>
      <x v="26"/>
      <x v="20"/>
      <x v="25"/>
    </i>
    <i>
      <x v="49"/>
      <x v="1"/>
      <x v="3"/>
      <x v="34"/>
      <x v="11"/>
      <x v="17"/>
    </i>
    <i>
      <x v="50"/>
      <x v="31"/>
      <x v="25"/>
      <x v="5"/>
      <x v="15"/>
      <x/>
    </i>
    <i>
      <x v="51"/>
      <x v="7"/>
      <x v="4"/>
      <x v="1"/>
      <x v="10"/>
      <x v="31"/>
    </i>
    <i>
      <x v="52"/>
      <x v="1"/>
      <x/>
      <x v="33"/>
      <x v="22"/>
      <x v="34"/>
    </i>
    <i>
      <x v="53"/>
      <x v="31"/>
      <x v="25"/>
      <x v="5"/>
      <x v="16"/>
      <x/>
    </i>
    <i>
      <x v="54"/>
      <x/>
      <x v="6"/>
      <x/>
      <x v="9"/>
      <x v="25"/>
    </i>
    <i>
      <x v="55"/>
      <x v="5"/>
      <x v="7"/>
      <x v="26"/>
      <x v="18"/>
      <x v="25"/>
    </i>
    <i>
      <x v="56"/>
      <x v="1"/>
      <x/>
      <x v="33"/>
      <x v="8"/>
      <x v="35"/>
    </i>
    <i>
      <x v="57"/>
      <x v="1"/>
      <x/>
      <x v="33"/>
      <x v="1"/>
      <x v="35"/>
    </i>
    <i>
      <x v="58"/>
      <x v="17"/>
      <x v="31"/>
      <x v="1"/>
      <x v="9"/>
      <x v="21"/>
    </i>
    <i>
      <x v="59"/>
      <x v="10"/>
      <x v="18"/>
      <x v="12"/>
      <x v="12"/>
      <x v="15"/>
    </i>
    <i>
      <x v="60"/>
      <x v="2"/>
      <x v="14"/>
      <x v="9"/>
      <x v="23"/>
      <x v="18"/>
    </i>
    <i>
      <x v="61"/>
      <x v="1"/>
      <x/>
      <x v="33"/>
      <x v="4"/>
      <x v="15"/>
    </i>
    <i>
      <x v="62"/>
      <x v="1"/>
      <x v="1"/>
      <x v="3"/>
      <x v="10"/>
      <x v="25"/>
    </i>
    <i>
      <x v="63"/>
      <x v="17"/>
      <x v="31"/>
      <x v="1"/>
      <x v="14"/>
      <x v="21"/>
    </i>
    <i>
      <x v="64"/>
      <x v="32"/>
      <x v="26"/>
      <x v="8"/>
      <x v="17"/>
      <x v="22"/>
    </i>
    <i>
      <x v="65"/>
      <x v="1"/>
      <x v="3"/>
      <x v="34"/>
      <x v="19"/>
      <x v="19"/>
    </i>
    <i>
      <x v="66"/>
      <x v="9"/>
      <x v="15"/>
      <x v="4"/>
      <x v="19"/>
      <x/>
    </i>
    <i>
      <x v="67"/>
      <x v="5"/>
      <x v="7"/>
      <x v="26"/>
      <x v="17"/>
      <x v="19"/>
    </i>
    <i>
      <x v="68"/>
      <x v="2"/>
      <x v="1"/>
      <x v="22"/>
      <x v="24"/>
      <x v="18"/>
    </i>
    <i>
      <x v="69"/>
      <x v="7"/>
      <x v="4"/>
      <x v="1"/>
      <x v="5"/>
      <x v="11"/>
    </i>
    <i>
      <x v="70"/>
      <x v="7"/>
      <x v="4"/>
      <x v="1"/>
      <x v="24"/>
      <x v="25"/>
    </i>
    <i>
      <x v="71"/>
      <x v="14"/>
      <x v="23"/>
      <x v="17"/>
      <x v="6"/>
      <x v="14"/>
    </i>
    <i>
      <x v="72"/>
      <x v="5"/>
      <x v="7"/>
      <x v="26"/>
      <x v="16"/>
      <x v="25"/>
    </i>
    <i>
      <x v="73"/>
      <x/>
      <x v="6"/>
      <x/>
      <x v="15"/>
      <x v="25"/>
    </i>
    <i>
      <x v="74"/>
      <x v="25"/>
      <x v="20"/>
      <x v="30"/>
      <x v="18"/>
      <x v="3"/>
    </i>
    <i>
      <x v="75"/>
      <x/>
      <x v="6"/>
      <x/>
      <x v="4"/>
      <x v="25"/>
    </i>
    <i>
      <x v="76"/>
      <x v="1"/>
      <x v="3"/>
      <x v="34"/>
      <x v="17"/>
      <x v="19"/>
    </i>
    <i>
      <x v="77"/>
      <x v="9"/>
      <x v="15"/>
      <x v="4"/>
      <x v="14"/>
      <x v="32"/>
    </i>
    <i>
      <x v="78"/>
      <x v="34"/>
      <x v="29"/>
      <x v="37"/>
      <x v="7"/>
      <x v="29"/>
    </i>
    <i>
      <x v="79"/>
      <x v="17"/>
      <x v="31"/>
      <x v="1"/>
      <x v="22"/>
      <x v="21"/>
    </i>
    <i>
      <x v="80"/>
      <x v="5"/>
      <x v="7"/>
      <x v="26"/>
      <x v="14"/>
      <x v="25"/>
    </i>
    <i>
      <x v="81"/>
      <x v="1"/>
      <x/>
      <x v="33"/>
      <x v="22"/>
      <x v="35"/>
    </i>
    <i>
      <x v="82"/>
      <x v="30"/>
      <x v="23"/>
      <x/>
      <x v="12"/>
      <x v="25"/>
    </i>
    <i>
      <x v="83"/>
      <x v="7"/>
      <x v="4"/>
      <x v="1"/>
      <x v="18"/>
      <x v="25"/>
    </i>
    <i>
      <x v="84"/>
      <x v="3"/>
      <x v="4"/>
      <x v="11"/>
      <x v="3"/>
      <x v="31"/>
    </i>
    <i>
      <x v="85"/>
      <x v="35"/>
      <x v="30"/>
      <x v="38"/>
      <x v="23"/>
      <x v="4"/>
    </i>
    <i>
      <x v="86"/>
      <x v="5"/>
      <x v="7"/>
      <x v="26"/>
      <x v="10"/>
      <x v="28"/>
    </i>
    <i>
      <x v="87"/>
      <x v="31"/>
      <x v="25"/>
      <x v="5"/>
      <x v="10"/>
      <x/>
    </i>
    <i>
      <x v="88"/>
      <x v="26"/>
      <x v="24"/>
      <x v="31"/>
      <x v="16"/>
      <x v="36"/>
    </i>
    <i>
      <x v="89"/>
      <x v="33"/>
      <x v="28"/>
      <x v="36"/>
      <x v="7"/>
      <x v="28"/>
    </i>
    <i>
      <x v="90"/>
      <x v="1"/>
      <x v="3"/>
      <x v="34"/>
      <x v="24"/>
      <x v="19"/>
    </i>
    <i>
      <x v="91"/>
      <x v="16"/>
      <x v="12"/>
      <x v="19"/>
      <x v="12"/>
      <x v="37"/>
    </i>
    <i>
      <x v="92"/>
      <x v="5"/>
      <x v="7"/>
      <x v="26"/>
      <x v="15"/>
      <x v="25"/>
    </i>
    <i>
      <x v="93"/>
      <x v="5"/>
      <x v="7"/>
      <x v="26"/>
      <x v="20"/>
      <x v="25"/>
    </i>
    <i>
      <x v="94"/>
      <x v="17"/>
      <x v="13"/>
      <x v="23"/>
      <x v="17"/>
      <x v="12"/>
    </i>
    <i>
      <x v="95"/>
      <x v="24"/>
      <x v="15"/>
      <x v="25"/>
      <x v="8"/>
      <x v="10"/>
    </i>
    <i>
      <x v="96"/>
      <x v="13"/>
      <x v="1"/>
      <x v="13"/>
      <x v="17"/>
      <x v="23"/>
    </i>
    <i>
      <x v="97"/>
      <x v="1"/>
      <x/>
      <x v="33"/>
      <x v="15"/>
      <x v="35"/>
    </i>
    <i>
      <x v="98"/>
      <x v="7"/>
      <x v="4"/>
      <x v="1"/>
      <x v="7"/>
      <x v="11"/>
    </i>
    <i>
      <x v="99"/>
      <x v="14"/>
      <x v="5"/>
      <x v="18"/>
      <x v="13"/>
      <x v="1"/>
    </i>
    <i>
      <x v="100"/>
      <x v="17"/>
      <x v="31"/>
      <x v="1"/>
      <x v="2"/>
      <x v="21"/>
    </i>
    <i>
      <x v="101"/>
      <x v="26"/>
      <x v="24"/>
      <x v="31"/>
      <x v="3"/>
      <x v="36"/>
    </i>
    <i>
      <x v="102"/>
      <x v="8"/>
      <x v="6"/>
      <x v="10"/>
      <x v="21"/>
      <x v="5"/>
    </i>
    <i>
      <x v="103"/>
      <x v="18"/>
      <x v="16"/>
      <x v="27"/>
      <x v="14"/>
      <x v="34"/>
    </i>
    <i>
      <x v="104"/>
      <x v="2"/>
      <x v="1"/>
      <x v="22"/>
      <x v="15"/>
      <x v="18"/>
    </i>
    <i>
      <x v="105"/>
      <x v="8"/>
      <x v="6"/>
      <x v="10"/>
      <x v="10"/>
      <x v="25"/>
    </i>
    <i>
      <x v="106"/>
      <x v="19"/>
      <x v="15"/>
      <x v="19"/>
      <x v="2"/>
      <x v="17"/>
    </i>
    <i>
      <x v="107"/>
      <x v="5"/>
      <x v="7"/>
      <x v="26"/>
      <x v="8"/>
      <x v="25"/>
    </i>
    <i>
      <x v="108"/>
      <x v="1"/>
      <x v="3"/>
      <x v="34"/>
      <x v="4"/>
      <x v="19"/>
    </i>
    <i>
      <x v="109"/>
      <x v="18"/>
      <x v="16"/>
      <x v="27"/>
      <x v="18"/>
      <x v="34"/>
    </i>
    <i>
      <x v="110"/>
      <x v="5"/>
      <x v="7"/>
      <x v="26"/>
      <x v="13"/>
      <x v="25"/>
    </i>
    <i>
      <x v="111"/>
      <x v="9"/>
      <x v="15"/>
      <x v="4"/>
      <x v="16"/>
      <x v="32"/>
    </i>
    <i>
      <x v="112"/>
      <x v="5"/>
      <x v="7"/>
      <x v="26"/>
      <x v="4"/>
      <x v="25"/>
    </i>
    <i>
      <x v="113"/>
      <x v="1"/>
      <x v="3"/>
      <x v="34"/>
      <x v="14"/>
      <x v="25"/>
    </i>
    <i>
      <x v="114"/>
      <x v="5"/>
      <x v="7"/>
      <x v="26"/>
      <x v="2"/>
      <x v="25"/>
    </i>
    <i>
      <x v="115"/>
      <x v="2"/>
      <x v="1"/>
      <x v="22"/>
      <x v="10"/>
      <x v="10"/>
    </i>
    <i>
      <x v="116"/>
      <x v="17"/>
      <x v="31"/>
      <x v="1"/>
      <x/>
      <x v="21"/>
    </i>
    <i>
      <x v="117"/>
      <x v="1"/>
      <x v="3"/>
      <x v="34"/>
      <x v="10"/>
      <x v="19"/>
    </i>
    <i>
      <x v="118"/>
      <x v="2"/>
      <x v="1"/>
      <x v="22"/>
      <x v="3"/>
      <x v="18"/>
    </i>
    <i>
      <x v="119"/>
      <x v="14"/>
      <x v="23"/>
      <x v="17"/>
      <x v="23"/>
      <x v="14"/>
    </i>
    <i>
      <x v="120"/>
      <x v="9"/>
      <x v="15"/>
      <x v="4"/>
      <x v="8"/>
      <x v="32"/>
    </i>
    <i>
      <x v="121"/>
      <x v="1"/>
      <x v="3"/>
      <x v="34"/>
      <x v="17"/>
      <x v="19"/>
    </i>
    <i>
      <x v="122"/>
      <x v="1"/>
      <x v="3"/>
      <x v="34"/>
      <x v="2"/>
      <x v="32"/>
    </i>
    <i>
      <x v="123"/>
      <x v="2"/>
      <x v="14"/>
      <x v="9"/>
      <x v="4"/>
      <x v="18"/>
    </i>
    <i>
      <x v="124"/>
      <x v="8"/>
      <x v="6"/>
      <x v="10"/>
      <x v="17"/>
      <x v="28"/>
    </i>
    <i>
      <x v="125"/>
      <x v="5"/>
      <x v="7"/>
      <x v="26"/>
      <x v="18"/>
      <x v="15"/>
    </i>
    <i>
      <x v="126"/>
      <x v="2"/>
      <x v="1"/>
      <x v="22"/>
      <x v="3"/>
      <x v="18"/>
    </i>
    <i>
      <x v="127"/>
      <x v="30"/>
      <x v="23"/>
      <x/>
      <x v="14"/>
      <x v="20"/>
    </i>
    <i>
      <x v="128"/>
      <x v="7"/>
      <x v="4"/>
      <x v="1"/>
      <x v="18"/>
      <x v="11"/>
    </i>
    <i>
      <x v="129"/>
      <x v="2"/>
      <x v="2"/>
      <x v="7"/>
      <x v="8"/>
      <x v="13"/>
    </i>
    <i>
      <x v="130"/>
      <x v="1"/>
      <x v="3"/>
      <x v="34"/>
      <x v="24"/>
      <x v="19"/>
    </i>
    <i>
      <x v="131"/>
      <x v="29"/>
      <x v="27"/>
      <x v="32"/>
      <x v="11"/>
      <x v="6"/>
    </i>
    <i>
      <x v="132"/>
      <x v="31"/>
      <x v="25"/>
      <x v="5"/>
      <x v="17"/>
      <x/>
    </i>
    <i>
      <x v="133"/>
      <x v="2"/>
      <x v="1"/>
      <x v="22"/>
      <x v="12"/>
      <x v="18"/>
    </i>
    <i>
      <x v="134"/>
      <x v="17"/>
      <x v="31"/>
      <x v="1"/>
      <x v="2"/>
      <x v="21"/>
    </i>
    <i>
      <x v="135"/>
      <x v="35"/>
      <x v="30"/>
      <x v="38"/>
      <x v="10"/>
      <x v="4"/>
    </i>
    <i>
      <x v="136"/>
      <x v="1"/>
      <x/>
      <x v="33"/>
      <x v="2"/>
      <x v="19"/>
    </i>
    <i>
      <x v="137"/>
      <x v="7"/>
      <x v="4"/>
      <x v="1"/>
      <x v="17"/>
      <x v="11"/>
    </i>
    <i>
      <x v="138"/>
      <x v="21"/>
      <x v="17"/>
      <x v="21"/>
      <x v="18"/>
      <x v="4"/>
    </i>
    <i>
      <x v="139"/>
      <x v="30"/>
      <x v="23"/>
      <x/>
      <x v="12"/>
      <x v="20"/>
    </i>
    <i>
      <x v="140"/>
      <x v="2"/>
      <x v="2"/>
      <x v="7"/>
      <x v="5"/>
      <x v="13"/>
    </i>
    <i>
      <x v="141"/>
      <x v="7"/>
      <x v="4"/>
      <x v="1"/>
      <x v="18"/>
      <x v="11"/>
    </i>
    <i>
      <x v="142"/>
      <x v="30"/>
      <x v="23"/>
      <x/>
      <x v="14"/>
      <x v="11"/>
    </i>
    <i>
      <x v="143"/>
      <x v="1"/>
      <x v="3"/>
      <x v="34"/>
      <x v="9"/>
      <x v="10"/>
    </i>
    <i>
      <x v="144"/>
      <x v="1"/>
      <x v="3"/>
      <x v="34"/>
      <x v="15"/>
      <x/>
    </i>
    <i>
      <x v="145"/>
      <x v="9"/>
      <x v="15"/>
      <x v="4"/>
      <x v="5"/>
      <x v="32"/>
    </i>
    <i>
      <x v="146"/>
      <x v="7"/>
      <x v="4"/>
      <x v="1"/>
      <x v="16"/>
      <x v="31"/>
    </i>
    <i>
      <x v="147"/>
      <x v="2"/>
      <x v="14"/>
      <x v="9"/>
      <x v="6"/>
      <x v="18"/>
    </i>
    <i>
      <x v="148"/>
      <x v="8"/>
      <x v="6"/>
      <x v="10"/>
      <x v="3"/>
      <x v="25"/>
    </i>
    <i>
      <x v="149"/>
      <x v="9"/>
      <x v="15"/>
      <x v="4"/>
      <x v="24"/>
      <x v="10"/>
    </i>
    <i>
      <x v="150"/>
      <x v="1"/>
      <x v="3"/>
      <x v="34"/>
      <x v="18"/>
      <x v="19"/>
    </i>
    <i>
      <x v="151"/>
      <x v="1"/>
      <x v="3"/>
      <x v="34"/>
      <x v="20"/>
      <x/>
    </i>
    <i>
      <x v="152"/>
      <x v="24"/>
      <x v="15"/>
      <x v="25"/>
      <x v="24"/>
      <x v="10"/>
    </i>
    <i>
      <x v="153"/>
      <x v="2"/>
      <x v="1"/>
      <x v="22"/>
      <x v="20"/>
      <x v="18"/>
    </i>
    <i>
      <x v="154"/>
      <x v="31"/>
      <x v="25"/>
      <x v="5"/>
      <x v="19"/>
      <x/>
    </i>
    <i>
      <x v="155"/>
      <x v="3"/>
      <x v="4"/>
      <x v="11"/>
      <x v="16"/>
      <x v="31"/>
    </i>
    <i>
      <x v="156"/>
      <x v="5"/>
      <x v="7"/>
      <x v="26"/>
      <x v="17"/>
      <x v="25"/>
    </i>
    <i>
      <x v="157"/>
      <x v="7"/>
      <x v="4"/>
      <x v="1"/>
      <x v="10"/>
      <x v="31"/>
    </i>
    <i>
      <x v="158"/>
      <x v="9"/>
      <x v="15"/>
      <x v="4"/>
      <x v="14"/>
      <x v="32"/>
    </i>
    <i>
      <x v="159"/>
      <x v="16"/>
      <x v="12"/>
      <x v="19"/>
      <x v="14"/>
      <x v="21"/>
    </i>
    <i>
      <x v="160"/>
      <x v="8"/>
      <x v="6"/>
      <x v="10"/>
      <x v="17"/>
      <x v="37"/>
    </i>
    <i>
      <x v="161"/>
      <x v="15"/>
      <x v="9"/>
      <x v="20"/>
      <x v="16"/>
      <x v="14"/>
    </i>
    <i>
      <x v="162"/>
      <x v="31"/>
      <x v="25"/>
      <x v="5"/>
      <x v="23"/>
      <x v="17"/>
    </i>
    <i>
      <x v="163"/>
      <x v="1"/>
      <x v="3"/>
      <x v="34"/>
      <x v="7"/>
      <x v="19"/>
    </i>
    <i>
      <x v="164"/>
      <x v="1"/>
      <x/>
      <x v="33"/>
      <x v="13"/>
      <x v="5"/>
    </i>
    <i>
      <x v="165"/>
      <x v="7"/>
      <x v="4"/>
      <x v="1"/>
      <x v="2"/>
      <x v="11"/>
    </i>
    <i>
      <x v="166"/>
      <x v="1"/>
      <x v="3"/>
      <x v="34"/>
      <x v="17"/>
      <x v="19"/>
    </i>
    <i>
      <x v="167"/>
      <x v="9"/>
      <x v="15"/>
      <x v="4"/>
      <x v="16"/>
      <x v="32"/>
    </i>
    <i>
      <x v="168"/>
      <x v="1"/>
      <x/>
      <x v="33"/>
      <x v="7"/>
      <x v="34"/>
    </i>
    <i>
      <x v="169"/>
      <x v="22"/>
      <x v="34"/>
      <x v="14"/>
      <x v="12"/>
      <x v="21"/>
    </i>
    <i>
      <x v="170"/>
      <x v="5"/>
      <x v="7"/>
      <x v="26"/>
      <x v="16"/>
      <x v="21"/>
    </i>
    <i>
      <x v="171"/>
      <x v="30"/>
      <x v="23"/>
      <x/>
      <x v="18"/>
      <x v="20"/>
    </i>
    <i>
      <x v="172"/>
      <x v="16"/>
      <x v="12"/>
      <x v="19"/>
      <x v="15"/>
      <x v="37"/>
    </i>
    <i>
      <x v="173"/>
      <x v="27"/>
      <x v="15"/>
      <x v="22"/>
      <x v="19"/>
      <x v="2"/>
    </i>
    <i>
      <x v="174"/>
      <x v="31"/>
      <x v="25"/>
      <x v="5"/>
      <x v="10"/>
      <x/>
    </i>
    <i>
      <x v="175"/>
      <x v="1"/>
      <x v="3"/>
      <x v="34"/>
      <x v="7"/>
      <x v="19"/>
    </i>
    <i>
      <x v="176"/>
      <x v="16"/>
      <x v="12"/>
      <x v="19"/>
      <x v="9"/>
      <x v="37"/>
    </i>
    <i>
      <x v="177"/>
      <x v="17"/>
      <x v="31"/>
      <x v="1"/>
      <x v="18"/>
      <x v="15"/>
    </i>
    <i>
      <x v="178"/>
      <x v="31"/>
      <x v="25"/>
      <x v="5"/>
      <x v="14"/>
      <x v="25"/>
    </i>
    <i>
      <x v="179"/>
      <x v="8"/>
      <x v="6"/>
      <x v="10"/>
      <x v="13"/>
      <x v="5"/>
    </i>
    <i>
      <x v="180"/>
      <x v="22"/>
      <x v="34"/>
      <x v="14"/>
      <x v="3"/>
      <x v="21"/>
    </i>
    <i>
      <x v="181"/>
      <x v="2"/>
      <x v="1"/>
      <x v="22"/>
      <x v="9"/>
      <x v="19"/>
    </i>
    <i>
      <x v="182"/>
      <x v="9"/>
      <x v="15"/>
      <x v="4"/>
      <x v="9"/>
      <x v="10"/>
    </i>
    <i>
      <x v="183"/>
      <x v="30"/>
      <x v="23"/>
      <x/>
      <x v="20"/>
      <x v="20"/>
    </i>
    <i>
      <x v="184"/>
      <x/>
      <x v="10"/>
      <x v="6"/>
      <x v="14"/>
      <x v="30"/>
    </i>
    <i>
      <x v="185"/>
      <x v="4"/>
      <x v="5"/>
      <x v="35"/>
      <x/>
      <x v="26"/>
    </i>
    <i>
      <x v="186"/>
      <x v="23"/>
      <x v="22"/>
      <x v="24"/>
      <x v="10"/>
      <x v="16"/>
    </i>
    <i>
      <x v="187"/>
      <x v="30"/>
      <x v="23"/>
      <x/>
      <x v="15"/>
      <x v="20"/>
    </i>
    <i>
      <x v="188"/>
      <x v="1"/>
      <x/>
      <x v="33"/>
      <x v="12"/>
      <x v="34"/>
    </i>
    <i>
      <x v="189"/>
      <x v="30"/>
      <x v="23"/>
      <x/>
      <x v="17"/>
      <x v="20"/>
    </i>
    <i>
      <x v="190"/>
      <x v="28"/>
      <x v="21"/>
      <x v="28"/>
      <x v="8"/>
      <x v="33"/>
    </i>
    <i>
      <x v="191"/>
      <x v="30"/>
      <x v="23"/>
      <x/>
      <x v="10"/>
      <x v="20"/>
    </i>
    <i>
      <x v="192"/>
      <x v="1"/>
      <x v="3"/>
      <x v="34"/>
      <x v="20"/>
      <x v="19"/>
    </i>
    <i>
      <x v="193"/>
      <x v="8"/>
      <x v="6"/>
      <x v="10"/>
      <x v="7"/>
      <x v="5"/>
    </i>
    <i>
      <x v="194"/>
      <x v="1"/>
      <x v="3"/>
      <x v="34"/>
      <x v="21"/>
      <x v="19"/>
    </i>
    <i>
      <x v="195"/>
      <x v="24"/>
      <x v="15"/>
      <x v="25"/>
      <x v="9"/>
      <x v="10"/>
    </i>
    <i>
      <x v="196"/>
      <x v="31"/>
      <x v="25"/>
      <x v="5"/>
      <x v="10"/>
      <x v="10"/>
    </i>
    <i>
      <x v="197"/>
      <x v="8"/>
      <x v="6"/>
      <x v="10"/>
      <x v="14"/>
      <x v="5"/>
    </i>
    <i>
      <x v="198"/>
      <x v="1"/>
      <x v="3"/>
      <x v="34"/>
      <x v="10"/>
      <x v="28"/>
    </i>
    <i>
      <x v="199"/>
      <x v="22"/>
      <x v="34"/>
      <x v="14"/>
      <x v="12"/>
      <x v="21"/>
    </i>
    <i>
      <x v="200"/>
      <x v="26"/>
      <x v="24"/>
      <x v="31"/>
      <x v="11"/>
      <x v="36"/>
    </i>
    <i>
      <x v="201"/>
      <x v="33"/>
      <x v="28"/>
      <x v="36"/>
      <x v="15"/>
      <x v="28"/>
    </i>
    <i>
      <x v="202"/>
      <x v="8"/>
      <x v="6"/>
      <x v="10"/>
      <x v="13"/>
      <x v="5"/>
    </i>
    <i>
      <x v="203"/>
      <x v="5"/>
      <x v="7"/>
      <x v="26"/>
      <x v="11"/>
      <x v="25"/>
    </i>
    <i>
      <x v="204"/>
      <x v="33"/>
      <x v="28"/>
      <x v="36"/>
      <x v="22"/>
      <x v="28"/>
    </i>
    <i>
      <x v="205"/>
      <x v="19"/>
      <x v="15"/>
      <x v="19"/>
      <x v="24"/>
      <x v="17"/>
    </i>
    <i>
      <x v="206"/>
      <x v="5"/>
      <x v="7"/>
      <x v="26"/>
      <x v="8"/>
      <x v="25"/>
    </i>
    <i>
      <x v="207"/>
      <x v="9"/>
      <x v="15"/>
      <x v="4"/>
      <x v="13"/>
      <x v="32"/>
    </i>
    <i>
      <x v="208"/>
      <x v="17"/>
      <x v="31"/>
      <x v="1"/>
      <x v="4"/>
      <x v="21"/>
    </i>
    <i>
      <x v="209"/>
      <x v="35"/>
      <x v="30"/>
      <x v="38"/>
      <x v="16"/>
      <x v="4"/>
    </i>
    <i>
      <x v="210"/>
      <x v="13"/>
      <x v="1"/>
      <x v="13"/>
      <x v="20"/>
      <x v="36"/>
    </i>
    <i>
      <x v="211"/>
      <x v="7"/>
      <x v="4"/>
      <x v="1"/>
      <x v="15"/>
      <x/>
    </i>
    <i>
      <x v="212"/>
      <x v="12"/>
      <x v="19"/>
      <x v="15"/>
      <x v="9"/>
      <x v="9"/>
    </i>
    <i>
      <x v="213"/>
      <x v="27"/>
      <x v="15"/>
      <x v="22"/>
      <x v="5"/>
      <x v="4"/>
    </i>
    <i>
      <x v="214"/>
      <x v="30"/>
      <x v="23"/>
      <x/>
      <x v="11"/>
      <x v="20"/>
    </i>
    <i>
      <x v="215"/>
      <x v="31"/>
      <x v="25"/>
      <x v="5"/>
      <x v="4"/>
      <x v="5"/>
    </i>
    <i>
      <x v="216"/>
      <x v="5"/>
      <x v="7"/>
      <x v="26"/>
      <x v="7"/>
      <x v="37"/>
    </i>
    <i>
      <x v="217"/>
      <x v="1"/>
      <x/>
      <x v="33"/>
      <x v="16"/>
      <x v="37"/>
    </i>
    <i>
      <x v="218"/>
      <x v="2"/>
      <x v="1"/>
      <x v="22"/>
      <x v="13"/>
      <x v="19"/>
    </i>
    <i>
      <x v="219"/>
      <x v="1"/>
      <x v="1"/>
      <x v="3"/>
      <x v="15"/>
      <x v="25"/>
    </i>
    <i t="grand">
      <x/>
    </i>
  </rowItems>
  <colItems count="1">
    <i/>
  </colItems>
  <formats count="1"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1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I52:J75" firstHeaderRow="2" firstDataRow="2" firstDataCol="1"/>
  <pivotFields count="5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2">
        <item x="14"/>
        <item x="0"/>
        <item x="1"/>
        <item x="2"/>
        <item x="3"/>
        <item x="4"/>
        <item x="19"/>
        <item x="9"/>
        <item x="5"/>
        <item x="6"/>
        <item x="13"/>
        <item x="7"/>
        <item x="8"/>
        <item x="17"/>
        <item x="10"/>
        <item x="11"/>
        <item x="12"/>
        <item x="15"/>
        <item x="20"/>
        <item x="16"/>
        <item x="18"/>
        <item t="default"/>
      </items>
    </pivotField>
    <pivotField compact="0" outline="0" showAll="0" includeNewItemsInFilter="1"/>
    <pivotField dataField="1" compact="0" numFmtId="10" outline="0" showAll="0" includeNewItemsInFilter="1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Jumlah dari Agency Fee" fld="4" baseField="0" baseItem="0" numFmtId="10"/>
  </dataFields>
  <formats count="1">
    <format dxfId="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EB686-EDDA-4D39-802D-86AA2191BD60}" name="PivotTable2" cacheId="4" applyNumberFormats="0" applyBorderFormats="0" applyFontFormats="0" applyPatternFormats="0" applyAlignmentFormats="0" applyWidthHeightFormats="1" dataCaption="Nilai" updatedVersion="7" minRefreshableVersion="3" useAutoFormatting="1" itemPrintTitles="1" createdVersion="7" indent="0" outline="1" outlineData="1" multipleFieldFilters="0">
  <location ref="L467:M611" firstHeaderRow="1" firstDataRow="1" firstDataCol="1"/>
  <pivotFields count="2">
    <pivotField axis="axisRow" showAll="0">
      <items count="144">
        <item x="95"/>
        <item x="109"/>
        <item x="33"/>
        <item x="34"/>
        <item x="80"/>
        <item x="81"/>
        <item x="117"/>
        <item x="63"/>
        <item x="17"/>
        <item x="64"/>
        <item x="82"/>
        <item x="18"/>
        <item x="127"/>
        <item x="35"/>
        <item x="135"/>
        <item x="36"/>
        <item x="37"/>
        <item x="118"/>
        <item x="128"/>
        <item x="65"/>
        <item x="83"/>
        <item x="38"/>
        <item x="66"/>
        <item x="136"/>
        <item x="137"/>
        <item x="19"/>
        <item x="138"/>
        <item x="139"/>
        <item x="67"/>
        <item x="96"/>
        <item x="129"/>
        <item x="68"/>
        <item x="12"/>
        <item x="0"/>
        <item x="22"/>
        <item x="130"/>
        <item x="84"/>
        <item x="140"/>
        <item x="13"/>
        <item x="69"/>
        <item x="39"/>
        <item x="119"/>
        <item x="8"/>
        <item x="141"/>
        <item x="97"/>
        <item x="50"/>
        <item x="29"/>
        <item x="30"/>
        <item x="51"/>
        <item x="1"/>
        <item x="2"/>
        <item x="70"/>
        <item x="85"/>
        <item x="40"/>
        <item x="52"/>
        <item x="98"/>
        <item x="14"/>
        <item x="99"/>
        <item x="15"/>
        <item x="120"/>
        <item x="41"/>
        <item x="9"/>
        <item x="142"/>
        <item x="71"/>
        <item x="3"/>
        <item x="121"/>
        <item x="86"/>
        <item x="23"/>
        <item x="53"/>
        <item x="54"/>
        <item x="87"/>
        <item x="110"/>
        <item x="20"/>
        <item x="100"/>
        <item x="88"/>
        <item x="42"/>
        <item x="111"/>
        <item x="72"/>
        <item x="101"/>
        <item x="10"/>
        <item x="55"/>
        <item x="56"/>
        <item x="43"/>
        <item x="102"/>
        <item x="44"/>
        <item x="4"/>
        <item x="131"/>
        <item x="57"/>
        <item x="122"/>
        <item x="58"/>
        <item x="45"/>
        <item x="123"/>
        <item x="46"/>
        <item x="103"/>
        <item x="89"/>
        <item x="73"/>
        <item x="5"/>
        <item x="47"/>
        <item x="24"/>
        <item x="6"/>
        <item x="25"/>
        <item x="31"/>
        <item x="74"/>
        <item x="59"/>
        <item x="104"/>
        <item x="105"/>
        <item x="60"/>
        <item x="75"/>
        <item x="11"/>
        <item x="112"/>
        <item x="61"/>
        <item x="76"/>
        <item x="124"/>
        <item x="77"/>
        <item x="48"/>
        <item x="90"/>
        <item x="32"/>
        <item x="49"/>
        <item x="106"/>
        <item x="113"/>
        <item x="26"/>
        <item x="107"/>
        <item x="91"/>
        <item x="125"/>
        <item x="62"/>
        <item x="27"/>
        <item x="21"/>
        <item x="108"/>
        <item x="126"/>
        <item x="132"/>
        <item x="92"/>
        <item x="114"/>
        <item x="133"/>
        <item x="16"/>
        <item x="7"/>
        <item x="115"/>
        <item x="78"/>
        <item x="28"/>
        <item x="93"/>
        <item x="134"/>
        <item x="79"/>
        <item x="116"/>
        <item x="94"/>
        <item t="default"/>
      </items>
    </pivotField>
    <pivotField dataField="1" numFmtId="169" showAll="0"/>
  </pivotFields>
  <rowFields count="1">
    <field x="0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Items count="1">
    <i/>
  </colItems>
  <dataFields count="1">
    <dataField name="Jumlah dari Price Per Post" fld="1" baseField="0" baseItem="0"/>
  </dataFields>
  <formats count="5">
    <format dxfId="10">
      <pivotArea outline="0" collapsedLevelsAreSubtotals="1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fieldPosition="0">
        <references count="1">
          <reference field="0" count="4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</reference>
        </references>
      </pivotArea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442E6-5B96-40E6-8253-FA9897C65F94}" name="PivotTable3" cacheId="5" applyNumberFormats="0" applyBorderFormats="0" applyFontFormats="0" applyPatternFormats="0" applyAlignmentFormats="0" applyWidthHeightFormats="1" dataCaption="Nilai" updatedVersion="7" minRefreshableVersion="3" useAutoFormatting="1" itemPrintTitles="1" createdVersion="7" indent="0" outline="1" outlineData="1" multipleFieldFilters="0">
  <location ref="O467:P536" firstHeaderRow="1" firstDataRow="1" firstDataCol="1"/>
  <pivotFields count="3">
    <pivotField axis="axisRow" showAll="0">
      <items count="69">
        <item x="33"/>
        <item x="34"/>
        <item x="63"/>
        <item x="17"/>
        <item x="64"/>
        <item x="18"/>
        <item x="35"/>
        <item x="36"/>
        <item x="37"/>
        <item x="65"/>
        <item x="38"/>
        <item x="66"/>
        <item x="19"/>
        <item x="67"/>
        <item x="12"/>
        <item x="0"/>
        <item x="22"/>
        <item x="13"/>
        <item x="39"/>
        <item x="8"/>
        <item x="50"/>
        <item x="29"/>
        <item x="30"/>
        <item x="51"/>
        <item x="1"/>
        <item x="2"/>
        <item x="40"/>
        <item x="52"/>
        <item x="14"/>
        <item x="15"/>
        <item x="41"/>
        <item x="9"/>
        <item x="3"/>
        <item x="23"/>
        <item x="53"/>
        <item x="54"/>
        <item x="20"/>
        <item x="42"/>
        <item x="10"/>
        <item x="55"/>
        <item x="56"/>
        <item x="43"/>
        <item x="44"/>
        <item x="4"/>
        <item x="57"/>
        <item x="58"/>
        <item x="45"/>
        <item x="46"/>
        <item x="5"/>
        <item x="47"/>
        <item x="24"/>
        <item x="6"/>
        <item x="25"/>
        <item x="31"/>
        <item x="59"/>
        <item x="60"/>
        <item x="11"/>
        <item x="61"/>
        <item x="48"/>
        <item x="32"/>
        <item x="49"/>
        <item x="26"/>
        <item x="62"/>
        <item x="27"/>
        <item x="21"/>
        <item x="16"/>
        <item x="7"/>
        <item x="28"/>
        <item t="default"/>
      </items>
    </pivotField>
    <pivotField numFmtId="169" showAll="0"/>
    <pivotField dataField="1" numFmtId="169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Jumlah dari Price Per Video Post" fld="2" baseField="0" baseItem="0"/>
  </dataFields>
  <formats count="4">
    <format dxfId="14">
      <pivotArea outline="0" collapsedLevelsAreSubtotals="1" fieldPosition="0"/>
    </format>
    <format dxfId="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0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C8:E48" firstHeaderRow="2" firstDataRow="2" firstDataCol="2"/>
  <pivotFields count="16">
    <pivotField compact="0" outline="0" showAll="0" includeNewItemsInFilter="1"/>
    <pivotField axis="axisRow" compact="0" outline="0" showAll="0" includeNewItemsInFilter="1">
      <items count="39">
        <item x="14"/>
        <item x="18"/>
        <item x="6"/>
        <item x="23"/>
        <item x="19"/>
        <item x="16"/>
        <item x="31"/>
        <item x="28"/>
        <item x="25"/>
        <item x="26"/>
        <item x="12"/>
        <item x="5"/>
        <item x="20"/>
        <item x="21"/>
        <item x="37"/>
        <item x="13"/>
        <item x="33"/>
        <item x="8"/>
        <item x="3"/>
        <item x="15"/>
        <item x="2"/>
        <item x="0"/>
        <item x="27"/>
        <item x="7"/>
        <item x="30"/>
        <item x="10"/>
        <item x="29"/>
        <item x="32"/>
        <item x="11"/>
        <item x="22"/>
        <item x="24"/>
        <item x="35"/>
        <item x="1"/>
        <item x="17"/>
        <item x="34"/>
        <item x="4"/>
        <item x="36"/>
        <item x="9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5" outline="0" showAll="0" includeNewItemsInFilter="1"/>
    <pivotField compact="0" numFmtId="165" outline="0" showAll="0" includeNewItemsInFilter="1"/>
    <pivotField compact="0" numFmtId="165" outline="0" showAll="0" includeNewItemsInFilter="1"/>
    <pivotField dataField="1" compact="0" numFmtId="10" outline="0" showAll="0" includeNewItemsInFilter="1"/>
    <pivotField compact="0" numFmtId="17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2">
        <item h="1" x="15"/>
        <item h="1" x="0"/>
        <item h="1" x="1"/>
        <item h="1" x="2"/>
        <item h="1" x="3"/>
        <item x="4"/>
        <item h="1" x="5"/>
        <item h="1" x="6"/>
        <item x="7"/>
        <item h="1" x="8"/>
        <item h="1" x="14"/>
        <item h="1" x="9"/>
        <item h="1" x="10"/>
        <item h="1" x="19"/>
        <item h="1" x="11"/>
        <item h="1" x="12"/>
        <item h="1" x="13"/>
        <item x="16"/>
        <item x="17"/>
        <item h="1" x="18"/>
        <item h="1" x="20"/>
        <item t="default"/>
      </items>
    </pivotField>
    <pivotField compact="0" outline="0" showAll="0" includeNewItemsInFilter="1"/>
    <pivotField compact="0" outline="0" showAll="0" includeNewItemsInFilter="1" defaultSubtotal="0"/>
    <pivotField compact="0" outline="0" showAll="0" includeNewItemsInFilter="1" defaultSubtotal="0"/>
  </pivotFields>
  <rowFields count="2">
    <field x="12"/>
    <field x="1"/>
  </rowFields>
  <rowItems count="39">
    <i>
      <x v="5"/>
      <x/>
    </i>
    <i r="1">
      <x v="1"/>
    </i>
    <i r="1">
      <x v="5"/>
    </i>
    <i r="1">
      <x v="11"/>
    </i>
    <i r="1">
      <x v="15"/>
    </i>
    <i r="1">
      <x v="19"/>
    </i>
    <i r="1">
      <x v="21"/>
    </i>
    <i r="1">
      <x v="25"/>
    </i>
    <i r="1">
      <x v="28"/>
    </i>
    <i r="1">
      <x v="34"/>
    </i>
    <i r="1">
      <x v="35"/>
    </i>
    <i t="default">
      <x v="5"/>
    </i>
    <i>
      <x v="8"/>
      <x/>
    </i>
    <i r="1">
      <x v="5"/>
    </i>
    <i r="1">
      <x v="13"/>
    </i>
    <i r="1">
      <x v="19"/>
    </i>
    <i r="1">
      <x v="21"/>
    </i>
    <i r="1">
      <x v="28"/>
    </i>
    <i r="1">
      <x v="34"/>
    </i>
    <i t="default">
      <x v="8"/>
    </i>
    <i>
      <x v="17"/>
      <x/>
    </i>
    <i r="1">
      <x v="13"/>
    </i>
    <i r="1">
      <x v="18"/>
    </i>
    <i r="1">
      <x v="25"/>
    </i>
    <i r="1">
      <x v="31"/>
    </i>
    <i r="1">
      <x v="32"/>
    </i>
    <i t="default">
      <x v="17"/>
    </i>
    <i>
      <x v="18"/>
      <x v="2"/>
    </i>
    <i r="1">
      <x v="10"/>
    </i>
    <i r="1">
      <x v="11"/>
    </i>
    <i r="1">
      <x v="17"/>
    </i>
    <i r="1">
      <x v="18"/>
    </i>
    <i r="1">
      <x v="19"/>
    </i>
    <i r="1">
      <x v="20"/>
    </i>
    <i r="1">
      <x v="25"/>
    </i>
    <i r="1">
      <x v="29"/>
    </i>
    <i r="1">
      <x v="35"/>
    </i>
    <i t="default">
      <x v="18"/>
    </i>
    <i t="grand">
      <x/>
    </i>
  </rowItems>
  <colItems count="1">
    <i/>
  </colItems>
  <dataFields count="1">
    <dataField name="Jumlah dari Follow Probability" fld="8" baseField="0" baseItem="0" numFmtId="10"/>
  </dataFields>
  <formats count="2">
    <format dxfId="16">
      <pivotArea outline="0" fieldPosition="0"/>
    </format>
    <format dxfId="1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2" cacheId="2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C235:D238" firstHeaderRow="2" firstDataRow="2" firstDataCol="1" rowPageCount="4" colPageCount="1"/>
  <pivotFields count="15">
    <pivotField axis="axisRow" dataField="1" compact="0" outline="0" showAll="0" includeNewItemsInFilter="1">
      <items count="221">
        <item x="189"/>
        <item x="14"/>
        <item x="74"/>
        <item x="99"/>
        <item x="35"/>
        <item x="62"/>
        <item x="197"/>
        <item x="216"/>
        <item x="70"/>
        <item x="171"/>
        <item x="31"/>
        <item x="148"/>
        <item x="33"/>
        <item x="15"/>
        <item x="190"/>
        <item x="163"/>
        <item x="46"/>
        <item x="95"/>
        <item x="38"/>
        <item x="21"/>
        <item x="5"/>
        <item x="10"/>
        <item x="135"/>
        <item x="146"/>
        <item x="63"/>
        <item x="153"/>
        <item x="81"/>
        <item x="140"/>
        <item x="192"/>
        <item x="48"/>
        <item x="120"/>
        <item x="92"/>
        <item x="206"/>
        <item x="119"/>
        <item x="145"/>
        <item x="177"/>
        <item x="141"/>
        <item x="200"/>
        <item x="170"/>
        <item x="113"/>
        <item x="152"/>
        <item x="17"/>
        <item x="73"/>
        <item x="159"/>
        <item x="28"/>
        <item x="212"/>
        <item x="83"/>
        <item x="180"/>
        <item x="143"/>
        <item x="157"/>
        <item x="155"/>
        <item x="45"/>
        <item x="71"/>
        <item x="199"/>
        <item x="13"/>
        <item x="114"/>
        <item x="4"/>
        <item x="176"/>
        <item x="193"/>
        <item x="82"/>
        <item x="55"/>
        <item x="164"/>
        <item x="77"/>
        <item x="149"/>
        <item x="30"/>
        <item x="183"/>
        <item x="215"/>
        <item x="138"/>
        <item x="175"/>
        <item x="188"/>
        <item x="107"/>
        <item x="57"/>
        <item x="127"/>
        <item x="90"/>
        <item x="26"/>
        <item x="80"/>
        <item x="167"/>
        <item x="117"/>
        <item x="25"/>
        <item x="91"/>
        <item x="182"/>
        <item x="187"/>
        <item x="162"/>
        <item x="137"/>
        <item x="52"/>
        <item x="39"/>
        <item x="108"/>
        <item x="178"/>
        <item x="67"/>
        <item x="88"/>
        <item x="131"/>
        <item x="9"/>
        <item x="122"/>
        <item x="179"/>
        <item x="23"/>
        <item x="89"/>
        <item x="7"/>
        <item x="205"/>
        <item x="121"/>
        <item x="61"/>
        <item x="0"/>
        <item x="40"/>
        <item x="19"/>
        <item x="37"/>
        <item x="186"/>
        <item x="104"/>
        <item x="8"/>
        <item x="124"/>
        <item x="128"/>
        <item x="51"/>
        <item x="98"/>
        <item x="173"/>
        <item x="156"/>
        <item x="209"/>
        <item x="84"/>
        <item x="213"/>
        <item x="116"/>
        <item x="201"/>
        <item x="196"/>
        <item x="43"/>
        <item x="1"/>
        <item x="18"/>
        <item x="112"/>
        <item x="68"/>
        <item x="210"/>
        <item x="102"/>
        <item x="204"/>
        <item x="118"/>
        <item x="219"/>
        <item x="24"/>
        <item x="123"/>
        <item x="34"/>
        <item x="97"/>
        <item x="94"/>
        <item x="172"/>
        <item x="53"/>
        <item x="136"/>
        <item x="198"/>
        <item x="22"/>
        <item x="2"/>
        <item x="64"/>
        <item x="154"/>
        <item x="134"/>
        <item x="109"/>
        <item x="139"/>
        <item x="184"/>
        <item x="59"/>
        <item x="41"/>
        <item x="100"/>
        <item x="211"/>
        <item x="191"/>
        <item x="103"/>
        <item x="79"/>
        <item x="3"/>
        <item x="126"/>
        <item x="65"/>
        <item x="166"/>
        <item x="72"/>
        <item x="194"/>
        <item x="49"/>
        <item x="158"/>
        <item x="50"/>
        <item x="207"/>
        <item x="85"/>
        <item x="218"/>
        <item x="96"/>
        <item x="125"/>
        <item x="150"/>
        <item x="44"/>
        <item x="42"/>
        <item x="111"/>
        <item x="151"/>
        <item x="86"/>
        <item x="6"/>
        <item x="16"/>
        <item x="144"/>
        <item x="76"/>
        <item x="214"/>
        <item x="110"/>
        <item x="142"/>
        <item x="56"/>
        <item x="105"/>
        <item x="161"/>
        <item x="195"/>
        <item x="27"/>
        <item x="32"/>
        <item x="36"/>
        <item x="185"/>
        <item x="58"/>
        <item x="203"/>
        <item x="20"/>
        <item x="93"/>
        <item x="115"/>
        <item x="181"/>
        <item x="147"/>
        <item x="12"/>
        <item x="101"/>
        <item x="202"/>
        <item x="160"/>
        <item x="69"/>
        <item x="54"/>
        <item x="78"/>
        <item x="129"/>
        <item x="130"/>
        <item x="11"/>
        <item x="75"/>
        <item x="169"/>
        <item x="133"/>
        <item x="132"/>
        <item x="66"/>
        <item x="47"/>
        <item x="165"/>
        <item x="29"/>
        <item x="60"/>
        <item x="174"/>
        <item x="168"/>
        <item x="208"/>
        <item x="106"/>
        <item x="217"/>
        <item x="87"/>
        <item t="default"/>
      </items>
    </pivotField>
    <pivotField axis="axisPage" compact="0" outline="0" showAll="0" includeNewItemsInFilter="1">
      <items count="39">
        <item h="1" x="14"/>
        <item h="1" x="18"/>
        <item h="1" x="6"/>
        <item h="1" x="23"/>
        <item x="19"/>
        <item x="16"/>
        <item h="1" x="31"/>
        <item h="1" x="28"/>
        <item x="25"/>
        <item x="26"/>
        <item x="12"/>
        <item x="5"/>
        <item h="1" x="20"/>
        <item h="1" x="21"/>
        <item h="1" x="37"/>
        <item x="13"/>
        <item x="33"/>
        <item x="8"/>
        <item h="1" x="3"/>
        <item h="1" x="15"/>
        <item x="2"/>
        <item x="0"/>
        <item x="27"/>
        <item x="7"/>
        <item x="30"/>
        <item h="1" x="10"/>
        <item h="1" x="29"/>
        <item x="32"/>
        <item x="11"/>
        <item x="22"/>
        <item h="1" x="24"/>
        <item h="1" x="35"/>
        <item x="1"/>
        <item x="17"/>
        <item h="1" x="34"/>
        <item h="1" x="4"/>
        <item x="36"/>
        <item h="1" x="9"/>
        <item t="default"/>
      </items>
    </pivotField>
    <pivotField axis="axisPage" compact="0" outline="0" showAll="0" includeNewItemsInFilter="1">
      <items count="44">
        <item x="38"/>
        <item x="23"/>
        <item x="40"/>
        <item x="37"/>
        <item x="31"/>
        <item x="16"/>
        <item x="17"/>
        <item x="32"/>
        <item x="18"/>
        <item x="34"/>
        <item x="19"/>
        <item x="21"/>
        <item x="29"/>
        <item x="24"/>
        <item x="33"/>
        <item x="4"/>
        <item x="7"/>
        <item x="26"/>
        <item x="25"/>
        <item x="27"/>
        <item x="10"/>
        <item x="2"/>
        <item x="15"/>
        <item x="22"/>
        <item x="28"/>
        <item x="11"/>
        <item h="1" x="35"/>
        <item h="1" x="9"/>
        <item h="1" x="0"/>
        <item h="1" x="36"/>
        <item h="1" x="12"/>
        <item h="1" x="39"/>
        <item h="1" x="3"/>
        <item h="1" x="42"/>
        <item h="1" x="5"/>
        <item h="1" x="1"/>
        <item h="1" x="30"/>
        <item h="1" x="8"/>
        <item h="1" x="20"/>
        <item h="1" x="6"/>
        <item h="1" x="13"/>
        <item h="1" x="14"/>
        <item h="1" x="41"/>
        <item t="default"/>
      </items>
    </pivotField>
    <pivotField compact="0" outline="0" showAll="0" includeNewItemsInFilter="1"/>
    <pivotField compact="0" outline="0" showAll="0" includeNewItemsInFilter="1"/>
    <pivotField compact="0" numFmtId="165" outline="0" showAll="0" includeNewItemsInFilter="1"/>
    <pivotField compact="0" numFmtId="165" outline="0" showAll="0" includeNewItemsInFilter="1"/>
    <pivotField compact="0" numFmtId="165" outline="0" showAll="0" includeNewItemsInFilter="1"/>
    <pivotField compact="0" numFmtId="10" outline="0" showAll="0" includeNewItemsInFilter="1"/>
    <pivotField compact="0" numFmtId="17" outline="0" showAll="0" includeNewItemsInFilter="1"/>
    <pivotField axis="axisPage" compact="0" outline="0" showAll="0" includeNewItemsInFilter="1">
      <items count="3">
        <item x="0"/>
        <item h="1" x="1"/>
        <item t="default"/>
      </items>
    </pivotField>
    <pivotField axis="axisPage" compact="0" outline="0" showAll="0" includeNewItemsInFilter="1">
      <items count="22">
        <item h="1" x="15"/>
        <item x="0"/>
        <item h="1" x="1"/>
        <item h="1" x="2"/>
        <item h="1" x="3"/>
        <item h="1" x="4"/>
        <item h="1" x="5"/>
        <item h="1" x="6"/>
        <item h="1" x="7"/>
        <item h="1" x="8"/>
        <item h="1" x="14"/>
        <item h="1" x="9"/>
        <item h="1" x="10"/>
        <item h="1" x="19"/>
        <item h="1" x="11"/>
        <item h="1" x="12"/>
        <item h="1" x="13"/>
        <item h="1" x="16"/>
        <item h="1" x="17"/>
        <item h="1" x="18"/>
        <item h="1" x="20"/>
        <item t="default"/>
      </items>
    </pivotField>
    <pivotField compact="0" outline="0" showAll="0" includeNewItemsInFilter="1"/>
    <pivotField compact="0" outline="0" showAll="0" includeNewItemsInFilter="1"/>
    <pivotField compact="0" numFmtId="10" outline="0" showAll="0" includeNewItemsInFilter="1"/>
  </pivotFields>
  <rowFields count="1">
    <field x="0"/>
  </rowFields>
  <rowItems count="2">
    <i>
      <x v="61"/>
    </i>
    <i t="grand">
      <x/>
    </i>
  </rowItems>
  <colItems count="1">
    <i/>
  </colItems>
  <pageFields count="4">
    <pageField fld="10" hier="0"/>
    <pageField fld="11" hier="0"/>
    <pageField fld="1" hier="0"/>
    <pageField fld="2" hier="0"/>
  </pageFields>
  <dataFields count="1">
    <dataField name="Hitung dari Influencer" fld="0" subtotal="count" baseField="0" baseItem="0"/>
  </dataFields>
  <formats count="4">
    <format dxfId="20">
      <pivotArea grandRow="1" outline="0" fieldPosition="0"/>
    </format>
    <format dxfId="19">
      <pivotArea dataOnly="0" labelOnly="1" grandRow="1" outline="0" fieldPosition="0"/>
    </format>
    <format dxfId="18">
      <pivotArea grandRow="1" outline="0" fieldPosition="0"/>
    </format>
    <format dxfId="17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" sqref="C1"/>
    </sheetView>
  </sheetViews>
  <sheetFormatPr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 t="s">
        <v>3</v>
      </c>
    </row>
    <row r="3" spans="1:3" x14ac:dyDescent="0.2">
      <c r="A3">
        <v>1</v>
      </c>
      <c r="B3">
        <v>2</v>
      </c>
      <c r="C3" t="s">
        <v>4</v>
      </c>
    </row>
    <row r="4" spans="1:3" x14ac:dyDescent="0.2">
      <c r="A4">
        <v>1</v>
      </c>
      <c r="B4">
        <v>3</v>
      </c>
      <c r="C4" t="s">
        <v>5</v>
      </c>
    </row>
    <row r="5" spans="1:3" x14ac:dyDescent="0.2">
      <c r="A5">
        <v>1</v>
      </c>
      <c r="B5">
        <v>4</v>
      </c>
      <c r="C5" t="s">
        <v>6</v>
      </c>
    </row>
    <row r="6" spans="1:3" x14ac:dyDescent="0.2">
      <c r="A6">
        <v>1</v>
      </c>
      <c r="B6">
        <v>5</v>
      </c>
      <c r="C6" t="s">
        <v>7</v>
      </c>
    </row>
    <row r="7" spans="1:3" x14ac:dyDescent="0.2">
      <c r="A7">
        <v>2</v>
      </c>
      <c r="B7">
        <v>6</v>
      </c>
      <c r="C7" t="s">
        <v>8</v>
      </c>
    </row>
    <row r="8" spans="1:3" x14ac:dyDescent="0.2">
      <c r="A8">
        <v>2</v>
      </c>
      <c r="B8">
        <v>7</v>
      </c>
      <c r="C8" t="s">
        <v>9</v>
      </c>
    </row>
    <row r="9" spans="1:3" x14ac:dyDescent="0.2">
      <c r="A9">
        <v>2</v>
      </c>
      <c r="B9">
        <v>8</v>
      </c>
      <c r="C9" t="s">
        <v>10</v>
      </c>
    </row>
    <row r="10" spans="1:3" x14ac:dyDescent="0.2">
      <c r="A10">
        <v>2</v>
      </c>
      <c r="B10">
        <v>9</v>
      </c>
      <c r="C10" t="s">
        <v>11</v>
      </c>
    </row>
    <row r="11" spans="1:3" x14ac:dyDescent="0.2">
      <c r="A11">
        <v>2</v>
      </c>
      <c r="B11">
        <v>10</v>
      </c>
      <c r="C11" t="s">
        <v>12</v>
      </c>
    </row>
    <row r="12" spans="1:3" x14ac:dyDescent="0.2">
      <c r="A12">
        <v>2</v>
      </c>
      <c r="B12">
        <v>11</v>
      </c>
      <c r="C12" t="s">
        <v>13</v>
      </c>
    </row>
    <row r="13" spans="1:3" x14ac:dyDescent="0.2">
      <c r="A13">
        <v>2</v>
      </c>
      <c r="B13">
        <v>12</v>
      </c>
      <c r="C13" t="s">
        <v>14</v>
      </c>
    </row>
    <row r="14" spans="1:3" x14ac:dyDescent="0.2">
      <c r="A14">
        <v>3</v>
      </c>
      <c r="B14">
        <v>13</v>
      </c>
      <c r="C14" t="s">
        <v>15</v>
      </c>
    </row>
    <row r="15" spans="1:3" x14ac:dyDescent="0.2">
      <c r="A15">
        <v>3</v>
      </c>
      <c r="B15">
        <v>14</v>
      </c>
      <c r="C15" t="s">
        <v>16</v>
      </c>
    </row>
    <row r="16" spans="1:3" x14ac:dyDescent="0.2">
      <c r="A16">
        <v>3</v>
      </c>
      <c r="B16">
        <v>15</v>
      </c>
      <c r="C16" t="s">
        <v>17</v>
      </c>
    </row>
    <row r="17" spans="1:3" x14ac:dyDescent="0.2">
      <c r="A17">
        <v>3</v>
      </c>
      <c r="B17">
        <v>16</v>
      </c>
      <c r="C17" t="s">
        <v>18</v>
      </c>
    </row>
    <row r="18" spans="1:3" x14ac:dyDescent="0.2">
      <c r="A18">
        <v>3</v>
      </c>
      <c r="B18">
        <v>17</v>
      </c>
      <c r="C18" t="s">
        <v>19</v>
      </c>
    </row>
    <row r="19" spans="1:3" x14ac:dyDescent="0.2">
      <c r="A19">
        <v>3</v>
      </c>
      <c r="B19">
        <v>18</v>
      </c>
      <c r="C19" t="s">
        <v>20</v>
      </c>
    </row>
    <row r="20" spans="1:3" x14ac:dyDescent="0.2">
      <c r="A20">
        <v>3</v>
      </c>
      <c r="B20">
        <v>19</v>
      </c>
      <c r="C20" t="s">
        <v>21</v>
      </c>
    </row>
    <row r="21" spans="1:3" x14ac:dyDescent="0.2">
      <c r="A21">
        <v>4</v>
      </c>
      <c r="B21">
        <v>20</v>
      </c>
      <c r="C21" t="s">
        <v>22</v>
      </c>
    </row>
    <row r="22" spans="1:3" x14ac:dyDescent="0.2">
      <c r="A22">
        <v>4</v>
      </c>
      <c r="B22">
        <v>21</v>
      </c>
      <c r="C2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C1" sqref="C1"/>
    </sheetView>
  </sheetViews>
  <sheetFormatPr defaultRowHeight="15" x14ac:dyDescent="0.2"/>
  <cols>
    <col min="1" max="1" width="14.2578125" customWidth="1"/>
    <col min="2" max="2" width="15.33203125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27</v>
      </c>
      <c r="B2">
        <v>1</v>
      </c>
      <c r="C2" s="1">
        <v>1.8100000000000002E-2</v>
      </c>
    </row>
    <row r="3" spans="1:3" x14ac:dyDescent="0.2">
      <c r="A3" t="s">
        <v>28</v>
      </c>
      <c r="B3">
        <v>2</v>
      </c>
      <c r="C3" s="1">
        <v>3.39E-2</v>
      </c>
    </row>
    <row r="4" spans="1:3" x14ac:dyDescent="0.2">
      <c r="A4" t="s">
        <v>29</v>
      </c>
      <c r="B4">
        <v>3</v>
      </c>
      <c r="C4" s="1">
        <v>2.3300000000000001E-2</v>
      </c>
    </row>
    <row r="5" spans="1:3" x14ac:dyDescent="0.2">
      <c r="A5" t="s">
        <v>30</v>
      </c>
      <c r="B5">
        <v>4</v>
      </c>
      <c r="C5" s="1">
        <v>6.1999999999999998E-3</v>
      </c>
    </row>
    <row r="6" spans="1:3" x14ac:dyDescent="0.2">
      <c r="A6" t="s">
        <v>31</v>
      </c>
      <c r="B6">
        <v>5</v>
      </c>
      <c r="C6" s="1">
        <v>2E-3</v>
      </c>
    </row>
    <row r="7" spans="1:3" x14ac:dyDescent="0.2">
      <c r="A7" t="s">
        <v>32</v>
      </c>
      <c r="B7">
        <v>6</v>
      </c>
      <c r="C7" s="1">
        <v>2.1399999999999999E-2</v>
      </c>
    </row>
    <row r="8" spans="1:3" x14ac:dyDescent="0.2">
      <c r="A8" t="s">
        <v>33</v>
      </c>
      <c r="B8">
        <v>7</v>
      </c>
      <c r="C8" s="1">
        <v>2.76E-2</v>
      </c>
    </row>
    <row r="9" spans="1:3" x14ac:dyDescent="0.2">
      <c r="A9" t="s">
        <v>34</v>
      </c>
      <c r="B9">
        <v>8</v>
      </c>
      <c r="C9" s="1">
        <v>2.3E-3</v>
      </c>
    </row>
    <row r="10" spans="1:3" x14ac:dyDescent="0.2">
      <c r="A10" t="s">
        <v>35</v>
      </c>
      <c r="B10">
        <v>9</v>
      </c>
      <c r="C10" s="1">
        <v>5.28E-2</v>
      </c>
    </row>
    <row r="11" spans="1:3" x14ac:dyDescent="0.2">
      <c r="A11" t="s">
        <v>36</v>
      </c>
      <c r="B11">
        <v>10</v>
      </c>
      <c r="C11" s="1">
        <v>4.3999999999999997E-2</v>
      </c>
    </row>
    <row r="12" spans="1:3" x14ac:dyDescent="0.2">
      <c r="A12" t="s">
        <v>37</v>
      </c>
      <c r="B12">
        <v>11</v>
      </c>
      <c r="C12" s="1">
        <v>4.53E-2</v>
      </c>
    </row>
    <row r="13" spans="1:3" x14ac:dyDescent="0.2">
      <c r="A13" t="s">
        <v>38</v>
      </c>
      <c r="B13">
        <v>12</v>
      </c>
      <c r="C13" s="1">
        <v>6.0900000000000003E-2</v>
      </c>
    </row>
    <row r="14" spans="1:3" x14ac:dyDescent="0.2">
      <c r="A14" t="s">
        <v>39</v>
      </c>
      <c r="B14">
        <v>13</v>
      </c>
      <c r="C14" s="1">
        <v>5.6399999999999999E-2</v>
      </c>
    </row>
    <row r="15" spans="1:3" x14ac:dyDescent="0.2">
      <c r="A15" t="s">
        <v>40</v>
      </c>
      <c r="B15">
        <v>14</v>
      </c>
      <c r="C15" s="1">
        <v>1.0800000000000001E-2</v>
      </c>
    </row>
    <row r="16" spans="1:3" x14ac:dyDescent="0.2">
      <c r="A16" t="s">
        <v>41</v>
      </c>
      <c r="B16">
        <v>15</v>
      </c>
      <c r="C16" s="1">
        <v>6.3600000000000004E-2</v>
      </c>
    </row>
    <row r="17" spans="1:3" x14ac:dyDescent="0.2">
      <c r="A17" t="s">
        <v>42</v>
      </c>
      <c r="B17">
        <v>16</v>
      </c>
      <c r="C17" s="1">
        <v>1.43E-2</v>
      </c>
    </row>
    <row r="18" spans="1:3" x14ac:dyDescent="0.2">
      <c r="A18" t="s">
        <v>43</v>
      </c>
      <c r="B18">
        <v>17</v>
      </c>
      <c r="C18" s="1">
        <v>2.1299999999999999E-2</v>
      </c>
    </row>
    <row r="19" spans="1:3" x14ac:dyDescent="0.2">
      <c r="A19" t="s">
        <v>44</v>
      </c>
      <c r="B19">
        <v>18</v>
      </c>
      <c r="C19" s="1">
        <v>8.2000000000000007E-3</v>
      </c>
    </row>
    <row r="20" spans="1:3" x14ac:dyDescent="0.2">
      <c r="A20" t="s">
        <v>45</v>
      </c>
      <c r="B20">
        <v>19</v>
      </c>
      <c r="C20" s="1">
        <v>3.4599999999999999E-2</v>
      </c>
    </row>
    <row r="21" spans="1:3" x14ac:dyDescent="0.2">
      <c r="A21" t="s">
        <v>46</v>
      </c>
      <c r="B21">
        <v>20</v>
      </c>
      <c r="C21" s="1">
        <v>5.6300000000000003E-2</v>
      </c>
    </row>
    <row r="22" spans="1:3" x14ac:dyDescent="0.2">
      <c r="A22" t="s">
        <v>47</v>
      </c>
      <c r="B22">
        <v>21</v>
      </c>
      <c r="C22" s="1">
        <v>5.6800000000000003E-2</v>
      </c>
    </row>
    <row r="23" spans="1:3" x14ac:dyDescent="0.2">
      <c r="A23" t="s">
        <v>48</v>
      </c>
      <c r="B23">
        <v>22</v>
      </c>
      <c r="C23" s="1">
        <v>4.4999999999999997E-3</v>
      </c>
    </row>
    <row r="24" spans="1:3" x14ac:dyDescent="0.2">
      <c r="A24" t="s">
        <v>49</v>
      </c>
      <c r="B24">
        <v>23</v>
      </c>
      <c r="C24" s="1">
        <v>3.7499999999999999E-2</v>
      </c>
    </row>
    <row r="25" spans="1:3" x14ac:dyDescent="0.2">
      <c r="A25" t="s">
        <v>50</v>
      </c>
      <c r="B25">
        <v>24</v>
      </c>
      <c r="C25" s="1">
        <v>5.2900000000000003E-2</v>
      </c>
    </row>
    <row r="26" spans="1:3" x14ac:dyDescent="0.2">
      <c r="A26" t="s">
        <v>51</v>
      </c>
      <c r="B26">
        <v>25</v>
      </c>
      <c r="C26" s="1">
        <v>7.1999999999999998E-3</v>
      </c>
    </row>
    <row r="27" spans="1:3" x14ac:dyDescent="0.2">
      <c r="A27" t="s">
        <v>52</v>
      </c>
      <c r="B27">
        <v>26</v>
      </c>
      <c r="C27" s="1">
        <v>3.56E-2</v>
      </c>
    </row>
    <row r="28" spans="1:3" x14ac:dyDescent="0.2">
      <c r="A28" t="s">
        <v>53</v>
      </c>
      <c r="B28">
        <v>27</v>
      </c>
      <c r="C28" s="1">
        <v>6.2100000000000002E-2</v>
      </c>
    </row>
    <row r="29" spans="1:3" x14ac:dyDescent="0.2">
      <c r="A29" t="s">
        <v>54</v>
      </c>
      <c r="B29">
        <v>28</v>
      </c>
      <c r="C29" s="1">
        <v>5.2600000000000001E-2</v>
      </c>
    </row>
    <row r="30" spans="1:3" x14ac:dyDescent="0.2">
      <c r="A30" t="s">
        <v>55</v>
      </c>
      <c r="B30">
        <v>29</v>
      </c>
      <c r="C30" s="1">
        <v>3.5200000000000002E-2</v>
      </c>
    </row>
    <row r="31" spans="1:3" x14ac:dyDescent="0.2">
      <c r="A31" t="s">
        <v>56</v>
      </c>
      <c r="B31">
        <v>30</v>
      </c>
      <c r="C31" s="1">
        <v>4.7500000000000001E-2</v>
      </c>
    </row>
    <row r="32" spans="1:3" x14ac:dyDescent="0.2">
      <c r="A32" t="s">
        <v>57</v>
      </c>
      <c r="B32">
        <v>31</v>
      </c>
      <c r="C32" s="1">
        <v>5.4100000000000002E-2</v>
      </c>
    </row>
    <row r="33" spans="1:3" x14ac:dyDescent="0.2">
      <c r="A33" t="s">
        <v>58</v>
      </c>
      <c r="B33">
        <v>32</v>
      </c>
      <c r="C33" s="1">
        <v>6.5199999999999994E-2</v>
      </c>
    </row>
    <row r="34" spans="1:3" x14ac:dyDescent="0.2">
      <c r="A34" t="s">
        <v>59</v>
      </c>
      <c r="B34">
        <v>33</v>
      </c>
      <c r="C34" s="1">
        <v>5.9400000000000001E-2</v>
      </c>
    </row>
    <row r="35" spans="1:3" x14ac:dyDescent="0.2">
      <c r="A35" t="s">
        <v>60</v>
      </c>
      <c r="B35">
        <v>34</v>
      </c>
      <c r="C35" s="1">
        <v>2.0400000000000001E-2</v>
      </c>
    </row>
    <row r="36" spans="1:3" x14ac:dyDescent="0.2">
      <c r="A36" t="s">
        <v>61</v>
      </c>
      <c r="B36">
        <v>35</v>
      </c>
      <c r="C36" s="1">
        <v>4.6899999999999997E-2</v>
      </c>
    </row>
    <row r="37" spans="1:3" x14ac:dyDescent="0.2">
      <c r="A37" t="s">
        <v>62</v>
      </c>
      <c r="B37">
        <v>36</v>
      </c>
      <c r="C37" s="1">
        <v>2.6599999999999999E-2</v>
      </c>
    </row>
    <row r="38" spans="1:3" x14ac:dyDescent="0.2">
      <c r="A38" t="s">
        <v>63</v>
      </c>
      <c r="B38">
        <v>37</v>
      </c>
      <c r="C38" s="1">
        <v>4.7600000000000003E-2</v>
      </c>
    </row>
    <row r="39" spans="1:3" x14ac:dyDescent="0.2">
      <c r="A39" t="s">
        <v>64</v>
      </c>
      <c r="B39">
        <v>38</v>
      </c>
      <c r="C39" s="1">
        <v>5.1999999999999998E-3</v>
      </c>
    </row>
    <row r="40" spans="1:3" x14ac:dyDescent="0.2">
      <c r="A40" t="s">
        <v>65</v>
      </c>
      <c r="B40">
        <v>39</v>
      </c>
      <c r="C40" s="1">
        <v>3.0300000000000001E-2</v>
      </c>
    </row>
    <row r="41" spans="1:3" x14ac:dyDescent="0.2">
      <c r="A41" t="s">
        <v>66</v>
      </c>
      <c r="B41">
        <v>40</v>
      </c>
      <c r="C41" s="1">
        <v>5.6800000000000003E-2</v>
      </c>
    </row>
    <row r="42" spans="1:3" x14ac:dyDescent="0.2">
      <c r="A42" t="s">
        <v>67</v>
      </c>
      <c r="B42">
        <v>41</v>
      </c>
      <c r="C42" s="1">
        <v>1.7100000000000001E-2</v>
      </c>
    </row>
    <row r="43" spans="1:3" x14ac:dyDescent="0.2">
      <c r="A43" t="s">
        <v>68</v>
      </c>
      <c r="B43">
        <v>42</v>
      </c>
      <c r="C43" s="1">
        <v>2.2599999999999999E-2</v>
      </c>
    </row>
    <row r="44" spans="1:3" x14ac:dyDescent="0.2">
      <c r="A44" t="s">
        <v>69</v>
      </c>
      <c r="B44">
        <v>43</v>
      </c>
      <c r="C44" s="1">
        <v>2.8899999999999999E-2</v>
      </c>
    </row>
    <row r="45" spans="1:3" x14ac:dyDescent="0.2">
      <c r="A45" t="s">
        <v>70</v>
      </c>
      <c r="B45">
        <v>44</v>
      </c>
      <c r="C45" s="1">
        <v>4.3099999999999999E-2</v>
      </c>
    </row>
    <row r="46" spans="1:3" x14ac:dyDescent="0.2">
      <c r="A46" t="s">
        <v>71</v>
      </c>
      <c r="B46">
        <v>45</v>
      </c>
      <c r="C46" s="1">
        <v>6.1400000000000003E-2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708D-8EC0-44D6-B18F-4B9C5CE11945}">
  <dimension ref="A3:B26"/>
  <sheetViews>
    <sheetView workbookViewId="0">
      <selection activeCell="B1" sqref="B1:B1048576"/>
    </sheetView>
  </sheetViews>
  <sheetFormatPr defaultRowHeight="15" x14ac:dyDescent="0.2"/>
  <cols>
    <col min="1" max="1" width="16.6796875" bestFit="1" customWidth="1"/>
    <col min="2" max="2" width="26.6328125" style="42" bestFit="1" customWidth="1"/>
  </cols>
  <sheetData>
    <row r="3" spans="1:2" x14ac:dyDescent="0.2">
      <c r="A3" s="40" t="s">
        <v>366</v>
      </c>
      <c r="B3" s="42" t="s">
        <v>348</v>
      </c>
    </row>
    <row r="4" spans="1:2" x14ac:dyDescent="0.2">
      <c r="A4" s="41" t="s">
        <v>3</v>
      </c>
      <c r="B4" s="42">
        <v>3.5800000000000005E-2</v>
      </c>
    </row>
    <row r="5" spans="1:2" x14ac:dyDescent="0.2">
      <c r="A5" s="41" t="s">
        <v>4</v>
      </c>
      <c r="B5" s="42">
        <v>2.3300000000000001E-2</v>
      </c>
    </row>
    <row r="6" spans="1:2" x14ac:dyDescent="0.2">
      <c r="A6" s="41" t="s">
        <v>5</v>
      </c>
      <c r="B6" s="42">
        <v>4.1500000000000002E-2</v>
      </c>
    </row>
    <row r="7" spans="1:2" x14ac:dyDescent="0.2">
      <c r="A7" s="41" t="s">
        <v>6</v>
      </c>
      <c r="B7" s="42">
        <v>1.7699999999999997E-2</v>
      </c>
    </row>
    <row r="8" spans="1:2" x14ac:dyDescent="0.2">
      <c r="A8" s="41" t="s">
        <v>7</v>
      </c>
      <c r="B8" s="42">
        <v>2.1300000000000003E-2</v>
      </c>
    </row>
    <row r="9" spans="1:2" x14ac:dyDescent="0.2">
      <c r="A9" s="41" t="s">
        <v>8</v>
      </c>
      <c r="B9" s="42">
        <v>2.3199999999999998E-2</v>
      </c>
    </row>
    <row r="10" spans="1:2" x14ac:dyDescent="0.2">
      <c r="A10" s="41" t="s">
        <v>9</v>
      </c>
      <c r="B10" s="42">
        <v>1.2300000000000002E-2</v>
      </c>
    </row>
    <row r="11" spans="1:2" x14ac:dyDescent="0.2">
      <c r="A11" s="41" t="s">
        <v>10</v>
      </c>
      <c r="B11" s="42">
        <v>1.6199999999999999E-2</v>
      </c>
    </row>
    <row r="12" spans="1:2" x14ac:dyDescent="0.2">
      <c r="A12" s="41" t="s">
        <v>11</v>
      </c>
      <c r="B12" s="42">
        <v>1.6E-2</v>
      </c>
    </row>
    <row r="13" spans="1:2" x14ac:dyDescent="0.2">
      <c r="A13" s="41" t="s">
        <v>12</v>
      </c>
      <c r="B13" s="42">
        <v>1.4E-2</v>
      </c>
    </row>
    <row r="14" spans="1:2" x14ac:dyDescent="0.2">
      <c r="A14" s="41" t="s">
        <v>13</v>
      </c>
      <c r="B14" s="42">
        <v>1.6999999999999998E-2</v>
      </c>
    </row>
    <row r="15" spans="1:2" x14ac:dyDescent="0.2">
      <c r="A15" s="41" t="s">
        <v>14</v>
      </c>
      <c r="B15" s="42">
        <v>1.44E-2</v>
      </c>
    </row>
    <row r="16" spans="1:2" x14ac:dyDescent="0.2">
      <c r="A16" s="41" t="s">
        <v>15</v>
      </c>
      <c r="B16" s="42">
        <v>8.6999999999999994E-3</v>
      </c>
    </row>
    <row r="17" spans="1:2" x14ac:dyDescent="0.2">
      <c r="A17" s="41" t="s">
        <v>16</v>
      </c>
      <c r="B17" s="42">
        <v>1.6E-2</v>
      </c>
    </row>
    <row r="18" spans="1:2" x14ac:dyDescent="0.2">
      <c r="A18" s="41" t="s">
        <v>17</v>
      </c>
      <c r="B18" s="42">
        <v>2.3900000000000005E-2</v>
      </c>
    </row>
    <row r="19" spans="1:2" x14ac:dyDescent="0.2">
      <c r="A19" s="41" t="s">
        <v>18</v>
      </c>
      <c r="B19" s="42">
        <v>1.5799999999999998E-2</v>
      </c>
    </row>
    <row r="20" spans="1:2" x14ac:dyDescent="0.2">
      <c r="A20" s="41" t="s">
        <v>19</v>
      </c>
      <c r="B20" s="42">
        <v>9.2999999999999992E-3</v>
      </c>
    </row>
    <row r="21" spans="1:2" x14ac:dyDescent="0.2">
      <c r="A21" s="41" t="s">
        <v>20</v>
      </c>
      <c r="B21" s="42">
        <v>1.3599999999999999E-2</v>
      </c>
    </row>
    <row r="22" spans="1:2" x14ac:dyDescent="0.2">
      <c r="A22" s="41" t="s">
        <v>21</v>
      </c>
      <c r="B22" s="42">
        <v>2.6799999999999997E-2</v>
      </c>
    </row>
    <row r="23" spans="1:2" x14ac:dyDescent="0.2">
      <c r="A23" s="41" t="s">
        <v>22</v>
      </c>
      <c r="B23" s="42">
        <v>1.66E-2</v>
      </c>
    </row>
    <row r="24" spans="1:2" x14ac:dyDescent="0.2">
      <c r="A24" s="41" t="s">
        <v>23</v>
      </c>
      <c r="B24" s="42">
        <v>6.3000000000000009E-3</v>
      </c>
    </row>
    <row r="25" spans="1:2" x14ac:dyDescent="0.2">
      <c r="A25" s="41" t="s">
        <v>367</v>
      </c>
    </row>
    <row r="26" spans="1:2" x14ac:dyDescent="0.2">
      <c r="A26" s="41" t="s">
        <v>347</v>
      </c>
      <c r="B26" s="42">
        <v>0.38969999999999999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1"/>
  <sheetViews>
    <sheetView tabSelected="1" topLeftCell="L1" workbookViewId="0">
      <selection activeCell="T9" sqref="T9"/>
    </sheetView>
  </sheetViews>
  <sheetFormatPr defaultRowHeight="15" x14ac:dyDescent="0.2"/>
  <cols>
    <col min="1" max="1" width="22.734375" bestFit="1" customWidth="1"/>
    <col min="2" max="2" width="12.64453125" bestFit="1" customWidth="1"/>
    <col min="4" max="4" width="17.75390625" customWidth="1"/>
    <col min="5" max="5" width="20.3125" customWidth="1"/>
    <col min="6" max="6" width="14.52734375" customWidth="1"/>
    <col min="7" max="7" width="19.7734375" customWidth="1"/>
    <col min="8" max="8" width="16.0078125" customWidth="1"/>
    <col min="9" max="9" width="17.75390625" customWidth="1"/>
    <col min="10" max="10" width="15.46875" customWidth="1"/>
    <col min="12" max="12" width="16.27734375" customWidth="1"/>
    <col min="13" max="13" width="16.27734375" style="69" customWidth="1"/>
    <col min="14" max="14" width="16.8125" customWidth="1"/>
    <col min="15" max="15" width="8.875" style="69"/>
    <col min="16" max="16" width="15.46875" bestFit="1" customWidth="1"/>
    <col min="17" max="17" width="9.14453125" style="69"/>
    <col min="19" max="19" width="9.14453125" style="69"/>
  </cols>
  <sheetData>
    <row r="1" spans="1:27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1</v>
      </c>
      <c r="M1" s="69" t="s">
        <v>2</v>
      </c>
      <c r="N1" t="s">
        <v>25</v>
      </c>
      <c r="O1" s="69" t="s">
        <v>26</v>
      </c>
      <c r="P1" t="s">
        <v>24</v>
      </c>
      <c r="Q1" s="69" t="s">
        <v>377</v>
      </c>
      <c r="R1" t="s">
        <v>378</v>
      </c>
      <c r="S1" s="69" t="s">
        <v>379</v>
      </c>
    </row>
    <row r="2" spans="1:27" x14ac:dyDescent="0.2">
      <c r="A2" t="s">
        <v>83</v>
      </c>
      <c r="B2" t="s">
        <v>84</v>
      </c>
      <c r="C2">
        <v>670</v>
      </c>
      <c r="D2" s="2">
        <v>282410</v>
      </c>
      <c r="E2" s="2">
        <v>1033</v>
      </c>
      <c r="F2" s="3">
        <v>5500</v>
      </c>
      <c r="G2" s="3">
        <v>29000</v>
      </c>
      <c r="H2" s="3">
        <v>2500</v>
      </c>
      <c r="I2" s="1">
        <v>6.9999999999999999E-4</v>
      </c>
      <c r="J2" s="4">
        <v>43556</v>
      </c>
      <c r="K2" t="s">
        <v>85</v>
      </c>
      <c r="L2">
        <v>2</v>
      </c>
      <c r="M2" s="69" t="str">
        <f>VLOOKUP(L2,'Influencer Category'!B:C,2,0)</f>
        <v>Art &amp; Design</v>
      </c>
      <c r="N2">
        <v>32</v>
      </c>
      <c r="O2" s="70">
        <f>VLOOKUP(N2,'Influencer Agency'!B:C,2,0)</f>
        <v>6.5199999999999994E-2</v>
      </c>
      <c r="P2" t="str">
        <f>INDEX('Influencer Agency'!$A$1:$B$46,MATCH(N2,'Influencer Agency'!$B$1:$B$46,0),1)</f>
        <v>New York</v>
      </c>
      <c r="Q2" s="69">
        <f>YEAR(J:J)</f>
        <v>2019</v>
      </c>
      <c r="R2">
        <f xml:space="preserve"> LEN(SUBSTITUTE(A2,{"@"},""))</f>
        <v>11</v>
      </c>
      <c r="S2" s="69">
        <v>4500000</v>
      </c>
    </row>
    <row r="3" spans="1:27" x14ac:dyDescent="0.2">
      <c r="A3" t="s">
        <v>86</v>
      </c>
      <c r="B3" t="s">
        <v>87</v>
      </c>
      <c r="C3" s="2">
        <v>1002</v>
      </c>
      <c r="D3" s="2">
        <v>128998</v>
      </c>
      <c r="E3" s="2">
        <v>1641</v>
      </c>
      <c r="F3" s="3">
        <v>3500</v>
      </c>
      <c r="G3" s="3">
        <v>12000</v>
      </c>
      <c r="H3" s="3">
        <v>3500</v>
      </c>
      <c r="I3" s="1">
        <v>1.2999999999999999E-3</v>
      </c>
      <c r="J3" s="4">
        <v>41306</v>
      </c>
      <c r="K3" t="s">
        <v>85</v>
      </c>
      <c r="L3">
        <v>3</v>
      </c>
      <c r="M3" s="69" t="str">
        <f>VLOOKUP(L3,'Influencer Category'!B:C,2,0)</f>
        <v>Auto &amp; Vehicles</v>
      </c>
      <c r="N3">
        <v>15</v>
      </c>
      <c r="O3" s="70">
        <f>VLOOKUP(N3,'Influencer Agency'!B:C,2,0)</f>
        <v>6.3600000000000004E-2</v>
      </c>
      <c r="P3" t="str">
        <f>INDEX('Influencer Agency'!$A$1:$B$46,MATCH(N3,'Influencer Agency'!$B$1:$B$46,0),1)</f>
        <v>Iowa</v>
      </c>
      <c r="Q3" s="69">
        <f t="shared" ref="Q3:Q66" si="0">YEAR(J:J)</f>
        <v>2013</v>
      </c>
      <c r="R3">
        <f xml:space="preserve"> LEN(SUBSTITUTE(A3,{"@"},""))</f>
        <v>11</v>
      </c>
      <c r="S3" s="69">
        <v>8200000</v>
      </c>
    </row>
    <row r="4" spans="1:27" x14ac:dyDescent="0.2">
      <c r="A4" t="s">
        <v>88</v>
      </c>
      <c r="B4" t="s">
        <v>89</v>
      </c>
      <c r="C4">
        <v>412</v>
      </c>
      <c r="D4" s="2">
        <v>387450</v>
      </c>
      <c r="E4">
        <v>361</v>
      </c>
      <c r="F4" s="3">
        <v>12000</v>
      </c>
      <c r="G4" s="3">
        <v>15000</v>
      </c>
      <c r="H4" s="3">
        <v>2000</v>
      </c>
      <c r="I4" s="1">
        <v>1.6999999999999999E-3</v>
      </c>
      <c r="J4" s="4">
        <v>42217</v>
      </c>
      <c r="K4" t="s">
        <v>85</v>
      </c>
      <c r="L4">
        <v>4</v>
      </c>
      <c r="M4" s="69" t="str">
        <f>VLOOKUP(L4,'Influencer Category'!B:C,2,0)</f>
        <v>Beauty</v>
      </c>
      <c r="N4">
        <v>27</v>
      </c>
      <c r="O4" s="70">
        <f>VLOOKUP(N4,'Influencer Agency'!B:C,2,0)</f>
        <v>6.2100000000000002E-2</v>
      </c>
      <c r="P4" t="str">
        <f>INDEX('Influencer Agency'!$A$1:$B$46,MATCH(N4,'Influencer Agency'!$B$1:$B$46,0),1)</f>
        <v>Nebraska</v>
      </c>
      <c r="Q4" s="69">
        <f t="shared" si="0"/>
        <v>2015</v>
      </c>
      <c r="R4">
        <f xml:space="preserve"> LEN(SUBSTITUTE(A4,{"@"},""))</f>
        <v>9</v>
      </c>
      <c r="S4" s="69">
        <v>4100000</v>
      </c>
      <c r="U4" s="69" t="s">
        <v>380</v>
      </c>
      <c r="V4" s="69"/>
      <c r="W4" s="69"/>
      <c r="X4" s="69"/>
      <c r="Y4" s="69"/>
      <c r="Z4" s="69"/>
      <c r="AA4" s="69"/>
    </row>
    <row r="5" spans="1:27" x14ac:dyDescent="0.2">
      <c r="A5" t="s">
        <v>90</v>
      </c>
      <c r="B5" t="s">
        <v>91</v>
      </c>
      <c r="C5">
        <v>878</v>
      </c>
      <c r="D5" s="2">
        <v>24921</v>
      </c>
      <c r="E5">
        <v>439</v>
      </c>
      <c r="F5" s="3">
        <v>1200</v>
      </c>
      <c r="G5" s="3">
        <v>5000</v>
      </c>
      <c r="H5" s="3">
        <v>9000</v>
      </c>
      <c r="I5" s="1">
        <v>2.5000000000000001E-3</v>
      </c>
      <c r="J5" s="4">
        <v>43040</v>
      </c>
      <c r="K5" t="s">
        <v>92</v>
      </c>
      <c r="L5">
        <v>5</v>
      </c>
      <c r="M5" s="69" t="str">
        <f>VLOOKUP(L5,'Influencer Category'!B:C,2,0)</f>
        <v>Books &amp; Reference</v>
      </c>
      <c r="N5">
        <v>45</v>
      </c>
      <c r="O5" s="70">
        <f>VLOOKUP(N5,'Influencer Agency'!B:C,2,0)</f>
        <v>6.1400000000000003E-2</v>
      </c>
      <c r="P5" t="str">
        <f>INDEX('Influencer Agency'!$A$1:$B$46,MATCH(N5,'Influencer Agency'!$B$1:$B$46,0),1)</f>
        <v>Vermont</v>
      </c>
      <c r="Q5" s="69">
        <f t="shared" si="0"/>
        <v>2017</v>
      </c>
      <c r="R5">
        <f xml:space="preserve"> LEN(SUBSTITUTE(A5,{"@"},""))</f>
        <v>12</v>
      </c>
      <c r="S5" s="69">
        <v>300000</v>
      </c>
      <c r="U5" s="69" t="s">
        <v>381</v>
      </c>
      <c r="V5" s="69"/>
      <c r="W5" s="69"/>
      <c r="X5" s="69"/>
      <c r="Y5" s="69"/>
      <c r="Z5" s="69"/>
      <c r="AA5" s="69"/>
    </row>
    <row r="6" spans="1:27" x14ac:dyDescent="0.2">
      <c r="A6" t="s">
        <v>93</v>
      </c>
      <c r="B6" t="s">
        <v>94</v>
      </c>
      <c r="C6">
        <v>300</v>
      </c>
      <c r="D6" s="2">
        <v>42849</v>
      </c>
      <c r="E6">
        <v>866</v>
      </c>
      <c r="F6" s="3">
        <v>1000</v>
      </c>
      <c r="G6" s="3">
        <v>3000</v>
      </c>
      <c r="H6" s="3">
        <v>13000</v>
      </c>
      <c r="I6" s="1">
        <v>1.2999999999999999E-3</v>
      </c>
      <c r="J6" s="4">
        <v>42644</v>
      </c>
      <c r="K6" t="s">
        <v>85</v>
      </c>
      <c r="L6">
        <v>6</v>
      </c>
      <c r="M6" s="69" t="str">
        <f>VLOOKUP(L6,'Influencer Category'!B:C,2,0)</f>
        <v>Business</v>
      </c>
      <c r="N6">
        <v>12</v>
      </c>
      <c r="O6" s="70">
        <f>VLOOKUP(N6,'Influencer Agency'!B:C,2,0)</f>
        <v>6.0900000000000003E-2</v>
      </c>
      <c r="P6" t="str">
        <f>INDEX('Influencer Agency'!$A$1:$B$46,MATCH(N6,'Influencer Agency'!$B$1:$B$46,0),1)</f>
        <v>Idaho</v>
      </c>
      <c r="Q6" s="69">
        <f t="shared" si="0"/>
        <v>2016</v>
      </c>
      <c r="R6">
        <f xml:space="preserve"> LEN(SUBSTITUTE(A6,{"@"},""))</f>
        <v>14</v>
      </c>
      <c r="S6" s="69">
        <v>890000</v>
      </c>
      <c r="U6" s="69" t="s">
        <v>382</v>
      </c>
      <c r="V6" s="69"/>
      <c r="W6" s="69"/>
      <c r="X6" s="69"/>
      <c r="Y6" s="69"/>
      <c r="Z6" s="69"/>
      <c r="AA6" s="69"/>
    </row>
    <row r="7" spans="1:27" x14ac:dyDescent="0.2">
      <c r="A7" t="s">
        <v>95</v>
      </c>
      <c r="B7" t="s">
        <v>96</v>
      </c>
      <c r="C7">
        <v>902</v>
      </c>
      <c r="D7" s="2">
        <v>290192</v>
      </c>
      <c r="E7" s="2">
        <v>10991</v>
      </c>
      <c r="F7" s="3">
        <v>3000</v>
      </c>
      <c r="G7" s="3">
        <v>6000</v>
      </c>
      <c r="H7" s="3">
        <v>2500</v>
      </c>
      <c r="I7" s="1">
        <v>1.6999999999999999E-3</v>
      </c>
      <c r="J7" s="4">
        <v>43586</v>
      </c>
      <c r="K7" t="s">
        <v>92</v>
      </c>
      <c r="L7">
        <v>7</v>
      </c>
      <c r="M7" s="69" t="str">
        <f>VLOOKUP(L7,'Influencer Category'!B:C,2,0)</f>
        <v>Comics</v>
      </c>
      <c r="N7">
        <v>33</v>
      </c>
      <c r="O7" s="70">
        <f>VLOOKUP(N7,'Influencer Agency'!B:C,2,0)</f>
        <v>5.9400000000000001E-2</v>
      </c>
      <c r="P7" t="str">
        <f>INDEX('Influencer Agency'!$A$1:$B$46,MATCH(N7,'Influencer Agency'!$B$1:$B$46,0),1)</f>
        <v>North Carolina</v>
      </c>
      <c r="Q7" s="69">
        <f t="shared" si="0"/>
        <v>2019</v>
      </c>
      <c r="R7">
        <f xml:space="preserve"> LEN(SUBSTITUTE(A7,{"@"},""))</f>
        <v>18</v>
      </c>
      <c r="S7" s="69">
        <v>2900000</v>
      </c>
      <c r="U7" s="69" t="s">
        <v>383</v>
      </c>
      <c r="V7" s="69"/>
      <c r="W7" s="69"/>
      <c r="X7" s="69"/>
      <c r="Y7" s="69"/>
      <c r="Z7" s="69"/>
      <c r="AA7" s="69"/>
    </row>
    <row r="8" spans="1:27" x14ac:dyDescent="0.2">
      <c r="A8" t="s">
        <v>97</v>
      </c>
      <c r="B8" t="s">
        <v>98</v>
      </c>
      <c r="C8" s="2">
        <v>1250</v>
      </c>
      <c r="D8" s="2">
        <v>41249</v>
      </c>
      <c r="E8">
        <v>553</v>
      </c>
      <c r="F8" s="3">
        <v>9000</v>
      </c>
      <c r="G8" s="3">
        <v>12000</v>
      </c>
      <c r="H8" s="3">
        <v>9000</v>
      </c>
      <c r="I8" s="1">
        <v>2.3999999999999998E-3</v>
      </c>
      <c r="J8" s="4">
        <v>43252</v>
      </c>
      <c r="K8" t="s">
        <v>92</v>
      </c>
      <c r="L8">
        <v>2</v>
      </c>
      <c r="M8" s="69" t="str">
        <f>VLOOKUP(L8,'Influencer Category'!B:C,2,0)</f>
        <v>Art &amp; Design</v>
      </c>
      <c r="N8">
        <v>21</v>
      </c>
      <c r="O8" s="70">
        <f>VLOOKUP(N8,'Influencer Agency'!B:C,2,0)</f>
        <v>5.6800000000000003E-2</v>
      </c>
      <c r="P8" t="str">
        <f>INDEX('Influencer Agency'!$A$1:$B$46,MATCH(N8,'Influencer Agency'!$B$1:$B$46,0),1)</f>
        <v>Massachusetts</v>
      </c>
      <c r="Q8" s="69">
        <f t="shared" si="0"/>
        <v>2018</v>
      </c>
      <c r="R8">
        <f xml:space="preserve"> LEN(SUBSTITUTE(A8,{"@"},""))</f>
        <v>15</v>
      </c>
      <c r="S8" s="69">
        <v>1300000</v>
      </c>
      <c r="U8" s="69" t="s">
        <v>384</v>
      </c>
      <c r="V8" s="69"/>
      <c r="W8" s="69"/>
      <c r="X8" s="69"/>
      <c r="Y8" s="69"/>
      <c r="Z8" s="69"/>
      <c r="AA8" s="69"/>
    </row>
    <row r="9" spans="1:27" x14ac:dyDescent="0.2">
      <c r="A9" t="s">
        <v>99</v>
      </c>
      <c r="B9" t="s">
        <v>100</v>
      </c>
      <c r="C9">
        <v>312</v>
      </c>
      <c r="D9" s="2">
        <v>57755</v>
      </c>
      <c r="E9" s="2">
        <v>1458</v>
      </c>
      <c r="F9" s="3">
        <v>4210</v>
      </c>
      <c r="G9" s="3">
        <v>5000</v>
      </c>
      <c r="H9" s="3">
        <v>5000</v>
      </c>
      <c r="I9" s="1">
        <v>2.2000000000000001E-3</v>
      </c>
      <c r="J9" s="4">
        <v>41091</v>
      </c>
      <c r="K9" t="s">
        <v>85</v>
      </c>
      <c r="L9">
        <v>3</v>
      </c>
      <c r="M9" s="69" t="str">
        <f>VLOOKUP(L9,'Influencer Category'!B:C,2,0)</f>
        <v>Auto &amp; Vehicles</v>
      </c>
      <c r="N9">
        <v>40</v>
      </c>
      <c r="O9" s="70">
        <f>VLOOKUP(N9,'Influencer Agency'!B:C,2,0)</f>
        <v>5.6800000000000003E-2</v>
      </c>
      <c r="P9" t="str">
        <f>INDEX('Influencer Agency'!$A$1:$B$46,MATCH(N9,'Influencer Agency'!$B$1:$B$46,0),1)</f>
        <v>South Carolina</v>
      </c>
      <c r="Q9" s="69">
        <f t="shared" si="0"/>
        <v>2012</v>
      </c>
      <c r="R9">
        <f xml:space="preserve"> LEN(SUBSTITUTE(A9,{"@"},""))</f>
        <v>18</v>
      </c>
      <c r="S9" s="69">
        <v>5200000</v>
      </c>
      <c r="U9" s="69" t="s">
        <v>385</v>
      </c>
      <c r="V9" s="69"/>
      <c r="W9" s="69"/>
      <c r="X9" s="69"/>
      <c r="Y9" s="69"/>
      <c r="Z9" s="69"/>
      <c r="AA9" s="69"/>
    </row>
    <row r="10" spans="1:27" x14ac:dyDescent="0.2">
      <c r="A10" t="s">
        <v>101</v>
      </c>
      <c r="B10" t="s">
        <v>102</v>
      </c>
      <c r="C10" s="2">
        <v>1124</v>
      </c>
      <c r="D10" s="2">
        <v>124111</v>
      </c>
      <c r="E10" s="2">
        <v>5313</v>
      </c>
      <c r="F10" s="3">
        <v>6000</v>
      </c>
      <c r="G10" s="3">
        <v>12000</v>
      </c>
      <c r="H10" s="3">
        <v>7500</v>
      </c>
      <c r="I10" s="1">
        <v>6.9999999999999999E-4</v>
      </c>
      <c r="J10" s="4">
        <v>41609</v>
      </c>
      <c r="K10" t="s">
        <v>85</v>
      </c>
      <c r="L10">
        <v>4</v>
      </c>
      <c r="M10" s="69" t="str">
        <f>VLOOKUP(L10,'Influencer Category'!B:C,2,0)</f>
        <v>Beauty</v>
      </c>
      <c r="N10">
        <v>13</v>
      </c>
      <c r="O10" s="70">
        <f>VLOOKUP(N10,'Influencer Agency'!B:C,2,0)</f>
        <v>5.6399999999999999E-2</v>
      </c>
      <c r="P10" t="str">
        <f>INDEX('Influencer Agency'!$A$1:$B$46,MATCH(N10,'Influencer Agency'!$B$1:$B$46,0),1)</f>
        <v>Illinois</v>
      </c>
      <c r="Q10" s="69">
        <f t="shared" si="0"/>
        <v>2013</v>
      </c>
      <c r="R10">
        <f xml:space="preserve"> LEN(SUBSTITUTE(A10,{"@"},""))</f>
        <v>17</v>
      </c>
      <c r="S10" s="69">
        <v>3700000</v>
      </c>
      <c r="U10" s="69" t="s">
        <v>386</v>
      </c>
      <c r="V10" s="69"/>
      <c r="W10" s="69"/>
      <c r="X10" s="69"/>
      <c r="Y10" s="69"/>
      <c r="Z10" s="69"/>
      <c r="AA10" s="69"/>
    </row>
    <row r="11" spans="1:27" x14ac:dyDescent="0.2">
      <c r="A11" t="s">
        <v>103</v>
      </c>
      <c r="B11" t="s">
        <v>104</v>
      </c>
      <c r="C11">
        <v>554</v>
      </c>
      <c r="D11" s="2">
        <v>4249</v>
      </c>
      <c r="E11">
        <v>10</v>
      </c>
      <c r="F11" s="3">
        <v>5400</v>
      </c>
      <c r="G11" s="3">
        <v>10000</v>
      </c>
      <c r="H11" s="3">
        <v>7500</v>
      </c>
      <c r="I11" s="1">
        <v>1.6999999999999999E-3</v>
      </c>
      <c r="J11" s="4">
        <v>41214</v>
      </c>
      <c r="K11" t="s">
        <v>92</v>
      </c>
      <c r="L11">
        <v>5</v>
      </c>
      <c r="M11" s="69" t="str">
        <f>VLOOKUP(L11,'Influencer Category'!B:C,2,0)</f>
        <v>Books &amp; Reference</v>
      </c>
      <c r="N11">
        <v>20</v>
      </c>
      <c r="O11" s="70">
        <f>VLOOKUP(N11,'Influencer Agency'!B:C,2,0)</f>
        <v>5.6300000000000003E-2</v>
      </c>
      <c r="P11" t="str">
        <f>INDEX('Influencer Agency'!$A$1:$B$46,MATCH(N11,'Influencer Agency'!$B$1:$B$46,0),1)</f>
        <v>Maryland</v>
      </c>
      <c r="Q11" s="69">
        <f t="shared" si="0"/>
        <v>2012</v>
      </c>
      <c r="R11">
        <f xml:space="preserve"> LEN(SUBSTITUTE(A11,{"@"},""))</f>
        <v>14</v>
      </c>
      <c r="S11" s="69">
        <v>980000</v>
      </c>
      <c r="U11" s="69" t="s">
        <v>387</v>
      </c>
      <c r="V11" s="69"/>
      <c r="W11" s="69"/>
      <c r="X11" s="69"/>
      <c r="Y11" s="69"/>
      <c r="Z11" s="69"/>
      <c r="AA11" s="69"/>
    </row>
    <row r="12" spans="1:27" x14ac:dyDescent="0.2">
      <c r="A12" t="s">
        <v>105</v>
      </c>
      <c r="B12" t="s">
        <v>106</v>
      </c>
      <c r="C12">
        <v>372</v>
      </c>
      <c r="D12" s="2">
        <v>4291</v>
      </c>
      <c r="E12">
        <v>199</v>
      </c>
      <c r="F12" s="3">
        <v>1000</v>
      </c>
      <c r="G12" s="3">
        <v>5000</v>
      </c>
      <c r="H12" s="3">
        <v>3000</v>
      </c>
      <c r="I12" s="1">
        <v>1.6000000000000001E-3</v>
      </c>
      <c r="J12" s="4">
        <v>40664</v>
      </c>
      <c r="K12" t="s">
        <v>85</v>
      </c>
      <c r="L12">
        <v>8</v>
      </c>
      <c r="M12" s="69" t="str">
        <f>VLOOKUP(L12,'Influencer Category'!B:C,2,0)</f>
        <v>Events</v>
      </c>
      <c r="N12">
        <v>31</v>
      </c>
      <c r="O12" s="70">
        <f>VLOOKUP(N12,'Influencer Agency'!B:C,2,0)</f>
        <v>5.4100000000000002E-2</v>
      </c>
      <c r="P12" t="str">
        <f>INDEX('Influencer Agency'!$A$1:$B$46,MATCH(N12,'Influencer Agency'!$B$1:$B$46,0),1)</f>
        <v>New Mexico</v>
      </c>
      <c r="Q12" s="69">
        <f t="shared" si="0"/>
        <v>2011</v>
      </c>
      <c r="R12">
        <f xml:space="preserve"> LEN(SUBSTITUTE(A12,{"@"},""))</f>
        <v>12</v>
      </c>
      <c r="S12" s="69">
        <v>500000</v>
      </c>
      <c r="U12" s="69" t="s">
        <v>388</v>
      </c>
      <c r="V12" s="69"/>
      <c r="W12" s="69"/>
      <c r="X12" s="69"/>
      <c r="Y12" s="69"/>
      <c r="Z12" s="69"/>
      <c r="AA12" s="69"/>
    </row>
    <row r="13" spans="1:27" x14ac:dyDescent="0.2">
      <c r="A13" t="s">
        <v>107</v>
      </c>
      <c r="B13" t="s">
        <v>108</v>
      </c>
      <c r="C13">
        <v>444</v>
      </c>
      <c r="D13" s="2">
        <v>35800</v>
      </c>
      <c r="E13" s="2">
        <v>1427</v>
      </c>
      <c r="F13" s="3">
        <v>13000</v>
      </c>
      <c r="G13" s="3">
        <v>19000</v>
      </c>
      <c r="H13" s="3">
        <v>15000</v>
      </c>
      <c r="I13" s="1">
        <v>2.7000000000000001E-3</v>
      </c>
      <c r="J13" s="4">
        <v>43282</v>
      </c>
      <c r="K13" t="s">
        <v>92</v>
      </c>
      <c r="L13">
        <v>9</v>
      </c>
      <c r="M13" s="69" t="str">
        <f>VLOOKUP(L13,'Influencer Category'!B:C,2,0)</f>
        <v>Finance</v>
      </c>
      <c r="N13">
        <v>24</v>
      </c>
      <c r="O13" s="70">
        <f>VLOOKUP(N13,'Influencer Agency'!B:C,2,0)</f>
        <v>5.2900000000000003E-2</v>
      </c>
      <c r="P13" t="str">
        <f>INDEX('Influencer Agency'!$A$1:$B$46,MATCH(N13,'Influencer Agency'!$B$1:$B$46,0),1)</f>
        <v>Mississippi</v>
      </c>
      <c r="Q13" s="69">
        <f t="shared" si="0"/>
        <v>2018</v>
      </c>
      <c r="R13">
        <f xml:space="preserve"> LEN(SUBSTITUTE(A13,{"@"},""))</f>
        <v>15</v>
      </c>
      <c r="S13" s="69">
        <v>7000000</v>
      </c>
      <c r="U13" s="69" t="s">
        <v>389</v>
      </c>
      <c r="V13" s="69"/>
      <c r="W13" s="69"/>
      <c r="X13" s="69"/>
      <c r="Y13" s="69"/>
      <c r="Z13" s="69"/>
      <c r="AA13" s="69"/>
    </row>
    <row r="14" spans="1:27" x14ac:dyDescent="0.2">
      <c r="A14" t="s">
        <v>109</v>
      </c>
      <c r="B14" t="s">
        <v>110</v>
      </c>
      <c r="C14">
        <v>802</v>
      </c>
      <c r="D14" s="2">
        <v>82748</v>
      </c>
      <c r="E14">
        <v>44</v>
      </c>
      <c r="F14" s="3">
        <v>7000</v>
      </c>
      <c r="G14" s="3">
        <v>12000</v>
      </c>
      <c r="H14" s="3">
        <v>10000</v>
      </c>
      <c r="I14" s="1">
        <v>1.4E-3</v>
      </c>
      <c r="J14" s="4">
        <v>41640</v>
      </c>
      <c r="K14" t="s">
        <v>92</v>
      </c>
      <c r="L14">
        <v>10</v>
      </c>
      <c r="M14" s="69" t="str">
        <f>VLOOKUP(L14,'Influencer Category'!B:C,2,0)</f>
        <v>Food &amp; Drink</v>
      </c>
      <c r="N14">
        <v>9</v>
      </c>
      <c r="O14" s="70">
        <f>VLOOKUP(N14,'Influencer Agency'!B:C,2,0)</f>
        <v>5.28E-2</v>
      </c>
      <c r="P14" t="str">
        <f>INDEX('Influencer Agency'!$A$1:$B$46,MATCH(N14,'Influencer Agency'!$B$1:$B$46,0),1)</f>
        <v>Florida</v>
      </c>
      <c r="Q14" s="69">
        <f t="shared" si="0"/>
        <v>2014</v>
      </c>
      <c r="R14">
        <f xml:space="preserve"> LEN(SUBSTITUTE(A14,{"@"},""))</f>
        <v>16</v>
      </c>
      <c r="S14" s="69">
        <v>2500000</v>
      </c>
      <c r="U14" s="69" t="s">
        <v>390</v>
      </c>
      <c r="V14" s="69"/>
      <c r="W14" s="69"/>
      <c r="X14" s="69"/>
      <c r="Y14" s="69"/>
      <c r="Z14" s="69"/>
      <c r="AA14" s="69"/>
    </row>
    <row r="15" spans="1:27" x14ac:dyDescent="0.2">
      <c r="A15" t="s">
        <v>111</v>
      </c>
      <c r="B15" t="s">
        <v>106</v>
      </c>
      <c r="C15" s="2">
        <v>1523</v>
      </c>
      <c r="D15" s="2">
        <v>11023</v>
      </c>
      <c r="E15">
        <v>444</v>
      </c>
      <c r="F15" s="3">
        <v>800</v>
      </c>
      <c r="G15" s="3">
        <v>7000</v>
      </c>
      <c r="H15" s="3">
        <v>2000</v>
      </c>
      <c r="I15" s="1">
        <v>1.4E-3</v>
      </c>
      <c r="J15" s="4">
        <v>42979</v>
      </c>
      <c r="K15" t="s">
        <v>92</v>
      </c>
      <c r="L15">
        <v>12</v>
      </c>
      <c r="M15" s="69" t="str">
        <f>VLOOKUP(L15,'Influencer Category'!B:C,2,0)</f>
        <v>Health &amp; Fitness</v>
      </c>
      <c r="N15">
        <v>39</v>
      </c>
      <c r="O15" s="70">
        <f>VLOOKUP(N15,'Influencer Agency'!B:C,2,0)</f>
        <v>3.0300000000000001E-2</v>
      </c>
      <c r="P15" t="str">
        <f>INDEX('Influencer Agency'!$A$1:$B$46,MATCH(N15,'Influencer Agency'!$B$1:$B$46,0),1)</f>
        <v>Rhode Island</v>
      </c>
      <c r="Q15" s="69">
        <f t="shared" si="0"/>
        <v>2017</v>
      </c>
      <c r="R15">
        <f xml:space="preserve"> LEN(SUBSTITUTE(A15,{"@"},""))</f>
        <v>18</v>
      </c>
      <c r="S15" s="69">
        <v>500000</v>
      </c>
      <c r="U15" s="69" t="s">
        <v>391</v>
      </c>
      <c r="V15" s="69"/>
      <c r="W15" s="69"/>
      <c r="X15" s="69"/>
      <c r="Y15" s="69"/>
      <c r="Z15" s="69"/>
      <c r="AA15" s="69"/>
    </row>
    <row r="16" spans="1:27" x14ac:dyDescent="0.2">
      <c r="A16" t="s">
        <v>112</v>
      </c>
      <c r="B16" t="s">
        <v>110</v>
      </c>
      <c r="C16" s="2">
        <v>1737</v>
      </c>
      <c r="D16" s="2">
        <v>321319</v>
      </c>
      <c r="E16" s="2">
        <v>10443</v>
      </c>
      <c r="F16" s="3">
        <v>5700</v>
      </c>
      <c r="G16" s="3">
        <v>29300</v>
      </c>
      <c r="H16" s="3">
        <v>2900</v>
      </c>
      <c r="I16" s="1">
        <v>1.8E-3</v>
      </c>
      <c r="J16" s="4">
        <v>41091</v>
      </c>
      <c r="K16" t="s">
        <v>92</v>
      </c>
      <c r="L16">
        <v>13</v>
      </c>
      <c r="M16" s="69" t="str">
        <f>VLOOKUP(L16,'Influencer Category'!B:C,2,0)</f>
        <v>House &amp; Home</v>
      </c>
      <c r="N16">
        <v>43</v>
      </c>
      <c r="O16" s="70">
        <f>VLOOKUP(N16,'Influencer Agency'!B:C,2,0)</f>
        <v>2.8899999999999999E-2</v>
      </c>
      <c r="P16" t="str">
        <f>INDEX('Influencer Agency'!$A$1:$B$46,MATCH(N16,'Influencer Agency'!$B$1:$B$46,0),1)</f>
        <v>Texas</v>
      </c>
      <c r="Q16" s="69">
        <f t="shared" si="0"/>
        <v>2012</v>
      </c>
      <c r="R16">
        <f xml:space="preserve"> LEN(SUBSTITUTE(A16,{"@"},""))</f>
        <v>14</v>
      </c>
      <c r="S16" s="69">
        <v>2500000</v>
      </c>
      <c r="U16" s="69" t="s">
        <v>392</v>
      </c>
      <c r="V16" s="69"/>
      <c r="W16" s="69"/>
      <c r="X16" s="69"/>
      <c r="Y16" s="69"/>
      <c r="Z16" s="69"/>
      <c r="AA16" s="69"/>
    </row>
    <row r="17" spans="1:27" x14ac:dyDescent="0.2">
      <c r="A17" t="s">
        <v>113</v>
      </c>
      <c r="B17" t="s">
        <v>114</v>
      </c>
      <c r="C17">
        <v>416</v>
      </c>
      <c r="D17" s="2">
        <v>69015</v>
      </c>
      <c r="E17">
        <v>343</v>
      </c>
      <c r="F17" s="3">
        <v>3600</v>
      </c>
      <c r="G17" s="3">
        <v>12800</v>
      </c>
      <c r="H17" s="3">
        <v>4700</v>
      </c>
      <c r="I17" s="1">
        <v>2.5999999999999999E-3</v>
      </c>
      <c r="J17" s="4">
        <v>41609</v>
      </c>
      <c r="K17" t="s">
        <v>92</v>
      </c>
      <c r="L17">
        <v>8</v>
      </c>
      <c r="M17" s="69" t="str">
        <f>VLOOKUP(L17,'Influencer Category'!B:C,2,0)</f>
        <v>Events</v>
      </c>
      <c r="N17">
        <v>7</v>
      </c>
      <c r="O17" s="70">
        <f>VLOOKUP(N17,'Influencer Agency'!B:C,2,0)</f>
        <v>2.76E-2</v>
      </c>
      <c r="P17" t="str">
        <f>INDEX('Influencer Agency'!$A$1:$B$46,MATCH(N17,'Influencer Agency'!$B$1:$B$46,0),1)</f>
        <v>Connecticut</v>
      </c>
      <c r="Q17" s="69">
        <f t="shared" si="0"/>
        <v>2013</v>
      </c>
      <c r="R17">
        <f xml:space="preserve"> LEN(SUBSTITUTE(A17,{"@"},""))</f>
        <v>14</v>
      </c>
      <c r="S17" s="69">
        <v>3200000</v>
      </c>
      <c r="U17" s="69" t="s">
        <v>393</v>
      </c>
      <c r="V17" s="69"/>
      <c r="W17" s="69"/>
      <c r="X17" s="69"/>
      <c r="Y17" s="69"/>
      <c r="Z17" s="69"/>
      <c r="AA17" s="69"/>
    </row>
    <row r="18" spans="1:27" x14ac:dyDescent="0.2">
      <c r="A18" t="s">
        <v>115</v>
      </c>
      <c r="B18" t="s">
        <v>116</v>
      </c>
      <c r="C18">
        <v>165</v>
      </c>
      <c r="D18" s="2">
        <v>239267</v>
      </c>
      <c r="E18">
        <v>374</v>
      </c>
      <c r="F18" s="3">
        <v>12400</v>
      </c>
      <c r="G18" s="3">
        <v>16200</v>
      </c>
      <c r="H18" s="3">
        <v>3600</v>
      </c>
      <c r="I18" s="1">
        <v>1.5E-3</v>
      </c>
      <c r="J18" s="4">
        <v>42309</v>
      </c>
      <c r="K18" t="s">
        <v>92</v>
      </c>
      <c r="L18">
        <v>9</v>
      </c>
      <c r="M18" s="69" t="str">
        <f>VLOOKUP(L18,'Influencer Category'!B:C,2,0)</f>
        <v>Finance</v>
      </c>
      <c r="N18">
        <v>36</v>
      </c>
      <c r="O18" s="70">
        <f>VLOOKUP(N18,'Influencer Agency'!B:C,2,0)</f>
        <v>2.6599999999999999E-2</v>
      </c>
      <c r="P18" t="str">
        <f>INDEX('Influencer Agency'!$A$1:$B$46,MATCH(N18,'Influencer Agency'!$B$1:$B$46,0),1)</f>
        <v>Oklahoma</v>
      </c>
      <c r="Q18" s="69">
        <f t="shared" si="0"/>
        <v>2015</v>
      </c>
      <c r="R18">
        <f xml:space="preserve"> LEN(SUBSTITUTE(A18,{"@"},""))</f>
        <v>10</v>
      </c>
      <c r="S18" s="69">
        <v>1100000</v>
      </c>
      <c r="U18" s="69" t="s">
        <v>394</v>
      </c>
      <c r="V18" s="69"/>
      <c r="W18" s="69"/>
      <c r="X18" s="69"/>
      <c r="Y18" s="69"/>
      <c r="Z18" s="69"/>
      <c r="AA18" s="69"/>
    </row>
    <row r="19" spans="1:27" x14ac:dyDescent="0.2">
      <c r="A19" t="s">
        <v>117</v>
      </c>
      <c r="B19" t="s">
        <v>106</v>
      </c>
      <c r="C19">
        <v>227</v>
      </c>
      <c r="D19" s="2">
        <v>5676</v>
      </c>
      <c r="E19">
        <v>164</v>
      </c>
      <c r="F19" s="3">
        <v>1500</v>
      </c>
      <c r="G19" s="3">
        <v>7500</v>
      </c>
      <c r="H19" s="3">
        <v>10800</v>
      </c>
      <c r="I19" s="1">
        <v>1.6000000000000001E-3</v>
      </c>
      <c r="J19" s="4">
        <v>40664</v>
      </c>
      <c r="K19" t="s">
        <v>92</v>
      </c>
      <c r="L19">
        <v>10</v>
      </c>
      <c r="M19" s="69" t="str">
        <f>VLOOKUP(L19,'Influencer Category'!B:C,2,0)</f>
        <v>Food &amp; Drink</v>
      </c>
      <c r="N19">
        <v>3</v>
      </c>
      <c r="O19" s="70">
        <f>VLOOKUP(N19,'Influencer Agency'!B:C,2,0)</f>
        <v>2.3300000000000001E-2</v>
      </c>
      <c r="P19" t="str">
        <f>INDEX('Influencer Agency'!$A$1:$B$46,MATCH(N19,'Influencer Agency'!$B$1:$B$46,0),1)</f>
        <v>Arizona</v>
      </c>
      <c r="Q19" s="69">
        <f t="shared" si="0"/>
        <v>2011</v>
      </c>
      <c r="R19">
        <f xml:space="preserve"> LEN(SUBSTITUTE(A19,{"@"},""))</f>
        <v>16</v>
      </c>
      <c r="S19" s="69">
        <v>500000</v>
      </c>
      <c r="U19" s="69" t="s">
        <v>395</v>
      </c>
      <c r="V19" s="69"/>
      <c r="W19" s="69"/>
      <c r="X19" s="69"/>
      <c r="Y19" s="69"/>
      <c r="Z19" s="69"/>
      <c r="AA19" s="69"/>
    </row>
    <row r="20" spans="1:27" x14ac:dyDescent="0.2">
      <c r="A20" t="s">
        <v>118</v>
      </c>
      <c r="B20" t="s">
        <v>119</v>
      </c>
      <c r="C20">
        <v>231</v>
      </c>
      <c r="D20">
        <v>647</v>
      </c>
      <c r="E20">
        <v>219</v>
      </c>
      <c r="F20" s="3">
        <v>1000</v>
      </c>
      <c r="G20" s="3">
        <v>5600</v>
      </c>
      <c r="H20" s="3">
        <v>13700</v>
      </c>
      <c r="I20" s="1">
        <v>2.2000000000000001E-3</v>
      </c>
      <c r="J20" s="4">
        <v>43282</v>
      </c>
      <c r="K20" t="s">
        <v>85</v>
      </c>
      <c r="L20">
        <v>12</v>
      </c>
      <c r="M20" s="69" t="str">
        <f>VLOOKUP(L20,'Influencer Category'!B:C,2,0)</f>
        <v>Health &amp; Fitness</v>
      </c>
      <c r="N20">
        <v>42</v>
      </c>
      <c r="O20" s="70">
        <f>VLOOKUP(N20,'Influencer Agency'!B:C,2,0)</f>
        <v>2.2599999999999999E-2</v>
      </c>
      <c r="P20" t="str">
        <f>INDEX('Influencer Agency'!$A$1:$B$46,MATCH(N20,'Influencer Agency'!$B$1:$B$46,0),1)</f>
        <v>Tennessee</v>
      </c>
      <c r="Q20" s="69">
        <f t="shared" si="0"/>
        <v>2018</v>
      </c>
      <c r="R20">
        <f xml:space="preserve"> LEN(SUBSTITUTE(A20,{"@"},""))</f>
        <v>12</v>
      </c>
      <c r="S20" s="69">
        <v>390000</v>
      </c>
      <c r="U20" s="69" t="s">
        <v>396</v>
      </c>
      <c r="V20" s="69"/>
      <c r="W20" s="69"/>
      <c r="X20" s="69"/>
      <c r="Y20" s="69"/>
      <c r="Z20" s="69"/>
      <c r="AA20" s="69"/>
    </row>
    <row r="21" spans="1:27" x14ac:dyDescent="0.2">
      <c r="A21" t="s">
        <v>120</v>
      </c>
      <c r="B21" t="s">
        <v>121</v>
      </c>
      <c r="C21">
        <v>249</v>
      </c>
      <c r="D21" s="2">
        <v>284880</v>
      </c>
      <c r="E21" s="2">
        <v>10614</v>
      </c>
      <c r="F21" s="3">
        <v>3400</v>
      </c>
      <c r="G21" s="3">
        <v>7000</v>
      </c>
      <c r="H21" s="3">
        <v>4400</v>
      </c>
      <c r="I21" s="1">
        <v>2.5999999999999999E-3</v>
      </c>
      <c r="J21" s="4">
        <v>41640</v>
      </c>
      <c r="K21" t="s">
        <v>85</v>
      </c>
      <c r="L21">
        <v>15</v>
      </c>
      <c r="M21" s="69" t="str">
        <f>VLOOKUP(L21,'Influencer Category'!B:C,2,0)</f>
        <v>Music &amp; Audio</v>
      </c>
      <c r="N21">
        <v>6</v>
      </c>
      <c r="O21" s="70">
        <f>VLOOKUP(N21,'Influencer Agency'!B:C,2,0)</f>
        <v>2.1399999999999999E-2</v>
      </c>
      <c r="P21" t="str">
        <f>INDEX('Influencer Agency'!$A$1:$B$46,MATCH(N21,'Influencer Agency'!$B$1:$B$46,0),1)</f>
        <v>Colorado</v>
      </c>
      <c r="Q21" s="69">
        <f t="shared" si="0"/>
        <v>2014</v>
      </c>
      <c r="R21">
        <f xml:space="preserve"> LEN(SUBSTITUTE(A21,{"@"},""))</f>
        <v>15</v>
      </c>
      <c r="S21" s="69">
        <v>1900000</v>
      </c>
      <c r="U21" s="69"/>
      <c r="V21" s="69"/>
      <c r="W21" s="69"/>
      <c r="X21" s="69"/>
      <c r="Y21" s="69"/>
      <c r="Z21" s="69"/>
      <c r="AA21" s="69"/>
    </row>
    <row r="22" spans="1:27" x14ac:dyDescent="0.2">
      <c r="A22" t="s">
        <v>122</v>
      </c>
      <c r="B22" t="s">
        <v>123</v>
      </c>
      <c r="C22" s="2">
        <v>1201</v>
      </c>
      <c r="D22" s="2">
        <v>11671</v>
      </c>
      <c r="E22">
        <v>595</v>
      </c>
      <c r="F22" s="3">
        <v>9300</v>
      </c>
      <c r="G22" s="3">
        <v>14600</v>
      </c>
      <c r="H22" s="3">
        <v>11300</v>
      </c>
      <c r="I22" s="1">
        <v>1.2999999999999999E-3</v>
      </c>
      <c r="J22" s="4">
        <v>42979</v>
      </c>
      <c r="K22" t="s">
        <v>92</v>
      </c>
      <c r="L22">
        <v>16</v>
      </c>
      <c r="M22" s="69" t="str">
        <f>VLOOKUP(L22,'Influencer Category'!B:C,2,0)</f>
        <v>News &amp; Magazines</v>
      </c>
      <c r="N22">
        <v>17</v>
      </c>
      <c r="O22" s="70">
        <f>VLOOKUP(N22,'Influencer Agency'!B:C,2,0)</f>
        <v>2.1299999999999999E-2</v>
      </c>
      <c r="P22" t="str">
        <f>INDEX('Influencer Agency'!$A$1:$B$46,MATCH(N22,'Influencer Agency'!$B$1:$B$46,0),1)</f>
        <v>Kentucky</v>
      </c>
      <c r="Q22" s="69">
        <f t="shared" si="0"/>
        <v>2017</v>
      </c>
      <c r="R22">
        <f xml:space="preserve"> LEN(SUBSTITUTE(A22,{"@"},""))</f>
        <v>13</v>
      </c>
      <c r="S22" s="69">
        <v>8300000</v>
      </c>
      <c r="U22" s="69" t="s">
        <v>397</v>
      </c>
      <c r="V22" s="69"/>
      <c r="W22" s="69">
        <f>MODE(Q2:Q221)</f>
        <v>2012</v>
      </c>
      <c r="X22" s="69"/>
      <c r="Y22" s="69"/>
      <c r="Z22" s="69"/>
      <c r="AA22" s="69"/>
    </row>
    <row r="23" spans="1:27" x14ac:dyDescent="0.2">
      <c r="A23" t="s">
        <v>124</v>
      </c>
      <c r="B23" t="s">
        <v>125</v>
      </c>
      <c r="C23">
        <v>267</v>
      </c>
      <c r="D23" s="2">
        <v>47980</v>
      </c>
      <c r="E23">
        <v>153</v>
      </c>
      <c r="F23" s="3">
        <v>4500</v>
      </c>
      <c r="G23" s="3">
        <v>6600</v>
      </c>
      <c r="H23" s="3">
        <v>6800</v>
      </c>
      <c r="I23" s="1">
        <v>1.2999999999999999E-3</v>
      </c>
      <c r="J23" s="4">
        <v>43252</v>
      </c>
      <c r="K23" t="s">
        <v>92</v>
      </c>
      <c r="L23">
        <v>17</v>
      </c>
      <c r="M23" s="69" t="str">
        <f>VLOOKUP(L23,'Influencer Category'!B:C,2,0)</f>
        <v>Parenting</v>
      </c>
      <c r="N23">
        <v>34</v>
      </c>
      <c r="O23" s="70">
        <f>VLOOKUP(N23,'Influencer Agency'!B:C,2,0)</f>
        <v>2.0400000000000001E-2</v>
      </c>
      <c r="P23" t="str">
        <f>INDEX('Influencer Agency'!$A$1:$B$46,MATCH(N23,'Influencer Agency'!$B$1:$B$46,0),1)</f>
        <v>North Dakota</v>
      </c>
      <c r="Q23" s="69">
        <f t="shared" si="0"/>
        <v>2018</v>
      </c>
      <c r="R23">
        <f xml:space="preserve"> LEN(SUBSTITUTE(A23,{"@"},""))</f>
        <v>12</v>
      </c>
      <c r="S23" s="69">
        <v>1200000</v>
      </c>
      <c r="U23" s="69" t="s">
        <v>398</v>
      </c>
      <c r="V23" s="69"/>
      <c r="W23" s="69">
        <f>AVERAGE(R2:R221)</f>
        <v>12.55</v>
      </c>
      <c r="X23" s="69"/>
      <c r="Y23" s="69"/>
      <c r="Z23" s="69"/>
      <c r="AA23" s="69"/>
    </row>
    <row r="24" spans="1:27" x14ac:dyDescent="0.2">
      <c r="A24" t="s">
        <v>126</v>
      </c>
      <c r="B24" t="s">
        <v>127</v>
      </c>
      <c r="C24">
        <v>421</v>
      </c>
      <c r="D24" s="2">
        <v>52387</v>
      </c>
      <c r="E24" s="2">
        <v>2732</v>
      </c>
      <c r="F24" s="3">
        <v>6400</v>
      </c>
      <c r="G24" s="3">
        <v>12600</v>
      </c>
      <c r="H24" s="3">
        <v>8600</v>
      </c>
      <c r="I24" s="1">
        <v>2.3E-3</v>
      </c>
      <c r="J24" s="4">
        <v>41091</v>
      </c>
      <c r="K24" t="s">
        <v>92</v>
      </c>
      <c r="L24">
        <v>11</v>
      </c>
      <c r="M24" s="69" t="str">
        <f>VLOOKUP(L24,'Influencer Category'!B:C,2,0)</f>
        <v>Games</v>
      </c>
      <c r="N24">
        <v>1</v>
      </c>
      <c r="O24" s="70">
        <f>VLOOKUP(N24,'Influencer Agency'!B:C,2,0)</f>
        <v>1.8100000000000002E-2</v>
      </c>
      <c r="P24" t="str">
        <f>INDEX('Influencer Agency'!$A$1:$B$46,MATCH(N24,'Influencer Agency'!$B$1:$B$46,0),1)</f>
        <v>Alabama</v>
      </c>
      <c r="Q24" s="69">
        <f t="shared" si="0"/>
        <v>2012</v>
      </c>
      <c r="R24">
        <f xml:space="preserve"> LEN(SUBSTITUTE(A24,{"@"},""))</f>
        <v>14</v>
      </c>
      <c r="S24" s="69">
        <v>1700000</v>
      </c>
      <c r="U24" s="69" t="s">
        <v>399</v>
      </c>
      <c r="V24" s="69"/>
      <c r="W24" s="69">
        <f>COUNTIF(S2:S221,"&gt;=1000000")</f>
        <v>116</v>
      </c>
      <c r="X24" s="69"/>
      <c r="Y24" s="69"/>
      <c r="Z24" s="69"/>
      <c r="AA24" s="69"/>
    </row>
    <row r="25" spans="1:27" x14ac:dyDescent="0.2">
      <c r="A25" t="s">
        <v>128</v>
      </c>
      <c r="B25" t="s">
        <v>129</v>
      </c>
      <c r="C25">
        <v>115</v>
      </c>
      <c r="D25" s="2">
        <v>1357</v>
      </c>
      <c r="E25">
        <v>392</v>
      </c>
      <c r="F25" s="3">
        <v>5500</v>
      </c>
      <c r="G25" s="3">
        <v>10100</v>
      </c>
      <c r="H25" s="3">
        <v>9800</v>
      </c>
      <c r="I25" s="1">
        <v>2.2000000000000001E-3</v>
      </c>
      <c r="J25" s="4">
        <v>41609</v>
      </c>
      <c r="K25" t="s">
        <v>92</v>
      </c>
      <c r="L25">
        <v>1</v>
      </c>
      <c r="M25" s="69" t="str">
        <f>VLOOKUP(L25,'Influencer Category'!B:C,2,0)</f>
        <v>Adventure</v>
      </c>
      <c r="N25">
        <v>41</v>
      </c>
      <c r="O25" s="70">
        <f>VLOOKUP(N25,'Influencer Agency'!B:C,2,0)</f>
        <v>1.7100000000000001E-2</v>
      </c>
      <c r="P25" t="str">
        <f>INDEX('Influencer Agency'!$A$1:$B$46,MATCH(N25,'Influencer Agency'!$B$1:$B$46,0),1)</f>
        <v>South Dakota</v>
      </c>
      <c r="Q25" s="69">
        <f t="shared" si="0"/>
        <v>2013</v>
      </c>
      <c r="R25">
        <f xml:space="preserve"> LEN(SUBSTITUTE(A25,{"@"},""))</f>
        <v>13</v>
      </c>
      <c r="S25" s="69">
        <v>230000</v>
      </c>
      <c r="U25" s="69" t="s">
        <v>400</v>
      </c>
      <c r="V25" s="69"/>
      <c r="W25" s="69">
        <f>CORREL(S2:S221,D2:D221)</f>
        <v>0.19616085022414936</v>
      </c>
      <c r="X25" s="69" t="s">
        <v>401</v>
      </c>
      <c r="Y25" s="69"/>
      <c r="Z25" s="69"/>
      <c r="AA25" s="69"/>
    </row>
    <row r="26" spans="1:27" x14ac:dyDescent="0.2">
      <c r="A26" t="s">
        <v>130</v>
      </c>
      <c r="B26" t="s">
        <v>131</v>
      </c>
      <c r="C26">
        <v>279</v>
      </c>
      <c r="D26">
        <v>863</v>
      </c>
      <c r="E26">
        <v>123</v>
      </c>
      <c r="F26" s="3">
        <v>1200</v>
      </c>
      <c r="G26" s="3">
        <v>5100</v>
      </c>
      <c r="H26" s="3">
        <v>4000</v>
      </c>
      <c r="I26" s="1">
        <v>1.2999999999999999E-3</v>
      </c>
      <c r="J26" s="4">
        <v>41214</v>
      </c>
      <c r="K26" t="s">
        <v>85</v>
      </c>
      <c r="L26">
        <v>18</v>
      </c>
      <c r="M26" s="69" t="str">
        <f>VLOOKUP(L26,'Influencer Category'!B:C,2,0)</f>
        <v>Productivity</v>
      </c>
      <c r="N26">
        <v>16</v>
      </c>
      <c r="O26" s="70">
        <f>VLOOKUP(N26,'Influencer Agency'!B:C,2,0)</f>
        <v>1.43E-2</v>
      </c>
      <c r="P26" t="str">
        <f>INDEX('Influencer Agency'!$A$1:$B$46,MATCH(N26,'Influencer Agency'!$B$1:$B$46,0),1)</f>
        <v>Kansas</v>
      </c>
      <c r="Q26" s="69">
        <f t="shared" si="0"/>
        <v>2012</v>
      </c>
      <c r="R26">
        <f xml:space="preserve"> LEN(SUBSTITUTE(A26,{"@"},""))</f>
        <v>7</v>
      </c>
      <c r="S26" s="69">
        <v>250000</v>
      </c>
    </row>
    <row r="27" spans="1:27" x14ac:dyDescent="0.2">
      <c r="A27" t="s">
        <v>132</v>
      </c>
      <c r="B27" t="s">
        <v>133</v>
      </c>
      <c r="C27">
        <v>350</v>
      </c>
      <c r="D27" s="2">
        <v>21407</v>
      </c>
      <c r="E27" s="2">
        <v>1130</v>
      </c>
      <c r="F27" s="3">
        <v>13300</v>
      </c>
      <c r="G27" s="3">
        <v>21200</v>
      </c>
      <c r="H27" s="3">
        <v>17600</v>
      </c>
      <c r="I27" s="1">
        <v>1.1999999999999999E-3</v>
      </c>
      <c r="J27" s="4">
        <v>40664</v>
      </c>
      <c r="K27" t="s">
        <v>85</v>
      </c>
      <c r="L27">
        <v>19</v>
      </c>
      <c r="M27" s="69" t="str">
        <f>VLOOKUP(L27,'Influencer Category'!B:C,2,0)</f>
        <v>Shopping</v>
      </c>
      <c r="N27">
        <v>14</v>
      </c>
      <c r="O27" s="70">
        <f>VLOOKUP(N27,'Influencer Agency'!B:C,2,0)</f>
        <v>1.0800000000000001E-2</v>
      </c>
      <c r="P27" t="str">
        <f>INDEX('Influencer Agency'!$A$1:$B$46,MATCH(N27,'Influencer Agency'!$B$1:$B$46,0),1)</f>
        <v>Indiana</v>
      </c>
      <c r="Q27" s="69">
        <f t="shared" si="0"/>
        <v>2011</v>
      </c>
      <c r="R27">
        <f xml:space="preserve"> LEN(SUBSTITUTE(A27,{"@"},""))</f>
        <v>13</v>
      </c>
      <c r="S27" s="69">
        <v>7900000</v>
      </c>
    </row>
    <row r="28" spans="1:27" x14ac:dyDescent="0.2">
      <c r="A28" t="s">
        <v>134</v>
      </c>
      <c r="B28" t="s">
        <v>135</v>
      </c>
      <c r="C28">
        <v>345</v>
      </c>
      <c r="D28" s="2">
        <v>44678</v>
      </c>
      <c r="E28" s="2">
        <v>3554</v>
      </c>
      <c r="F28" s="3">
        <v>7200</v>
      </c>
      <c r="G28" s="3">
        <v>13400</v>
      </c>
      <c r="H28" s="3">
        <v>11600</v>
      </c>
      <c r="I28" s="1">
        <v>2.3E-3</v>
      </c>
      <c r="J28" s="4">
        <v>43556</v>
      </c>
      <c r="K28" t="s">
        <v>92</v>
      </c>
      <c r="L28">
        <v>20</v>
      </c>
      <c r="M28" s="69" t="str">
        <f>VLOOKUP(L28,'Influencer Category'!B:C,2,0)</f>
        <v>Social</v>
      </c>
      <c r="N28">
        <v>18</v>
      </c>
      <c r="O28" s="70">
        <f>VLOOKUP(N28,'Influencer Agency'!B:C,2,0)</f>
        <v>8.2000000000000007E-3</v>
      </c>
      <c r="P28" t="str">
        <f>INDEX('Influencer Agency'!$A$1:$B$46,MATCH(N28,'Influencer Agency'!$B$1:$B$46,0),1)</f>
        <v>Louisiana</v>
      </c>
      <c r="Q28" s="69">
        <f t="shared" si="0"/>
        <v>2019</v>
      </c>
      <c r="R28">
        <f xml:space="preserve"> LEN(SUBSTITUTE(A28,{"@"},""))</f>
        <v>13</v>
      </c>
      <c r="S28" s="69">
        <v>1500000</v>
      </c>
    </row>
    <row r="29" spans="1:27" x14ac:dyDescent="0.2">
      <c r="A29" t="s">
        <v>136</v>
      </c>
      <c r="B29" t="s">
        <v>137</v>
      </c>
      <c r="C29">
        <v>371</v>
      </c>
      <c r="D29" s="2">
        <v>4836</v>
      </c>
      <c r="E29">
        <v>461</v>
      </c>
      <c r="F29" s="3">
        <v>800</v>
      </c>
      <c r="G29" s="3">
        <v>8800</v>
      </c>
      <c r="H29" s="3">
        <v>3900</v>
      </c>
      <c r="I29" s="1">
        <v>1.9E-3</v>
      </c>
      <c r="J29" s="4">
        <v>41306</v>
      </c>
      <c r="K29" t="s">
        <v>85</v>
      </c>
      <c r="L29">
        <v>14</v>
      </c>
      <c r="M29" s="69" t="str">
        <f>VLOOKUP(L29,'Influencer Category'!B:C,2,0)</f>
        <v>Medical</v>
      </c>
      <c r="N29">
        <v>25</v>
      </c>
      <c r="O29" s="70">
        <f>VLOOKUP(N29,'Influencer Agency'!B:C,2,0)</f>
        <v>7.1999999999999998E-3</v>
      </c>
      <c r="P29" t="str">
        <f>INDEX('Influencer Agency'!$A$1:$B$46,MATCH(N29,'Influencer Agency'!$B$1:$B$46,0),1)</f>
        <v>Missouri</v>
      </c>
      <c r="Q29" s="69">
        <f t="shared" si="0"/>
        <v>2013</v>
      </c>
      <c r="R29">
        <f xml:space="preserve"> LEN(SUBSTITUTE(A29,{"@"},""))</f>
        <v>13</v>
      </c>
      <c r="S29" s="69">
        <v>700000</v>
      </c>
    </row>
    <row r="30" spans="1:27" x14ac:dyDescent="0.2">
      <c r="A30" t="s">
        <v>138</v>
      </c>
      <c r="B30" t="s">
        <v>139</v>
      </c>
      <c r="C30">
        <v>422</v>
      </c>
      <c r="D30" s="2">
        <v>842892</v>
      </c>
      <c r="E30" s="2">
        <v>4366</v>
      </c>
      <c r="F30" s="3">
        <v>6100</v>
      </c>
      <c r="G30" s="3">
        <v>29600</v>
      </c>
      <c r="H30" s="3">
        <v>2900</v>
      </c>
      <c r="I30" s="1">
        <v>1.1000000000000001E-3</v>
      </c>
      <c r="J30" s="4">
        <v>42217</v>
      </c>
      <c r="K30" t="s">
        <v>85</v>
      </c>
      <c r="L30">
        <v>15</v>
      </c>
      <c r="M30" s="69" t="str">
        <f>VLOOKUP(L30,'Influencer Category'!B:C,2,0)</f>
        <v>Music &amp; Audio</v>
      </c>
      <c r="N30">
        <v>4</v>
      </c>
      <c r="O30" s="70">
        <f>VLOOKUP(N30,'Influencer Agency'!B:C,2,0)</f>
        <v>6.1999999999999998E-3</v>
      </c>
      <c r="P30" t="str">
        <f>INDEX('Influencer Agency'!$A$1:$B$46,MATCH(N30,'Influencer Agency'!$B$1:$B$46,0),1)</f>
        <v>Arkansas</v>
      </c>
      <c r="Q30" s="69">
        <f t="shared" si="0"/>
        <v>2015</v>
      </c>
      <c r="R30">
        <f xml:space="preserve"> LEN(SUBSTITUTE(A30,{"@"},""))</f>
        <v>16</v>
      </c>
      <c r="S30" s="69">
        <v>2200000</v>
      </c>
    </row>
    <row r="31" spans="1:27" x14ac:dyDescent="0.2">
      <c r="A31" t="s">
        <v>140</v>
      </c>
      <c r="B31" t="s">
        <v>141</v>
      </c>
      <c r="C31">
        <v>273</v>
      </c>
      <c r="D31" s="2">
        <v>57267</v>
      </c>
      <c r="E31">
        <v>284</v>
      </c>
      <c r="F31" s="3">
        <v>4100</v>
      </c>
      <c r="G31" s="3">
        <v>13000</v>
      </c>
      <c r="H31" s="3">
        <v>5700</v>
      </c>
      <c r="I31" s="1">
        <v>1.4E-3</v>
      </c>
      <c r="J31" s="4">
        <v>43040</v>
      </c>
      <c r="K31" t="s">
        <v>85</v>
      </c>
      <c r="L31">
        <v>16</v>
      </c>
      <c r="M31" s="69" t="str">
        <f>VLOOKUP(L31,'Influencer Category'!B:C,2,0)</f>
        <v>News &amp; Magazines</v>
      </c>
      <c r="N31">
        <v>38</v>
      </c>
      <c r="O31" s="70">
        <f>VLOOKUP(N31,'Influencer Agency'!B:C,2,0)</f>
        <v>5.1999999999999998E-3</v>
      </c>
      <c r="P31" t="str">
        <f>INDEX('Influencer Agency'!$A$1:$B$46,MATCH(N31,'Influencer Agency'!$B$1:$B$46,0),1)</f>
        <v>Pennsylvania</v>
      </c>
      <c r="Q31" s="69">
        <f t="shared" si="0"/>
        <v>2017</v>
      </c>
      <c r="R31">
        <f xml:space="preserve"> LEN(SUBSTITUTE(A31,{"@"},""))</f>
        <v>13</v>
      </c>
      <c r="S31" s="69">
        <v>2300000</v>
      </c>
    </row>
    <row r="32" spans="1:27" x14ac:dyDescent="0.2">
      <c r="A32" t="s">
        <v>142</v>
      </c>
      <c r="B32" t="s">
        <v>143</v>
      </c>
      <c r="C32" s="2">
        <v>1112</v>
      </c>
      <c r="D32" s="2">
        <v>48048</v>
      </c>
      <c r="E32">
        <v>201</v>
      </c>
      <c r="F32" s="3">
        <v>12800</v>
      </c>
      <c r="G32" s="3">
        <v>16600</v>
      </c>
      <c r="H32" s="3">
        <v>4100</v>
      </c>
      <c r="I32" s="1">
        <v>2.2000000000000001E-3</v>
      </c>
      <c r="J32" s="4">
        <v>42644</v>
      </c>
      <c r="K32" t="s">
        <v>85</v>
      </c>
      <c r="L32">
        <v>21</v>
      </c>
      <c r="M32" s="69" t="str">
        <f>VLOOKUP(L32,'Influencer Category'!B:C,2,0)</f>
        <v>Travel &amp; Local</v>
      </c>
      <c r="N32">
        <v>22</v>
      </c>
      <c r="O32" s="70">
        <f>VLOOKUP(N32,'Influencer Agency'!B:C,2,0)</f>
        <v>4.4999999999999997E-3</v>
      </c>
      <c r="P32" t="str">
        <f>INDEX('Influencer Agency'!$A$1:$B$46,MATCH(N32,'Influencer Agency'!$B$1:$B$46,0),1)</f>
        <v>Michigan</v>
      </c>
      <c r="Q32" s="69">
        <f t="shared" si="0"/>
        <v>2016</v>
      </c>
      <c r="R32">
        <f xml:space="preserve"> LEN(SUBSTITUTE(A32,{"@"},""))</f>
        <v>14</v>
      </c>
      <c r="S32" s="69">
        <v>5100000</v>
      </c>
    </row>
    <row r="33" spans="1:19" x14ac:dyDescent="0.2">
      <c r="A33" t="s">
        <v>144</v>
      </c>
      <c r="B33" t="s">
        <v>145</v>
      </c>
      <c r="C33">
        <v>421</v>
      </c>
      <c r="D33" s="2">
        <v>3273</v>
      </c>
      <c r="E33">
        <v>73</v>
      </c>
      <c r="F33" s="3">
        <v>1600</v>
      </c>
      <c r="G33" s="3">
        <v>9400</v>
      </c>
      <c r="H33" s="3">
        <v>11500</v>
      </c>
      <c r="I33" s="1">
        <v>2.0999999999999999E-3</v>
      </c>
      <c r="J33" s="4">
        <v>43586</v>
      </c>
      <c r="K33" t="s">
        <v>85</v>
      </c>
      <c r="L33">
        <v>11</v>
      </c>
      <c r="M33" s="69" t="str">
        <f>VLOOKUP(L33,'Influencer Category'!B:C,2,0)</f>
        <v>Games</v>
      </c>
      <c r="N33">
        <v>40</v>
      </c>
      <c r="O33" s="70">
        <f>VLOOKUP(N33,'Influencer Agency'!B:C,2,0)</f>
        <v>5.6800000000000003E-2</v>
      </c>
      <c r="P33" t="str">
        <f>INDEX('Influencer Agency'!$A$1:$B$46,MATCH(N33,'Influencer Agency'!$B$1:$B$46,0),1)</f>
        <v>South Carolina</v>
      </c>
      <c r="Q33" s="69">
        <f t="shared" si="0"/>
        <v>2019</v>
      </c>
      <c r="R33">
        <f xml:space="preserve"> LEN(SUBSTITUTE(A33,{"@"},""))</f>
        <v>17</v>
      </c>
      <c r="S33" s="69">
        <v>150000</v>
      </c>
    </row>
    <row r="34" spans="1:19" x14ac:dyDescent="0.2">
      <c r="A34" t="s">
        <v>146</v>
      </c>
      <c r="B34" t="s">
        <v>147</v>
      </c>
      <c r="C34">
        <v>162</v>
      </c>
      <c r="D34" s="2">
        <v>42144</v>
      </c>
      <c r="E34" s="2">
        <v>8969</v>
      </c>
      <c r="F34" s="3">
        <v>1400</v>
      </c>
      <c r="G34" s="3">
        <v>6600</v>
      </c>
      <c r="H34" s="3">
        <v>14800</v>
      </c>
      <c r="I34" s="1">
        <v>5.0000000000000001E-4</v>
      </c>
      <c r="J34" s="4">
        <v>43556</v>
      </c>
      <c r="K34" t="s">
        <v>92</v>
      </c>
      <c r="L34">
        <v>1</v>
      </c>
      <c r="M34" s="69" t="str">
        <f>VLOOKUP(L34,'Influencer Category'!B:C,2,0)</f>
        <v>Adventure</v>
      </c>
      <c r="N34">
        <v>13</v>
      </c>
      <c r="O34" s="70">
        <f>VLOOKUP(N34,'Influencer Agency'!B:C,2,0)</f>
        <v>5.6399999999999999E-2</v>
      </c>
      <c r="P34" t="str">
        <f>INDEX('Influencer Agency'!$A$1:$B$46,MATCH(N34,'Influencer Agency'!$B$1:$B$46,0),1)</f>
        <v>Illinois</v>
      </c>
      <c r="Q34" s="69">
        <f t="shared" si="0"/>
        <v>2019</v>
      </c>
      <c r="R34">
        <f xml:space="preserve"> LEN(SUBSTITUTE(A34,{"@"},""))</f>
        <v>12</v>
      </c>
      <c r="S34" s="69">
        <v>580000</v>
      </c>
    </row>
    <row r="35" spans="1:19" x14ac:dyDescent="0.2">
      <c r="A35" t="s">
        <v>148</v>
      </c>
      <c r="B35" t="s">
        <v>149</v>
      </c>
      <c r="C35">
        <v>228</v>
      </c>
      <c r="D35" s="2">
        <v>76432</v>
      </c>
      <c r="E35" s="2">
        <v>11563</v>
      </c>
      <c r="F35" s="3">
        <v>3800</v>
      </c>
      <c r="G35" s="3">
        <v>7900</v>
      </c>
      <c r="H35" s="3">
        <v>6000</v>
      </c>
      <c r="I35" s="1">
        <v>2E-3</v>
      </c>
      <c r="J35" s="4">
        <v>41306</v>
      </c>
      <c r="K35" t="s">
        <v>92</v>
      </c>
      <c r="L35">
        <v>2</v>
      </c>
      <c r="M35" s="69" t="str">
        <f>VLOOKUP(L35,'Influencer Category'!B:C,2,0)</f>
        <v>Art &amp; Design</v>
      </c>
      <c r="N35">
        <v>20</v>
      </c>
      <c r="O35" s="70">
        <f>VLOOKUP(N35,'Influencer Agency'!B:C,2,0)</f>
        <v>5.6300000000000003E-2</v>
      </c>
      <c r="P35" t="str">
        <f>INDEX('Influencer Agency'!$A$1:$B$46,MATCH(N35,'Influencer Agency'!$B$1:$B$46,0),1)</f>
        <v>Maryland</v>
      </c>
      <c r="Q35" s="69">
        <f t="shared" si="0"/>
        <v>2013</v>
      </c>
      <c r="R35">
        <f xml:space="preserve"> LEN(SUBSTITUTE(A35,{"@"},""))</f>
        <v>10</v>
      </c>
      <c r="S35" s="69">
        <v>5900000</v>
      </c>
    </row>
    <row r="36" spans="1:19" x14ac:dyDescent="0.2">
      <c r="A36" t="s">
        <v>150</v>
      </c>
      <c r="B36" t="s">
        <v>151</v>
      </c>
      <c r="C36">
        <v>291</v>
      </c>
      <c r="D36" s="2">
        <v>10050</v>
      </c>
      <c r="E36">
        <v>408</v>
      </c>
      <c r="F36" s="3">
        <v>9400</v>
      </c>
      <c r="G36" s="3">
        <v>16900</v>
      </c>
      <c r="H36" s="3">
        <v>12600</v>
      </c>
      <c r="I36" s="1">
        <v>1.6000000000000001E-3</v>
      </c>
      <c r="J36" s="4">
        <v>40664</v>
      </c>
      <c r="K36" t="s">
        <v>85</v>
      </c>
      <c r="L36">
        <v>3</v>
      </c>
      <c r="M36" s="69" t="str">
        <f>VLOOKUP(L36,'Influencer Category'!B:C,2,0)</f>
        <v>Auto &amp; Vehicles</v>
      </c>
      <c r="N36">
        <v>31</v>
      </c>
      <c r="O36" s="70">
        <f>VLOOKUP(N36,'Influencer Agency'!B:C,2,0)</f>
        <v>5.4100000000000002E-2</v>
      </c>
      <c r="P36" t="str">
        <f>INDEX('Influencer Agency'!$A$1:$B$46,MATCH(N36,'Influencer Agency'!$B$1:$B$46,0),1)</f>
        <v>New Mexico</v>
      </c>
      <c r="Q36" s="69">
        <f t="shared" si="0"/>
        <v>2011</v>
      </c>
      <c r="R36">
        <f xml:space="preserve"> LEN(SUBSTITUTE(A36,{"@"},""))</f>
        <v>10</v>
      </c>
      <c r="S36" s="69">
        <v>100000</v>
      </c>
    </row>
    <row r="37" spans="1:19" x14ac:dyDescent="0.2">
      <c r="A37" t="s">
        <v>152</v>
      </c>
      <c r="B37" t="s">
        <v>153</v>
      </c>
      <c r="C37">
        <v>246</v>
      </c>
      <c r="D37" s="2">
        <v>36129</v>
      </c>
      <c r="E37" s="2">
        <v>6545</v>
      </c>
      <c r="F37" s="3">
        <v>4900</v>
      </c>
      <c r="G37" s="3">
        <v>8400</v>
      </c>
      <c r="H37" s="3">
        <v>7700</v>
      </c>
      <c r="I37" s="1">
        <v>2E-3</v>
      </c>
      <c r="J37" s="4">
        <v>43556</v>
      </c>
      <c r="K37" t="s">
        <v>92</v>
      </c>
      <c r="L37">
        <v>4</v>
      </c>
      <c r="M37" s="69" t="str">
        <f>VLOOKUP(L37,'Influencer Category'!B:C,2,0)</f>
        <v>Beauty</v>
      </c>
      <c r="N37">
        <v>24</v>
      </c>
      <c r="O37" s="70">
        <f>VLOOKUP(N37,'Influencer Agency'!B:C,2,0)</f>
        <v>5.2900000000000003E-2</v>
      </c>
      <c r="P37" t="str">
        <f>INDEX('Influencer Agency'!$A$1:$B$46,MATCH(N37,'Influencer Agency'!$B$1:$B$46,0),1)</f>
        <v>Mississippi</v>
      </c>
      <c r="Q37" s="69">
        <f t="shared" si="0"/>
        <v>2019</v>
      </c>
      <c r="R37">
        <f xml:space="preserve"> LEN(SUBSTITUTE(A37,{"@"},""))</f>
        <v>12</v>
      </c>
      <c r="S37" s="69">
        <v>6200000</v>
      </c>
    </row>
    <row r="38" spans="1:19" x14ac:dyDescent="0.2">
      <c r="A38" t="s">
        <v>154</v>
      </c>
      <c r="B38" t="s">
        <v>155</v>
      </c>
      <c r="C38">
        <v>521</v>
      </c>
      <c r="D38" s="2">
        <v>50828</v>
      </c>
      <c r="E38">
        <v>751</v>
      </c>
      <c r="F38" s="3">
        <v>6900</v>
      </c>
      <c r="G38" s="3">
        <v>14900</v>
      </c>
      <c r="H38" s="3">
        <v>9900</v>
      </c>
      <c r="I38" s="1">
        <v>1.5E-3</v>
      </c>
      <c r="J38" s="4">
        <v>41306</v>
      </c>
      <c r="K38" t="s">
        <v>92</v>
      </c>
      <c r="L38">
        <v>5</v>
      </c>
      <c r="M38" s="69" t="str">
        <f>VLOOKUP(L38,'Influencer Category'!B:C,2,0)</f>
        <v>Books &amp; Reference</v>
      </c>
      <c r="N38">
        <v>9</v>
      </c>
      <c r="O38" s="70">
        <f>VLOOKUP(N38,'Influencer Agency'!B:C,2,0)</f>
        <v>5.28E-2</v>
      </c>
      <c r="P38" t="str">
        <f>INDEX('Influencer Agency'!$A$1:$B$46,MATCH(N38,'Influencer Agency'!$B$1:$B$46,0),1)</f>
        <v>Florida</v>
      </c>
      <c r="Q38" s="69">
        <f t="shared" si="0"/>
        <v>2013</v>
      </c>
      <c r="R38">
        <f xml:space="preserve"> LEN(SUBSTITUTE(A38,{"@"},""))</f>
        <v>13</v>
      </c>
      <c r="S38" s="69">
        <v>3300000</v>
      </c>
    </row>
    <row r="39" spans="1:19" x14ac:dyDescent="0.2">
      <c r="A39" t="s">
        <v>156</v>
      </c>
      <c r="B39" t="s">
        <v>157</v>
      </c>
      <c r="C39">
        <v>800</v>
      </c>
      <c r="D39" s="2">
        <v>4251</v>
      </c>
      <c r="E39" s="2">
        <v>5656</v>
      </c>
      <c r="F39" s="3">
        <v>5700</v>
      </c>
      <c r="G39" s="3">
        <v>12100</v>
      </c>
      <c r="H39" s="3">
        <v>11000</v>
      </c>
      <c r="I39" s="1">
        <v>1.9E-3</v>
      </c>
      <c r="J39" s="4">
        <v>41091</v>
      </c>
      <c r="K39" t="s">
        <v>92</v>
      </c>
      <c r="L39">
        <v>6</v>
      </c>
      <c r="M39" s="69" t="str">
        <f>VLOOKUP(L39,'Influencer Category'!B:C,2,0)</f>
        <v>Business</v>
      </c>
      <c r="N39">
        <v>28</v>
      </c>
      <c r="O39" s="70">
        <f>VLOOKUP(N39,'Influencer Agency'!B:C,2,0)</f>
        <v>5.2600000000000001E-2</v>
      </c>
      <c r="P39" t="str">
        <f>INDEX('Influencer Agency'!$A$1:$B$46,MATCH(N39,'Influencer Agency'!$B$1:$B$46,0),1)</f>
        <v>Nevada</v>
      </c>
      <c r="Q39" s="69">
        <f t="shared" si="0"/>
        <v>2012</v>
      </c>
      <c r="R39">
        <f xml:space="preserve"> LEN(SUBSTITUTE(A39,{"@"},""))</f>
        <v>10</v>
      </c>
      <c r="S39" s="69">
        <v>800000</v>
      </c>
    </row>
    <row r="40" spans="1:19" x14ac:dyDescent="0.2">
      <c r="A40" t="s">
        <v>158</v>
      </c>
      <c r="B40" t="s">
        <v>159</v>
      </c>
      <c r="C40">
        <v>161</v>
      </c>
      <c r="D40" s="2">
        <v>52512</v>
      </c>
      <c r="E40" s="2">
        <v>8787</v>
      </c>
      <c r="F40" s="3">
        <v>1300</v>
      </c>
      <c r="G40" s="3">
        <v>6000</v>
      </c>
      <c r="H40" s="3">
        <v>4600</v>
      </c>
      <c r="I40" s="1">
        <v>2.3E-3</v>
      </c>
      <c r="J40" s="4">
        <v>41244</v>
      </c>
      <c r="K40" t="s">
        <v>92</v>
      </c>
      <c r="L40">
        <v>7</v>
      </c>
      <c r="M40" s="69" t="str">
        <f>VLOOKUP(L40,'Influencer Category'!B:C,2,0)</f>
        <v>Comics</v>
      </c>
      <c r="N40">
        <v>37</v>
      </c>
      <c r="O40" s="70">
        <f>VLOOKUP(N40,'Influencer Agency'!B:C,2,0)</f>
        <v>4.7600000000000003E-2</v>
      </c>
      <c r="P40" t="str">
        <f>INDEX('Influencer Agency'!$A$1:$B$46,MATCH(N40,'Influencer Agency'!$B$1:$B$46,0),1)</f>
        <v>Oregon</v>
      </c>
      <c r="Q40" s="69">
        <f t="shared" si="0"/>
        <v>2012</v>
      </c>
      <c r="R40">
        <f xml:space="preserve"> LEN(SUBSTITUTE(A40,{"@"},""))</f>
        <v>13</v>
      </c>
      <c r="S40" s="69">
        <v>790000</v>
      </c>
    </row>
    <row r="41" spans="1:19" x14ac:dyDescent="0.2">
      <c r="A41" t="s">
        <v>160</v>
      </c>
      <c r="B41" t="s">
        <v>127</v>
      </c>
      <c r="C41">
        <v>111</v>
      </c>
      <c r="D41" s="2">
        <v>10435</v>
      </c>
      <c r="E41" s="2">
        <v>1000</v>
      </c>
      <c r="F41" s="3">
        <v>13400</v>
      </c>
      <c r="G41" s="3">
        <v>22100</v>
      </c>
      <c r="H41" s="3">
        <v>19400</v>
      </c>
      <c r="I41" s="1">
        <v>2.8E-3</v>
      </c>
      <c r="J41" s="4">
        <v>41214</v>
      </c>
      <c r="K41" t="s">
        <v>92</v>
      </c>
      <c r="L41">
        <v>2</v>
      </c>
      <c r="M41" s="69" t="str">
        <f>VLOOKUP(L41,'Influencer Category'!B:C,2,0)</f>
        <v>Art &amp; Design</v>
      </c>
      <c r="N41">
        <v>30</v>
      </c>
      <c r="O41" s="70">
        <f>VLOOKUP(N41,'Influencer Agency'!B:C,2,0)</f>
        <v>4.7500000000000001E-2</v>
      </c>
      <c r="P41" t="str">
        <f>INDEX('Influencer Agency'!$A$1:$B$46,MATCH(N41,'Influencer Agency'!$B$1:$B$46,0),1)</f>
        <v>New Jersey</v>
      </c>
      <c r="Q41" s="69">
        <f t="shared" si="0"/>
        <v>2012</v>
      </c>
      <c r="R41">
        <f xml:space="preserve"> LEN(SUBSTITUTE(A41,{"@"},""))</f>
        <v>10</v>
      </c>
      <c r="S41" s="69">
        <v>1700000</v>
      </c>
    </row>
    <row r="42" spans="1:19" x14ac:dyDescent="0.2">
      <c r="A42" t="s">
        <v>161</v>
      </c>
      <c r="B42" t="s">
        <v>162</v>
      </c>
      <c r="C42">
        <v>820</v>
      </c>
      <c r="D42" s="2">
        <v>4370</v>
      </c>
      <c r="E42" s="2">
        <v>3523</v>
      </c>
      <c r="F42" s="3">
        <v>7300</v>
      </c>
      <c r="G42" s="3">
        <v>15500</v>
      </c>
      <c r="H42" s="3">
        <v>12100</v>
      </c>
      <c r="I42" s="1">
        <v>8.0000000000000004E-4</v>
      </c>
      <c r="J42" s="4">
        <v>40664</v>
      </c>
      <c r="K42" t="s">
        <v>92</v>
      </c>
      <c r="L42">
        <v>3</v>
      </c>
      <c r="M42" s="69" t="str">
        <f>VLOOKUP(L42,'Influencer Category'!B:C,2,0)</f>
        <v>Auto &amp; Vehicles</v>
      </c>
      <c r="N42">
        <v>35</v>
      </c>
      <c r="O42" s="70">
        <f>VLOOKUP(N42,'Influencer Agency'!B:C,2,0)</f>
        <v>4.6899999999999997E-2</v>
      </c>
      <c r="P42" t="str">
        <f>INDEX('Influencer Agency'!$A$1:$B$46,MATCH(N42,'Influencer Agency'!$B$1:$B$46,0),1)</f>
        <v>Ohio</v>
      </c>
      <c r="Q42" s="69">
        <f t="shared" si="0"/>
        <v>2011</v>
      </c>
      <c r="R42">
        <f xml:space="preserve"> LEN(SUBSTITUTE(A42,{"@"},""))</f>
        <v>9</v>
      </c>
      <c r="S42" s="69">
        <v>9500000</v>
      </c>
    </row>
    <row r="43" spans="1:19" x14ac:dyDescent="0.2">
      <c r="A43" t="s">
        <v>163</v>
      </c>
      <c r="B43" t="s">
        <v>91</v>
      </c>
      <c r="C43">
        <v>147</v>
      </c>
      <c r="D43" s="2">
        <v>2715</v>
      </c>
      <c r="E43">
        <v>214</v>
      </c>
      <c r="F43" s="3">
        <v>1200</v>
      </c>
      <c r="G43" s="3">
        <v>10400</v>
      </c>
      <c r="H43" s="3">
        <v>4200</v>
      </c>
      <c r="I43" s="1">
        <v>1.1000000000000001E-3</v>
      </c>
      <c r="J43" s="4">
        <v>41821</v>
      </c>
      <c r="K43" t="s">
        <v>85</v>
      </c>
      <c r="L43">
        <v>4</v>
      </c>
      <c r="M43" s="69" t="str">
        <f>VLOOKUP(L43,'Influencer Category'!B:C,2,0)</f>
        <v>Beauty</v>
      </c>
      <c r="N43">
        <v>11</v>
      </c>
      <c r="O43" s="70">
        <f>VLOOKUP(N43,'Influencer Agency'!B:C,2,0)</f>
        <v>4.53E-2</v>
      </c>
      <c r="P43" t="str">
        <f>INDEX('Influencer Agency'!$A$1:$B$46,MATCH(N43,'Influencer Agency'!$B$1:$B$46,0),1)</f>
        <v>Hawaii</v>
      </c>
      <c r="Q43" s="69">
        <f t="shared" si="0"/>
        <v>2014</v>
      </c>
      <c r="R43">
        <f xml:space="preserve"> LEN(SUBSTITUTE(A43,{"@"},""))</f>
        <v>12</v>
      </c>
      <c r="S43" s="69">
        <v>300000</v>
      </c>
    </row>
    <row r="44" spans="1:19" x14ac:dyDescent="0.2">
      <c r="A44" t="s">
        <v>164</v>
      </c>
      <c r="B44" t="s">
        <v>84</v>
      </c>
      <c r="C44" s="2">
        <v>4210</v>
      </c>
      <c r="D44" s="2">
        <v>450227</v>
      </c>
      <c r="E44" s="2">
        <v>1280</v>
      </c>
      <c r="F44" s="3">
        <v>6500</v>
      </c>
      <c r="G44" s="3">
        <v>29900</v>
      </c>
      <c r="H44" s="3">
        <v>5300</v>
      </c>
      <c r="I44" s="1">
        <v>1.6999999999999999E-3</v>
      </c>
      <c r="J44" s="4">
        <v>43374</v>
      </c>
      <c r="K44" t="s">
        <v>85</v>
      </c>
      <c r="L44">
        <v>5</v>
      </c>
      <c r="M44" s="69" t="str">
        <f>VLOOKUP(L44,'Influencer Category'!B:C,2,0)</f>
        <v>Books &amp; Reference</v>
      </c>
      <c r="N44">
        <v>10</v>
      </c>
      <c r="O44" s="70">
        <f>VLOOKUP(N44,'Influencer Agency'!B:C,2,0)</f>
        <v>4.3999999999999997E-2</v>
      </c>
      <c r="P44" t="str">
        <f>INDEX('Influencer Agency'!$A$1:$B$46,MATCH(N44,'Influencer Agency'!$B$1:$B$46,0),1)</f>
        <v>Georgia</v>
      </c>
      <c r="Q44" s="69">
        <f t="shared" si="0"/>
        <v>2018</v>
      </c>
      <c r="R44">
        <f xml:space="preserve"> LEN(SUBSTITUTE(A44,{"@"},""))</f>
        <v>5</v>
      </c>
      <c r="S44" s="69">
        <v>4500000</v>
      </c>
    </row>
    <row r="45" spans="1:19" x14ac:dyDescent="0.2">
      <c r="A45" t="s">
        <v>165</v>
      </c>
      <c r="B45" t="s">
        <v>166</v>
      </c>
      <c r="C45">
        <v>900</v>
      </c>
      <c r="D45" s="2">
        <v>26826</v>
      </c>
      <c r="E45">
        <v>650</v>
      </c>
      <c r="F45" s="3">
        <v>4500</v>
      </c>
      <c r="G45" s="3">
        <v>15000</v>
      </c>
      <c r="H45" s="3">
        <v>6100</v>
      </c>
      <c r="I45" s="1">
        <v>2.8E-3</v>
      </c>
      <c r="J45" s="4">
        <v>43374</v>
      </c>
      <c r="K45" t="s">
        <v>85</v>
      </c>
      <c r="L45">
        <v>8</v>
      </c>
      <c r="M45" s="69" t="str">
        <f>VLOOKUP(L45,'Influencer Category'!B:C,2,0)</f>
        <v>Events</v>
      </c>
      <c r="N45">
        <v>44</v>
      </c>
      <c r="O45" s="70">
        <f>VLOOKUP(N45,'Influencer Agency'!B:C,2,0)</f>
        <v>4.3099999999999999E-2</v>
      </c>
      <c r="P45" t="str">
        <f>INDEX('Influencer Agency'!$A$1:$B$46,MATCH(N45,'Influencer Agency'!$B$1:$B$46,0),1)</f>
        <v>Utah</v>
      </c>
      <c r="Q45" s="69">
        <f t="shared" si="0"/>
        <v>2018</v>
      </c>
      <c r="R45">
        <f xml:space="preserve"> LEN(SUBSTITUTE(A45,{"@"},""))</f>
        <v>11</v>
      </c>
      <c r="S45" s="69">
        <v>270000</v>
      </c>
    </row>
    <row r="46" spans="1:19" x14ac:dyDescent="0.2">
      <c r="A46" t="s">
        <v>167</v>
      </c>
      <c r="B46" t="s">
        <v>157</v>
      </c>
      <c r="C46">
        <v>300</v>
      </c>
      <c r="D46" s="2">
        <v>42849</v>
      </c>
      <c r="E46">
        <v>866</v>
      </c>
      <c r="F46" s="3">
        <v>1000</v>
      </c>
      <c r="G46" s="3">
        <v>3000</v>
      </c>
      <c r="H46" s="3">
        <v>13000</v>
      </c>
      <c r="I46" s="1">
        <v>1.1999999999999999E-3</v>
      </c>
      <c r="J46" s="4">
        <v>40664</v>
      </c>
      <c r="K46" t="s">
        <v>92</v>
      </c>
      <c r="L46">
        <v>9</v>
      </c>
      <c r="M46" s="69" t="str">
        <f>VLOOKUP(L46,'Influencer Category'!B:C,2,0)</f>
        <v>Finance</v>
      </c>
      <c r="N46">
        <v>23</v>
      </c>
      <c r="O46" s="70">
        <f>VLOOKUP(N46,'Influencer Agency'!B:C,2,0)</f>
        <v>3.7499999999999999E-2</v>
      </c>
      <c r="P46" t="str">
        <f>INDEX('Influencer Agency'!$A$1:$B$46,MATCH(N46,'Influencer Agency'!$B$1:$B$46,0),1)</f>
        <v>Minnesota</v>
      </c>
      <c r="Q46" s="69">
        <f t="shared" si="0"/>
        <v>2011</v>
      </c>
      <c r="R46">
        <f xml:space="preserve"> LEN(SUBSTITUTE(A46,{"@"},""))</f>
        <v>13</v>
      </c>
      <c r="S46" s="69">
        <v>800000</v>
      </c>
    </row>
    <row r="47" spans="1:19" x14ac:dyDescent="0.2">
      <c r="A47" t="s">
        <v>168</v>
      </c>
      <c r="B47" t="s">
        <v>159</v>
      </c>
      <c r="C47">
        <v>902</v>
      </c>
      <c r="D47" s="2">
        <v>290192</v>
      </c>
      <c r="E47" s="2">
        <v>10991</v>
      </c>
      <c r="F47" s="3">
        <v>3000</v>
      </c>
      <c r="G47" s="3">
        <v>6000</v>
      </c>
      <c r="H47" s="3">
        <v>2500</v>
      </c>
      <c r="I47" s="1">
        <v>1.5E-3</v>
      </c>
      <c r="J47" s="4">
        <v>43282</v>
      </c>
      <c r="K47" t="s">
        <v>85</v>
      </c>
      <c r="L47">
        <v>10</v>
      </c>
      <c r="M47" s="69" t="str">
        <f>VLOOKUP(L47,'Influencer Category'!B:C,2,0)</f>
        <v>Food &amp; Drink</v>
      </c>
      <c r="N47">
        <v>26</v>
      </c>
      <c r="O47" s="70">
        <f>VLOOKUP(N47,'Influencer Agency'!B:C,2,0)</f>
        <v>3.56E-2</v>
      </c>
      <c r="P47" t="str">
        <f>INDEX('Influencer Agency'!$A$1:$B$46,MATCH(N47,'Influencer Agency'!$B$1:$B$46,0),1)</f>
        <v>Montana</v>
      </c>
      <c r="Q47" s="69">
        <f t="shared" si="0"/>
        <v>2018</v>
      </c>
      <c r="R47">
        <f xml:space="preserve"> LEN(SUBSTITUTE(A47,{"@"},""))</f>
        <v>13</v>
      </c>
      <c r="S47" s="69">
        <v>790000</v>
      </c>
    </row>
    <row r="48" spans="1:19" x14ac:dyDescent="0.2">
      <c r="A48" t="s">
        <v>169</v>
      </c>
      <c r="B48" t="s">
        <v>127</v>
      </c>
      <c r="C48" s="2">
        <v>1250</v>
      </c>
      <c r="D48" s="2">
        <v>41249</v>
      </c>
      <c r="E48">
        <v>553</v>
      </c>
      <c r="F48" s="3">
        <v>9000</v>
      </c>
      <c r="G48" s="3">
        <v>12000</v>
      </c>
      <c r="H48" s="3">
        <v>9000</v>
      </c>
      <c r="I48" s="1">
        <v>1.5E-3</v>
      </c>
      <c r="J48" s="4">
        <v>41640</v>
      </c>
      <c r="K48" t="s">
        <v>85</v>
      </c>
      <c r="L48">
        <v>12</v>
      </c>
      <c r="M48" s="69" t="str">
        <f>VLOOKUP(L48,'Influencer Category'!B:C,2,0)</f>
        <v>Health &amp; Fitness</v>
      </c>
      <c r="N48">
        <v>29</v>
      </c>
      <c r="O48" s="70">
        <f>VLOOKUP(N48,'Influencer Agency'!B:C,2,0)</f>
        <v>3.5200000000000002E-2</v>
      </c>
      <c r="P48" t="str">
        <f>INDEX('Influencer Agency'!$A$1:$B$46,MATCH(N48,'Influencer Agency'!$B$1:$B$46,0),1)</f>
        <v>New Hampshire</v>
      </c>
      <c r="Q48" s="69">
        <f t="shared" si="0"/>
        <v>2014</v>
      </c>
      <c r="R48">
        <f xml:space="preserve"> LEN(SUBSTITUTE(A48,{"@"},""))</f>
        <v>15</v>
      </c>
      <c r="S48" s="69">
        <v>1700000</v>
      </c>
    </row>
    <row r="49" spans="1:19" x14ac:dyDescent="0.2">
      <c r="A49" t="s">
        <v>170</v>
      </c>
      <c r="B49" t="s">
        <v>162</v>
      </c>
      <c r="C49">
        <v>312</v>
      </c>
      <c r="D49" s="2">
        <v>57755</v>
      </c>
      <c r="E49" s="2">
        <v>1458</v>
      </c>
      <c r="F49" s="3">
        <v>4210</v>
      </c>
      <c r="G49" s="3">
        <v>5000</v>
      </c>
      <c r="H49" s="3">
        <v>5000</v>
      </c>
      <c r="I49" s="1">
        <v>2.5000000000000001E-3</v>
      </c>
      <c r="J49" s="4">
        <v>42979</v>
      </c>
      <c r="K49" t="s">
        <v>92</v>
      </c>
      <c r="L49">
        <v>13</v>
      </c>
      <c r="M49" s="69" t="str">
        <f>VLOOKUP(L49,'Influencer Category'!B:C,2,0)</f>
        <v>House &amp; Home</v>
      </c>
      <c r="N49">
        <v>19</v>
      </c>
      <c r="O49" s="70">
        <f>VLOOKUP(N49,'Influencer Agency'!B:C,2,0)</f>
        <v>3.4599999999999999E-2</v>
      </c>
      <c r="P49" t="str">
        <f>INDEX('Influencer Agency'!$A$1:$B$46,MATCH(N49,'Influencer Agency'!$B$1:$B$46,0),1)</f>
        <v>Maine</v>
      </c>
      <c r="Q49" s="69">
        <f t="shared" si="0"/>
        <v>2017</v>
      </c>
      <c r="R49">
        <f xml:space="preserve"> LEN(SUBSTITUTE(A49,{"@"},""))</f>
        <v>11</v>
      </c>
      <c r="S49" s="69">
        <v>9500000</v>
      </c>
    </row>
    <row r="50" spans="1:19" x14ac:dyDescent="0.2">
      <c r="A50" t="s">
        <v>171</v>
      </c>
      <c r="B50" t="s">
        <v>91</v>
      </c>
      <c r="C50" s="2">
        <v>1124</v>
      </c>
      <c r="D50" s="2">
        <v>124111</v>
      </c>
      <c r="E50" s="2">
        <v>5313</v>
      </c>
      <c r="F50" s="3">
        <v>6000</v>
      </c>
      <c r="G50" s="3">
        <v>12000</v>
      </c>
      <c r="H50" s="3">
        <v>7500</v>
      </c>
      <c r="I50" s="1">
        <v>1.5E-3</v>
      </c>
      <c r="J50" s="4">
        <v>41091</v>
      </c>
      <c r="K50" t="s">
        <v>85</v>
      </c>
      <c r="L50">
        <v>8</v>
      </c>
      <c r="M50" s="69" t="str">
        <f>VLOOKUP(L50,'Influencer Category'!B:C,2,0)</f>
        <v>Events</v>
      </c>
      <c r="N50">
        <v>21</v>
      </c>
      <c r="O50" s="70">
        <f>VLOOKUP(N50,'Influencer Agency'!B:C,2,0)</f>
        <v>5.6800000000000003E-2</v>
      </c>
      <c r="P50" t="str">
        <f>INDEX('Influencer Agency'!$A$1:$B$46,MATCH(N50,'Influencer Agency'!$B$1:$B$46,0),1)</f>
        <v>Massachusetts</v>
      </c>
      <c r="Q50" s="69">
        <f t="shared" si="0"/>
        <v>2012</v>
      </c>
      <c r="R50">
        <f xml:space="preserve"> LEN(SUBSTITUTE(A50,{"@"},""))</f>
        <v>15</v>
      </c>
      <c r="S50" s="69">
        <v>300000</v>
      </c>
    </row>
    <row r="51" spans="1:19" x14ac:dyDescent="0.2">
      <c r="A51" t="s">
        <v>172</v>
      </c>
      <c r="B51" t="s">
        <v>84</v>
      </c>
      <c r="C51">
        <v>554</v>
      </c>
      <c r="D51" s="2">
        <v>4249</v>
      </c>
      <c r="E51">
        <v>10</v>
      </c>
      <c r="F51" s="3">
        <v>5400</v>
      </c>
      <c r="G51" s="3">
        <v>10000</v>
      </c>
      <c r="H51" s="3">
        <v>7500</v>
      </c>
      <c r="I51" s="1">
        <v>1.9E-3</v>
      </c>
      <c r="J51" s="4">
        <v>41609</v>
      </c>
      <c r="K51" t="s">
        <v>92</v>
      </c>
      <c r="L51">
        <v>9</v>
      </c>
      <c r="M51" s="69" t="str">
        <f>VLOOKUP(L51,'Influencer Category'!B:C,2,0)</f>
        <v>Finance</v>
      </c>
      <c r="N51">
        <v>40</v>
      </c>
      <c r="O51" s="70">
        <f>VLOOKUP(N51,'Influencer Agency'!B:C,2,0)</f>
        <v>5.6800000000000003E-2</v>
      </c>
      <c r="P51" t="str">
        <f>INDEX('Influencer Agency'!$A$1:$B$46,MATCH(N51,'Influencer Agency'!$B$1:$B$46,0),1)</f>
        <v>South Carolina</v>
      </c>
      <c r="Q51" s="69">
        <f t="shared" si="0"/>
        <v>2013</v>
      </c>
      <c r="R51">
        <f xml:space="preserve"> LEN(SUBSTITUTE(A51,{"@"},""))</f>
        <v>11</v>
      </c>
      <c r="S51" s="69">
        <v>4500000</v>
      </c>
    </row>
    <row r="52" spans="1:19" x14ac:dyDescent="0.2">
      <c r="A52" t="s">
        <v>173</v>
      </c>
      <c r="B52" t="s">
        <v>166</v>
      </c>
      <c r="C52">
        <v>246</v>
      </c>
      <c r="D52" s="2">
        <v>36129</v>
      </c>
      <c r="E52" s="2">
        <v>6545</v>
      </c>
      <c r="F52" s="3">
        <v>4900</v>
      </c>
      <c r="G52" s="3">
        <v>8400</v>
      </c>
      <c r="H52" s="3">
        <v>7700</v>
      </c>
      <c r="I52" s="1">
        <v>2.0999999999999999E-3</v>
      </c>
      <c r="J52" s="4">
        <v>42309</v>
      </c>
      <c r="K52" t="s">
        <v>85</v>
      </c>
      <c r="L52">
        <v>10</v>
      </c>
      <c r="M52" s="69" t="str">
        <f>VLOOKUP(L52,'Influencer Category'!B:C,2,0)</f>
        <v>Food &amp; Drink</v>
      </c>
      <c r="N52">
        <v>13</v>
      </c>
      <c r="O52" s="70">
        <f>VLOOKUP(N52,'Influencer Agency'!B:C,2,0)</f>
        <v>5.6399999999999999E-2</v>
      </c>
      <c r="P52" t="str">
        <f>INDEX('Influencer Agency'!$A$1:$B$46,MATCH(N52,'Influencer Agency'!$B$1:$B$46,0),1)</f>
        <v>Illinois</v>
      </c>
      <c r="Q52" s="69">
        <f t="shared" si="0"/>
        <v>2015</v>
      </c>
      <c r="R52">
        <f xml:space="preserve"> LEN(SUBSTITUTE(A52,{"@"},""))</f>
        <v>10</v>
      </c>
      <c r="S52" s="69">
        <v>270000</v>
      </c>
    </row>
    <row r="53" spans="1:19" x14ac:dyDescent="0.2">
      <c r="A53" t="s">
        <v>174</v>
      </c>
      <c r="B53" t="s">
        <v>157</v>
      </c>
      <c r="C53">
        <v>800</v>
      </c>
      <c r="D53" s="2">
        <v>4251</v>
      </c>
      <c r="E53" s="2">
        <v>5656</v>
      </c>
      <c r="F53" s="3">
        <v>5700</v>
      </c>
      <c r="G53" s="3">
        <v>12100</v>
      </c>
      <c r="H53" s="3">
        <v>11000</v>
      </c>
      <c r="I53" s="1">
        <v>2.3E-3</v>
      </c>
      <c r="J53" s="4">
        <v>40664</v>
      </c>
      <c r="K53" t="s">
        <v>92</v>
      </c>
      <c r="L53">
        <v>12</v>
      </c>
      <c r="M53" s="69" t="str">
        <f>VLOOKUP(L53,'Influencer Category'!B:C,2,0)</f>
        <v>Health &amp; Fitness</v>
      </c>
      <c r="N53">
        <v>20</v>
      </c>
      <c r="O53" s="70">
        <f>VLOOKUP(N53,'Influencer Agency'!B:C,2,0)</f>
        <v>5.6300000000000003E-2</v>
      </c>
      <c r="P53" t="str">
        <f>INDEX('Influencer Agency'!$A$1:$B$46,MATCH(N53,'Influencer Agency'!$B$1:$B$46,0),1)</f>
        <v>Maryland</v>
      </c>
      <c r="Q53" s="69">
        <f t="shared" si="0"/>
        <v>2011</v>
      </c>
      <c r="R53">
        <f xml:space="preserve"> LEN(SUBSTITUTE(A53,{"@"},""))</f>
        <v>12</v>
      </c>
      <c r="S53" s="69">
        <v>800000</v>
      </c>
    </row>
    <row r="54" spans="1:19" x14ac:dyDescent="0.2">
      <c r="A54" t="s">
        <v>175</v>
      </c>
      <c r="B54" t="s">
        <v>159</v>
      </c>
      <c r="C54">
        <v>161</v>
      </c>
      <c r="D54" s="2">
        <v>52512</v>
      </c>
      <c r="E54" s="2">
        <v>8787</v>
      </c>
      <c r="F54" s="3">
        <v>1300</v>
      </c>
      <c r="G54" s="3">
        <v>6000</v>
      </c>
      <c r="H54" s="3">
        <v>4600</v>
      </c>
      <c r="I54" s="1">
        <v>8.0000000000000004E-4</v>
      </c>
      <c r="J54" s="4">
        <v>43282</v>
      </c>
      <c r="K54" t="s">
        <v>85</v>
      </c>
      <c r="L54">
        <v>15</v>
      </c>
      <c r="M54" s="69" t="str">
        <f>VLOOKUP(L54,'Influencer Category'!B:C,2,0)</f>
        <v>Music &amp; Audio</v>
      </c>
      <c r="N54">
        <v>31</v>
      </c>
      <c r="O54" s="70">
        <f>VLOOKUP(N54,'Influencer Agency'!B:C,2,0)</f>
        <v>5.4100000000000002E-2</v>
      </c>
      <c r="P54" t="str">
        <f>INDEX('Influencer Agency'!$A$1:$B$46,MATCH(N54,'Influencer Agency'!$B$1:$B$46,0),1)</f>
        <v>New Mexico</v>
      </c>
      <c r="Q54" s="69">
        <f t="shared" si="0"/>
        <v>2018</v>
      </c>
      <c r="R54">
        <f xml:space="preserve"> LEN(SUBSTITUTE(A54,{"@"},""))</f>
        <v>19</v>
      </c>
      <c r="S54" s="69">
        <v>790000</v>
      </c>
    </row>
    <row r="55" spans="1:19" x14ac:dyDescent="0.2">
      <c r="A55" t="s">
        <v>176</v>
      </c>
      <c r="B55" t="s">
        <v>127</v>
      </c>
      <c r="C55">
        <v>111</v>
      </c>
      <c r="D55" s="2">
        <v>10435</v>
      </c>
      <c r="E55" s="2">
        <v>1000</v>
      </c>
      <c r="F55" s="3">
        <v>13400</v>
      </c>
      <c r="G55" s="3">
        <v>22100</v>
      </c>
      <c r="H55" s="3">
        <v>19400</v>
      </c>
      <c r="I55" s="1">
        <v>1.5E-3</v>
      </c>
      <c r="J55" s="4">
        <v>41640</v>
      </c>
      <c r="K55" t="s">
        <v>85</v>
      </c>
      <c r="L55">
        <v>3</v>
      </c>
      <c r="M55" s="69" t="str">
        <f>VLOOKUP(L55,'Influencer Category'!B:C,2,0)</f>
        <v>Auto &amp; Vehicles</v>
      </c>
      <c r="N55">
        <v>24</v>
      </c>
      <c r="O55" s="70">
        <f>VLOOKUP(N55,'Influencer Agency'!B:C,2,0)</f>
        <v>5.2900000000000003E-2</v>
      </c>
      <c r="P55" t="str">
        <f>INDEX('Influencer Agency'!$A$1:$B$46,MATCH(N55,'Influencer Agency'!$B$1:$B$46,0),1)</f>
        <v>Mississippi</v>
      </c>
      <c r="Q55" s="69">
        <f t="shared" si="0"/>
        <v>2014</v>
      </c>
      <c r="R55">
        <f xml:space="preserve"> LEN(SUBSTITUTE(A55,{"@"},""))</f>
        <v>14</v>
      </c>
      <c r="S55" s="69">
        <v>1700000</v>
      </c>
    </row>
    <row r="56" spans="1:19" x14ac:dyDescent="0.2">
      <c r="A56" t="s">
        <v>177</v>
      </c>
      <c r="B56" t="s">
        <v>162</v>
      </c>
      <c r="C56">
        <v>820</v>
      </c>
      <c r="D56" s="2">
        <v>4370</v>
      </c>
      <c r="E56" s="2">
        <v>3523</v>
      </c>
      <c r="F56" s="3">
        <v>7300</v>
      </c>
      <c r="G56" s="3">
        <v>15500</v>
      </c>
      <c r="H56" s="3">
        <v>12100</v>
      </c>
      <c r="I56" s="1">
        <v>1.6000000000000001E-3</v>
      </c>
      <c r="J56" s="4">
        <v>42979</v>
      </c>
      <c r="K56" t="s">
        <v>85</v>
      </c>
      <c r="L56">
        <v>4</v>
      </c>
      <c r="M56" s="69" t="str">
        <f>VLOOKUP(L56,'Influencer Category'!B:C,2,0)</f>
        <v>Beauty</v>
      </c>
      <c r="N56">
        <v>9</v>
      </c>
      <c r="O56" s="70">
        <f>VLOOKUP(N56,'Influencer Agency'!B:C,2,0)</f>
        <v>5.28E-2</v>
      </c>
      <c r="P56" t="str">
        <f>INDEX('Influencer Agency'!$A$1:$B$46,MATCH(N56,'Influencer Agency'!$B$1:$B$46,0),1)</f>
        <v>Florida</v>
      </c>
      <c r="Q56" s="69">
        <f t="shared" si="0"/>
        <v>2017</v>
      </c>
      <c r="R56">
        <f xml:space="preserve"> LEN(SUBSTITUTE(A56,{"@"},""))</f>
        <v>12</v>
      </c>
      <c r="S56" s="69">
        <v>9500000</v>
      </c>
    </row>
    <row r="57" spans="1:19" x14ac:dyDescent="0.2">
      <c r="A57" t="s">
        <v>178</v>
      </c>
      <c r="B57" t="s">
        <v>91</v>
      </c>
      <c r="C57">
        <v>147</v>
      </c>
      <c r="D57" s="2">
        <v>2715</v>
      </c>
      <c r="E57">
        <v>214</v>
      </c>
      <c r="F57" s="3">
        <v>1200</v>
      </c>
      <c r="G57" s="3">
        <v>10400</v>
      </c>
      <c r="H57" s="3">
        <v>4200</v>
      </c>
      <c r="I57" s="1">
        <v>2.8E-3</v>
      </c>
      <c r="J57" s="4">
        <v>43252</v>
      </c>
      <c r="K57" t="s">
        <v>85</v>
      </c>
      <c r="L57">
        <v>5</v>
      </c>
      <c r="M57" s="69" t="str">
        <f>VLOOKUP(L57,'Influencer Category'!B:C,2,0)</f>
        <v>Books &amp; Reference</v>
      </c>
      <c r="N57">
        <v>39</v>
      </c>
      <c r="O57" s="70">
        <f>VLOOKUP(N57,'Influencer Agency'!B:C,2,0)</f>
        <v>3.0300000000000001E-2</v>
      </c>
      <c r="P57" t="str">
        <f>INDEX('Influencer Agency'!$A$1:$B$46,MATCH(N57,'Influencer Agency'!$B$1:$B$46,0),1)</f>
        <v>Rhode Island</v>
      </c>
      <c r="Q57" s="69">
        <f t="shared" si="0"/>
        <v>2018</v>
      </c>
      <c r="R57">
        <f xml:space="preserve"> LEN(SUBSTITUTE(A57,{"@"},""))</f>
        <v>15</v>
      </c>
      <c r="S57" s="69">
        <v>300000</v>
      </c>
    </row>
    <row r="58" spans="1:19" x14ac:dyDescent="0.2">
      <c r="A58" t="s">
        <v>179</v>
      </c>
      <c r="B58" t="s">
        <v>84</v>
      </c>
      <c r="C58" s="2">
        <v>4210</v>
      </c>
      <c r="D58" s="2">
        <v>450227</v>
      </c>
      <c r="E58" s="2">
        <v>1280</v>
      </c>
      <c r="F58" s="3">
        <v>6500</v>
      </c>
      <c r="G58" s="3">
        <v>29900</v>
      </c>
      <c r="H58" s="3">
        <v>5300</v>
      </c>
      <c r="I58" s="1">
        <v>8.0000000000000004E-4</v>
      </c>
      <c r="J58" s="4">
        <v>41091</v>
      </c>
      <c r="K58" t="s">
        <v>92</v>
      </c>
      <c r="L58">
        <v>6</v>
      </c>
      <c r="M58" s="69" t="str">
        <f>VLOOKUP(L58,'Influencer Category'!B:C,2,0)</f>
        <v>Business</v>
      </c>
      <c r="N58">
        <v>43</v>
      </c>
      <c r="O58" s="70">
        <f>VLOOKUP(N58,'Influencer Agency'!B:C,2,0)</f>
        <v>2.8899999999999999E-2</v>
      </c>
      <c r="P58" t="str">
        <f>INDEX('Influencer Agency'!$A$1:$B$46,MATCH(N58,'Influencer Agency'!$B$1:$B$46,0),1)</f>
        <v>Texas</v>
      </c>
      <c r="Q58" s="69">
        <f t="shared" si="0"/>
        <v>2012</v>
      </c>
      <c r="R58">
        <f xml:space="preserve"> LEN(SUBSTITUTE(A58,{"@"},""))</f>
        <v>11</v>
      </c>
      <c r="S58" s="69">
        <v>4500000</v>
      </c>
    </row>
    <row r="59" spans="1:19" x14ac:dyDescent="0.2">
      <c r="A59" t="s">
        <v>180</v>
      </c>
      <c r="B59" t="s">
        <v>166</v>
      </c>
      <c r="C59">
        <v>900</v>
      </c>
      <c r="D59" s="2">
        <v>26826</v>
      </c>
      <c r="E59">
        <v>650</v>
      </c>
      <c r="F59" s="3">
        <v>4500</v>
      </c>
      <c r="G59" s="3">
        <v>15000</v>
      </c>
      <c r="H59" s="3">
        <v>6100</v>
      </c>
      <c r="I59" s="1">
        <v>1.1000000000000001E-3</v>
      </c>
      <c r="J59" s="4">
        <v>41609</v>
      </c>
      <c r="K59" t="s">
        <v>92</v>
      </c>
      <c r="L59">
        <v>7</v>
      </c>
      <c r="M59" s="69" t="str">
        <f>VLOOKUP(L59,'Influencer Category'!B:C,2,0)</f>
        <v>Comics</v>
      </c>
      <c r="N59">
        <v>7</v>
      </c>
      <c r="O59" s="70">
        <f>VLOOKUP(N59,'Influencer Agency'!B:C,2,0)</f>
        <v>2.76E-2</v>
      </c>
      <c r="P59" t="str">
        <f>INDEX('Influencer Agency'!$A$1:$B$46,MATCH(N59,'Influencer Agency'!$B$1:$B$46,0),1)</f>
        <v>Connecticut</v>
      </c>
      <c r="Q59" s="69">
        <f t="shared" si="0"/>
        <v>2013</v>
      </c>
      <c r="R59">
        <f xml:space="preserve"> LEN(SUBSTITUTE(A59,{"@"},""))</f>
        <v>10</v>
      </c>
      <c r="S59" s="69">
        <v>270000</v>
      </c>
    </row>
    <row r="60" spans="1:19" x14ac:dyDescent="0.2">
      <c r="A60" t="s">
        <v>181</v>
      </c>
      <c r="B60" t="s">
        <v>157</v>
      </c>
      <c r="C60">
        <v>300</v>
      </c>
      <c r="D60" s="2">
        <v>42849</v>
      </c>
      <c r="E60">
        <v>866</v>
      </c>
      <c r="F60" s="3">
        <v>1000</v>
      </c>
      <c r="G60" s="3">
        <v>3000</v>
      </c>
      <c r="H60" s="3">
        <v>13000</v>
      </c>
      <c r="I60" s="1">
        <v>1.6999999999999999E-3</v>
      </c>
      <c r="J60" s="4">
        <v>41214</v>
      </c>
      <c r="K60" t="s">
        <v>92</v>
      </c>
      <c r="L60">
        <v>3</v>
      </c>
      <c r="M60" s="69" t="str">
        <f>VLOOKUP(L60,'Influencer Category'!B:C,2,0)</f>
        <v>Auto &amp; Vehicles</v>
      </c>
      <c r="N60">
        <v>36</v>
      </c>
      <c r="O60" s="70">
        <f>VLOOKUP(N60,'Influencer Agency'!B:C,2,0)</f>
        <v>2.6599999999999999E-2</v>
      </c>
      <c r="P60" t="str">
        <f>INDEX('Influencer Agency'!$A$1:$B$46,MATCH(N60,'Influencer Agency'!$B$1:$B$46,0),1)</f>
        <v>Oklahoma</v>
      </c>
      <c r="Q60" s="69">
        <f t="shared" si="0"/>
        <v>2012</v>
      </c>
      <c r="R60">
        <f xml:space="preserve"> LEN(SUBSTITUTE(A60,{"@"},""))</f>
        <v>16</v>
      </c>
      <c r="S60" s="69">
        <v>800000</v>
      </c>
    </row>
    <row r="61" spans="1:19" x14ac:dyDescent="0.2">
      <c r="A61" t="s">
        <v>182</v>
      </c>
      <c r="B61" t="s">
        <v>159</v>
      </c>
      <c r="C61">
        <v>902</v>
      </c>
      <c r="D61" s="2">
        <v>290192</v>
      </c>
      <c r="E61" s="2">
        <v>10991</v>
      </c>
      <c r="F61" s="3">
        <v>3000</v>
      </c>
      <c r="G61" s="3">
        <v>6000</v>
      </c>
      <c r="H61" s="3">
        <v>2500</v>
      </c>
      <c r="I61" s="1">
        <v>2.0999999999999999E-3</v>
      </c>
      <c r="J61" s="4">
        <v>40664</v>
      </c>
      <c r="K61" t="s">
        <v>85</v>
      </c>
      <c r="L61">
        <v>4</v>
      </c>
      <c r="M61" s="69" t="str">
        <f>VLOOKUP(L61,'Influencer Category'!B:C,2,0)</f>
        <v>Beauty</v>
      </c>
      <c r="N61">
        <v>3</v>
      </c>
      <c r="O61" s="70">
        <f>VLOOKUP(N61,'Influencer Agency'!B:C,2,0)</f>
        <v>2.3300000000000001E-2</v>
      </c>
      <c r="P61" t="str">
        <f>INDEX('Influencer Agency'!$A$1:$B$46,MATCH(N61,'Influencer Agency'!$B$1:$B$46,0),1)</f>
        <v>Arizona</v>
      </c>
      <c r="Q61" s="69">
        <f t="shared" si="0"/>
        <v>2011</v>
      </c>
      <c r="R61">
        <f xml:space="preserve"> LEN(SUBSTITUTE(A61,{"@"},""))</f>
        <v>13</v>
      </c>
      <c r="S61" s="69">
        <v>790000</v>
      </c>
    </row>
    <row r="62" spans="1:19" x14ac:dyDescent="0.2">
      <c r="A62" t="s">
        <v>183</v>
      </c>
      <c r="B62" t="s">
        <v>127</v>
      </c>
      <c r="C62" s="2">
        <v>1250</v>
      </c>
      <c r="D62" s="2">
        <v>41249</v>
      </c>
      <c r="E62">
        <v>553</v>
      </c>
      <c r="F62" s="3">
        <v>9000</v>
      </c>
      <c r="G62" s="3">
        <v>12000</v>
      </c>
      <c r="H62" s="3">
        <v>9000</v>
      </c>
      <c r="I62" s="1">
        <v>1E-3</v>
      </c>
      <c r="J62" s="4">
        <v>43556</v>
      </c>
      <c r="K62" t="s">
        <v>85</v>
      </c>
      <c r="L62">
        <v>5</v>
      </c>
      <c r="M62" s="69" t="str">
        <f>VLOOKUP(L62,'Influencer Category'!B:C,2,0)</f>
        <v>Books &amp; Reference</v>
      </c>
      <c r="N62">
        <v>42</v>
      </c>
      <c r="O62" s="70">
        <f>VLOOKUP(N62,'Influencer Agency'!B:C,2,0)</f>
        <v>2.2599999999999999E-2</v>
      </c>
      <c r="P62" t="str">
        <f>INDEX('Influencer Agency'!$A$1:$B$46,MATCH(N62,'Influencer Agency'!$B$1:$B$46,0),1)</f>
        <v>Tennessee</v>
      </c>
      <c r="Q62" s="69">
        <f t="shared" si="0"/>
        <v>2019</v>
      </c>
      <c r="R62">
        <f xml:space="preserve"> LEN(SUBSTITUTE(A62,{"@"},""))</f>
        <v>12</v>
      </c>
      <c r="S62" s="69">
        <v>1700000</v>
      </c>
    </row>
    <row r="63" spans="1:19" x14ac:dyDescent="0.2">
      <c r="A63" t="s">
        <v>184</v>
      </c>
      <c r="B63" t="s">
        <v>125</v>
      </c>
      <c r="C63">
        <v>267</v>
      </c>
      <c r="D63" s="2">
        <v>47980</v>
      </c>
      <c r="E63">
        <v>153</v>
      </c>
      <c r="F63" s="3">
        <v>4500</v>
      </c>
      <c r="G63" s="3">
        <v>6600</v>
      </c>
      <c r="H63" s="3">
        <v>6800</v>
      </c>
      <c r="I63" s="1">
        <v>1.8E-3</v>
      </c>
      <c r="J63" s="4">
        <v>41306</v>
      </c>
      <c r="K63" t="s">
        <v>85</v>
      </c>
      <c r="L63">
        <v>6</v>
      </c>
      <c r="M63" s="69" t="str">
        <f>VLOOKUP(L63,'Influencer Category'!B:C,2,0)</f>
        <v>Business</v>
      </c>
      <c r="N63">
        <v>6</v>
      </c>
      <c r="O63" s="70">
        <f>VLOOKUP(N63,'Influencer Agency'!B:C,2,0)</f>
        <v>2.1399999999999999E-2</v>
      </c>
      <c r="P63" t="str">
        <f>INDEX('Influencer Agency'!$A$1:$B$46,MATCH(N63,'Influencer Agency'!$B$1:$B$46,0),1)</f>
        <v>Colorado</v>
      </c>
      <c r="Q63" s="69">
        <f t="shared" si="0"/>
        <v>2013</v>
      </c>
      <c r="R63">
        <f xml:space="preserve"> LEN(SUBSTITUTE(A63,{"@"},""))</f>
        <v>12</v>
      </c>
      <c r="S63" s="69">
        <v>1200000</v>
      </c>
    </row>
    <row r="64" spans="1:19" x14ac:dyDescent="0.2">
      <c r="A64" t="s">
        <v>185</v>
      </c>
      <c r="B64" t="s">
        <v>127</v>
      </c>
      <c r="C64">
        <v>421</v>
      </c>
      <c r="D64" s="2">
        <v>52387</v>
      </c>
      <c r="E64" s="2">
        <v>2732</v>
      </c>
      <c r="F64" s="3">
        <v>6400</v>
      </c>
      <c r="G64" s="3">
        <v>12600</v>
      </c>
      <c r="H64" s="3">
        <v>8600</v>
      </c>
      <c r="I64" s="1">
        <v>2E-3</v>
      </c>
      <c r="J64" s="4">
        <v>42217</v>
      </c>
      <c r="K64" t="s">
        <v>92</v>
      </c>
      <c r="L64">
        <v>7</v>
      </c>
      <c r="M64" s="69" t="str">
        <f>VLOOKUP(L64,'Influencer Category'!B:C,2,0)</f>
        <v>Comics</v>
      </c>
      <c r="N64">
        <v>17</v>
      </c>
      <c r="O64" s="70">
        <f>VLOOKUP(N64,'Influencer Agency'!B:C,2,0)</f>
        <v>2.1299999999999999E-2</v>
      </c>
      <c r="P64" t="str">
        <f>INDEX('Influencer Agency'!$A$1:$B$46,MATCH(N64,'Influencer Agency'!$B$1:$B$46,0),1)</f>
        <v>Kentucky</v>
      </c>
      <c r="Q64" s="69">
        <f t="shared" si="0"/>
        <v>2015</v>
      </c>
      <c r="R64">
        <f xml:space="preserve"> LEN(SUBSTITUTE(A64,{"@"},""))</f>
        <v>13</v>
      </c>
      <c r="S64" s="69">
        <v>1700000</v>
      </c>
    </row>
    <row r="65" spans="1:19" x14ac:dyDescent="0.2">
      <c r="A65" t="s">
        <v>186</v>
      </c>
      <c r="B65" t="s">
        <v>129</v>
      </c>
      <c r="C65">
        <v>115</v>
      </c>
      <c r="D65" s="2">
        <v>1357</v>
      </c>
      <c r="E65">
        <v>392</v>
      </c>
      <c r="F65" s="3">
        <v>5500</v>
      </c>
      <c r="G65" s="3">
        <v>10100</v>
      </c>
      <c r="H65" s="3">
        <v>9800</v>
      </c>
      <c r="I65" s="1">
        <v>2.3E-3</v>
      </c>
      <c r="J65" s="4">
        <v>43040</v>
      </c>
      <c r="K65" t="s">
        <v>85</v>
      </c>
      <c r="L65">
        <v>8</v>
      </c>
      <c r="M65" s="69" t="str">
        <f>VLOOKUP(L65,'Influencer Category'!B:C,2,0)</f>
        <v>Events</v>
      </c>
      <c r="N65">
        <v>34</v>
      </c>
      <c r="O65" s="70">
        <f>VLOOKUP(N65,'Influencer Agency'!B:C,2,0)</f>
        <v>2.0400000000000001E-2</v>
      </c>
      <c r="P65" t="str">
        <f>INDEX('Influencer Agency'!$A$1:$B$46,MATCH(N65,'Influencer Agency'!$B$1:$B$46,0),1)</f>
        <v>North Dakota</v>
      </c>
      <c r="Q65" s="69">
        <f t="shared" si="0"/>
        <v>2017</v>
      </c>
      <c r="R65">
        <f xml:space="preserve"> LEN(SUBSTITUTE(A65,{"@"},""))</f>
        <v>8</v>
      </c>
      <c r="S65" s="69">
        <v>230000</v>
      </c>
    </row>
    <row r="66" spans="1:19" x14ac:dyDescent="0.2">
      <c r="A66" t="s">
        <v>187</v>
      </c>
      <c r="B66" t="s">
        <v>131</v>
      </c>
      <c r="C66">
        <v>279</v>
      </c>
      <c r="D66">
        <v>863</v>
      </c>
      <c r="E66">
        <v>123</v>
      </c>
      <c r="F66" s="3">
        <v>1200</v>
      </c>
      <c r="G66" s="3">
        <v>5100</v>
      </c>
      <c r="H66" s="3">
        <v>4000</v>
      </c>
      <c r="I66" s="1">
        <v>1E-3</v>
      </c>
      <c r="J66" s="4">
        <v>42644</v>
      </c>
      <c r="K66" t="s">
        <v>85</v>
      </c>
      <c r="L66">
        <v>9</v>
      </c>
      <c r="M66" s="69" t="str">
        <f>VLOOKUP(L66,'Influencer Category'!B:C,2,0)</f>
        <v>Finance</v>
      </c>
      <c r="N66">
        <v>1</v>
      </c>
      <c r="O66" s="70">
        <f>VLOOKUP(N66,'Influencer Agency'!B:C,2,0)</f>
        <v>1.8100000000000002E-2</v>
      </c>
      <c r="P66" t="str">
        <f>INDEX('Influencer Agency'!$A$1:$B$46,MATCH(N66,'Influencer Agency'!$B$1:$B$46,0),1)</f>
        <v>Alabama</v>
      </c>
      <c r="Q66" s="69">
        <f t="shared" si="0"/>
        <v>2016</v>
      </c>
      <c r="R66">
        <f xml:space="preserve"> LEN(SUBSTITUTE(A66,{"@"},""))</f>
        <v>12</v>
      </c>
      <c r="S66" s="69">
        <v>250000</v>
      </c>
    </row>
    <row r="67" spans="1:19" x14ac:dyDescent="0.2">
      <c r="A67" t="s">
        <v>188</v>
      </c>
      <c r="B67" t="s">
        <v>159</v>
      </c>
      <c r="C67">
        <v>161</v>
      </c>
      <c r="D67" s="2">
        <v>52512</v>
      </c>
      <c r="E67" s="2">
        <v>8787</v>
      </c>
      <c r="F67" s="3">
        <v>1300</v>
      </c>
      <c r="G67" s="3">
        <v>6000</v>
      </c>
      <c r="H67" s="3">
        <v>4600</v>
      </c>
      <c r="I67" s="1">
        <v>2.0999999999999999E-3</v>
      </c>
      <c r="J67" s="4">
        <v>43586</v>
      </c>
      <c r="K67" t="s">
        <v>92</v>
      </c>
      <c r="L67">
        <v>10</v>
      </c>
      <c r="M67" s="69" t="str">
        <f>VLOOKUP(L67,'Influencer Category'!B:C,2,0)</f>
        <v>Food &amp; Drink</v>
      </c>
      <c r="N67">
        <v>32</v>
      </c>
      <c r="O67" s="70">
        <f>VLOOKUP(N67,'Influencer Agency'!B:C,2,0)</f>
        <v>6.5199999999999994E-2</v>
      </c>
      <c r="P67" t="str">
        <f>INDEX('Influencer Agency'!$A$1:$B$46,MATCH(N67,'Influencer Agency'!$B$1:$B$46,0),1)</f>
        <v>New York</v>
      </c>
      <c r="Q67" s="69">
        <f t="shared" ref="Q67:Q130" si="1">YEAR(J:J)</f>
        <v>2019</v>
      </c>
      <c r="R67">
        <f xml:space="preserve"> LEN(SUBSTITUTE(A67,{"@"},""))</f>
        <v>15</v>
      </c>
      <c r="S67" s="69">
        <v>790000</v>
      </c>
    </row>
    <row r="68" spans="1:19" x14ac:dyDescent="0.2">
      <c r="A68" t="s">
        <v>189</v>
      </c>
      <c r="B68" t="s">
        <v>127</v>
      </c>
      <c r="C68">
        <v>111</v>
      </c>
      <c r="D68" s="2">
        <v>10435</v>
      </c>
      <c r="E68" s="2">
        <v>1000</v>
      </c>
      <c r="F68" s="3">
        <v>13400</v>
      </c>
      <c r="G68" s="3">
        <v>22100</v>
      </c>
      <c r="H68" s="3">
        <v>19400</v>
      </c>
      <c r="I68" s="1">
        <v>2.0999999999999999E-3</v>
      </c>
      <c r="J68" s="4">
        <v>41306</v>
      </c>
      <c r="K68" t="s">
        <v>92</v>
      </c>
      <c r="L68">
        <v>12</v>
      </c>
      <c r="M68" s="69" t="str">
        <f>VLOOKUP(L68,'Influencer Category'!B:C,2,0)</f>
        <v>Health &amp; Fitness</v>
      </c>
      <c r="N68">
        <v>15</v>
      </c>
      <c r="O68" s="70">
        <f>VLOOKUP(N68,'Influencer Agency'!B:C,2,0)</f>
        <v>6.3600000000000004E-2</v>
      </c>
      <c r="P68" t="str">
        <f>INDEX('Influencer Agency'!$A$1:$B$46,MATCH(N68,'Influencer Agency'!$B$1:$B$46,0),1)</f>
        <v>Iowa</v>
      </c>
      <c r="Q68" s="69">
        <f t="shared" si="1"/>
        <v>2013</v>
      </c>
      <c r="R68">
        <f xml:space="preserve"> LEN(SUBSTITUTE(A68,{"@"},""))</f>
        <v>10</v>
      </c>
      <c r="S68" s="69">
        <v>1700000</v>
      </c>
    </row>
    <row r="69" spans="1:19" x14ac:dyDescent="0.2">
      <c r="A69" t="s">
        <v>190</v>
      </c>
      <c r="B69" t="s">
        <v>162</v>
      </c>
      <c r="C69">
        <v>820</v>
      </c>
      <c r="D69" s="2">
        <v>4370</v>
      </c>
      <c r="E69" s="2">
        <v>3523</v>
      </c>
      <c r="F69" s="3">
        <v>7300</v>
      </c>
      <c r="G69" s="3">
        <v>15500</v>
      </c>
      <c r="H69" s="3">
        <v>12100</v>
      </c>
      <c r="I69" s="1">
        <v>2.0999999999999999E-3</v>
      </c>
      <c r="J69" s="4">
        <v>42217</v>
      </c>
      <c r="K69" t="s">
        <v>92</v>
      </c>
      <c r="L69">
        <v>15</v>
      </c>
      <c r="M69" s="69" t="str">
        <f>VLOOKUP(L69,'Influencer Category'!B:C,2,0)</f>
        <v>Music &amp; Audio</v>
      </c>
      <c r="N69">
        <v>27</v>
      </c>
      <c r="O69" s="70">
        <f>VLOOKUP(N69,'Influencer Agency'!B:C,2,0)</f>
        <v>6.2100000000000002E-2</v>
      </c>
      <c r="P69" t="str">
        <f>INDEX('Influencer Agency'!$A$1:$B$46,MATCH(N69,'Influencer Agency'!$B$1:$B$46,0),1)</f>
        <v>Nebraska</v>
      </c>
      <c r="Q69" s="69">
        <f t="shared" si="1"/>
        <v>2015</v>
      </c>
      <c r="R69">
        <f xml:space="preserve"> LEN(SUBSTITUTE(A69,{"@"},""))</f>
        <v>13</v>
      </c>
      <c r="S69" s="69">
        <v>9500000</v>
      </c>
    </row>
    <row r="70" spans="1:19" x14ac:dyDescent="0.2">
      <c r="A70" t="s">
        <v>191</v>
      </c>
      <c r="B70" t="s">
        <v>91</v>
      </c>
      <c r="C70">
        <v>147</v>
      </c>
      <c r="D70" s="2">
        <v>2715</v>
      </c>
      <c r="E70">
        <v>214</v>
      </c>
      <c r="F70" s="3">
        <v>1200</v>
      </c>
      <c r="G70" s="3">
        <v>10400</v>
      </c>
      <c r="H70" s="3">
        <v>4200</v>
      </c>
      <c r="I70" s="1">
        <v>8.9999999999999998E-4</v>
      </c>
      <c r="J70" s="4">
        <v>43040</v>
      </c>
      <c r="K70" t="s">
        <v>92</v>
      </c>
      <c r="L70">
        <v>16</v>
      </c>
      <c r="M70" s="69" t="str">
        <f>VLOOKUP(L70,'Influencer Category'!B:C,2,0)</f>
        <v>News &amp; Magazines</v>
      </c>
      <c r="N70">
        <v>45</v>
      </c>
      <c r="O70" s="70">
        <f>VLOOKUP(N70,'Influencer Agency'!B:C,2,0)</f>
        <v>6.1400000000000003E-2</v>
      </c>
      <c r="P70" t="str">
        <f>INDEX('Influencer Agency'!$A$1:$B$46,MATCH(N70,'Influencer Agency'!$B$1:$B$46,0),1)</f>
        <v>Vermont</v>
      </c>
      <c r="Q70" s="69">
        <f t="shared" si="1"/>
        <v>2017</v>
      </c>
      <c r="R70">
        <f xml:space="preserve"> LEN(SUBSTITUTE(A70,{"@"},""))</f>
        <v>16</v>
      </c>
      <c r="S70" s="69">
        <v>300000</v>
      </c>
    </row>
    <row r="71" spans="1:19" x14ac:dyDescent="0.2">
      <c r="A71" t="s">
        <v>192</v>
      </c>
      <c r="B71" t="s">
        <v>84</v>
      </c>
      <c r="C71" s="2">
        <v>4210</v>
      </c>
      <c r="D71" s="2">
        <v>450227</v>
      </c>
      <c r="E71" s="2">
        <v>1280</v>
      </c>
      <c r="F71" s="3">
        <v>6500</v>
      </c>
      <c r="G71" s="3">
        <v>29900</v>
      </c>
      <c r="H71" s="3">
        <v>5300</v>
      </c>
      <c r="I71" s="1">
        <v>1.6999999999999999E-3</v>
      </c>
      <c r="J71" s="4">
        <v>42644</v>
      </c>
      <c r="K71" t="s">
        <v>92</v>
      </c>
      <c r="L71">
        <v>17</v>
      </c>
      <c r="M71" s="69" t="str">
        <f>VLOOKUP(L71,'Influencer Category'!B:C,2,0)</f>
        <v>Parenting</v>
      </c>
      <c r="N71">
        <v>12</v>
      </c>
      <c r="O71" s="70">
        <f>VLOOKUP(N71,'Influencer Agency'!B:C,2,0)</f>
        <v>6.0900000000000003E-2</v>
      </c>
      <c r="P71" t="str">
        <f>INDEX('Influencer Agency'!$A$1:$B$46,MATCH(N71,'Influencer Agency'!$B$1:$B$46,0),1)</f>
        <v>Idaho</v>
      </c>
      <c r="Q71" s="69">
        <f t="shared" si="1"/>
        <v>2016</v>
      </c>
      <c r="R71">
        <f xml:space="preserve"> LEN(SUBSTITUTE(A71,{"@"},""))</f>
        <v>10</v>
      </c>
      <c r="S71" s="69">
        <v>4500000</v>
      </c>
    </row>
    <row r="72" spans="1:19" x14ac:dyDescent="0.2">
      <c r="A72" t="s">
        <v>193</v>
      </c>
      <c r="B72" t="s">
        <v>166</v>
      </c>
      <c r="C72">
        <v>900</v>
      </c>
      <c r="D72" s="2">
        <v>26826</v>
      </c>
      <c r="E72">
        <v>650</v>
      </c>
      <c r="F72" s="3">
        <v>4500</v>
      </c>
      <c r="G72" s="3">
        <v>15000</v>
      </c>
      <c r="H72" s="3">
        <v>6100</v>
      </c>
      <c r="I72" s="1">
        <v>2.0999999999999999E-3</v>
      </c>
      <c r="J72" s="4">
        <v>43586</v>
      </c>
      <c r="K72" t="s">
        <v>92</v>
      </c>
      <c r="L72">
        <v>11</v>
      </c>
      <c r="M72" s="69" t="str">
        <f>VLOOKUP(L72,'Influencer Category'!B:C,2,0)</f>
        <v>Games</v>
      </c>
      <c r="N72">
        <v>33</v>
      </c>
      <c r="O72" s="70">
        <f>VLOOKUP(N72,'Influencer Agency'!B:C,2,0)</f>
        <v>5.9400000000000001E-2</v>
      </c>
      <c r="P72" t="str">
        <f>INDEX('Influencer Agency'!$A$1:$B$46,MATCH(N72,'Influencer Agency'!$B$1:$B$46,0),1)</f>
        <v>North Carolina</v>
      </c>
      <c r="Q72" s="69">
        <f t="shared" si="1"/>
        <v>2019</v>
      </c>
      <c r="R72">
        <f xml:space="preserve"> LEN(SUBSTITUTE(A72,{"@"},""))</f>
        <v>14</v>
      </c>
      <c r="S72" s="69">
        <v>270000</v>
      </c>
    </row>
    <row r="73" spans="1:19" x14ac:dyDescent="0.2">
      <c r="A73" t="s">
        <v>194</v>
      </c>
      <c r="B73" t="s">
        <v>157</v>
      </c>
      <c r="C73">
        <v>300</v>
      </c>
      <c r="D73" s="2">
        <v>42849</v>
      </c>
      <c r="E73">
        <v>866</v>
      </c>
      <c r="F73" s="3">
        <v>1000</v>
      </c>
      <c r="G73" s="3">
        <v>3000</v>
      </c>
      <c r="H73" s="3">
        <v>13000</v>
      </c>
      <c r="I73" s="1">
        <v>2.7000000000000001E-3</v>
      </c>
      <c r="J73" s="4">
        <v>43252</v>
      </c>
      <c r="K73" t="s">
        <v>85</v>
      </c>
      <c r="L73">
        <v>1</v>
      </c>
      <c r="M73" s="69" t="str">
        <f>VLOOKUP(L73,'Influencer Category'!B:C,2,0)</f>
        <v>Adventure</v>
      </c>
      <c r="N73">
        <v>21</v>
      </c>
      <c r="O73" s="70">
        <f>VLOOKUP(N73,'Influencer Agency'!B:C,2,0)</f>
        <v>5.6800000000000003E-2</v>
      </c>
      <c r="P73" t="str">
        <f>INDEX('Influencer Agency'!$A$1:$B$46,MATCH(N73,'Influencer Agency'!$B$1:$B$46,0),1)</f>
        <v>Massachusetts</v>
      </c>
      <c r="Q73" s="69">
        <f t="shared" si="1"/>
        <v>2018</v>
      </c>
      <c r="R73">
        <f xml:space="preserve"> LEN(SUBSTITUTE(A73,{"@"},""))</f>
        <v>12</v>
      </c>
      <c r="S73" s="69">
        <v>800000</v>
      </c>
    </row>
    <row r="74" spans="1:19" x14ac:dyDescent="0.2">
      <c r="A74" t="s">
        <v>195</v>
      </c>
      <c r="B74" t="s">
        <v>159</v>
      </c>
      <c r="C74">
        <v>902</v>
      </c>
      <c r="D74" s="2">
        <v>290192</v>
      </c>
      <c r="E74" s="2">
        <v>10991</v>
      </c>
      <c r="F74" s="3">
        <v>3000</v>
      </c>
      <c r="G74" s="3">
        <v>6000</v>
      </c>
      <c r="H74" s="3">
        <v>2500</v>
      </c>
      <c r="I74" s="1">
        <v>1.5E-3</v>
      </c>
      <c r="J74" s="4">
        <v>41091</v>
      </c>
      <c r="K74" t="s">
        <v>85</v>
      </c>
      <c r="L74">
        <v>18</v>
      </c>
      <c r="M74" s="69" t="str">
        <f>VLOOKUP(L74,'Influencer Category'!B:C,2,0)</f>
        <v>Productivity</v>
      </c>
      <c r="N74">
        <v>40</v>
      </c>
      <c r="O74" s="70">
        <f>VLOOKUP(N74,'Influencer Agency'!B:C,2,0)</f>
        <v>5.6800000000000003E-2</v>
      </c>
      <c r="P74" t="str">
        <f>INDEX('Influencer Agency'!$A$1:$B$46,MATCH(N74,'Influencer Agency'!$B$1:$B$46,0),1)</f>
        <v>South Carolina</v>
      </c>
      <c r="Q74" s="69">
        <f t="shared" si="1"/>
        <v>2012</v>
      </c>
      <c r="R74">
        <f xml:space="preserve"> LEN(SUBSTITUTE(A74,{"@"},""))</f>
        <v>14</v>
      </c>
      <c r="S74" s="69">
        <v>790000</v>
      </c>
    </row>
    <row r="75" spans="1:19" x14ac:dyDescent="0.2">
      <c r="A75" t="s">
        <v>196</v>
      </c>
      <c r="B75" t="s">
        <v>98</v>
      </c>
      <c r="C75" s="2">
        <v>1250</v>
      </c>
      <c r="D75" s="2">
        <v>41249</v>
      </c>
      <c r="E75">
        <v>553</v>
      </c>
      <c r="F75" s="3">
        <v>9000</v>
      </c>
      <c r="G75" s="3">
        <v>12000</v>
      </c>
      <c r="H75" s="3">
        <v>9000</v>
      </c>
      <c r="I75" s="1">
        <v>2.0999999999999999E-3</v>
      </c>
      <c r="J75" s="4">
        <v>41609</v>
      </c>
      <c r="K75" t="s">
        <v>92</v>
      </c>
      <c r="L75">
        <v>19</v>
      </c>
      <c r="M75" s="69" t="str">
        <f>VLOOKUP(L75,'Influencer Category'!B:C,2,0)</f>
        <v>Shopping</v>
      </c>
      <c r="N75">
        <v>13</v>
      </c>
      <c r="O75" s="70">
        <f>VLOOKUP(N75,'Influencer Agency'!B:C,2,0)</f>
        <v>5.6399999999999999E-2</v>
      </c>
      <c r="P75" t="str">
        <f>INDEX('Influencer Agency'!$A$1:$B$46,MATCH(N75,'Influencer Agency'!$B$1:$B$46,0),1)</f>
        <v>Illinois</v>
      </c>
      <c r="Q75" s="69">
        <f t="shared" si="1"/>
        <v>2013</v>
      </c>
      <c r="R75">
        <f xml:space="preserve"> LEN(SUBSTITUTE(A75,{"@"},""))</f>
        <v>13</v>
      </c>
      <c r="S75" s="69">
        <v>1300000</v>
      </c>
    </row>
    <row r="76" spans="1:19" x14ac:dyDescent="0.2">
      <c r="A76" t="s">
        <v>197</v>
      </c>
      <c r="B76" t="s">
        <v>100</v>
      </c>
      <c r="C76">
        <v>312</v>
      </c>
      <c r="D76" s="2">
        <v>57755</v>
      </c>
      <c r="E76" s="2">
        <v>1458</v>
      </c>
      <c r="F76" s="3">
        <v>4210</v>
      </c>
      <c r="G76" s="3">
        <v>5000</v>
      </c>
      <c r="H76" s="3">
        <v>5000</v>
      </c>
      <c r="I76" s="1">
        <v>2.3E-3</v>
      </c>
      <c r="J76" s="4">
        <v>41214</v>
      </c>
      <c r="K76" t="s">
        <v>92</v>
      </c>
      <c r="L76">
        <v>20</v>
      </c>
      <c r="M76" s="69" t="str">
        <f>VLOOKUP(L76,'Influencer Category'!B:C,2,0)</f>
        <v>Social</v>
      </c>
      <c r="N76">
        <v>20</v>
      </c>
      <c r="O76" s="70">
        <f>VLOOKUP(N76,'Influencer Agency'!B:C,2,0)</f>
        <v>5.6300000000000003E-2</v>
      </c>
      <c r="P76" t="str">
        <f>INDEX('Influencer Agency'!$A$1:$B$46,MATCH(N76,'Influencer Agency'!$B$1:$B$46,0),1)</f>
        <v>Maryland</v>
      </c>
      <c r="Q76" s="69">
        <f t="shared" si="1"/>
        <v>2012</v>
      </c>
      <c r="R76">
        <f xml:space="preserve"> LEN(SUBSTITUTE(A76,{"@"},""))</f>
        <v>9</v>
      </c>
      <c r="S76" s="69">
        <v>5200000</v>
      </c>
    </row>
    <row r="77" spans="1:19" x14ac:dyDescent="0.2">
      <c r="A77" t="s">
        <v>198</v>
      </c>
      <c r="B77" t="s">
        <v>102</v>
      </c>
      <c r="C77" s="2">
        <v>1124</v>
      </c>
      <c r="D77" s="2">
        <v>124111</v>
      </c>
      <c r="E77" s="2">
        <v>5313</v>
      </c>
      <c r="F77" s="3">
        <v>6000</v>
      </c>
      <c r="G77" s="3">
        <v>12000</v>
      </c>
      <c r="H77" s="3">
        <v>7500</v>
      </c>
      <c r="I77" s="1">
        <v>2.8999999999999998E-3</v>
      </c>
      <c r="J77" s="4">
        <v>40664</v>
      </c>
      <c r="K77" t="s">
        <v>85</v>
      </c>
      <c r="L77">
        <v>14</v>
      </c>
      <c r="M77" s="69" t="str">
        <f>VLOOKUP(L77,'Influencer Category'!B:C,2,0)</f>
        <v>Medical</v>
      </c>
      <c r="N77">
        <v>31</v>
      </c>
      <c r="O77" s="70">
        <f>VLOOKUP(N77,'Influencer Agency'!B:C,2,0)</f>
        <v>5.4100000000000002E-2</v>
      </c>
      <c r="P77" t="str">
        <f>INDEX('Influencer Agency'!$A$1:$B$46,MATCH(N77,'Influencer Agency'!$B$1:$B$46,0),1)</f>
        <v>New Mexico</v>
      </c>
      <c r="Q77" s="69">
        <f t="shared" si="1"/>
        <v>2011</v>
      </c>
      <c r="R77">
        <f xml:space="preserve"> LEN(SUBSTITUTE(A77,{"@"},""))</f>
        <v>10</v>
      </c>
      <c r="S77" s="69">
        <v>3700000</v>
      </c>
    </row>
    <row r="78" spans="1:19" x14ac:dyDescent="0.2">
      <c r="A78" t="s">
        <v>199</v>
      </c>
      <c r="B78" t="s">
        <v>104</v>
      </c>
      <c r="C78">
        <v>554</v>
      </c>
      <c r="D78" s="2">
        <v>4249</v>
      </c>
      <c r="E78">
        <v>10</v>
      </c>
      <c r="F78" s="3">
        <v>5400</v>
      </c>
      <c r="G78" s="3">
        <v>10000</v>
      </c>
      <c r="H78" s="3">
        <v>7500</v>
      </c>
      <c r="I78" s="1">
        <v>1.4E-3</v>
      </c>
      <c r="J78" s="4">
        <v>43282</v>
      </c>
      <c r="K78" t="s">
        <v>85</v>
      </c>
      <c r="L78">
        <v>15</v>
      </c>
      <c r="M78" s="69" t="str">
        <f>VLOOKUP(L78,'Influencer Category'!B:C,2,0)</f>
        <v>Music &amp; Audio</v>
      </c>
      <c r="N78">
        <v>24</v>
      </c>
      <c r="O78" s="70">
        <f>VLOOKUP(N78,'Influencer Agency'!B:C,2,0)</f>
        <v>5.2900000000000003E-2</v>
      </c>
      <c r="P78" t="str">
        <f>INDEX('Influencer Agency'!$A$1:$B$46,MATCH(N78,'Influencer Agency'!$B$1:$B$46,0),1)</f>
        <v>Mississippi</v>
      </c>
      <c r="Q78" s="69">
        <f t="shared" si="1"/>
        <v>2018</v>
      </c>
      <c r="R78">
        <f xml:space="preserve"> LEN(SUBSTITUTE(A78,{"@"},""))</f>
        <v>12</v>
      </c>
      <c r="S78" s="69">
        <v>980000</v>
      </c>
    </row>
    <row r="79" spans="1:19" x14ac:dyDescent="0.2">
      <c r="A79" t="s">
        <v>200</v>
      </c>
      <c r="B79" t="s">
        <v>106</v>
      </c>
      <c r="C79">
        <v>372</v>
      </c>
      <c r="D79" s="2">
        <v>4291</v>
      </c>
      <c r="E79">
        <v>199</v>
      </c>
      <c r="F79" s="3">
        <v>1000</v>
      </c>
      <c r="G79" s="3">
        <v>5000</v>
      </c>
      <c r="H79" s="3">
        <v>3000</v>
      </c>
      <c r="I79" s="1">
        <v>1.5E-3</v>
      </c>
      <c r="J79" s="4">
        <v>41609</v>
      </c>
      <c r="K79" t="s">
        <v>85</v>
      </c>
      <c r="L79">
        <v>16</v>
      </c>
      <c r="M79" s="69" t="str">
        <f>VLOOKUP(L79,'Influencer Category'!B:C,2,0)</f>
        <v>News &amp; Magazines</v>
      </c>
      <c r="N79">
        <v>9</v>
      </c>
      <c r="O79" s="70">
        <f>VLOOKUP(N79,'Influencer Agency'!B:C,2,0)</f>
        <v>5.28E-2</v>
      </c>
      <c r="P79" t="str">
        <f>INDEX('Influencer Agency'!$A$1:$B$46,MATCH(N79,'Influencer Agency'!$B$1:$B$46,0),1)</f>
        <v>Florida</v>
      </c>
      <c r="Q79" s="69">
        <f t="shared" si="1"/>
        <v>2013</v>
      </c>
      <c r="R79">
        <f xml:space="preserve"> LEN(SUBSTITUTE(A79,{"@"},""))</f>
        <v>9</v>
      </c>
      <c r="S79" s="69">
        <v>500000</v>
      </c>
    </row>
    <row r="80" spans="1:19" x14ac:dyDescent="0.2">
      <c r="A80" t="s">
        <v>201</v>
      </c>
      <c r="B80" t="s">
        <v>108</v>
      </c>
      <c r="C80">
        <v>444</v>
      </c>
      <c r="D80" s="2">
        <v>35800</v>
      </c>
      <c r="E80" s="2">
        <v>1427</v>
      </c>
      <c r="F80" s="3">
        <v>13000</v>
      </c>
      <c r="G80" s="3">
        <v>19000</v>
      </c>
      <c r="H80" s="3">
        <v>15000</v>
      </c>
      <c r="I80" s="1">
        <v>2E-3</v>
      </c>
      <c r="J80" s="4">
        <v>41214</v>
      </c>
      <c r="K80" t="s">
        <v>92</v>
      </c>
      <c r="L80">
        <v>21</v>
      </c>
      <c r="M80" s="69" t="str">
        <f>VLOOKUP(L80,'Influencer Category'!B:C,2,0)</f>
        <v>Travel &amp; Local</v>
      </c>
      <c r="N80">
        <v>39</v>
      </c>
      <c r="O80" s="70">
        <f>VLOOKUP(N80,'Influencer Agency'!B:C,2,0)</f>
        <v>3.0300000000000001E-2</v>
      </c>
      <c r="P80" t="str">
        <f>INDEX('Influencer Agency'!$A$1:$B$46,MATCH(N80,'Influencer Agency'!$B$1:$B$46,0),1)</f>
        <v>Rhode Island</v>
      </c>
      <c r="Q80" s="69">
        <f t="shared" si="1"/>
        <v>2012</v>
      </c>
      <c r="R80">
        <f xml:space="preserve"> LEN(SUBSTITUTE(A80,{"@"},""))</f>
        <v>12</v>
      </c>
      <c r="S80" s="69">
        <v>7000000</v>
      </c>
    </row>
    <row r="81" spans="1:19" x14ac:dyDescent="0.2">
      <c r="A81" t="s">
        <v>202</v>
      </c>
      <c r="B81" t="s">
        <v>110</v>
      </c>
      <c r="C81">
        <v>802</v>
      </c>
      <c r="D81" s="2">
        <v>82748</v>
      </c>
      <c r="E81">
        <v>44</v>
      </c>
      <c r="F81" s="3">
        <v>7000</v>
      </c>
      <c r="G81" s="3">
        <v>12000</v>
      </c>
      <c r="H81" s="3">
        <v>10000</v>
      </c>
      <c r="I81" s="1">
        <v>2.8999999999999998E-3</v>
      </c>
      <c r="J81" s="4">
        <v>40664</v>
      </c>
      <c r="K81" t="s">
        <v>85</v>
      </c>
      <c r="L81">
        <v>11</v>
      </c>
      <c r="M81" s="69" t="str">
        <f>VLOOKUP(L81,'Influencer Category'!B:C,2,0)</f>
        <v>Games</v>
      </c>
      <c r="N81">
        <v>43</v>
      </c>
      <c r="O81" s="70">
        <f>VLOOKUP(N81,'Influencer Agency'!B:C,2,0)</f>
        <v>2.8899999999999999E-2</v>
      </c>
      <c r="P81" t="str">
        <f>INDEX('Influencer Agency'!$A$1:$B$46,MATCH(N81,'Influencer Agency'!$B$1:$B$46,0),1)</f>
        <v>Texas</v>
      </c>
      <c r="Q81" s="69">
        <f t="shared" si="1"/>
        <v>2011</v>
      </c>
      <c r="R81">
        <f xml:space="preserve"> LEN(SUBSTITUTE(A81,{"@"},""))</f>
        <v>10</v>
      </c>
      <c r="S81" s="69">
        <v>2500000</v>
      </c>
    </row>
    <row r="82" spans="1:19" x14ac:dyDescent="0.2">
      <c r="A82" t="s">
        <v>203</v>
      </c>
      <c r="B82" t="s">
        <v>106</v>
      </c>
      <c r="C82" s="2">
        <v>1523</v>
      </c>
      <c r="D82" s="2">
        <v>11023</v>
      </c>
      <c r="E82">
        <v>444</v>
      </c>
      <c r="F82" s="3">
        <v>800</v>
      </c>
      <c r="G82" s="3">
        <v>7000</v>
      </c>
      <c r="H82" s="3">
        <v>2000</v>
      </c>
      <c r="I82" s="1">
        <v>8.9999999999999998E-4</v>
      </c>
      <c r="J82" s="4">
        <v>43556</v>
      </c>
      <c r="K82" t="s">
        <v>85</v>
      </c>
      <c r="L82">
        <v>1</v>
      </c>
      <c r="M82" s="69" t="str">
        <f>VLOOKUP(L82,'Influencer Category'!B:C,2,0)</f>
        <v>Adventure</v>
      </c>
      <c r="N82">
        <v>7</v>
      </c>
      <c r="O82" s="70">
        <f>VLOOKUP(N82,'Influencer Agency'!B:C,2,0)</f>
        <v>2.76E-2</v>
      </c>
      <c r="P82" t="str">
        <f>INDEX('Influencer Agency'!$A$1:$B$46,MATCH(N82,'Influencer Agency'!$B$1:$B$46,0),1)</f>
        <v>Connecticut</v>
      </c>
      <c r="Q82" s="69">
        <f t="shared" si="1"/>
        <v>2019</v>
      </c>
      <c r="R82">
        <f xml:space="preserve"> LEN(SUBSTITUTE(A82,{"@"},""))</f>
        <v>15</v>
      </c>
      <c r="S82" s="69">
        <v>500000</v>
      </c>
    </row>
    <row r="83" spans="1:19" x14ac:dyDescent="0.2">
      <c r="A83" t="s">
        <v>204</v>
      </c>
      <c r="B83" t="s">
        <v>110</v>
      </c>
      <c r="C83" s="2">
        <v>1737</v>
      </c>
      <c r="D83" s="2">
        <v>321319</v>
      </c>
      <c r="E83" s="2">
        <v>10443</v>
      </c>
      <c r="F83" s="3">
        <v>5700</v>
      </c>
      <c r="G83" s="3">
        <v>29300</v>
      </c>
      <c r="H83" s="3">
        <v>2900</v>
      </c>
      <c r="I83" s="1">
        <v>1.2999999999999999E-3</v>
      </c>
      <c r="J83" s="4">
        <v>41306</v>
      </c>
      <c r="K83" t="s">
        <v>85</v>
      </c>
      <c r="L83">
        <v>2</v>
      </c>
      <c r="M83" s="69" t="str">
        <f>VLOOKUP(L83,'Influencer Category'!B:C,2,0)</f>
        <v>Art &amp; Design</v>
      </c>
      <c r="N83">
        <v>36</v>
      </c>
      <c r="O83" s="70">
        <f>VLOOKUP(N83,'Influencer Agency'!B:C,2,0)</f>
        <v>2.6599999999999999E-2</v>
      </c>
      <c r="P83" t="str">
        <f>INDEX('Influencer Agency'!$A$1:$B$46,MATCH(N83,'Influencer Agency'!$B$1:$B$46,0),1)</f>
        <v>Oklahoma</v>
      </c>
      <c r="Q83" s="69">
        <f t="shared" si="1"/>
        <v>2013</v>
      </c>
      <c r="R83">
        <f xml:space="preserve"> LEN(SUBSTITUTE(A83,{"@"},""))</f>
        <v>10</v>
      </c>
      <c r="S83" s="69">
        <v>2500000</v>
      </c>
    </row>
    <row r="84" spans="1:19" x14ac:dyDescent="0.2">
      <c r="A84" t="s">
        <v>205</v>
      </c>
      <c r="B84" t="s">
        <v>114</v>
      </c>
      <c r="C84">
        <v>416</v>
      </c>
      <c r="D84" s="2">
        <v>69015</v>
      </c>
      <c r="E84">
        <v>343</v>
      </c>
      <c r="F84" s="3">
        <v>3600</v>
      </c>
      <c r="G84" s="3">
        <v>12800</v>
      </c>
      <c r="H84" s="3">
        <v>4700</v>
      </c>
      <c r="I84" s="1">
        <v>1.6999999999999999E-3</v>
      </c>
      <c r="J84" s="4">
        <v>42217</v>
      </c>
      <c r="K84" t="s">
        <v>92</v>
      </c>
      <c r="L84">
        <v>3</v>
      </c>
      <c r="M84" s="69" t="str">
        <f>VLOOKUP(L84,'Influencer Category'!B:C,2,0)</f>
        <v>Auto &amp; Vehicles</v>
      </c>
      <c r="N84">
        <v>3</v>
      </c>
      <c r="O84" s="70">
        <f>VLOOKUP(N84,'Influencer Agency'!B:C,2,0)</f>
        <v>2.3300000000000001E-2</v>
      </c>
      <c r="P84" t="str">
        <f>INDEX('Influencer Agency'!$A$1:$B$46,MATCH(N84,'Influencer Agency'!$B$1:$B$46,0),1)</f>
        <v>Arizona</v>
      </c>
      <c r="Q84" s="69">
        <f t="shared" si="1"/>
        <v>2015</v>
      </c>
      <c r="R84">
        <f xml:space="preserve"> LEN(SUBSTITUTE(A84,{"@"},""))</f>
        <v>13</v>
      </c>
      <c r="S84" s="69">
        <v>3200000</v>
      </c>
    </row>
    <row r="85" spans="1:19" x14ac:dyDescent="0.2">
      <c r="A85" t="s">
        <v>206</v>
      </c>
      <c r="B85" t="s">
        <v>116</v>
      </c>
      <c r="C85">
        <v>165</v>
      </c>
      <c r="D85" s="2">
        <v>239267</v>
      </c>
      <c r="E85">
        <v>374</v>
      </c>
      <c r="F85" s="3">
        <v>12400</v>
      </c>
      <c r="G85" s="3">
        <v>16200</v>
      </c>
      <c r="H85" s="3">
        <v>3600</v>
      </c>
      <c r="I85" s="1">
        <v>3.0000000000000001E-3</v>
      </c>
      <c r="J85" s="4">
        <v>43040</v>
      </c>
      <c r="K85" t="s">
        <v>92</v>
      </c>
      <c r="L85">
        <v>18</v>
      </c>
      <c r="M85" s="69" t="str">
        <f>VLOOKUP(L85,'Influencer Category'!B:C,2,0)</f>
        <v>Productivity</v>
      </c>
      <c r="N85">
        <v>42</v>
      </c>
      <c r="O85" s="70">
        <f>VLOOKUP(N85,'Influencer Agency'!B:C,2,0)</f>
        <v>2.2599999999999999E-2</v>
      </c>
      <c r="P85" t="str">
        <f>INDEX('Influencer Agency'!$A$1:$B$46,MATCH(N85,'Influencer Agency'!$B$1:$B$46,0),1)</f>
        <v>Tennessee</v>
      </c>
      <c r="Q85" s="69">
        <f t="shared" si="1"/>
        <v>2017</v>
      </c>
      <c r="R85">
        <f xml:space="preserve"> LEN(SUBSTITUTE(A85,{"@"},""))</f>
        <v>12</v>
      </c>
      <c r="S85" s="69">
        <v>1100000</v>
      </c>
    </row>
    <row r="86" spans="1:19" x14ac:dyDescent="0.2">
      <c r="A86" t="s">
        <v>207</v>
      </c>
      <c r="B86" t="s">
        <v>106</v>
      </c>
      <c r="C86">
        <v>227</v>
      </c>
      <c r="D86" s="2">
        <v>5676</v>
      </c>
      <c r="E86">
        <v>164</v>
      </c>
      <c r="F86" s="3">
        <v>1500</v>
      </c>
      <c r="G86" s="3">
        <v>7500</v>
      </c>
      <c r="H86" s="3">
        <v>10800</v>
      </c>
      <c r="I86" s="1">
        <v>6.9999999999999999E-4</v>
      </c>
      <c r="J86" s="4">
        <v>42644</v>
      </c>
      <c r="K86" t="s">
        <v>92</v>
      </c>
      <c r="L86">
        <v>19</v>
      </c>
      <c r="M86" s="69" t="str">
        <f>VLOOKUP(L86,'Influencer Category'!B:C,2,0)</f>
        <v>Shopping</v>
      </c>
      <c r="N86">
        <v>6</v>
      </c>
      <c r="O86" s="70">
        <f>VLOOKUP(N86,'Influencer Agency'!B:C,2,0)</f>
        <v>2.1399999999999999E-2</v>
      </c>
      <c r="P86" t="str">
        <f>INDEX('Influencer Agency'!$A$1:$B$46,MATCH(N86,'Influencer Agency'!$B$1:$B$46,0),1)</f>
        <v>Colorado</v>
      </c>
      <c r="Q86" s="69">
        <f t="shared" si="1"/>
        <v>2016</v>
      </c>
      <c r="R86">
        <f xml:space="preserve"> LEN(SUBSTITUTE(A86,{"@"},""))</f>
        <v>14</v>
      </c>
      <c r="S86" s="69">
        <v>500000</v>
      </c>
    </row>
    <row r="87" spans="1:19" x14ac:dyDescent="0.2">
      <c r="A87" t="s">
        <v>208</v>
      </c>
      <c r="B87" t="s">
        <v>119</v>
      </c>
      <c r="C87">
        <v>231</v>
      </c>
      <c r="D87">
        <v>647</v>
      </c>
      <c r="E87">
        <v>219</v>
      </c>
      <c r="F87" s="3">
        <v>1000</v>
      </c>
      <c r="G87" s="3">
        <v>5600</v>
      </c>
      <c r="H87" s="3">
        <v>13700</v>
      </c>
      <c r="I87" s="1">
        <v>1.1999999999999999E-3</v>
      </c>
      <c r="J87" s="4">
        <v>43586</v>
      </c>
      <c r="K87" t="s">
        <v>85</v>
      </c>
      <c r="L87">
        <v>20</v>
      </c>
      <c r="M87" s="69" t="str">
        <f>VLOOKUP(L87,'Influencer Category'!B:C,2,0)</f>
        <v>Social</v>
      </c>
      <c r="N87">
        <v>17</v>
      </c>
      <c r="O87" s="70">
        <f>VLOOKUP(N87,'Influencer Agency'!B:C,2,0)</f>
        <v>2.1299999999999999E-2</v>
      </c>
      <c r="P87" t="str">
        <f>INDEX('Influencer Agency'!$A$1:$B$46,MATCH(N87,'Influencer Agency'!$B$1:$B$46,0),1)</f>
        <v>Kentucky</v>
      </c>
      <c r="Q87" s="69">
        <f t="shared" si="1"/>
        <v>2019</v>
      </c>
      <c r="R87">
        <f xml:space="preserve"> LEN(SUBSTITUTE(A87,{"@"},""))</f>
        <v>12</v>
      </c>
      <c r="S87" s="69">
        <v>390000</v>
      </c>
    </row>
    <row r="88" spans="1:19" x14ac:dyDescent="0.2">
      <c r="A88" t="s">
        <v>209</v>
      </c>
      <c r="B88" t="s">
        <v>104</v>
      </c>
      <c r="C88">
        <v>554</v>
      </c>
      <c r="D88" s="2">
        <v>4249</v>
      </c>
      <c r="E88">
        <v>10</v>
      </c>
      <c r="F88" s="3">
        <v>5400</v>
      </c>
      <c r="G88" s="3">
        <v>10000</v>
      </c>
      <c r="H88" s="3">
        <v>7500</v>
      </c>
      <c r="I88" s="1">
        <v>2E-3</v>
      </c>
      <c r="J88" s="4">
        <v>43556</v>
      </c>
      <c r="K88" t="s">
        <v>92</v>
      </c>
      <c r="L88">
        <v>14</v>
      </c>
      <c r="M88" s="69" t="str">
        <f>VLOOKUP(L88,'Influencer Category'!B:C,2,0)</f>
        <v>Medical</v>
      </c>
      <c r="N88">
        <v>34</v>
      </c>
      <c r="O88" s="70">
        <f>VLOOKUP(N88,'Influencer Agency'!B:C,2,0)</f>
        <v>2.0400000000000001E-2</v>
      </c>
      <c r="P88" t="str">
        <f>INDEX('Influencer Agency'!$A$1:$B$46,MATCH(N88,'Influencer Agency'!$B$1:$B$46,0),1)</f>
        <v>North Dakota</v>
      </c>
      <c r="Q88" s="69">
        <f t="shared" si="1"/>
        <v>2019</v>
      </c>
      <c r="R88">
        <f xml:space="preserve"> LEN(SUBSTITUTE(A88,{"@"},""))</f>
        <v>12</v>
      </c>
      <c r="S88" s="69">
        <v>980000</v>
      </c>
    </row>
    <row r="89" spans="1:19" x14ac:dyDescent="0.2">
      <c r="A89" t="s">
        <v>210</v>
      </c>
      <c r="B89" t="s">
        <v>106</v>
      </c>
      <c r="C89">
        <v>372</v>
      </c>
      <c r="D89" s="2">
        <v>4291</v>
      </c>
      <c r="E89">
        <v>199</v>
      </c>
      <c r="F89" s="3">
        <v>1000</v>
      </c>
      <c r="G89" s="3">
        <v>5000</v>
      </c>
      <c r="H89" s="3">
        <v>3000</v>
      </c>
      <c r="I89" s="1">
        <v>2E-3</v>
      </c>
      <c r="J89" s="4">
        <v>41306</v>
      </c>
      <c r="K89" t="s">
        <v>85</v>
      </c>
      <c r="L89">
        <v>15</v>
      </c>
      <c r="M89" s="69" t="str">
        <f>VLOOKUP(L89,'Influencer Category'!B:C,2,0)</f>
        <v>Music &amp; Audio</v>
      </c>
      <c r="N89">
        <v>1</v>
      </c>
      <c r="O89" s="70">
        <f>VLOOKUP(N89,'Influencer Agency'!B:C,2,0)</f>
        <v>1.8100000000000002E-2</v>
      </c>
      <c r="P89" t="str">
        <f>INDEX('Influencer Agency'!$A$1:$B$46,MATCH(N89,'Influencer Agency'!$B$1:$B$46,0),1)</f>
        <v>Alabama</v>
      </c>
      <c r="Q89" s="69">
        <f t="shared" si="1"/>
        <v>2013</v>
      </c>
      <c r="R89">
        <f xml:space="preserve"> LEN(SUBSTITUTE(A89,{"@"},""))</f>
        <v>11</v>
      </c>
      <c r="S89" s="69">
        <v>500000</v>
      </c>
    </row>
    <row r="90" spans="1:19" x14ac:dyDescent="0.2">
      <c r="A90" t="s">
        <v>211</v>
      </c>
      <c r="B90" t="s">
        <v>108</v>
      </c>
      <c r="C90">
        <v>444</v>
      </c>
      <c r="D90" s="2">
        <v>35800</v>
      </c>
      <c r="E90" s="2">
        <v>1427</v>
      </c>
      <c r="F90" s="3">
        <v>13000</v>
      </c>
      <c r="G90" s="3">
        <v>19000</v>
      </c>
      <c r="H90" s="3">
        <v>15000</v>
      </c>
      <c r="I90" s="1">
        <v>1.1999999999999999E-3</v>
      </c>
      <c r="J90" s="4">
        <v>40664</v>
      </c>
      <c r="K90" t="s">
        <v>92</v>
      </c>
      <c r="L90">
        <v>16</v>
      </c>
      <c r="M90" s="69" t="str">
        <f>VLOOKUP(L90,'Influencer Category'!B:C,2,0)</f>
        <v>News &amp; Magazines</v>
      </c>
      <c r="N90">
        <v>41</v>
      </c>
      <c r="O90" s="70">
        <f>VLOOKUP(N90,'Influencer Agency'!B:C,2,0)</f>
        <v>1.7100000000000001E-2</v>
      </c>
      <c r="P90" t="str">
        <f>INDEX('Influencer Agency'!$A$1:$B$46,MATCH(N90,'Influencer Agency'!$B$1:$B$46,0),1)</f>
        <v>South Dakota</v>
      </c>
      <c r="Q90" s="69">
        <f t="shared" si="1"/>
        <v>2011</v>
      </c>
      <c r="R90">
        <f xml:space="preserve"> LEN(SUBSTITUTE(A90,{"@"},""))</f>
        <v>9</v>
      </c>
      <c r="S90" s="69">
        <v>7000000</v>
      </c>
    </row>
    <row r="91" spans="1:19" x14ac:dyDescent="0.2">
      <c r="A91" t="s">
        <v>212</v>
      </c>
      <c r="B91" t="s">
        <v>110</v>
      </c>
      <c r="C91">
        <v>802</v>
      </c>
      <c r="D91" s="2">
        <v>82748</v>
      </c>
      <c r="E91">
        <v>44</v>
      </c>
      <c r="F91" s="3">
        <v>7000</v>
      </c>
      <c r="G91" s="3">
        <v>12000</v>
      </c>
      <c r="H91" s="3">
        <v>10000</v>
      </c>
      <c r="I91" s="1">
        <v>1.2999999999999999E-3</v>
      </c>
      <c r="J91" s="4">
        <v>43556</v>
      </c>
      <c r="K91" t="s">
        <v>85</v>
      </c>
      <c r="L91">
        <v>21</v>
      </c>
      <c r="M91" s="69" t="str">
        <f>VLOOKUP(L91,'Influencer Category'!B:C,2,0)</f>
        <v>Travel &amp; Local</v>
      </c>
      <c r="N91">
        <v>16</v>
      </c>
      <c r="O91" s="70">
        <f>VLOOKUP(N91,'Influencer Agency'!B:C,2,0)</f>
        <v>1.43E-2</v>
      </c>
      <c r="P91" t="str">
        <f>INDEX('Influencer Agency'!$A$1:$B$46,MATCH(N91,'Influencer Agency'!$B$1:$B$46,0),1)</f>
        <v>Kansas</v>
      </c>
      <c r="Q91" s="69">
        <f t="shared" si="1"/>
        <v>2019</v>
      </c>
      <c r="R91">
        <f xml:space="preserve"> LEN(SUBSTITUTE(A91,{"@"},""))</f>
        <v>15</v>
      </c>
      <c r="S91" s="69">
        <v>2500000</v>
      </c>
    </row>
    <row r="92" spans="1:19" x14ac:dyDescent="0.2">
      <c r="A92" t="s">
        <v>213</v>
      </c>
      <c r="B92" t="s">
        <v>106</v>
      </c>
      <c r="C92" s="2">
        <v>1523</v>
      </c>
      <c r="D92" s="2">
        <v>11023</v>
      </c>
      <c r="E92">
        <v>444</v>
      </c>
      <c r="F92" s="3">
        <v>800</v>
      </c>
      <c r="G92" s="3">
        <v>7000</v>
      </c>
      <c r="H92" s="3">
        <v>2000</v>
      </c>
      <c r="I92" s="1">
        <v>2E-3</v>
      </c>
      <c r="J92" s="4">
        <v>41306</v>
      </c>
      <c r="K92" t="s">
        <v>92</v>
      </c>
      <c r="L92">
        <v>11</v>
      </c>
      <c r="M92" s="69" t="str">
        <f>VLOOKUP(L92,'Influencer Category'!B:C,2,0)</f>
        <v>Games</v>
      </c>
      <c r="N92">
        <v>14</v>
      </c>
      <c r="O92" s="70">
        <f>VLOOKUP(N92,'Influencer Agency'!B:C,2,0)</f>
        <v>1.0800000000000001E-2</v>
      </c>
      <c r="P92" t="str">
        <f>INDEX('Influencer Agency'!$A$1:$B$46,MATCH(N92,'Influencer Agency'!$B$1:$B$46,0),1)</f>
        <v>Indiana</v>
      </c>
      <c r="Q92" s="69">
        <f t="shared" si="1"/>
        <v>2013</v>
      </c>
      <c r="R92">
        <f xml:space="preserve"> LEN(SUBSTITUTE(A92,{"@"},""))</f>
        <v>10</v>
      </c>
      <c r="S92" s="69">
        <v>500000</v>
      </c>
    </row>
    <row r="93" spans="1:19" x14ac:dyDescent="0.2">
      <c r="A93" t="s">
        <v>214</v>
      </c>
      <c r="B93" t="s">
        <v>84</v>
      </c>
      <c r="C93">
        <v>670</v>
      </c>
      <c r="D93" s="2">
        <v>282410</v>
      </c>
      <c r="E93" s="2">
        <v>1033</v>
      </c>
      <c r="F93" s="3">
        <v>5500</v>
      </c>
      <c r="G93" s="3">
        <v>29000</v>
      </c>
      <c r="H93" s="3">
        <v>2500</v>
      </c>
      <c r="I93" s="1">
        <v>2.7000000000000001E-3</v>
      </c>
      <c r="J93" s="4">
        <v>41091</v>
      </c>
      <c r="K93" t="s">
        <v>92</v>
      </c>
      <c r="L93">
        <v>1</v>
      </c>
      <c r="M93" s="69" t="str">
        <f>VLOOKUP(L93,'Influencer Category'!B:C,2,0)</f>
        <v>Adventure</v>
      </c>
      <c r="N93">
        <v>18</v>
      </c>
      <c r="O93" s="70">
        <f>VLOOKUP(N93,'Influencer Agency'!B:C,2,0)</f>
        <v>8.2000000000000007E-3</v>
      </c>
      <c r="P93" t="str">
        <f>INDEX('Influencer Agency'!$A$1:$B$46,MATCH(N93,'Influencer Agency'!$B$1:$B$46,0),1)</f>
        <v>Louisiana</v>
      </c>
      <c r="Q93" s="69">
        <f t="shared" si="1"/>
        <v>2012</v>
      </c>
      <c r="R93">
        <f xml:space="preserve"> LEN(SUBSTITUTE(A93,{"@"},""))</f>
        <v>14</v>
      </c>
      <c r="S93" s="69">
        <v>4500000</v>
      </c>
    </row>
    <row r="94" spans="1:19" x14ac:dyDescent="0.2">
      <c r="A94" t="s">
        <v>215</v>
      </c>
      <c r="B94" t="s">
        <v>87</v>
      </c>
      <c r="C94" s="2">
        <v>1002</v>
      </c>
      <c r="D94" s="2">
        <v>128998</v>
      </c>
      <c r="E94" s="2">
        <v>1641</v>
      </c>
      <c r="F94" s="3">
        <v>3500</v>
      </c>
      <c r="G94" s="3">
        <v>12000</v>
      </c>
      <c r="H94" s="3">
        <v>3500</v>
      </c>
      <c r="I94" s="1">
        <v>8.9999999999999998E-4</v>
      </c>
      <c r="J94" s="4">
        <v>41244</v>
      </c>
      <c r="K94" t="s">
        <v>85</v>
      </c>
      <c r="L94">
        <v>2</v>
      </c>
      <c r="M94" s="69" t="str">
        <f>VLOOKUP(L94,'Influencer Category'!B:C,2,0)</f>
        <v>Art &amp; Design</v>
      </c>
      <c r="N94">
        <v>25</v>
      </c>
      <c r="O94" s="70">
        <f>VLOOKUP(N94,'Influencer Agency'!B:C,2,0)</f>
        <v>7.1999999999999998E-3</v>
      </c>
      <c r="P94" t="str">
        <f>INDEX('Influencer Agency'!$A$1:$B$46,MATCH(N94,'Influencer Agency'!$B$1:$B$46,0),1)</f>
        <v>Missouri</v>
      </c>
      <c r="Q94" s="69">
        <f t="shared" si="1"/>
        <v>2012</v>
      </c>
      <c r="R94">
        <f xml:space="preserve"> LEN(SUBSTITUTE(A94,{"@"},""))</f>
        <v>12</v>
      </c>
      <c r="S94" s="69">
        <v>8200000</v>
      </c>
    </row>
    <row r="95" spans="1:19" x14ac:dyDescent="0.2">
      <c r="A95" t="s">
        <v>216</v>
      </c>
      <c r="B95" t="s">
        <v>89</v>
      </c>
      <c r="C95">
        <v>412</v>
      </c>
      <c r="D95" s="2">
        <v>387450</v>
      </c>
      <c r="E95">
        <v>361</v>
      </c>
      <c r="F95" s="3">
        <v>12000</v>
      </c>
      <c r="G95" s="3">
        <v>15000</v>
      </c>
      <c r="H95" s="3">
        <v>2000</v>
      </c>
      <c r="I95" s="1">
        <v>1.5E-3</v>
      </c>
      <c r="J95" s="4">
        <v>41214</v>
      </c>
      <c r="K95" t="s">
        <v>92</v>
      </c>
      <c r="L95">
        <v>3</v>
      </c>
      <c r="M95" s="69" t="str">
        <f>VLOOKUP(L95,'Influencer Category'!B:C,2,0)</f>
        <v>Auto &amp; Vehicles</v>
      </c>
      <c r="N95">
        <v>4</v>
      </c>
      <c r="O95" s="70">
        <f>VLOOKUP(N95,'Influencer Agency'!B:C,2,0)</f>
        <v>6.1999999999999998E-3</v>
      </c>
      <c r="P95" t="str">
        <f>INDEX('Influencer Agency'!$A$1:$B$46,MATCH(N95,'Influencer Agency'!$B$1:$B$46,0),1)</f>
        <v>Arkansas</v>
      </c>
      <c r="Q95" s="69">
        <f t="shared" si="1"/>
        <v>2012</v>
      </c>
      <c r="R95">
        <f xml:space="preserve"> LEN(SUBSTITUTE(A95,{"@"},""))</f>
        <v>14</v>
      </c>
      <c r="S95" s="69">
        <v>4100000</v>
      </c>
    </row>
    <row r="96" spans="1:19" x14ac:dyDescent="0.2">
      <c r="A96" t="s">
        <v>217</v>
      </c>
      <c r="B96" t="s">
        <v>91</v>
      </c>
      <c r="C96">
        <v>878</v>
      </c>
      <c r="D96" s="2">
        <v>24921</v>
      </c>
      <c r="E96">
        <v>439</v>
      </c>
      <c r="F96" s="3">
        <v>1200</v>
      </c>
      <c r="G96" s="3">
        <v>5000</v>
      </c>
      <c r="H96" s="3">
        <v>9000</v>
      </c>
      <c r="I96" s="1">
        <v>1.6999999999999999E-3</v>
      </c>
      <c r="J96" s="4">
        <v>40664</v>
      </c>
      <c r="K96" t="s">
        <v>92</v>
      </c>
      <c r="L96">
        <v>18</v>
      </c>
      <c r="M96" s="69" t="str">
        <f>VLOOKUP(L96,'Influencer Category'!B:C,2,0)</f>
        <v>Productivity</v>
      </c>
      <c r="N96">
        <v>38</v>
      </c>
      <c r="O96" s="70">
        <f>VLOOKUP(N96,'Influencer Agency'!B:C,2,0)</f>
        <v>5.1999999999999998E-3</v>
      </c>
      <c r="P96" t="str">
        <f>INDEX('Influencer Agency'!$A$1:$B$46,MATCH(N96,'Influencer Agency'!$B$1:$B$46,0),1)</f>
        <v>Pennsylvania</v>
      </c>
      <c r="Q96" s="69">
        <f t="shared" si="1"/>
        <v>2011</v>
      </c>
      <c r="R96">
        <f xml:space="preserve"> LEN(SUBSTITUTE(A96,{"@"},""))</f>
        <v>12</v>
      </c>
      <c r="S96" s="69">
        <v>300000</v>
      </c>
    </row>
    <row r="97" spans="1:19" x14ac:dyDescent="0.2">
      <c r="A97" t="s">
        <v>218</v>
      </c>
      <c r="B97" t="s">
        <v>94</v>
      </c>
      <c r="C97">
        <v>300</v>
      </c>
      <c r="D97" s="2">
        <v>42849</v>
      </c>
      <c r="E97">
        <v>866</v>
      </c>
      <c r="F97" s="3">
        <v>1000</v>
      </c>
      <c r="G97" s="3">
        <v>3000</v>
      </c>
      <c r="H97" s="3">
        <v>13000</v>
      </c>
      <c r="I97" s="1">
        <v>2.3E-3</v>
      </c>
      <c r="J97" s="4">
        <v>41821</v>
      </c>
      <c r="K97" t="s">
        <v>85</v>
      </c>
      <c r="L97">
        <v>19</v>
      </c>
      <c r="M97" s="69" t="str">
        <f>VLOOKUP(L97,'Influencer Category'!B:C,2,0)</f>
        <v>Shopping</v>
      </c>
      <c r="N97">
        <v>22</v>
      </c>
      <c r="O97" s="70">
        <f>VLOOKUP(N97,'Influencer Agency'!B:C,2,0)</f>
        <v>4.4999999999999997E-3</v>
      </c>
      <c r="P97" t="str">
        <f>INDEX('Influencer Agency'!$A$1:$B$46,MATCH(N97,'Influencer Agency'!$B$1:$B$46,0),1)</f>
        <v>Michigan</v>
      </c>
      <c r="Q97" s="69">
        <f t="shared" si="1"/>
        <v>2014</v>
      </c>
      <c r="R97">
        <f xml:space="preserve"> LEN(SUBSTITUTE(A97,{"@"},""))</f>
        <v>12</v>
      </c>
      <c r="S97" s="69">
        <v>890000</v>
      </c>
    </row>
    <row r="98" spans="1:19" x14ac:dyDescent="0.2">
      <c r="A98" t="s">
        <v>219</v>
      </c>
      <c r="B98" t="s">
        <v>96</v>
      </c>
      <c r="C98">
        <v>902</v>
      </c>
      <c r="D98" s="2">
        <v>290192</v>
      </c>
      <c r="E98" s="2">
        <v>10991</v>
      </c>
      <c r="F98" s="3">
        <v>3000</v>
      </c>
      <c r="G98" s="3">
        <v>6000</v>
      </c>
      <c r="H98" s="3">
        <v>2500</v>
      </c>
      <c r="I98" s="1">
        <v>6.9999999999999999E-4</v>
      </c>
      <c r="J98" s="4">
        <v>43374</v>
      </c>
      <c r="K98" t="s">
        <v>92</v>
      </c>
      <c r="L98">
        <v>20</v>
      </c>
      <c r="M98" s="69" t="str">
        <f>VLOOKUP(L98,'Influencer Category'!B:C,2,0)</f>
        <v>Social</v>
      </c>
      <c r="N98">
        <v>40</v>
      </c>
      <c r="O98" s="70">
        <f>VLOOKUP(N98,'Influencer Agency'!B:C,2,0)</f>
        <v>5.6800000000000003E-2</v>
      </c>
      <c r="P98" t="str">
        <f>INDEX('Influencer Agency'!$A$1:$B$46,MATCH(N98,'Influencer Agency'!$B$1:$B$46,0),1)</f>
        <v>South Carolina</v>
      </c>
      <c r="Q98" s="69">
        <f t="shared" si="1"/>
        <v>2018</v>
      </c>
      <c r="R98">
        <f xml:space="preserve"> LEN(SUBSTITUTE(A98,{"@"},""))</f>
        <v>10</v>
      </c>
      <c r="S98" s="69">
        <v>2900000</v>
      </c>
    </row>
    <row r="99" spans="1:19" x14ac:dyDescent="0.2">
      <c r="A99" t="s">
        <v>220</v>
      </c>
      <c r="B99" t="s">
        <v>116</v>
      </c>
      <c r="C99">
        <v>165</v>
      </c>
      <c r="D99" s="2">
        <v>239267</v>
      </c>
      <c r="E99">
        <v>374</v>
      </c>
      <c r="F99" s="3">
        <v>12400</v>
      </c>
      <c r="G99" s="3">
        <v>16200</v>
      </c>
      <c r="H99" s="3">
        <v>3600</v>
      </c>
      <c r="I99" s="1">
        <v>2.2000000000000001E-3</v>
      </c>
      <c r="J99" s="4">
        <v>42217</v>
      </c>
      <c r="K99" t="s">
        <v>85</v>
      </c>
      <c r="L99">
        <v>14</v>
      </c>
      <c r="M99" s="69" t="str">
        <f>VLOOKUP(L99,'Influencer Category'!B:C,2,0)</f>
        <v>Medical</v>
      </c>
      <c r="N99">
        <v>19</v>
      </c>
      <c r="O99" s="70">
        <f>VLOOKUP(N99,'Influencer Agency'!B:C,2,0)</f>
        <v>3.4599999999999999E-2</v>
      </c>
      <c r="P99" t="str">
        <f>INDEX('Influencer Agency'!$A$1:$B$46,MATCH(N99,'Influencer Agency'!$B$1:$B$46,0),1)</f>
        <v>Maine</v>
      </c>
      <c r="Q99" s="69">
        <f t="shared" si="1"/>
        <v>2015</v>
      </c>
      <c r="R99">
        <f xml:space="preserve"> LEN(SUBSTITUTE(A99,{"@"},""))</f>
        <v>12</v>
      </c>
      <c r="S99" s="69">
        <v>1100000</v>
      </c>
    </row>
    <row r="100" spans="1:19" x14ac:dyDescent="0.2">
      <c r="A100" t="s">
        <v>221</v>
      </c>
      <c r="B100" t="s">
        <v>106</v>
      </c>
      <c r="C100">
        <v>227</v>
      </c>
      <c r="D100" s="2">
        <v>5676</v>
      </c>
      <c r="E100">
        <v>164</v>
      </c>
      <c r="F100" s="3">
        <v>1500</v>
      </c>
      <c r="G100" s="3">
        <v>7500</v>
      </c>
      <c r="H100" s="3">
        <v>10800</v>
      </c>
      <c r="I100" s="1">
        <v>1.8E-3</v>
      </c>
      <c r="J100" s="4">
        <v>43040</v>
      </c>
      <c r="K100" t="s">
        <v>92</v>
      </c>
      <c r="L100">
        <v>15</v>
      </c>
      <c r="M100" s="69" t="str">
        <f>VLOOKUP(L100,'Influencer Category'!B:C,2,0)</f>
        <v>Music &amp; Audio</v>
      </c>
      <c r="N100">
        <v>21</v>
      </c>
      <c r="O100" s="70">
        <f>VLOOKUP(N100,'Influencer Agency'!B:C,2,0)</f>
        <v>5.6800000000000003E-2</v>
      </c>
      <c r="P100" t="str">
        <f>INDEX('Influencer Agency'!$A$1:$B$46,MATCH(N100,'Influencer Agency'!$B$1:$B$46,0),1)</f>
        <v>Massachusetts</v>
      </c>
      <c r="Q100" s="69">
        <f t="shared" si="1"/>
        <v>2017</v>
      </c>
      <c r="R100">
        <f xml:space="preserve"> LEN(SUBSTITUTE(A100,{"@"},""))</f>
        <v>10</v>
      </c>
      <c r="S100" s="69">
        <v>500000</v>
      </c>
    </row>
    <row r="101" spans="1:19" x14ac:dyDescent="0.2">
      <c r="A101" t="s">
        <v>222</v>
      </c>
      <c r="B101" t="s">
        <v>110</v>
      </c>
      <c r="C101">
        <v>231</v>
      </c>
      <c r="D101">
        <v>647</v>
      </c>
      <c r="E101">
        <v>219</v>
      </c>
      <c r="F101" s="3">
        <v>1000</v>
      </c>
      <c r="G101" s="3">
        <v>5600</v>
      </c>
      <c r="H101" s="3">
        <v>13700</v>
      </c>
      <c r="I101" s="1">
        <v>2.3E-3</v>
      </c>
      <c r="J101" s="4">
        <v>42644</v>
      </c>
      <c r="K101" t="s">
        <v>85</v>
      </c>
      <c r="L101">
        <v>16</v>
      </c>
      <c r="M101" s="69" t="str">
        <f>VLOOKUP(L101,'Influencer Category'!B:C,2,0)</f>
        <v>News &amp; Magazines</v>
      </c>
      <c r="N101">
        <v>40</v>
      </c>
      <c r="O101" s="70">
        <f>VLOOKUP(N101,'Influencer Agency'!B:C,2,0)</f>
        <v>5.6800000000000003E-2</v>
      </c>
      <c r="P101" t="str">
        <f>INDEX('Influencer Agency'!$A$1:$B$46,MATCH(N101,'Influencer Agency'!$B$1:$B$46,0),1)</f>
        <v>South Carolina</v>
      </c>
      <c r="Q101" s="69">
        <f t="shared" si="1"/>
        <v>2016</v>
      </c>
      <c r="R101">
        <f xml:space="preserve"> LEN(SUBSTITUTE(A101,{"@"},""))</f>
        <v>10</v>
      </c>
      <c r="S101" s="69">
        <v>2500000</v>
      </c>
    </row>
    <row r="102" spans="1:19" x14ac:dyDescent="0.2">
      <c r="A102" t="s">
        <v>223</v>
      </c>
      <c r="B102" t="s">
        <v>106</v>
      </c>
      <c r="C102">
        <v>249</v>
      </c>
      <c r="D102" s="2">
        <v>284880</v>
      </c>
      <c r="E102" s="2">
        <v>10614</v>
      </c>
      <c r="F102" s="3">
        <v>3400</v>
      </c>
      <c r="G102" s="3">
        <v>7000</v>
      </c>
      <c r="H102" s="3">
        <v>4400</v>
      </c>
      <c r="I102" s="1">
        <v>8.0000000000000004E-4</v>
      </c>
      <c r="J102" s="4">
        <v>43586</v>
      </c>
      <c r="K102" t="s">
        <v>92</v>
      </c>
      <c r="L102">
        <v>21</v>
      </c>
      <c r="M102" s="69" t="str">
        <f>VLOOKUP(L102,'Influencer Category'!B:C,2,0)</f>
        <v>Travel &amp; Local</v>
      </c>
      <c r="N102">
        <v>13</v>
      </c>
      <c r="O102" s="70">
        <f>VLOOKUP(N102,'Influencer Agency'!B:C,2,0)</f>
        <v>5.6399999999999999E-2</v>
      </c>
      <c r="P102" t="str">
        <f>INDEX('Influencer Agency'!$A$1:$B$46,MATCH(N102,'Influencer Agency'!$B$1:$B$46,0),1)</f>
        <v>Illinois</v>
      </c>
      <c r="Q102" s="69">
        <f t="shared" si="1"/>
        <v>2019</v>
      </c>
      <c r="R102">
        <f xml:space="preserve"> LEN(SUBSTITUTE(A102,{"@"},""))</f>
        <v>14</v>
      </c>
      <c r="S102" s="69">
        <v>500000</v>
      </c>
    </row>
    <row r="103" spans="1:19" x14ac:dyDescent="0.2">
      <c r="A103" t="s">
        <v>224</v>
      </c>
      <c r="B103" t="s">
        <v>110</v>
      </c>
      <c r="C103">
        <v>165</v>
      </c>
      <c r="D103" s="2">
        <v>239267</v>
      </c>
      <c r="E103">
        <v>374</v>
      </c>
      <c r="F103" s="3">
        <v>12400</v>
      </c>
      <c r="G103" s="3">
        <v>16200</v>
      </c>
      <c r="H103" s="3">
        <v>3600</v>
      </c>
      <c r="I103" s="1">
        <v>1.5E-3</v>
      </c>
      <c r="J103" s="4">
        <v>43556</v>
      </c>
      <c r="K103" t="s">
        <v>92</v>
      </c>
      <c r="L103">
        <v>11</v>
      </c>
      <c r="M103" s="69" t="str">
        <f>VLOOKUP(L103,'Influencer Category'!B:C,2,0)</f>
        <v>Games</v>
      </c>
      <c r="N103">
        <v>20</v>
      </c>
      <c r="O103" s="70">
        <f>VLOOKUP(N103,'Influencer Agency'!B:C,2,0)</f>
        <v>5.6300000000000003E-2</v>
      </c>
      <c r="P103" t="str">
        <f>INDEX('Influencer Agency'!$A$1:$B$46,MATCH(N103,'Influencer Agency'!$B$1:$B$46,0),1)</f>
        <v>Maryland</v>
      </c>
      <c r="Q103" s="69">
        <f t="shared" si="1"/>
        <v>2019</v>
      </c>
      <c r="R103">
        <f xml:space="preserve"> LEN(SUBSTITUTE(A103,{"@"},""))</f>
        <v>11</v>
      </c>
      <c r="S103" s="69">
        <v>2500000</v>
      </c>
    </row>
    <row r="104" spans="1:19" x14ac:dyDescent="0.2">
      <c r="A104" t="s">
        <v>225</v>
      </c>
      <c r="B104" t="s">
        <v>114</v>
      </c>
      <c r="C104">
        <v>227</v>
      </c>
      <c r="D104" s="2">
        <v>5676</v>
      </c>
      <c r="E104">
        <v>164</v>
      </c>
      <c r="F104" s="3">
        <v>1500</v>
      </c>
      <c r="G104" s="3">
        <v>7500</v>
      </c>
      <c r="H104" s="3">
        <v>10800</v>
      </c>
      <c r="I104" s="1">
        <v>2.3E-3</v>
      </c>
      <c r="J104" s="4">
        <v>41306</v>
      </c>
      <c r="K104" t="s">
        <v>85</v>
      </c>
      <c r="L104">
        <v>1</v>
      </c>
      <c r="M104" s="69" t="str">
        <f>VLOOKUP(L104,'Influencer Category'!B:C,2,0)</f>
        <v>Adventure</v>
      </c>
      <c r="N104">
        <v>31</v>
      </c>
      <c r="O104" s="70">
        <f>VLOOKUP(N104,'Influencer Agency'!B:C,2,0)</f>
        <v>5.4100000000000002E-2</v>
      </c>
      <c r="P104" t="str">
        <f>INDEX('Influencer Agency'!$A$1:$B$46,MATCH(N104,'Influencer Agency'!$B$1:$B$46,0),1)</f>
        <v>New Mexico</v>
      </c>
      <c r="Q104" s="69">
        <f t="shared" si="1"/>
        <v>2013</v>
      </c>
      <c r="R104">
        <f xml:space="preserve"> LEN(SUBSTITUTE(A104,{"@"},""))</f>
        <v>14</v>
      </c>
      <c r="S104" s="69">
        <v>3200000</v>
      </c>
    </row>
    <row r="105" spans="1:19" x14ac:dyDescent="0.2">
      <c r="A105" t="s">
        <v>226</v>
      </c>
      <c r="B105" t="s">
        <v>116</v>
      </c>
      <c r="C105">
        <v>231</v>
      </c>
      <c r="D105">
        <v>647</v>
      </c>
      <c r="E105">
        <v>219</v>
      </c>
      <c r="F105" s="3">
        <v>1000</v>
      </c>
      <c r="G105" s="3">
        <v>5600</v>
      </c>
      <c r="H105" s="3">
        <v>13700</v>
      </c>
      <c r="I105" s="1">
        <v>2.5000000000000001E-3</v>
      </c>
      <c r="J105" s="4">
        <v>40664</v>
      </c>
      <c r="K105" t="s">
        <v>92</v>
      </c>
      <c r="L105">
        <v>2</v>
      </c>
      <c r="M105" s="69" t="str">
        <f>VLOOKUP(L105,'Influencer Category'!B:C,2,0)</f>
        <v>Art &amp; Design</v>
      </c>
      <c r="N105">
        <v>24</v>
      </c>
      <c r="O105" s="70">
        <f>VLOOKUP(N105,'Influencer Agency'!B:C,2,0)</f>
        <v>5.2900000000000003E-2</v>
      </c>
      <c r="P105" t="str">
        <f>INDEX('Influencer Agency'!$A$1:$B$46,MATCH(N105,'Influencer Agency'!$B$1:$B$46,0),1)</f>
        <v>Mississippi</v>
      </c>
      <c r="Q105" s="69">
        <f t="shared" si="1"/>
        <v>2011</v>
      </c>
      <c r="R105">
        <f xml:space="preserve"> LEN(SUBSTITUTE(A105,{"@"},""))</f>
        <v>12</v>
      </c>
      <c r="S105" s="69">
        <v>1100000</v>
      </c>
    </row>
    <row r="106" spans="1:19" x14ac:dyDescent="0.2">
      <c r="A106" t="s">
        <v>227</v>
      </c>
      <c r="B106" t="s">
        <v>106</v>
      </c>
      <c r="C106">
        <v>249</v>
      </c>
      <c r="D106" s="2">
        <v>284880</v>
      </c>
      <c r="E106" s="2">
        <v>10614</v>
      </c>
      <c r="F106" s="3">
        <v>3400</v>
      </c>
      <c r="G106" s="3">
        <v>7000</v>
      </c>
      <c r="H106" s="3">
        <v>4400</v>
      </c>
      <c r="I106" s="1">
        <v>1.5E-3</v>
      </c>
      <c r="J106" s="4">
        <v>43556</v>
      </c>
      <c r="K106" t="s">
        <v>92</v>
      </c>
      <c r="L106">
        <v>3</v>
      </c>
      <c r="M106" s="69" t="str">
        <f>VLOOKUP(L106,'Influencer Category'!B:C,2,0)</f>
        <v>Auto &amp; Vehicles</v>
      </c>
      <c r="N106">
        <v>9</v>
      </c>
      <c r="O106" s="70">
        <f>VLOOKUP(N106,'Influencer Agency'!B:C,2,0)</f>
        <v>5.28E-2</v>
      </c>
      <c r="P106" t="str">
        <f>INDEX('Influencer Agency'!$A$1:$B$46,MATCH(N106,'Influencer Agency'!$B$1:$B$46,0),1)</f>
        <v>Florida</v>
      </c>
      <c r="Q106" s="69">
        <f t="shared" si="1"/>
        <v>2019</v>
      </c>
      <c r="R106">
        <f xml:space="preserve"> LEN(SUBSTITUTE(A106,{"@"},""))</f>
        <v>12</v>
      </c>
      <c r="S106" s="69">
        <v>500000</v>
      </c>
    </row>
    <row r="107" spans="1:19" x14ac:dyDescent="0.2">
      <c r="A107" t="s">
        <v>228</v>
      </c>
      <c r="B107" t="s">
        <v>119</v>
      </c>
      <c r="C107">
        <v>878</v>
      </c>
      <c r="D107" s="2">
        <v>24921</v>
      </c>
      <c r="E107">
        <v>439</v>
      </c>
      <c r="F107" s="3">
        <v>1200</v>
      </c>
      <c r="G107" s="3">
        <v>5000</v>
      </c>
      <c r="H107" s="3">
        <v>9000</v>
      </c>
      <c r="I107" s="1">
        <v>1.4E-3</v>
      </c>
      <c r="J107" s="4">
        <v>41306</v>
      </c>
      <c r="K107" t="s">
        <v>85</v>
      </c>
      <c r="L107">
        <v>3</v>
      </c>
      <c r="M107" s="69" t="str">
        <f>VLOOKUP(L107,'Influencer Category'!B:C,2,0)</f>
        <v>Auto &amp; Vehicles</v>
      </c>
      <c r="N107">
        <v>39</v>
      </c>
      <c r="O107" s="70">
        <f>VLOOKUP(N107,'Influencer Agency'!B:C,2,0)</f>
        <v>3.0300000000000001E-2</v>
      </c>
      <c r="P107" t="str">
        <f>INDEX('Influencer Agency'!$A$1:$B$46,MATCH(N107,'Influencer Agency'!$B$1:$B$46,0),1)</f>
        <v>Rhode Island</v>
      </c>
      <c r="Q107" s="69">
        <f t="shared" si="1"/>
        <v>2013</v>
      </c>
      <c r="R107">
        <f xml:space="preserve"> LEN(SUBSTITUTE(A107,{"@"},""))</f>
        <v>12</v>
      </c>
      <c r="S107" s="69">
        <v>390000</v>
      </c>
    </row>
    <row r="108" spans="1:19" x14ac:dyDescent="0.2">
      <c r="A108" t="s">
        <v>229</v>
      </c>
      <c r="B108" t="s">
        <v>104</v>
      </c>
      <c r="C108">
        <v>300</v>
      </c>
      <c r="D108" s="2">
        <v>42849</v>
      </c>
      <c r="E108">
        <v>866</v>
      </c>
      <c r="F108" s="3">
        <v>1000</v>
      </c>
      <c r="G108" s="3">
        <v>3000</v>
      </c>
      <c r="H108" s="3">
        <v>13000</v>
      </c>
      <c r="I108" s="1">
        <v>2.0999999999999999E-3</v>
      </c>
      <c r="J108" s="4">
        <v>41091</v>
      </c>
      <c r="K108" t="s">
        <v>92</v>
      </c>
      <c r="L108">
        <v>4</v>
      </c>
      <c r="M108" s="69" t="str">
        <f>VLOOKUP(L108,'Influencer Category'!B:C,2,0)</f>
        <v>Beauty</v>
      </c>
      <c r="N108">
        <v>43</v>
      </c>
      <c r="O108" s="70">
        <f>VLOOKUP(N108,'Influencer Agency'!B:C,2,0)</f>
        <v>2.8899999999999999E-2</v>
      </c>
      <c r="P108" t="str">
        <f>INDEX('Influencer Agency'!$A$1:$B$46,MATCH(N108,'Influencer Agency'!$B$1:$B$46,0),1)</f>
        <v>Texas</v>
      </c>
      <c r="Q108" s="69">
        <f t="shared" si="1"/>
        <v>2012</v>
      </c>
      <c r="R108">
        <f xml:space="preserve"> LEN(SUBSTITUTE(A108,{"@"},""))</f>
        <v>10</v>
      </c>
      <c r="S108" s="69">
        <v>980000</v>
      </c>
    </row>
    <row r="109" spans="1:19" x14ac:dyDescent="0.2">
      <c r="A109" t="s">
        <v>230</v>
      </c>
      <c r="B109" t="s">
        <v>106</v>
      </c>
      <c r="C109">
        <v>902</v>
      </c>
      <c r="D109" s="2">
        <v>290192</v>
      </c>
      <c r="E109" s="2">
        <v>10991</v>
      </c>
      <c r="F109" s="3">
        <v>3000</v>
      </c>
      <c r="G109" s="3">
        <v>6000</v>
      </c>
      <c r="H109" s="3">
        <v>2500</v>
      </c>
      <c r="I109" s="1">
        <v>2.8999999999999998E-3</v>
      </c>
      <c r="J109" s="4">
        <v>41244</v>
      </c>
      <c r="K109" t="s">
        <v>85</v>
      </c>
      <c r="L109">
        <v>5</v>
      </c>
      <c r="M109" s="69" t="str">
        <f>VLOOKUP(L109,'Influencer Category'!B:C,2,0)</f>
        <v>Books &amp; Reference</v>
      </c>
      <c r="N109">
        <v>10</v>
      </c>
      <c r="O109" s="70">
        <f>VLOOKUP(N109,'Influencer Agency'!B:C,2,0)</f>
        <v>4.3999999999999997E-2</v>
      </c>
      <c r="P109" t="str">
        <f>INDEX('Influencer Agency'!$A$1:$B$46,MATCH(N109,'Influencer Agency'!$B$1:$B$46,0),1)</f>
        <v>Georgia</v>
      </c>
      <c r="Q109" s="69">
        <f t="shared" si="1"/>
        <v>2012</v>
      </c>
      <c r="R109">
        <f xml:space="preserve"> LEN(SUBSTITUTE(A109,{"@"},""))</f>
        <v>11</v>
      </c>
      <c r="S109" s="69">
        <v>500000</v>
      </c>
    </row>
    <row r="110" spans="1:19" x14ac:dyDescent="0.2">
      <c r="A110" t="s">
        <v>231</v>
      </c>
      <c r="B110" t="s">
        <v>108</v>
      </c>
      <c r="C110">
        <v>227</v>
      </c>
      <c r="D110" s="2">
        <v>5676</v>
      </c>
      <c r="E110">
        <v>164</v>
      </c>
      <c r="F110" s="3">
        <v>1500</v>
      </c>
      <c r="G110" s="3">
        <v>7500</v>
      </c>
      <c r="H110" s="3">
        <v>10800</v>
      </c>
      <c r="I110" s="1">
        <v>1.5E-3</v>
      </c>
      <c r="J110" s="4">
        <v>41214</v>
      </c>
      <c r="K110" t="s">
        <v>92</v>
      </c>
      <c r="L110">
        <v>6</v>
      </c>
      <c r="M110" s="69" t="str">
        <f>VLOOKUP(L110,'Influencer Category'!B:C,2,0)</f>
        <v>Business</v>
      </c>
      <c r="N110">
        <v>44</v>
      </c>
      <c r="O110" s="70">
        <f>VLOOKUP(N110,'Influencer Agency'!B:C,2,0)</f>
        <v>4.3099999999999999E-2</v>
      </c>
      <c r="P110" t="str">
        <f>INDEX('Influencer Agency'!$A$1:$B$46,MATCH(N110,'Influencer Agency'!$B$1:$B$46,0),1)</f>
        <v>Utah</v>
      </c>
      <c r="Q110" s="69">
        <f t="shared" si="1"/>
        <v>2012</v>
      </c>
      <c r="R110">
        <f xml:space="preserve"> LEN(SUBSTITUTE(A110,{"@"},""))</f>
        <v>16</v>
      </c>
      <c r="S110" s="69">
        <v>7000000</v>
      </c>
    </row>
    <row r="111" spans="1:19" x14ac:dyDescent="0.2">
      <c r="A111" t="s">
        <v>232</v>
      </c>
      <c r="B111" t="s">
        <v>110</v>
      </c>
      <c r="C111">
        <v>231</v>
      </c>
      <c r="D111">
        <v>647</v>
      </c>
      <c r="E111">
        <v>219</v>
      </c>
      <c r="F111" s="3">
        <v>1000</v>
      </c>
      <c r="G111" s="3">
        <v>5600</v>
      </c>
      <c r="H111" s="3">
        <v>13700</v>
      </c>
      <c r="I111" s="1">
        <v>1.4E-3</v>
      </c>
      <c r="J111" s="4">
        <v>40664</v>
      </c>
      <c r="K111" t="s">
        <v>92</v>
      </c>
      <c r="L111">
        <v>7</v>
      </c>
      <c r="M111" s="69" t="str">
        <f>VLOOKUP(L111,'Influencer Category'!B:C,2,0)</f>
        <v>Comics</v>
      </c>
      <c r="N111">
        <v>23</v>
      </c>
      <c r="O111" s="70">
        <f>VLOOKUP(N111,'Influencer Agency'!B:C,2,0)</f>
        <v>3.7499999999999999E-2</v>
      </c>
      <c r="P111" t="str">
        <f>INDEX('Influencer Agency'!$A$1:$B$46,MATCH(N111,'Influencer Agency'!$B$1:$B$46,0),1)</f>
        <v>Minnesota</v>
      </c>
      <c r="Q111" s="69">
        <f t="shared" si="1"/>
        <v>2011</v>
      </c>
      <c r="R111">
        <f xml:space="preserve"> LEN(SUBSTITUTE(A111,{"@"},""))</f>
        <v>12</v>
      </c>
      <c r="S111" s="69">
        <v>2500000</v>
      </c>
    </row>
    <row r="112" spans="1:19" x14ac:dyDescent="0.2">
      <c r="A112" t="s">
        <v>233</v>
      </c>
      <c r="B112" t="s">
        <v>106</v>
      </c>
      <c r="C112">
        <v>165</v>
      </c>
      <c r="D112" s="2">
        <v>239267</v>
      </c>
      <c r="E112">
        <v>374</v>
      </c>
      <c r="F112" s="3">
        <v>12400</v>
      </c>
      <c r="G112" s="3">
        <v>16200</v>
      </c>
      <c r="H112" s="3">
        <v>3600</v>
      </c>
      <c r="I112" s="1">
        <v>1.9E-3</v>
      </c>
      <c r="J112" s="4">
        <v>40664</v>
      </c>
      <c r="K112" t="s">
        <v>92</v>
      </c>
      <c r="L112">
        <v>2</v>
      </c>
      <c r="M112" s="69" t="str">
        <f>VLOOKUP(L112,'Influencer Category'!B:C,2,0)</f>
        <v>Art &amp; Design</v>
      </c>
      <c r="N112">
        <v>26</v>
      </c>
      <c r="O112" s="70">
        <f>VLOOKUP(N112,'Influencer Agency'!B:C,2,0)</f>
        <v>3.56E-2</v>
      </c>
      <c r="P112" t="str">
        <f>INDEX('Influencer Agency'!$A$1:$B$46,MATCH(N112,'Influencer Agency'!$B$1:$B$46,0),1)</f>
        <v>Montana</v>
      </c>
      <c r="Q112" s="69">
        <f t="shared" si="1"/>
        <v>2011</v>
      </c>
      <c r="R112">
        <f xml:space="preserve"> LEN(SUBSTITUTE(A112,{"@"},""))</f>
        <v>9</v>
      </c>
      <c r="S112" s="69">
        <v>500000</v>
      </c>
    </row>
    <row r="113" spans="1:19" x14ac:dyDescent="0.2">
      <c r="A113" t="s">
        <v>234</v>
      </c>
      <c r="B113" t="s">
        <v>84</v>
      </c>
      <c r="C113">
        <v>227</v>
      </c>
      <c r="D113" s="2">
        <v>5676</v>
      </c>
      <c r="E113">
        <v>164</v>
      </c>
      <c r="F113" s="3">
        <v>1500</v>
      </c>
      <c r="G113" s="3">
        <v>7500</v>
      </c>
      <c r="H113" s="3">
        <v>10800</v>
      </c>
      <c r="I113" s="1">
        <v>2.0999999999999999E-3</v>
      </c>
      <c r="J113" s="4">
        <v>41821</v>
      </c>
      <c r="K113" t="s">
        <v>92</v>
      </c>
      <c r="L113">
        <v>3</v>
      </c>
      <c r="M113" s="69" t="str">
        <f>VLOOKUP(L113,'Influencer Category'!B:C,2,0)</f>
        <v>Auto &amp; Vehicles</v>
      </c>
      <c r="N113">
        <v>29</v>
      </c>
      <c r="O113" s="70">
        <f>VLOOKUP(N113,'Influencer Agency'!B:C,2,0)</f>
        <v>3.5200000000000002E-2</v>
      </c>
      <c r="P113" t="str">
        <f>INDEX('Influencer Agency'!$A$1:$B$46,MATCH(N113,'Influencer Agency'!$B$1:$B$46,0),1)</f>
        <v>New Hampshire</v>
      </c>
      <c r="Q113" s="69">
        <f t="shared" si="1"/>
        <v>2014</v>
      </c>
      <c r="R113">
        <f xml:space="preserve"> LEN(SUBSTITUTE(A113,{"@"},""))</f>
        <v>9</v>
      </c>
      <c r="S113" s="69">
        <v>4500000</v>
      </c>
    </row>
    <row r="114" spans="1:19" x14ac:dyDescent="0.2">
      <c r="A114" t="s">
        <v>235</v>
      </c>
      <c r="B114" t="s">
        <v>87</v>
      </c>
      <c r="C114">
        <v>231</v>
      </c>
      <c r="D114">
        <v>647</v>
      </c>
      <c r="E114">
        <v>219</v>
      </c>
      <c r="F114" s="3">
        <v>1000</v>
      </c>
      <c r="G114" s="3">
        <v>5600</v>
      </c>
      <c r="H114" s="3">
        <v>13700</v>
      </c>
      <c r="I114" s="1">
        <v>6.9999999999999999E-4</v>
      </c>
      <c r="J114" s="4">
        <v>43374</v>
      </c>
      <c r="K114" t="s">
        <v>85</v>
      </c>
      <c r="L114">
        <v>4</v>
      </c>
      <c r="M114" s="69" t="str">
        <f>VLOOKUP(L114,'Influencer Category'!B:C,2,0)</f>
        <v>Beauty</v>
      </c>
      <c r="N114">
        <v>19</v>
      </c>
      <c r="O114" s="70">
        <f>VLOOKUP(N114,'Influencer Agency'!B:C,2,0)</f>
        <v>3.4599999999999999E-2</v>
      </c>
      <c r="P114" t="str">
        <f>INDEX('Influencer Agency'!$A$1:$B$46,MATCH(N114,'Influencer Agency'!$B$1:$B$46,0),1)</f>
        <v>Maine</v>
      </c>
      <c r="Q114" s="69">
        <f t="shared" si="1"/>
        <v>2018</v>
      </c>
      <c r="R114">
        <f xml:space="preserve"> LEN(SUBSTITUTE(A114,{"@"},""))</f>
        <v>15</v>
      </c>
      <c r="S114" s="69">
        <v>8200000</v>
      </c>
    </row>
    <row r="115" spans="1:19" x14ac:dyDescent="0.2">
      <c r="A115" t="s">
        <v>236</v>
      </c>
      <c r="B115" t="s">
        <v>89</v>
      </c>
      <c r="C115">
        <v>249</v>
      </c>
      <c r="D115" s="2">
        <v>284880</v>
      </c>
      <c r="E115" s="2">
        <v>10614</v>
      </c>
      <c r="F115" s="3">
        <v>3400</v>
      </c>
      <c r="G115" s="3">
        <v>7000</v>
      </c>
      <c r="H115" s="3">
        <v>4400</v>
      </c>
      <c r="I115" s="1">
        <v>1.9E-3</v>
      </c>
      <c r="J115" s="4">
        <v>43374</v>
      </c>
      <c r="K115" t="s">
        <v>85</v>
      </c>
      <c r="L115">
        <v>5</v>
      </c>
      <c r="M115" s="69" t="str">
        <f>VLOOKUP(L115,'Influencer Category'!B:C,2,0)</f>
        <v>Books &amp; Reference</v>
      </c>
      <c r="N115">
        <v>21</v>
      </c>
      <c r="O115" s="70">
        <f>VLOOKUP(N115,'Influencer Agency'!B:C,2,0)</f>
        <v>5.6800000000000003E-2</v>
      </c>
      <c r="P115" t="str">
        <f>INDEX('Influencer Agency'!$A$1:$B$46,MATCH(N115,'Influencer Agency'!$B$1:$B$46,0),1)</f>
        <v>Massachusetts</v>
      </c>
      <c r="Q115" s="69">
        <f t="shared" si="1"/>
        <v>2018</v>
      </c>
      <c r="R115">
        <f xml:space="preserve"> LEN(SUBSTITUTE(A115,{"@"},""))</f>
        <v>15</v>
      </c>
      <c r="S115" s="69">
        <v>4100000</v>
      </c>
    </row>
    <row r="116" spans="1:19" x14ac:dyDescent="0.2">
      <c r="A116" t="s">
        <v>237</v>
      </c>
      <c r="B116" t="s">
        <v>106</v>
      </c>
      <c r="C116">
        <v>227</v>
      </c>
      <c r="D116" s="2">
        <v>5676</v>
      </c>
      <c r="E116">
        <v>164</v>
      </c>
      <c r="F116" s="3">
        <v>1500</v>
      </c>
      <c r="G116" s="3">
        <v>7500</v>
      </c>
      <c r="H116" s="3">
        <v>10800</v>
      </c>
      <c r="I116" s="1">
        <v>2.3E-3</v>
      </c>
      <c r="J116" s="4">
        <v>40664</v>
      </c>
      <c r="K116" t="s">
        <v>85</v>
      </c>
      <c r="L116">
        <v>8</v>
      </c>
      <c r="M116" s="69" t="str">
        <f>VLOOKUP(L116,'Influencer Category'!B:C,2,0)</f>
        <v>Events</v>
      </c>
      <c r="N116">
        <v>40</v>
      </c>
      <c r="O116" s="70">
        <f>VLOOKUP(N116,'Influencer Agency'!B:C,2,0)</f>
        <v>5.6800000000000003E-2</v>
      </c>
      <c r="P116" t="str">
        <f>INDEX('Influencer Agency'!$A$1:$B$46,MATCH(N116,'Influencer Agency'!$B$1:$B$46,0),1)</f>
        <v>South Carolina</v>
      </c>
      <c r="Q116" s="69">
        <f t="shared" si="1"/>
        <v>2011</v>
      </c>
      <c r="R116">
        <f xml:space="preserve"> LEN(SUBSTITUTE(A116,{"@"},""))</f>
        <v>11</v>
      </c>
      <c r="S116" s="69">
        <v>500000</v>
      </c>
    </row>
    <row r="117" spans="1:19" x14ac:dyDescent="0.2">
      <c r="A117" t="s">
        <v>238</v>
      </c>
      <c r="B117" t="s">
        <v>119</v>
      </c>
      <c r="C117">
        <v>231</v>
      </c>
      <c r="D117">
        <v>647</v>
      </c>
      <c r="E117">
        <v>219</v>
      </c>
      <c r="F117" s="3">
        <v>1000</v>
      </c>
      <c r="G117" s="3">
        <v>5600</v>
      </c>
      <c r="H117" s="3">
        <v>13700</v>
      </c>
      <c r="I117" s="1">
        <v>2.5000000000000001E-3</v>
      </c>
      <c r="J117" s="4">
        <v>43282</v>
      </c>
      <c r="K117" t="s">
        <v>85</v>
      </c>
      <c r="L117">
        <v>9</v>
      </c>
      <c r="M117" s="69" t="str">
        <f>VLOOKUP(L117,'Influencer Category'!B:C,2,0)</f>
        <v>Finance</v>
      </c>
      <c r="N117">
        <v>13</v>
      </c>
      <c r="O117" s="70">
        <f>VLOOKUP(N117,'Influencer Agency'!B:C,2,0)</f>
        <v>5.6399999999999999E-2</v>
      </c>
      <c r="P117" t="str">
        <f>INDEX('Influencer Agency'!$A$1:$B$46,MATCH(N117,'Influencer Agency'!$B$1:$B$46,0),1)</f>
        <v>Illinois</v>
      </c>
      <c r="Q117" s="69">
        <f t="shared" si="1"/>
        <v>2018</v>
      </c>
      <c r="R117">
        <f xml:space="preserve"> LEN(SUBSTITUTE(A117,{"@"},""))</f>
        <v>14</v>
      </c>
      <c r="S117" s="69">
        <v>390000</v>
      </c>
    </row>
    <row r="118" spans="1:19" x14ac:dyDescent="0.2">
      <c r="A118" t="s">
        <v>239</v>
      </c>
      <c r="B118" t="s">
        <v>84</v>
      </c>
      <c r="C118">
        <v>670</v>
      </c>
      <c r="D118" s="2">
        <v>282410</v>
      </c>
      <c r="E118" s="2">
        <v>1033</v>
      </c>
      <c r="F118" s="3">
        <v>5500</v>
      </c>
      <c r="G118" s="3">
        <v>29000</v>
      </c>
      <c r="H118" s="3">
        <v>2500</v>
      </c>
      <c r="I118" s="1">
        <v>5.0000000000000001E-4</v>
      </c>
      <c r="J118" s="4">
        <v>41640</v>
      </c>
      <c r="K118" t="s">
        <v>85</v>
      </c>
      <c r="L118">
        <v>9</v>
      </c>
      <c r="M118" s="69" t="str">
        <f>VLOOKUP(L118,'Influencer Category'!B:C,2,0)</f>
        <v>Finance</v>
      </c>
      <c r="N118">
        <v>20</v>
      </c>
      <c r="O118" s="70">
        <f>VLOOKUP(N118,'Influencer Agency'!B:C,2,0)</f>
        <v>5.6300000000000003E-2</v>
      </c>
      <c r="P118" t="str">
        <f>INDEX('Influencer Agency'!$A$1:$B$46,MATCH(N118,'Influencer Agency'!$B$1:$B$46,0),1)</f>
        <v>Maryland</v>
      </c>
      <c r="Q118" s="69">
        <f t="shared" si="1"/>
        <v>2014</v>
      </c>
      <c r="R118">
        <f xml:space="preserve"> LEN(SUBSTITUTE(A118,{"@"},""))</f>
        <v>12</v>
      </c>
      <c r="S118" s="69">
        <v>4500000</v>
      </c>
    </row>
    <row r="119" spans="1:19" x14ac:dyDescent="0.2">
      <c r="A119" t="s">
        <v>240</v>
      </c>
      <c r="B119" t="s">
        <v>87</v>
      </c>
      <c r="C119" s="2">
        <v>1002</v>
      </c>
      <c r="D119" s="2">
        <v>128998</v>
      </c>
      <c r="E119" s="2">
        <v>1641</v>
      </c>
      <c r="F119" s="3">
        <v>3500</v>
      </c>
      <c r="G119" s="3">
        <v>12000</v>
      </c>
      <c r="H119" s="3">
        <v>3500</v>
      </c>
      <c r="I119" s="1">
        <v>1.9E-3</v>
      </c>
      <c r="J119" s="4">
        <v>42979</v>
      </c>
      <c r="K119" t="s">
        <v>92</v>
      </c>
      <c r="L119">
        <v>10</v>
      </c>
      <c r="M119" s="69" t="str">
        <f>VLOOKUP(L119,'Influencer Category'!B:C,2,0)</f>
        <v>Food &amp; Drink</v>
      </c>
      <c r="N119">
        <v>31</v>
      </c>
      <c r="O119" s="70">
        <f>VLOOKUP(N119,'Influencer Agency'!B:C,2,0)</f>
        <v>5.4100000000000002E-2</v>
      </c>
      <c r="P119" t="str">
        <f>INDEX('Influencer Agency'!$A$1:$B$46,MATCH(N119,'Influencer Agency'!$B$1:$B$46,0),1)</f>
        <v>New Mexico</v>
      </c>
      <c r="Q119" s="69">
        <f t="shared" si="1"/>
        <v>2017</v>
      </c>
      <c r="R119">
        <f xml:space="preserve"> LEN(SUBSTITUTE(A119,{"@"},""))</f>
        <v>12</v>
      </c>
      <c r="S119" s="69">
        <v>8200000</v>
      </c>
    </row>
    <row r="120" spans="1:19" x14ac:dyDescent="0.2">
      <c r="A120" t="s">
        <v>241</v>
      </c>
      <c r="B120" t="s">
        <v>89</v>
      </c>
      <c r="C120">
        <v>412</v>
      </c>
      <c r="D120" s="2">
        <v>387450</v>
      </c>
      <c r="E120">
        <v>361</v>
      </c>
      <c r="F120" s="3">
        <v>12000</v>
      </c>
      <c r="G120" s="3">
        <v>15000</v>
      </c>
      <c r="H120" s="3">
        <v>2000</v>
      </c>
      <c r="I120" s="1">
        <v>1.9E-3</v>
      </c>
      <c r="J120" s="4">
        <v>41091</v>
      </c>
      <c r="K120" t="s">
        <v>85</v>
      </c>
      <c r="L120">
        <v>12</v>
      </c>
      <c r="M120" s="69" t="str">
        <f>VLOOKUP(L120,'Influencer Category'!B:C,2,0)</f>
        <v>Health &amp; Fitness</v>
      </c>
      <c r="N120">
        <v>24</v>
      </c>
      <c r="O120" s="70">
        <f>VLOOKUP(N120,'Influencer Agency'!B:C,2,0)</f>
        <v>5.2900000000000003E-2</v>
      </c>
      <c r="P120" t="str">
        <f>INDEX('Influencer Agency'!$A$1:$B$46,MATCH(N120,'Influencer Agency'!$B$1:$B$46,0),1)</f>
        <v>Mississippi</v>
      </c>
      <c r="Q120" s="69">
        <f t="shared" si="1"/>
        <v>2012</v>
      </c>
      <c r="R120">
        <f xml:space="preserve"> LEN(SUBSTITUTE(A120,{"@"},""))</f>
        <v>9</v>
      </c>
      <c r="S120" s="69">
        <v>4100000</v>
      </c>
    </row>
    <row r="121" spans="1:19" x14ac:dyDescent="0.2">
      <c r="A121" t="s">
        <v>242</v>
      </c>
      <c r="B121" t="s">
        <v>91</v>
      </c>
      <c r="C121">
        <v>878</v>
      </c>
      <c r="D121" s="2">
        <v>24921</v>
      </c>
      <c r="E121">
        <v>439</v>
      </c>
      <c r="F121" s="3">
        <v>1200</v>
      </c>
      <c r="G121" s="3">
        <v>5000</v>
      </c>
      <c r="H121" s="3">
        <v>9000</v>
      </c>
      <c r="I121" s="1">
        <v>2.5999999999999999E-3</v>
      </c>
      <c r="J121" s="4">
        <v>41609</v>
      </c>
      <c r="K121" t="s">
        <v>92</v>
      </c>
      <c r="L121">
        <v>15</v>
      </c>
      <c r="M121" s="69" t="str">
        <f>VLOOKUP(L121,'Influencer Category'!B:C,2,0)</f>
        <v>Music &amp; Audio</v>
      </c>
      <c r="N121">
        <v>9</v>
      </c>
      <c r="O121" s="70">
        <f>VLOOKUP(N121,'Influencer Agency'!B:C,2,0)</f>
        <v>5.28E-2</v>
      </c>
      <c r="P121" t="str">
        <f>INDEX('Influencer Agency'!$A$1:$B$46,MATCH(N121,'Influencer Agency'!$B$1:$B$46,0),1)</f>
        <v>Florida</v>
      </c>
      <c r="Q121" s="69">
        <f t="shared" si="1"/>
        <v>2013</v>
      </c>
      <c r="R121">
        <f xml:space="preserve"> LEN(SUBSTITUTE(A121,{"@"},""))</f>
        <v>12</v>
      </c>
      <c r="S121" s="69">
        <v>300000</v>
      </c>
    </row>
    <row r="122" spans="1:19" x14ac:dyDescent="0.2">
      <c r="A122" t="s">
        <v>243</v>
      </c>
      <c r="B122" t="s">
        <v>94</v>
      </c>
      <c r="C122">
        <v>300</v>
      </c>
      <c r="D122" s="2">
        <v>42849</v>
      </c>
      <c r="E122">
        <v>866</v>
      </c>
      <c r="F122" s="3">
        <v>1000</v>
      </c>
      <c r="G122" s="3">
        <v>3000</v>
      </c>
      <c r="H122" s="3">
        <v>13000</v>
      </c>
      <c r="I122" s="1">
        <v>6.9999999999999999E-4</v>
      </c>
      <c r="J122" s="4">
        <v>42309</v>
      </c>
      <c r="K122" t="s">
        <v>92</v>
      </c>
      <c r="L122">
        <v>16</v>
      </c>
      <c r="M122" s="69" t="str">
        <f>VLOOKUP(L122,'Influencer Category'!B:C,2,0)</f>
        <v>News &amp; Magazines</v>
      </c>
      <c r="N122">
        <v>39</v>
      </c>
      <c r="O122" s="70">
        <f>VLOOKUP(N122,'Influencer Agency'!B:C,2,0)</f>
        <v>3.0300000000000001E-2</v>
      </c>
      <c r="P122" t="str">
        <f>INDEX('Influencer Agency'!$A$1:$B$46,MATCH(N122,'Influencer Agency'!$B$1:$B$46,0),1)</f>
        <v>Rhode Island</v>
      </c>
      <c r="Q122" s="69">
        <f t="shared" si="1"/>
        <v>2015</v>
      </c>
      <c r="R122">
        <f xml:space="preserve"> LEN(SUBSTITUTE(A122,{"@"},""))</f>
        <v>16</v>
      </c>
      <c r="S122" s="69">
        <v>890000</v>
      </c>
    </row>
    <row r="123" spans="1:19" x14ac:dyDescent="0.2">
      <c r="A123" t="s">
        <v>244</v>
      </c>
      <c r="B123" t="s">
        <v>96</v>
      </c>
      <c r="C123">
        <v>902</v>
      </c>
      <c r="D123" s="2">
        <v>290192</v>
      </c>
      <c r="E123" s="2">
        <v>10991</v>
      </c>
      <c r="F123" s="3">
        <v>3000</v>
      </c>
      <c r="G123" s="3">
        <v>6000</v>
      </c>
      <c r="H123" s="3">
        <v>2500</v>
      </c>
      <c r="I123" s="1">
        <v>1.1999999999999999E-3</v>
      </c>
      <c r="J123" s="4">
        <v>40664</v>
      </c>
      <c r="K123" t="s">
        <v>92</v>
      </c>
      <c r="L123">
        <v>17</v>
      </c>
      <c r="M123" s="69" t="str">
        <f>VLOOKUP(L123,'Influencer Category'!B:C,2,0)</f>
        <v>Parenting</v>
      </c>
      <c r="N123">
        <v>43</v>
      </c>
      <c r="O123" s="70">
        <f>VLOOKUP(N123,'Influencer Agency'!B:C,2,0)</f>
        <v>2.8899999999999999E-2</v>
      </c>
      <c r="P123" t="str">
        <f>INDEX('Influencer Agency'!$A$1:$B$46,MATCH(N123,'Influencer Agency'!$B$1:$B$46,0),1)</f>
        <v>Texas</v>
      </c>
      <c r="Q123" s="69">
        <f t="shared" si="1"/>
        <v>2011</v>
      </c>
      <c r="R123">
        <f xml:space="preserve"> LEN(SUBSTITUTE(A123,{"@"},""))</f>
        <v>8</v>
      </c>
      <c r="S123" s="69">
        <v>2900000</v>
      </c>
    </row>
    <row r="124" spans="1:19" x14ac:dyDescent="0.2">
      <c r="A124" t="s">
        <v>245</v>
      </c>
      <c r="B124" t="s">
        <v>106</v>
      </c>
      <c r="C124">
        <v>227</v>
      </c>
      <c r="D124" s="2">
        <v>5676</v>
      </c>
      <c r="E124">
        <v>164</v>
      </c>
      <c r="F124" s="3">
        <v>1500</v>
      </c>
      <c r="G124" s="3">
        <v>7500</v>
      </c>
      <c r="H124" s="3">
        <v>10800</v>
      </c>
      <c r="I124" s="1">
        <v>2E-3</v>
      </c>
      <c r="J124" s="4">
        <v>43282</v>
      </c>
      <c r="K124" t="s">
        <v>85</v>
      </c>
      <c r="L124">
        <v>11</v>
      </c>
      <c r="M124" s="69" t="str">
        <f>VLOOKUP(L124,'Influencer Category'!B:C,2,0)</f>
        <v>Games</v>
      </c>
      <c r="N124">
        <v>7</v>
      </c>
      <c r="O124" s="70">
        <f>VLOOKUP(N124,'Influencer Agency'!B:C,2,0)</f>
        <v>2.76E-2</v>
      </c>
      <c r="P124" t="str">
        <f>INDEX('Influencer Agency'!$A$1:$B$46,MATCH(N124,'Influencer Agency'!$B$1:$B$46,0),1)</f>
        <v>Connecticut</v>
      </c>
      <c r="Q124" s="69">
        <f t="shared" si="1"/>
        <v>2018</v>
      </c>
      <c r="R124">
        <f xml:space="preserve"> LEN(SUBSTITUTE(A124,{"@"},""))</f>
        <v>16</v>
      </c>
      <c r="S124" s="69">
        <v>500000</v>
      </c>
    </row>
    <row r="125" spans="1:19" x14ac:dyDescent="0.2">
      <c r="A125" t="s">
        <v>246</v>
      </c>
      <c r="B125" t="s">
        <v>119</v>
      </c>
      <c r="C125">
        <v>231</v>
      </c>
      <c r="D125">
        <v>647</v>
      </c>
      <c r="E125">
        <v>219</v>
      </c>
      <c r="F125" s="3">
        <v>1000</v>
      </c>
      <c r="G125" s="3">
        <v>5600</v>
      </c>
      <c r="H125" s="3">
        <v>13700</v>
      </c>
      <c r="I125" s="1">
        <v>2.8999999999999998E-3</v>
      </c>
      <c r="J125" s="4">
        <v>41640</v>
      </c>
      <c r="K125" t="s">
        <v>92</v>
      </c>
      <c r="L125">
        <v>1</v>
      </c>
      <c r="M125" s="69" t="str">
        <f>VLOOKUP(L125,'Influencer Category'!B:C,2,0)</f>
        <v>Adventure</v>
      </c>
      <c r="N125">
        <v>36</v>
      </c>
      <c r="O125" s="70">
        <f>VLOOKUP(N125,'Influencer Agency'!B:C,2,0)</f>
        <v>2.6599999999999999E-2</v>
      </c>
      <c r="P125" t="str">
        <f>INDEX('Influencer Agency'!$A$1:$B$46,MATCH(N125,'Influencer Agency'!$B$1:$B$46,0),1)</f>
        <v>Oklahoma</v>
      </c>
      <c r="Q125" s="69">
        <f t="shared" si="1"/>
        <v>2014</v>
      </c>
      <c r="R125">
        <f xml:space="preserve"> LEN(SUBSTITUTE(A125,{"@"},""))</f>
        <v>10</v>
      </c>
      <c r="S125" s="69">
        <v>390000</v>
      </c>
    </row>
    <row r="126" spans="1:19" x14ac:dyDescent="0.2">
      <c r="A126" t="s">
        <v>247</v>
      </c>
      <c r="B126" t="s">
        <v>106</v>
      </c>
      <c r="C126">
        <v>227</v>
      </c>
      <c r="D126" s="2">
        <v>5676</v>
      </c>
      <c r="E126">
        <v>164</v>
      </c>
      <c r="F126" s="3">
        <v>1500</v>
      </c>
      <c r="G126" s="3">
        <v>7500</v>
      </c>
      <c r="H126" s="3">
        <v>10800</v>
      </c>
      <c r="I126" s="1">
        <v>1.2999999999999999E-3</v>
      </c>
      <c r="J126" s="4">
        <v>42979</v>
      </c>
      <c r="K126" t="s">
        <v>92</v>
      </c>
      <c r="L126">
        <v>18</v>
      </c>
      <c r="M126" s="69" t="str">
        <f>VLOOKUP(L126,'Influencer Category'!B:C,2,0)</f>
        <v>Productivity</v>
      </c>
      <c r="N126">
        <v>3</v>
      </c>
      <c r="O126" s="70">
        <f>VLOOKUP(N126,'Influencer Agency'!B:C,2,0)</f>
        <v>2.3300000000000001E-2</v>
      </c>
      <c r="P126" t="str">
        <f>INDEX('Influencer Agency'!$A$1:$B$46,MATCH(N126,'Influencer Agency'!$B$1:$B$46,0),1)</f>
        <v>Arizona</v>
      </c>
      <c r="Q126" s="69">
        <f t="shared" si="1"/>
        <v>2017</v>
      </c>
      <c r="R126">
        <f xml:space="preserve"> LEN(SUBSTITUTE(A126,{"@"},""))</f>
        <v>12</v>
      </c>
      <c r="S126" s="69">
        <v>500000</v>
      </c>
    </row>
    <row r="127" spans="1:19" x14ac:dyDescent="0.2">
      <c r="A127" t="s">
        <v>248</v>
      </c>
      <c r="B127" t="s">
        <v>119</v>
      </c>
      <c r="C127">
        <v>231</v>
      </c>
      <c r="D127">
        <v>647</v>
      </c>
      <c r="E127">
        <v>219</v>
      </c>
      <c r="F127" s="3">
        <v>1000</v>
      </c>
      <c r="G127" s="3">
        <v>5600</v>
      </c>
      <c r="H127" s="3">
        <v>13700</v>
      </c>
      <c r="I127" s="1">
        <v>2.2000000000000001E-3</v>
      </c>
      <c r="J127" s="4">
        <v>43252</v>
      </c>
      <c r="K127" t="s">
        <v>92</v>
      </c>
      <c r="L127">
        <v>19</v>
      </c>
      <c r="M127" s="69" t="str">
        <f>VLOOKUP(L127,'Influencer Category'!B:C,2,0)</f>
        <v>Shopping</v>
      </c>
      <c r="N127">
        <v>42</v>
      </c>
      <c r="O127" s="70">
        <f>VLOOKUP(N127,'Influencer Agency'!B:C,2,0)</f>
        <v>2.2599999999999999E-2</v>
      </c>
      <c r="P127" t="str">
        <f>INDEX('Influencer Agency'!$A$1:$B$46,MATCH(N127,'Influencer Agency'!$B$1:$B$46,0),1)</f>
        <v>Tennessee</v>
      </c>
      <c r="Q127" s="69">
        <f t="shared" si="1"/>
        <v>2018</v>
      </c>
      <c r="R127">
        <f xml:space="preserve"> LEN(SUBSTITUTE(A127,{"@"},""))</f>
        <v>8</v>
      </c>
      <c r="S127" s="69">
        <v>390000</v>
      </c>
    </row>
    <row r="128" spans="1:19" x14ac:dyDescent="0.2">
      <c r="A128" t="s">
        <v>249</v>
      </c>
      <c r="B128" t="s">
        <v>116</v>
      </c>
      <c r="C128">
        <v>165</v>
      </c>
      <c r="D128" s="2">
        <v>239267</v>
      </c>
      <c r="E128">
        <v>374</v>
      </c>
      <c r="F128" s="3">
        <v>12400</v>
      </c>
      <c r="G128" s="3">
        <v>16200</v>
      </c>
      <c r="H128" s="3">
        <v>3600</v>
      </c>
      <c r="I128" s="1">
        <v>2.3999999999999998E-3</v>
      </c>
      <c r="J128" s="4">
        <v>41091</v>
      </c>
      <c r="K128" t="s">
        <v>85</v>
      </c>
      <c r="L128">
        <v>20</v>
      </c>
      <c r="M128" s="69" t="str">
        <f>VLOOKUP(L128,'Influencer Category'!B:C,2,0)</f>
        <v>Social</v>
      </c>
      <c r="N128">
        <v>6</v>
      </c>
      <c r="O128" s="70">
        <f>VLOOKUP(N128,'Influencer Agency'!B:C,2,0)</f>
        <v>2.1399999999999999E-2</v>
      </c>
      <c r="P128" t="str">
        <f>INDEX('Influencer Agency'!$A$1:$B$46,MATCH(N128,'Influencer Agency'!$B$1:$B$46,0),1)</f>
        <v>Colorado</v>
      </c>
      <c r="Q128" s="69">
        <f t="shared" si="1"/>
        <v>2012</v>
      </c>
      <c r="R128">
        <f xml:space="preserve"> LEN(SUBSTITUTE(A128,{"@"},""))</f>
        <v>12</v>
      </c>
      <c r="S128" s="69">
        <v>1100000</v>
      </c>
    </row>
    <row r="129" spans="1:19" x14ac:dyDescent="0.2">
      <c r="A129" t="s">
        <v>250</v>
      </c>
      <c r="B129" t="s">
        <v>106</v>
      </c>
      <c r="C129">
        <v>227</v>
      </c>
      <c r="D129" s="2">
        <v>5676</v>
      </c>
      <c r="E129">
        <v>164</v>
      </c>
      <c r="F129" s="3">
        <v>1500</v>
      </c>
      <c r="G129" s="3">
        <v>7500</v>
      </c>
      <c r="H129" s="3">
        <v>10800</v>
      </c>
      <c r="I129" s="1">
        <v>2.0999999999999999E-3</v>
      </c>
      <c r="J129" s="4">
        <v>41609</v>
      </c>
      <c r="K129" t="s">
        <v>85</v>
      </c>
      <c r="L129">
        <v>14</v>
      </c>
      <c r="M129" s="69" t="str">
        <f>VLOOKUP(L129,'Influencer Category'!B:C,2,0)</f>
        <v>Medical</v>
      </c>
      <c r="N129">
        <v>17</v>
      </c>
      <c r="O129" s="70">
        <f>VLOOKUP(N129,'Influencer Agency'!B:C,2,0)</f>
        <v>2.1299999999999999E-2</v>
      </c>
      <c r="P129" t="str">
        <f>INDEX('Influencer Agency'!$A$1:$B$46,MATCH(N129,'Influencer Agency'!$B$1:$B$46,0),1)</f>
        <v>Kentucky</v>
      </c>
      <c r="Q129" s="69">
        <f t="shared" si="1"/>
        <v>2013</v>
      </c>
      <c r="R129">
        <f xml:space="preserve"> LEN(SUBSTITUTE(A129,{"@"},""))</f>
        <v>12</v>
      </c>
      <c r="S129" s="69">
        <v>500000</v>
      </c>
    </row>
    <row r="130" spans="1:19" x14ac:dyDescent="0.2">
      <c r="A130" t="s">
        <v>251</v>
      </c>
      <c r="B130" t="s">
        <v>119</v>
      </c>
      <c r="C130">
        <v>231</v>
      </c>
      <c r="D130">
        <v>647</v>
      </c>
      <c r="E130">
        <v>219</v>
      </c>
      <c r="F130" s="3">
        <v>1000</v>
      </c>
      <c r="G130" s="3">
        <v>5600</v>
      </c>
      <c r="H130" s="3">
        <v>13700</v>
      </c>
      <c r="I130" s="1">
        <v>8.9999999999999998E-4</v>
      </c>
      <c r="J130" s="4">
        <v>41214</v>
      </c>
      <c r="K130" t="s">
        <v>85</v>
      </c>
      <c r="L130">
        <v>15</v>
      </c>
      <c r="M130" s="69" t="str">
        <f>VLOOKUP(L130,'Influencer Category'!B:C,2,0)</f>
        <v>Music &amp; Audio</v>
      </c>
      <c r="N130">
        <v>34</v>
      </c>
      <c r="O130" s="70">
        <f>VLOOKUP(N130,'Influencer Agency'!B:C,2,0)</f>
        <v>2.0400000000000001E-2</v>
      </c>
      <c r="P130" t="str">
        <f>INDEX('Influencer Agency'!$A$1:$B$46,MATCH(N130,'Influencer Agency'!$B$1:$B$46,0),1)</f>
        <v>North Dakota</v>
      </c>
      <c r="Q130" s="69">
        <f t="shared" si="1"/>
        <v>2012</v>
      </c>
      <c r="R130">
        <f xml:space="preserve"> LEN(SUBSTITUTE(A130,{"@"},""))</f>
        <v>12</v>
      </c>
      <c r="S130" s="69">
        <v>390000</v>
      </c>
    </row>
    <row r="131" spans="1:19" x14ac:dyDescent="0.2">
      <c r="A131" t="s">
        <v>252</v>
      </c>
      <c r="B131" t="s">
        <v>121</v>
      </c>
      <c r="C131">
        <v>249</v>
      </c>
      <c r="D131" s="2">
        <v>284880</v>
      </c>
      <c r="E131" s="2">
        <v>10614</v>
      </c>
      <c r="F131" s="3">
        <v>3400</v>
      </c>
      <c r="G131" s="3">
        <v>7000</v>
      </c>
      <c r="H131" s="3">
        <v>4400</v>
      </c>
      <c r="I131" s="1">
        <v>1.8E-3</v>
      </c>
      <c r="J131" s="4">
        <v>40664</v>
      </c>
      <c r="K131" t="s">
        <v>85</v>
      </c>
      <c r="L131">
        <v>13</v>
      </c>
      <c r="M131" s="69" t="str">
        <f>VLOOKUP(L131,'Influencer Category'!B:C,2,0)</f>
        <v>House &amp; Home</v>
      </c>
      <c r="N131">
        <v>1</v>
      </c>
      <c r="O131" s="70">
        <f>VLOOKUP(N131,'Influencer Agency'!B:C,2,0)</f>
        <v>1.8100000000000002E-2</v>
      </c>
      <c r="P131" t="str">
        <f>INDEX('Influencer Agency'!$A$1:$B$46,MATCH(N131,'Influencer Agency'!$B$1:$B$46,0),1)</f>
        <v>Alabama</v>
      </c>
      <c r="Q131" s="69">
        <f t="shared" ref="Q131:Q194" si="2">YEAR(J:J)</f>
        <v>2011</v>
      </c>
      <c r="R131">
        <f xml:space="preserve"> LEN(SUBSTITUTE(A131,{"@"},""))</f>
        <v>12</v>
      </c>
      <c r="S131" s="69">
        <v>1900000</v>
      </c>
    </row>
    <row r="132" spans="1:19" x14ac:dyDescent="0.2">
      <c r="A132" t="s">
        <v>253</v>
      </c>
      <c r="B132" t="s">
        <v>106</v>
      </c>
      <c r="C132">
        <v>227</v>
      </c>
      <c r="D132" s="2">
        <v>5676</v>
      </c>
      <c r="E132">
        <v>164</v>
      </c>
      <c r="F132" s="3">
        <v>1500</v>
      </c>
      <c r="G132" s="3">
        <v>7500</v>
      </c>
      <c r="H132" s="3">
        <v>10800</v>
      </c>
      <c r="I132" s="1">
        <v>1.6000000000000001E-3</v>
      </c>
      <c r="J132" s="4">
        <v>41091</v>
      </c>
      <c r="K132" t="s">
        <v>92</v>
      </c>
      <c r="L132">
        <v>8</v>
      </c>
      <c r="M132" s="69" t="str">
        <f>VLOOKUP(L132,'Influencer Category'!B:C,2,0)</f>
        <v>Events</v>
      </c>
      <c r="N132">
        <v>41</v>
      </c>
      <c r="O132" s="70">
        <f>VLOOKUP(N132,'Influencer Agency'!B:C,2,0)</f>
        <v>1.7100000000000001E-2</v>
      </c>
      <c r="P132" t="str">
        <f>INDEX('Influencer Agency'!$A$1:$B$46,MATCH(N132,'Influencer Agency'!$B$1:$B$46,0),1)</f>
        <v>South Dakota</v>
      </c>
      <c r="Q132" s="69">
        <f t="shared" si="2"/>
        <v>2012</v>
      </c>
      <c r="R132">
        <f xml:space="preserve"> LEN(SUBSTITUTE(A132,{"@"},""))</f>
        <v>15</v>
      </c>
      <c r="S132" s="69">
        <v>500000</v>
      </c>
    </row>
    <row r="133" spans="1:19" x14ac:dyDescent="0.2">
      <c r="A133" t="s">
        <v>254</v>
      </c>
      <c r="B133" t="s">
        <v>119</v>
      </c>
      <c r="C133">
        <v>231</v>
      </c>
      <c r="D133">
        <v>647</v>
      </c>
      <c r="E133">
        <v>219</v>
      </c>
      <c r="F133" s="3">
        <v>1000</v>
      </c>
      <c r="G133" s="3">
        <v>5600</v>
      </c>
      <c r="H133" s="3">
        <v>13700</v>
      </c>
      <c r="I133" s="1">
        <v>2.8999999999999998E-3</v>
      </c>
      <c r="J133" s="4">
        <v>41244</v>
      </c>
      <c r="K133" t="s">
        <v>85</v>
      </c>
      <c r="L133">
        <v>9</v>
      </c>
      <c r="M133" s="69" t="str">
        <f>VLOOKUP(L133,'Influencer Category'!B:C,2,0)</f>
        <v>Finance</v>
      </c>
      <c r="N133">
        <v>1</v>
      </c>
      <c r="O133" s="70">
        <f>VLOOKUP(N133,'Influencer Agency'!B:C,2,0)</f>
        <v>1.8100000000000002E-2</v>
      </c>
      <c r="P133" t="str">
        <f>INDEX('Influencer Agency'!$A$1:$B$46,MATCH(N133,'Influencer Agency'!$B$1:$B$46,0),1)</f>
        <v>Alabama</v>
      </c>
      <c r="Q133" s="69">
        <f t="shared" si="2"/>
        <v>2012</v>
      </c>
      <c r="R133">
        <f xml:space="preserve"> LEN(SUBSTITUTE(A133,{"@"},""))</f>
        <v>11</v>
      </c>
      <c r="S133" s="69">
        <v>390000</v>
      </c>
    </row>
    <row r="134" spans="1:19" x14ac:dyDescent="0.2">
      <c r="A134" t="s">
        <v>255</v>
      </c>
      <c r="B134" t="s">
        <v>84</v>
      </c>
      <c r="C134">
        <v>670</v>
      </c>
      <c r="D134" s="2">
        <v>282410</v>
      </c>
      <c r="E134" s="2">
        <v>1033</v>
      </c>
      <c r="F134" s="3">
        <v>5500</v>
      </c>
      <c r="G134" s="3">
        <v>29000</v>
      </c>
      <c r="H134" s="3">
        <v>2500</v>
      </c>
      <c r="I134" s="1">
        <v>8.9999999999999998E-4</v>
      </c>
      <c r="J134" s="4">
        <v>41214</v>
      </c>
      <c r="K134" t="s">
        <v>85</v>
      </c>
      <c r="L134">
        <v>10</v>
      </c>
      <c r="M134" s="69" t="str">
        <f>VLOOKUP(L134,'Influencer Category'!B:C,2,0)</f>
        <v>Food &amp; Drink</v>
      </c>
      <c r="N134">
        <v>34</v>
      </c>
      <c r="O134" s="70">
        <f>VLOOKUP(N134,'Influencer Agency'!B:C,2,0)</f>
        <v>2.0400000000000001E-2</v>
      </c>
      <c r="P134" t="str">
        <f>INDEX('Influencer Agency'!$A$1:$B$46,MATCH(N134,'Influencer Agency'!$B$1:$B$46,0),1)</f>
        <v>North Dakota</v>
      </c>
      <c r="Q134" s="69">
        <f t="shared" si="2"/>
        <v>2012</v>
      </c>
      <c r="R134">
        <f xml:space="preserve"> LEN(SUBSTITUTE(A134,{"@"},""))</f>
        <v>12</v>
      </c>
      <c r="S134" s="69">
        <v>4500000</v>
      </c>
    </row>
    <row r="135" spans="1:19" x14ac:dyDescent="0.2">
      <c r="A135" t="s">
        <v>256</v>
      </c>
      <c r="B135" t="s">
        <v>87</v>
      </c>
      <c r="C135" s="2">
        <v>1002</v>
      </c>
      <c r="D135" s="2">
        <v>128998</v>
      </c>
      <c r="E135" s="2">
        <v>1641</v>
      </c>
      <c r="F135" s="3">
        <v>3500</v>
      </c>
      <c r="G135" s="3">
        <v>12000</v>
      </c>
      <c r="H135" s="3">
        <v>3500</v>
      </c>
      <c r="I135" s="1">
        <v>1.8E-3</v>
      </c>
      <c r="J135" s="4">
        <v>40664</v>
      </c>
      <c r="K135" t="s">
        <v>85</v>
      </c>
      <c r="L135">
        <v>12</v>
      </c>
      <c r="M135" s="69" t="str">
        <f>VLOOKUP(L135,'Influencer Category'!B:C,2,0)</f>
        <v>Health &amp; Fitness</v>
      </c>
      <c r="N135">
        <v>17</v>
      </c>
      <c r="O135" s="70">
        <f>VLOOKUP(N135,'Influencer Agency'!B:C,2,0)</f>
        <v>2.1299999999999999E-2</v>
      </c>
      <c r="P135" t="str">
        <f>INDEX('Influencer Agency'!$A$1:$B$46,MATCH(N135,'Influencer Agency'!$B$1:$B$46,0),1)</f>
        <v>Kentucky</v>
      </c>
      <c r="Q135" s="69">
        <f t="shared" si="2"/>
        <v>2011</v>
      </c>
      <c r="R135">
        <f xml:space="preserve"> LEN(SUBSTITUTE(A135,{"@"},""))</f>
        <v>10</v>
      </c>
      <c r="S135" s="69">
        <v>8200000</v>
      </c>
    </row>
    <row r="136" spans="1:19" x14ac:dyDescent="0.2">
      <c r="A136" t="s">
        <v>257</v>
      </c>
      <c r="B136" t="s">
        <v>96</v>
      </c>
      <c r="C136">
        <v>412</v>
      </c>
      <c r="D136" s="2">
        <v>387450</v>
      </c>
      <c r="E136">
        <v>361</v>
      </c>
      <c r="F136" s="3">
        <v>12000</v>
      </c>
      <c r="G136" s="3">
        <v>15000</v>
      </c>
      <c r="H136" s="3">
        <v>2000</v>
      </c>
      <c r="I136" s="1">
        <v>1.9E-3</v>
      </c>
      <c r="J136" s="4">
        <v>40664</v>
      </c>
      <c r="K136" t="s">
        <v>92</v>
      </c>
      <c r="L136">
        <v>15</v>
      </c>
      <c r="M136" s="69" t="str">
        <f>VLOOKUP(L136,'Influencer Category'!B:C,2,0)</f>
        <v>Music &amp; Audio</v>
      </c>
      <c r="N136">
        <v>6</v>
      </c>
      <c r="O136" s="70">
        <f>VLOOKUP(N136,'Influencer Agency'!B:C,2,0)</f>
        <v>2.1399999999999999E-2</v>
      </c>
      <c r="P136" t="str">
        <f>INDEX('Influencer Agency'!$A$1:$B$46,MATCH(N136,'Influencer Agency'!$B$1:$B$46,0),1)</f>
        <v>Colorado</v>
      </c>
      <c r="Q136" s="69">
        <f t="shared" si="2"/>
        <v>2011</v>
      </c>
      <c r="R136">
        <f xml:space="preserve"> LEN(SUBSTITUTE(A136,{"@"},""))</f>
        <v>10</v>
      </c>
      <c r="S136" s="69">
        <v>2900000</v>
      </c>
    </row>
    <row r="137" spans="1:19" x14ac:dyDescent="0.2">
      <c r="A137" t="s">
        <v>258</v>
      </c>
      <c r="B137" t="s">
        <v>106</v>
      </c>
      <c r="C137">
        <v>878</v>
      </c>
      <c r="D137" s="2">
        <v>24921</v>
      </c>
      <c r="E137">
        <v>439</v>
      </c>
      <c r="F137" s="3">
        <v>1200</v>
      </c>
      <c r="G137" s="3">
        <v>5000</v>
      </c>
      <c r="H137" s="3">
        <v>9000</v>
      </c>
      <c r="I137" s="1">
        <v>2.0999999999999999E-3</v>
      </c>
      <c r="J137" s="4">
        <v>41821</v>
      </c>
      <c r="K137" t="s">
        <v>92</v>
      </c>
      <c r="L137">
        <v>16</v>
      </c>
      <c r="M137" s="69" t="str">
        <f>VLOOKUP(L137,'Influencer Category'!B:C,2,0)</f>
        <v>News &amp; Magazines</v>
      </c>
      <c r="N137">
        <v>42</v>
      </c>
      <c r="O137" s="70">
        <f>VLOOKUP(N137,'Influencer Agency'!B:C,2,0)</f>
        <v>2.2599999999999999E-2</v>
      </c>
      <c r="P137" t="str">
        <f>INDEX('Influencer Agency'!$A$1:$B$46,MATCH(N137,'Influencer Agency'!$B$1:$B$46,0),1)</f>
        <v>Tennessee</v>
      </c>
      <c r="Q137" s="69">
        <f t="shared" si="2"/>
        <v>2014</v>
      </c>
      <c r="R137">
        <f xml:space="preserve"> LEN(SUBSTITUTE(A137,{"@"},""))</f>
        <v>13</v>
      </c>
      <c r="S137" s="69">
        <v>500000</v>
      </c>
    </row>
    <row r="138" spans="1:19" x14ac:dyDescent="0.2">
      <c r="A138" t="s">
        <v>259</v>
      </c>
      <c r="B138" t="s">
        <v>119</v>
      </c>
      <c r="C138">
        <v>300</v>
      </c>
      <c r="D138" s="2">
        <v>42849</v>
      </c>
      <c r="E138">
        <v>866</v>
      </c>
      <c r="F138" s="3">
        <v>1000</v>
      </c>
      <c r="G138" s="3">
        <v>3000</v>
      </c>
      <c r="H138" s="3">
        <v>13000</v>
      </c>
      <c r="I138" s="1">
        <v>6.9999999999999999E-4</v>
      </c>
      <c r="J138" s="4">
        <v>43374</v>
      </c>
      <c r="K138" t="s">
        <v>92</v>
      </c>
      <c r="L138">
        <v>19</v>
      </c>
      <c r="M138" s="69" t="str">
        <f>VLOOKUP(L138,'Influencer Category'!B:C,2,0)</f>
        <v>Shopping</v>
      </c>
      <c r="N138">
        <v>3</v>
      </c>
      <c r="O138" s="70">
        <f>VLOOKUP(N138,'Influencer Agency'!B:C,2,0)</f>
        <v>2.3300000000000001E-2</v>
      </c>
      <c r="P138" t="str">
        <f>INDEX('Influencer Agency'!$A$1:$B$46,MATCH(N138,'Influencer Agency'!$B$1:$B$46,0),1)</f>
        <v>Arizona</v>
      </c>
      <c r="Q138" s="69">
        <f t="shared" si="2"/>
        <v>2018</v>
      </c>
      <c r="R138">
        <f xml:space="preserve"> LEN(SUBSTITUTE(A138,{"@"},""))</f>
        <v>15</v>
      </c>
      <c r="S138" s="69">
        <v>390000</v>
      </c>
    </row>
    <row r="139" spans="1:19" x14ac:dyDescent="0.2">
      <c r="A139" t="s">
        <v>260</v>
      </c>
      <c r="B139" t="s">
        <v>106</v>
      </c>
      <c r="C139">
        <v>902</v>
      </c>
      <c r="D139" s="2">
        <v>290192</v>
      </c>
      <c r="E139" s="2">
        <v>10991</v>
      </c>
      <c r="F139" s="3">
        <v>3000</v>
      </c>
      <c r="G139" s="3">
        <v>6000</v>
      </c>
      <c r="H139" s="3">
        <v>2500</v>
      </c>
      <c r="I139" s="1">
        <v>2.3E-3</v>
      </c>
      <c r="J139" s="4">
        <v>43374</v>
      </c>
      <c r="K139" t="s">
        <v>85</v>
      </c>
      <c r="L139">
        <v>20</v>
      </c>
      <c r="M139" s="69" t="str">
        <f>VLOOKUP(L139,'Influencer Category'!B:C,2,0)</f>
        <v>Social</v>
      </c>
      <c r="N139">
        <v>36</v>
      </c>
      <c r="O139" s="70">
        <f>VLOOKUP(N139,'Influencer Agency'!B:C,2,0)</f>
        <v>2.6599999999999999E-2</v>
      </c>
      <c r="P139" t="str">
        <f>INDEX('Influencer Agency'!$A$1:$B$46,MATCH(N139,'Influencer Agency'!$B$1:$B$46,0),1)</f>
        <v>Oklahoma</v>
      </c>
      <c r="Q139" s="69">
        <f t="shared" si="2"/>
        <v>2018</v>
      </c>
      <c r="R139">
        <f xml:space="preserve"> LEN(SUBSTITUTE(A139,{"@"},""))</f>
        <v>14</v>
      </c>
      <c r="S139" s="69">
        <v>500000</v>
      </c>
    </row>
    <row r="140" spans="1:19" x14ac:dyDescent="0.2">
      <c r="A140" t="s">
        <v>261</v>
      </c>
      <c r="B140" t="s">
        <v>119</v>
      </c>
      <c r="C140">
        <v>227</v>
      </c>
      <c r="D140" s="2">
        <v>5676</v>
      </c>
      <c r="E140">
        <v>164</v>
      </c>
      <c r="F140" s="3">
        <v>1500</v>
      </c>
      <c r="G140" s="3">
        <v>7500</v>
      </c>
      <c r="H140" s="3">
        <v>10800</v>
      </c>
      <c r="I140" s="1">
        <v>2.2000000000000001E-3</v>
      </c>
      <c r="J140" s="4">
        <v>40664</v>
      </c>
      <c r="K140" t="s">
        <v>92</v>
      </c>
      <c r="L140">
        <v>14</v>
      </c>
      <c r="M140" s="69" t="str">
        <f>VLOOKUP(L140,'Influencer Category'!B:C,2,0)</f>
        <v>Medical</v>
      </c>
      <c r="N140">
        <v>7</v>
      </c>
      <c r="O140" s="70">
        <f>VLOOKUP(N140,'Influencer Agency'!B:C,2,0)</f>
        <v>2.76E-2</v>
      </c>
      <c r="P140" t="str">
        <f>INDEX('Influencer Agency'!$A$1:$B$46,MATCH(N140,'Influencer Agency'!$B$1:$B$46,0),1)</f>
        <v>Connecticut</v>
      </c>
      <c r="Q140" s="69">
        <f t="shared" si="2"/>
        <v>2011</v>
      </c>
      <c r="R140">
        <f xml:space="preserve"> LEN(SUBSTITUTE(A140,{"@"},""))</f>
        <v>13</v>
      </c>
      <c r="S140" s="69">
        <v>390000</v>
      </c>
    </row>
    <row r="141" spans="1:19" x14ac:dyDescent="0.2">
      <c r="A141" t="s">
        <v>262</v>
      </c>
      <c r="B141" t="s">
        <v>116</v>
      </c>
      <c r="C141">
        <v>231</v>
      </c>
      <c r="D141">
        <v>647</v>
      </c>
      <c r="E141">
        <v>219</v>
      </c>
      <c r="F141" s="3">
        <v>1000</v>
      </c>
      <c r="G141" s="3">
        <v>5600</v>
      </c>
      <c r="H141" s="3">
        <v>13700</v>
      </c>
      <c r="I141" s="1">
        <v>2E-3</v>
      </c>
      <c r="J141" s="4">
        <v>43282</v>
      </c>
      <c r="K141" t="s">
        <v>85</v>
      </c>
      <c r="L141">
        <v>15</v>
      </c>
      <c r="M141" s="69" t="str">
        <f>VLOOKUP(L141,'Influencer Category'!B:C,2,0)</f>
        <v>Music &amp; Audio</v>
      </c>
      <c r="N141">
        <v>43</v>
      </c>
      <c r="O141" s="70">
        <f>VLOOKUP(N141,'Influencer Agency'!B:C,2,0)</f>
        <v>2.8899999999999999E-2</v>
      </c>
      <c r="P141" t="str">
        <f>INDEX('Influencer Agency'!$A$1:$B$46,MATCH(N141,'Influencer Agency'!$B$1:$B$46,0),1)</f>
        <v>Texas</v>
      </c>
      <c r="Q141" s="69">
        <f t="shared" si="2"/>
        <v>2018</v>
      </c>
      <c r="R141">
        <f xml:space="preserve"> LEN(SUBSTITUTE(A141,{"@"},""))</f>
        <v>14</v>
      </c>
      <c r="S141" s="69">
        <v>1100000</v>
      </c>
    </row>
    <row r="142" spans="1:19" x14ac:dyDescent="0.2">
      <c r="A142" t="s">
        <v>263</v>
      </c>
      <c r="B142" t="s">
        <v>106</v>
      </c>
      <c r="C142">
        <v>227</v>
      </c>
      <c r="D142" s="2">
        <v>5676</v>
      </c>
      <c r="E142">
        <v>164</v>
      </c>
      <c r="F142" s="3">
        <v>1500</v>
      </c>
      <c r="G142" s="3">
        <v>7500</v>
      </c>
      <c r="H142" s="3">
        <v>10800</v>
      </c>
      <c r="I142" s="1">
        <v>1.1999999999999999E-3</v>
      </c>
      <c r="J142" s="4">
        <v>41640</v>
      </c>
      <c r="K142" t="s">
        <v>85</v>
      </c>
      <c r="L142">
        <v>13</v>
      </c>
      <c r="M142" s="69" t="str">
        <f>VLOOKUP(L142,'Influencer Category'!B:C,2,0)</f>
        <v>House &amp; Home</v>
      </c>
      <c r="N142">
        <v>39</v>
      </c>
      <c r="O142" s="70">
        <f>VLOOKUP(N142,'Influencer Agency'!B:C,2,0)</f>
        <v>3.0300000000000001E-2</v>
      </c>
      <c r="P142" t="str">
        <f>INDEX('Influencer Agency'!$A$1:$B$46,MATCH(N142,'Influencer Agency'!$B$1:$B$46,0),1)</f>
        <v>Rhode Island</v>
      </c>
      <c r="Q142" s="69">
        <f t="shared" si="2"/>
        <v>2014</v>
      </c>
      <c r="R142">
        <f xml:space="preserve"> LEN(SUBSTITUTE(A142,{"@"},""))</f>
        <v>12</v>
      </c>
      <c r="S142" s="69">
        <v>500000</v>
      </c>
    </row>
    <row r="143" spans="1:19" x14ac:dyDescent="0.2">
      <c r="A143" t="s">
        <v>264</v>
      </c>
      <c r="B143" t="s">
        <v>119</v>
      </c>
      <c r="C143">
        <v>231</v>
      </c>
      <c r="D143">
        <v>647</v>
      </c>
      <c r="E143">
        <v>219</v>
      </c>
      <c r="F143" s="3">
        <v>1000</v>
      </c>
      <c r="G143" s="3">
        <v>5600</v>
      </c>
      <c r="H143" s="3">
        <v>13700</v>
      </c>
      <c r="I143" s="1">
        <v>1.5E-3</v>
      </c>
      <c r="J143" s="4">
        <v>42979</v>
      </c>
      <c r="K143" t="s">
        <v>85</v>
      </c>
      <c r="L143">
        <v>8</v>
      </c>
      <c r="M143" s="69" t="str">
        <f>VLOOKUP(L143,'Influencer Category'!B:C,2,0)</f>
        <v>Events</v>
      </c>
      <c r="N143">
        <v>2</v>
      </c>
      <c r="O143" s="70">
        <f>VLOOKUP(N143,'Influencer Agency'!B:C,2,0)</f>
        <v>3.39E-2</v>
      </c>
      <c r="P143" t="str">
        <f>INDEX('Influencer Agency'!$A$1:$B$46,MATCH(N143,'Influencer Agency'!$B$1:$B$46,0),1)</f>
        <v>Alaska</v>
      </c>
      <c r="Q143" s="69">
        <f t="shared" si="2"/>
        <v>2017</v>
      </c>
      <c r="R143">
        <f xml:space="preserve"> LEN(SUBSTITUTE(A143,{"@"},""))</f>
        <v>14</v>
      </c>
      <c r="S143" s="69">
        <v>390000</v>
      </c>
    </row>
    <row r="144" spans="1:19" x14ac:dyDescent="0.2">
      <c r="A144" t="s">
        <v>265</v>
      </c>
      <c r="B144" t="s">
        <v>121</v>
      </c>
      <c r="C144">
        <v>249</v>
      </c>
      <c r="D144" s="2">
        <v>284880</v>
      </c>
      <c r="E144" s="2">
        <v>10614</v>
      </c>
      <c r="F144" s="3">
        <v>3400</v>
      </c>
      <c r="G144" s="3">
        <v>7000</v>
      </c>
      <c r="H144" s="3">
        <v>4400</v>
      </c>
      <c r="I144" s="1">
        <v>1.8E-3</v>
      </c>
      <c r="J144" s="4">
        <v>41091</v>
      </c>
      <c r="K144" t="s">
        <v>85</v>
      </c>
      <c r="L144">
        <v>9</v>
      </c>
      <c r="M144" s="69" t="str">
        <f>VLOOKUP(L144,'Influencer Category'!B:C,2,0)</f>
        <v>Finance</v>
      </c>
      <c r="N144">
        <v>19</v>
      </c>
      <c r="O144" s="70">
        <f>VLOOKUP(N144,'Influencer Agency'!B:C,2,0)</f>
        <v>3.4599999999999999E-2</v>
      </c>
      <c r="P144" t="str">
        <f>INDEX('Influencer Agency'!$A$1:$B$46,MATCH(N144,'Influencer Agency'!$B$1:$B$46,0),1)</f>
        <v>Maine</v>
      </c>
      <c r="Q144" s="69">
        <f t="shared" si="2"/>
        <v>2012</v>
      </c>
      <c r="R144">
        <f xml:space="preserve"> LEN(SUBSTITUTE(A144,{"@"},""))</f>
        <v>10</v>
      </c>
      <c r="S144" s="69">
        <v>1900000</v>
      </c>
    </row>
    <row r="145" spans="1:19" x14ac:dyDescent="0.2">
      <c r="A145" t="s">
        <v>266</v>
      </c>
      <c r="B145" t="s">
        <v>106</v>
      </c>
      <c r="C145">
        <v>227</v>
      </c>
      <c r="D145" s="2">
        <v>5676</v>
      </c>
      <c r="E145">
        <v>164</v>
      </c>
      <c r="F145" s="3">
        <v>1500</v>
      </c>
      <c r="G145" s="3">
        <v>7500</v>
      </c>
      <c r="H145" s="3">
        <v>10800</v>
      </c>
      <c r="I145" s="1">
        <v>2.5000000000000001E-3</v>
      </c>
      <c r="J145" s="4">
        <v>40664</v>
      </c>
      <c r="K145" t="s">
        <v>85</v>
      </c>
      <c r="L145">
        <v>10</v>
      </c>
      <c r="M145" s="69" t="str">
        <f>VLOOKUP(L145,'Influencer Category'!B:C,2,0)</f>
        <v>Food &amp; Drink</v>
      </c>
      <c r="N145">
        <v>12</v>
      </c>
      <c r="O145" s="70">
        <f>VLOOKUP(N145,'Influencer Agency'!B:C,2,0)</f>
        <v>6.0900000000000003E-2</v>
      </c>
      <c r="P145" t="str">
        <f>INDEX('Influencer Agency'!$A$1:$B$46,MATCH(N145,'Influencer Agency'!$B$1:$B$46,0),1)</f>
        <v>Idaho</v>
      </c>
      <c r="Q145" s="69">
        <f t="shared" si="2"/>
        <v>2011</v>
      </c>
      <c r="R145">
        <f xml:space="preserve"> LEN(SUBSTITUTE(A145,{"@"},""))</f>
        <v>9</v>
      </c>
      <c r="S145" s="69">
        <v>500000</v>
      </c>
    </row>
    <row r="146" spans="1:19" x14ac:dyDescent="0.2">
      <c r="A146" t="s">
        <v>267</v>
      </c>
      <c r="B146" t="s">
        <v>119</v>
      </c>
      <c r="C146">
        <v>231</v>
      </c>
      <c r="D146">
        <v>647</v>
      </c>
      <c r="E146">
        <v>219</v>
      </c>
      <c r="F146" s="3">
        <v>1000</v>
      </c>
      <c r="G146" s="3">
        <v>5600</v>
      </c>
      <c r="H146" s="3">
        <v>13700</v>
      </c>
      <c r="I146" s="1">
        <v>1.1999999999999999E-3</v>
      </c>
      <c r="J146" s="4">
        <v>43282</v>
      </c>
      <c r="K146" t="s">
        <v>92</v>
      </c>
      <c r="L146">
        <v>12</v>
      </c>
      <c r="M146" s="69" t="str">
        <f>VLOOKUP(L146,'Influencer Category'!B:C,2,0)</f>
        <v>Health &amp; Fitness</v>
      </c>
      <c r="N146">
        <v>33</v>
      </c>
      <c r="O146" s="70">
        <f>VLOOKUP(N146,'Influencer Agency'!B:C,2,0)</f>
        <v>5.9400000000000001E-2</v>
      </c>
      <c r="P146" t="str">
        <f>INDEX('Influencer Agency'!$A$1:$B$46,MATCH(N146,'Influencer Agency'!$B$1:$B$46,0),1)</f>
        <v>North Carolina</v>
      </c>
      <c r="Q146" s="69">
        <f t="shared" si="2"/>
        <v>2018</v>
      </c>
      <c r="R146">
        <f xml:space="preserve"> LEN(SUBSTITUTE(A146,{"@"},""))</f>
        <v>14</v>
      </c>
      <c r="S146" s="69">
        <v>390000</v>
      </c>
    </row>
    <row r="147" spans="1:19" x14ac:dyDescent="0.2">
      <c r="A147" t="s">
        <v>268</v>
      </c>
      <c r="B147" t="s">
        <v>116</v>
      </c>
      <c r="C147">
        <v>165</v>
      </c>
      <c r="D147" s="2">
        <v>239267</v>
      </c>
      <c r="E147">
        <v>374</v>
      </c>
      <c r="F147" s="3">
        <v>12400</v>
      </c>
      <c r="G147" s="3">
        <v>16200</v>
      </c>
      <c r="H147" s="3">
        <v>3600</v>
      </c>
      <c r="I147" s="1">
        <v>1.1999999999999999E-3</v>
      </c>
      <c r="J147" s="4">
        <v>41640</v>
      </c>
      <c r="K147" t="s">
        <v>92</v>
      </c>
      <c r="L147">
        <v>15</v>
      </c>
      <c r="M147" s="69" t="str">
        <f>VLOOKUP(L147,'Influencer Category'!B:C,2,0)</f>
        <v>Music &amp; Audio</v>
      </c>
      <c r="N147">
        <v>21</v>
      </c>
      <c r="O147" s="70">
        <f>VLOOKUP(N147,'Influencer Agency'!B:C,2,0)</f>
        <v>5.6800000000000003E-2</v>
      </c>
      <c r="P147" t="str">
        <f>INDEX('Influencer Agency'!$A$1:$B$46,MATCH(N147,'Influencer Agency'!$B$1:$B$46,0),1)</f>
        <v>Massachusetts</v>
      </c>
      <c r="Q147" s="69">
        <f t="shared" si="2"/>
        <v>2014</v>
      </c>
      <c r="R147">
        <f xml:space="preserve"> LEN(SUBSTITUTE(A147,{"@"},""))</f>
        <v>17</v>
      </c>
      <c r="S147" s="69">
        <v>1100000</v>
      </c>
    </row>
    <row r="148" spans="1:19" x14ac:dyDescent="0.2">
      <c r="A148" t="s">
        <v>269</v>
      </c>
      <c r="B148" t="s">
        <v>106</v>
      </c>
      <c r="C148">
        <v>227</v>
      </c>
      <c r="D148" s="2">
        <v>5676</v>
      </c>
      <c r="E148">
        <v>164</v>
      </c>
      <c r="F148" s="3">
        <v>1500</v>
      </c>
      <c r="G148" s="3">
        <v>7500</v>
      </c>
      <c r="H148" s="3">
        <v>10800</v>
      </c>
      <c r="I148" s="1">
        <v>2E-3</v>
      </c>
      <c r="J148" s="4">
        <v>42979</v>
      </c>
      <c r="K148" t="s">
        <v>92</v>
      </c>
      <c r="L148">
        <v>16</v>
      </c>
      <c r="M148" s="69" t="str">
        <f>VLOOKUP(L148,'Influencer Category'!B:C,2,0)</f>
        <v>News &amp; Magazines</v>
      </c>
      <c r="N148">
        <v>40</v>
      </c>
      <c r="O148" s="70">
        <f>VLOOKUP(N148,'Influencer Agency'!B:C,2,0)</f>
        <v>5.6800000000000003E-2</v>
      </c>
      <c r="P148" t="str">
        <f>INDEX('Influencer Agency'!$A$1:$B$46,MATCH(N148,'Influencer Agency'!$B$1:$B$46,0),1)</f>
        <v>South Carolina</v>
      </c>
      <c r="Q148" s="69">
        <f t="shared" si="2"/>
        <v>2017</v>
      </c>
      <c r="R148">
        <f xml:space="preserve"> LEN(SUBSTITUTE(A148,{"@"},""))</f>
        <v>19</v>
      </c>
      <c r="S148" s="69">
        <v>500000</v>
      </c>
    </row>
    <row r="149" spans="1:19" x14ac:dyDescent="0.2">
      <c r="A149" t="s">
        <v>270</v>
      </c>
      <c r="B149" t="s">
        <v>119</v>
      </c>
      <c r="C149">
        <v>231</v>
      </c>
      <c r="D149">
        <v>647</v>
      </c>
      <c r="E149">
        <v>219</v>
      </c>
      <c r="F149" s="3">
        <v>1000</v>
      </c>
      <c r="G149" s="3">
        <v>5600</v>
      </c>
      <c r="H149" s="3">
        <v>13700</v>
      </c>
      <c r="I149" s="1">
        <v>2.5999999999999999E-3</v>
      </c>
      <c r="J149" s="4">
        <v>41091</v>
      </c>
      <c r="K149" t="s">
        <v>85</v>
      </c>
      <c r="L149">
        <v>17</v>
      </c>
      <c r="M149" s="69" t="str">
        <f>VLOOKUP(L149,'Influencer Category'!B:C,2,0)</f>
        <v>Parenting</v>
      </c>
      <c r="N149">
        <v>13</v>
      </c>
      <c r="O149" s="70">
        <f>VLOOKUP(N149,'Influencer Agency'!B:C,2,0)</f>
        <v>5.6399999999999999E-2</v>
      </c>
      <c r="P149" t="str">
        <f>INDEX('Influencer Agency'!$A$1:$B$46,MATCH(N149,'Influencer Agency'!$B$1:$B$46,0),1)</f>
        <v>Illinois</v>
      </c>
      <c r="Q149" s="69">
        <f t="shared" si="2"/>
        <v>2012</v>
      </c>
      <c r="R149">
        <f xml:space="preserve"> LEN(SUBSTITUTE(A149,{"@"},""))</f>
        <v>12</v>
      </c>
      <c r="S149" s="69">
        <v>390000</v>
      </c>
    </row>
    <row r="150" spans="1:19" x14ac:dyDescent="0.2">
      <c r="A150" t="s">
        <v>271</v>
      </c>
      <c r="B150" t="s">
        <v>121</v>
      </c>
      <c r="C150">
        <v>249</v>
      </c>
      <c r="D150" s="2">
        <v>284880</v>
      </c>
      <c r="E150" s="2">
        <v>10614</v>
      </c>
      <c r="F150" s="3">
        <v>3400</v>
      </c>
      <c r="G150" s="3">
        <v>7000</v>
      </c>
      <c r="H150" s="3">
        <v>4400</v>
      </c>
      <c r="I150" s="1">
        <v>8.9999999999999998E-4</v>
      </c>
      <c r="J150" s="4">
        <v>41609</v>
      </c>
      <c r="K150" t="s">
        <v>85</v>
      </c>
      <c r="L150">
        <v>11</v>
      </c>
      <c r="M150" s="69" t="str">
        <f>VLOOKUP(L150,'Influencer Category'!B:C,2,0)</f>
        <v>Games</v>
      </c>
      <c r="N150">
        <v>20</v>
      </c>
      <c r="O150" s="70">
        <f>VLOOKUP(N150,'Influencer Agency'!B:C,2,0)</f>
        <v>5.6300000000000003E-2</v>
      </c>
      <c r="P150" t="str">
        <f>INDEX('Influencer Agency'!$A$1:$B$46,MATCH(N150,'Influencer Agency'!$B$1:$B$46,0),1)</f>
        <v>Maryland</v>
      </c>
      <c r="Q150" s="69">
        <f t="shared" si="2"/>
        <v>2013</v>
      </c>
      <c r="R150">
        <f xml:space="preserve"> LEN(SUBSTITUTE(A150,{"@"},""))</f>
        <v>9</v>
      </c>
      <c r="S150" s="69">
        <v>1900000</v>
      </c>
    </row>
    <row r="151" spans="1:19" x14ac:dyDescent="0.2">
      <c r="A151" t="s">
        <v>272</v>
      </c>
      <c r="B151" t="s">
        <v>84</v>
      </c>
      <c r="C151">
        <v>670</v>
      </c>
      <c r="D151" s="2">
        <v>282410</v>
      </c>
      <c r="E151" s="2">
        <v>1033</v>
      </c>
      <c r="F151" s="3">
        <v>5500</v>
      </c>
      <c r="G151" s="3">
        <v>29000</v>
      </c>
      <c r="H151" s="3">
        <v>2500</v>
      </c>
      <c r="I151" s="1">
        <v>1.9E-3</v>
      </c>
      <c r="J151" s="4">
        <v>42309</v>
      </c>
      <c r="K151" t="s">
        <v>92</v>
      </c>
      <c r="L151">
        <v>1</v>
      </c>
      <c r="M151" s="69" t="str">
        <f>VLOOKUP(L151,'Influencer Category'!B:C,2,0)</f>
        <v>Adventure</v>
      </c>
      <c r="N151">
        <v>31</v>
      </c>
      <c r="O151" s="70">
        <f>VLOOKUP(N151,'Influencer Agency'!B:C,2,0)</f>
        <v>5.4100000000000002E-2</v>
      </c>
      <c r="P151" t="str">
        <f>INDEX('Influencer Agency'!$A$1:$B$46,MATCH(N151,'Influencer Agency'!$B$1:$B$46,0),1)</f>
        <v>New Mexico</v>
      </c>
      <c r="Q151" s="69">
        <f t="shared" si="2"/>
        <v>2015</v>
      </c>
      <c r="R151">
        <f xml:space="preserve"> LEN(SUBSTITUTE(A151,{"@"},""))</f>
        <v>12</v>
      </c>
      <c r="S151" s="69">
        <v>4500000</v>
      </c>
    </row>
    <row r="152" spans="1:19" x14ac:dyDescent="0.2">
      <c r="A152" t="s">
        <v>273</v>
      </c>
      <c r="B152" t="s">
        <v>87</v>
      </c>
      <c r="C152" s="2">
        <v>1002</v>
      </c>
      <c r="D152" s="2">
        <v>128998</v>
      </c>
      <c r="E152" s="2">
        <v>1641</v>
      </c>
      <c r="F152" s="3">
        <v>3500</v>
      </c>
      <c r="G152" s="3">
        <v>12000</v>
      </c>
      <c r="H152" s="3">
        <v>3500</v>
      </c>
      <c r="I152" s="1">
        <v>2.0999999999999999E-3</v>
      </c>
      <c r="J152" s="4">
        <v>40664</v>
      </c>
      <c r="K152" t="s">
        <v>85</v>
      </c>
      <c r="L152">
        <v>18</v>
      </c>
      <c r="M152" s="69" t="str">
        <f>VLOOKUP(L152,'Influencer Category'!B:C,2,0)</f>
        <v>Productivity</v>
      </c>
      <c r="N152">
        <v>24</v>
      </c>
      <c r="O152" s="70">
        <f>VLOOKUP(N152,'Influencer Agency'!B:C,2,0)</f>
        <v>5.2900000000000003E-2</v>
      </c>
      <c r="P152" t="str">
        <f>INDEX('Influencer Agency'!$A$1:$B$46,MATCH(N152,'Influencer Agency'!$B$1:$B$46,0),1)</f>
        <v>Mississippi</v>
      </c>
      <c r="Q152" s="69">
        <f t="shared" si="2"/>
        <v>2011</v>
      </c>
      <c r="R152">
        <f xml:space="preserve"> LEN(SUBSTITUTE(A152,{"@"},""))</f>
        <v>12</v>
      </c>
      <c r="S152" s="69">
        <v>8200000</v>
      </c>
    </row>
    <row r="153" spans="1:19" x14ac:dyDescent="0.2">
      <c r="A153" t="s">
        <v>274</v>
      </c>
      <c r="B153" t="s">
        <v>89</v>
      </c>
      <c r="C153">
        <v>412</v>
      </c>
      <c r="D153" s="2">
        <v>387450</v>
      </c>
      <c r="E153">
        <v>361</v>
      </c>
      <c r="F153" s="3">
        <v>12000</v>
      </c>
      <c r="G153" s="3">
        <v>15000</v>
      </c>
      <c r="H153" s="3">
        <v>2000</v>
      </c>
      <c r="I153" s="1">
        <v>2.3E-3</v>
      </c>
      <c r="J153" s="4">
        <v>43282</v>
      </c>
      <c r="K153" t="s">
        <v>92</v>
      </c>
      <c r="L153">
        <v>19</v>
      </c>
      <c r="M153" s="69" t="str">
        <f>VLOOKUP(L153,'Influencer Category'!B:C,2,0)</f>
        <v>Shopping</v>
      </c>
      <c r="N153">
        <v>9</v>
      </c>
      <c r="O153" s="70">
        <f>VLOOKUP(N153,'Influencer Agency'!B:C,2,0)</f>
        <v>5.28E-2</v>
      </c>
      <c r="P153" t="str">
        <f>INDEX('Influencer Agency'!$A$1:$B$46,MATCH(N153,'Influencer Agency'!$B$1:$B$46,0),1)</f>
        <v>Florida</v>
      </c>
      <c r="Q153" s="69">
        <f t="shared" si="2"/>
        <v>2018</v>
      </c>
      <c r="R153">
        <f xml:space="preserve"> LEN(SUBSTITUTE(A153,{"@"},""))</f>
        <v>9</v>
      </c>
      <c r="S153" s="69">
        <v>4100000</v>
      </c>
    </row>
    <row r="154" spans="1:19" x14ac:dyDescent="0.2">
      <c r="A154" t="s">
        <v>275</v>
      </c>
      <c r="B154" t="s">
        <v>91</v>
      </c>
      <c r="C154">
        <v>878</v>
      </c>
      <c r="D154" s="2">
        <v>24921</v>
      </c>
      <c r="E154">
        <v>439</v>
      </c>
      <c r="F154" s="3">
        <v>1200</v>
      </c>
      <c r="G154" s="3">
        <v>5000</v>
      </c>
      <c r="H154" s="3">
        <v>9000</v>
      </c>
      <c r="I154" s="1">
        <v>1.1999999999999999E-3</v>
      </c>
      <c r="J154" s="4">
        <v>41640</v>
      </c>
      <c r="K154" t="s">
        <v>85</v>
      </c>
      <c r="L154">
        <v>19</v>
      </c>
      <c r="M154" s="69" t="str">
        <f>VLOOKUP(L154,'Influencer Category'!B:C,2,0)</f>
        <v>Shopping</v>
      </c>
      <c r="N154">
        <v>28</v>
      </c>
      <c r="O154" s="70">
        <f>VLOOKUP(N154,'Influencer Agency'!B:C,2,0)</f>
        <v>5.2600000000000001E-2</v>
      </c>
      <c r="P154" t="str">
        <f>INDEX('Influencer Agency'!$A$1:$B$46,MATCH(N154,'Influencer Agency'!$B$1:$B$46,0),1)</f>
        <v>Nevada</v>
      </c>
      <c r="Q154" s="69">
        <f t="shared" si="2"/>
        <v>2014</v>
      </c>
      <c r="R154">
        <f xml:space="preserve"> LEN(SUBSTITUTE(A154,{"@"},""))</f>
        <v>13</v>
      </c>
      <c r="S154" s="69">
        <v>300000</v>
      </c>
    </row>
    <row r="155" spans="1:19" x14ac:dyDescent="0.2">
      <c r="A155" t="s">
        <v>276</v>
      </c>
      <c r="B155" t="s">
        <v>94</v>
      </c>
      <c r="C155">
        <v>300</v>
      </c>
      <c r="D155" s="2">
        <v>42849</v>
      </c>
      <c r="E155">
        <v>866</v>
      </c>
      <c r="F155" s="3">
        <v>1000</v>
      </c>
      <c r="G155" s="3">
        <v>3000</v>
      </c>
      <c r="H155" s="3">
        <v>13000</v>
      </c>
      <c r="I155" s="1">
        <v>2.0999999999999999E-3</v>
      </c>
      <c r="J155" s="4">
        <v>42979</v>
      </c>
      <c r="K155" t="s">
        <v>92</v>
      </c>
      <c r="L155">
        <v>19</v>
      </c>
      <c r="M155" s="69" t="str">
        <f>VLOOKUP(L155,'Influencer Category'!B:C,2,0)</f>
        <v>Shopping</v>
      </c>
      <c r="N155">
        <v>37</v>
      </c>
      <c r="O155" s="70">
        <f>VLOOKUP(N155,'Influencer Agency'!B:C,2,0)</f>
        <v>4.7600000000000003E-2</v>
      </c>
      <c r="P155" t="str">
        <f>INDEX('Influencer Agency'!$A$1:$B$46,MATCH(N155,'Influencer Agency'!$B$1:$B$46,0),1)</f>
        <v>Oregon</v>
      </c>
      <c r="Q155" s="69">
        <f t="shared" si="2"/>
        <v>2017</v>
      </c>
      <c r="R155">
        <f xml:space="preserve"> LEN(SUBSTITUTE(A155,{"@"},""))</f>
        <v>12</v>
      </c>
      <c r="S155" s="69">
        <v>890000</v>
      </c>
    </row>
    <row r="156" spans="1:19" x14ac:dyDescent="0.2">
      <c r="A156" t="s">
        <v>277</v>
      </c>
      <c r="B156" t="s">
        <v>96</v>
      </c>
      <c r="C156">
        <v>902</v>
      </c>
      <c r="D156" s="2">
        <v>290192</v>
      </c>
      <c r="E156" s="2">
        <v>10991</v>
      </c>
      <c r="F156" s="3">
        <v>3000</v>
      </c>
      <c r="G156" s="3">
        <v>6000</v>
      </c>
      <c r="H156" s="3">
        <v>2500</v>
      </c>
      <c r="I156" s="1">
        <v>2.3E-3</v>
      </c>
      <c r="J156" s="4">
        <v>43252</v>
      </c>
      <c r="K156" t="s">
        <v>92</v>
      </c>
      <c r="L156">
        <v>19</v>
      </c>
      <c r="M156" s="69" t="str">
        <f>VLOOKUP(L156,'Influencer Category'!B:C,2,0)</f>
        <v>Shopping</v>
      </c>
      <c r="N156">
        <v>30</v>
      </c>
      <c r="O156" s="70">
        <f>VLOOKUP(N156,'Influencer Agency'!B:C,2,0)</f>
        <v>4.7500000000000001E-2</v>
      </c>
      <c r="P156" t="str">
        <f>INDEX('Influencer Agency'!$A$1:$B$46,MATCH(N156,'Influencer Agency'!$B$1:$B$46,0),1)</f>
        <v>New Jersey</v>
      </c>
      <c r="Q156" s="69">
        <f t="shared" si="2"/>
        <v>2018</v>
      </c>
      <c r="R156">
        <f xml:space="preserve"> LEN(SUBSTITUTE(A156,{"@"},""))</f>
        <v>7</v>
      </c>
      <c r="S156" s="69">
        <v>2900000</v>
      </c>
    </row>
    <row r="157" spans="1:19" x14ac:dyDescent="0.2">
      <c r="A157" t="s">
        <v>278</v>
      </c>
      <c r="B157" t="s">
        <v>116</v>
      </c>
      <c r="C157">
        <v>165</v>
      </c>
      <c r="D157" s="2">
        <v>239267</v>
      </c>
      <c r="E157">
        <v>374</v>
      </c>
      <c r="F157" s="3">
        <v>12400</v>
      </c>
      <c r="G157" s="3">
        <v>16200</v>
      </c>
      <c r="H157" s="3">
        <v>3600</v>
      </c>
      <c r="I157" s="1">
        <v>2E-3</v>
      </c>
      <c r="J157" s="4">
        <v>41091</v>
      </c>
      <c r="K157" t="s">
        <v>92</v>
      </c>
      <c r="L157">
        <v>15</v>
      </c>
      <c r="M157" s="69" t="str">
        <f>VLOOKUP(L157,'Influencer Category'!B:C,2,0)</f>
        <v>Music &amp; Audio</v>
      </c>
      <c r="N157">
        <v>35</v>
      </c>
      <c r="O157" s="70">
        <f>VLOOKUP(N157,'Influencer Agency'!B:C,2,0)</f>
        <v>4.6899999999999997E-2</v>
      </c>
      <c r="P157" t="str">
        <f>INDEX('Influencer Agency'!$A$1:$B$46,MATCH(N157,'Influencer Agency'!$B$1:$B$46,0),1)</f>
        <v>Ohio</v>
      </c>
      <c r="Q157" s="69">
        <f t="shared" si="2"/>
        <v>2012</v>
      </c>
      <c r="R157">
        <f xml:space="preserve"> LEN(SUBSTITUTE(A157,{"@"},""))</f>
        <v>15</v>
      </c>
      <c r="S157" s="69">
        <v>1100000</v>
      </c>
    </row>
    <row r="158" spans="1:19" x14ac:dyDescent="0.2">
      <c r="A158" t="s">
        <v>279</v>
      </c>
      <c r="B158" t="s">
        <v>106</v>
      </c>
      <c r="C158">
        <v>227</v>
      </c>
      <c r="D158" s="2">
        <v>5676</v>
      </c>
      <c r="E158">
        <v>164</v>
      </c>
      <c r="F158" s="3">
        <v>1500</v>
      </c>
      <c r="G158" s="3">
        <v>7500</v>
      </c>
      <c r="H158" s="3">
        <v>10800</v>
      </c>
      <c r="I158" s="1">
        <v>8.9999999999999998E-4</v>
      </c>
      <c r="J158" s="4">
        <v>41609</v>
      </c>
      <c r="K158" t="s">
        <v>92</v>
      </c>
      <c r="L158">
        <v>16</v>
      </c>
      <c r="M158" s="69" t="str">
        <f>VLOOKUP(L158,'Influencer Category'!B:C,2,0)</f>
        <v>News &amp; Magazines</v>
      </c>
      <c r="N158">
        <v>11</v>
      </c>
      <c r="O158" s="70">
        <f>VLOOKUP(N158,'Influencer Agency'!B:C,2,0)</f>
        <v>4.53E-2</v>
      </c>
      <c r="P158" t="str">
        <f>INDEX('Influencer Agency'!$A$1:$B$46,MATCH(N158,'Influencer Agency'!$B$1:$B$46,0),1)</f>
        <v>Hawaii</v>
      </c>
      <c r="Q158" s="69">
        <f t="shared" si="2"/>
        <v>2013</v>
      </c>
      <c r="R158">
        <f xml:space="preserve"> LEN(SUBSTITUTE(A158,{"@"},""))</f>
        <v>12</v>
      </c>
      <c r="S158" s="69">
        <v>500000</v>
      </c>
    </row>
    <row r="159" spans="1:19" x14ac:dyDescent="0.2">
      <c r="A159" t="s">
        <v>280</v>
      </c>
      <c r="B159" t="s">
        <v>102</v>
      </c>
      <c r="C159">
        <v>231</v>
      </c>
      <c r="D159">
        <v>647</v>
      </c>
      <c r="E159">
        <v>219</v>
      </c>
      <c r="F159" s="3">
        <v>1000</v>
      </c>
      <c r="G159" s="3">
        <v>5600</v>
      </c>
      <c r="H159" s="3">
        <v>13700</v>
      </c>
      <c r="I159" s="1">
        <v>1.6000000000000001E-3</v>
      </c>
      <c r="J159" s="4">
        <v>41214</v>
      </c>
      <c r="K159" t="s">
        <v>85</v>
      </c>
      <c r="L159">
        <v>19</v>
      </c>
      <c r="M159" s="69" t="str">
        <f>VLOOKUP(L159,'Influencer Category'!B:C,2,0)</f>
        <v>Shopping</v>
      </c>
      <c r="N159">
        <v>10</v>
      </c>
      <c r="O159" s="70">
        <f>VLOOKUP(N159,'Influencer Agency'!B:C,2,0)</f>
        <v>4.3999999999999997E-2</v>
      </c>
      <c r="P159" t="str">
        <f>INDEX('Influencer Agency'!$A$1:$B$46,MATCH(N159,'Influencer Agency'!$B$1:$B$46,0),1)</f>
        <v>Georgia</v>
      </c>
      <c r="Q159" s="69">
        <f t="shared" si="2"/>
        <v>2012</v>
      </c>
      <c r="R159">
        <f xml:space="preserve"> LEN(SUBSTITUTE(A159,{"@"},""))</f>
        <v>11</v>
      </c>
      <c r="S159" s="69">
        <v>3700000</v>
      </c>
    </row>
    <row r="160" spans="1:19" x14ac:dyDescent="0.2">
      <c r="A160" t="s">
        <v>281</v>
      </c>
      <c r="B160" t="s">
        <v>104</v>
      </c>
      <c r="C160">
        <v>249</v>
      </c>
      <c r="D160" s="2">
        <v>284880</v>
      </c>
      <c r="E160" s="2">
        <v>10614</v>
      </c>
      <c r="F160" s="3">
        <v>3400</v>
      </c>
      <c r="G160" s="3">
        <v>7000</v>
      </c>
      <c r="H160" s="3">
        <v>4400</v>
      </c>
      <c r="I160" s="1">
        <v>2.2000000000000001E-3</v>
      </c>
      <c r="J160" s="4">
        <v>40664</v>
      </c>
      <c r="K160" t="s">
        <v>92</v>
      </c>
      <c r="L160">
        <v>20</v>
      </c>
      <c r="M160" s="69" t="str">
        <f>VLOOKUP(L160,'Influencer Category'!B:C,2,0)</f>
        <v>Social</v>
      </c>
      <c r="N160">
        <v>44</v>
      </c>
      <c r="O160" s="70">
        <f>VLOOKUP(N160,'Influencer Agency'!B:C,2,0)</f>
        <v>4.3099999999999999E-2</v>
      </c>
      <c r="P160" t="str">
        <f>INDEX('Influencer Agency'!$A$1:$B$46,MATCH(N160,'Influencer Agency'!$B$1:$B$46,0),1)</f>
        <v>Utah</v>
      </c>
      <c r="Q160" s="69">
        <f t="shared" si="2"/>
        <v>2011</v>
      </c>
      <c r="R160">
        <f xml:space="preserve"> LEN(SUBSTITUTE(A160,{"@"},""))</f>
        <v>14</v>
      </c>
      <c r="S160" s="69">
        <v>980000</v>
      </c>
    </row>
    <row r="161" spans="1:19" x14ac:dyDescent="0.2">
      <c r="A161" t="s">
        <v>282</v>
      </c>
      <c r="B161" t="s">
        <v>106</v>
      </c>
      <c r="C161">
        <v>227</v>
      </c>
      <c r="D161" s="2">
        <v>5676</v>
      </c>
      <c r="E161">
        <v>164</v>
      </c>
      <c r="F161" s="3">
        <v>1500</v>
      </c>
      <c r="G161" s="3">
        <v>7500</v>
      </c>
      <c r="H161" s="3">
        <v>10800</v>
      </c>
      <c r="I161" s="1">
        <v>2.7000000000000001E-3</v>
      </c>
      <c r="J161" s="4">
        <v>43556</v>
      </c>
      <c r="K161" t="s">
        <v>85</v>
      </c>
      <c r="L161">
        <v>14</v>
      </c>
      <c r="M161" s="69" t="str">
        <f>VLOOKUP(L161,'Influencer Category'!B:C,2,0)</f>
        <v>Medical</v>
      </c>
      <c r="N161">
        <v>23</v>
      </c>
      <c r="O161" s="70">
        <f>VLOOKUP(N161,'Influencer Agency'!B:C,2,0)</f>
        <v>3.7499999999999999E-2</v>
      </c>
      <c r="P161" t="str">
        <f>INDEX('Influencer Agency'!$A$1:$B$46,MATCH(N161,'Influencer Agency'!$B$1:$B$46,0),1)</f>
        <v>Minnesota</v>
      </c>
      <c r="Q161" s="69">
        <f t="shared" si="2"/>
        <v>2019</v>
      </c>
      <c r="R161">
        <f xml:space="preserve"> LEN(SUBSTITUTE(A161,{"@"},""))</f>
        <v>12</v>
      </c>
      <c r="S161" s="69">
        <v>500000</v>
      </c>
    </row>
    <row r="162" spans="1:19" x14ac:dyDescent="0.2">
      <c r="A162" t="s">
        <v>283</v>
      </c>
      <c r="B162" t="s">
        <v>108</v>
      </c>
      <c r="C162">
        <v>231</v>
      </c>
      <c r="D162">
        <v>647</v>
      </c>
      <c r="E162">
        <v>219</v>
      </c>
      <c r="F162" s="3">
        <v>1000</v>
      </c>
      <c r="G162" s="3">
        <v>5600</v>
      </c>
      <c r="H162" s="3">
        <v>13700</v>
      </c>
      <c r="I162" s="1">
        <v>1.5E-3</v>
      </c>
      <c r="J162" s="4">
        <v>40664</v>
      </c>
      <c r="K162" t="s">
        <v>85</v>
      </c>
      <c r="L162">
        <v>15</v>
      </c>
      <c r="M162" s="69" t="str">
        <f>VLOOKUP(L162,'Influencer Category'!B:C,2,0)</f>
        <v>Music &amp; Audio</v>
      </c>
      <c r="N162">
        <v>26</v>
      </c>
      <c r="O162" s="70">
        <f>VLOOKUP(N162,'Influencer Agency'!B:C,2,0)</f>
        <v>3.56E-2</v>
      </c>
      <c r="P162" t="str">
        <f>INDEX('Influencer Agency'!$A$1:$B$46,MATCH(N162,'Influencer Agency'!$B$1:$B$46,0),1)</f>
        <v>Montana</v>
      </c>
      <c r="Q162" s="69">
        <f t="shared" si="2"/>
        <v>2011</v>
      </c>
      <c r="R162">
        <f xml:space="preserve"> LEN(SUBSTITUTE(A162,{"@"},""))</f>
        <v>12</v>
      </c>
      <c r="S162" s="69">
        <v>7000000</v>
      </c>
    </row>
    <row r="163" spans="1:19" x14ac:dyDescent="0.2">
      <c r="A163" t="s">
        <v>284</v>
      </c>
      <c r="B163" t="s">
        <v>110</v>
      </c>
      <c r="C163" s="2">
        <v>1002</v>
      </c>
      <c r="D163" s="2">
        <v>128998</v>
      </c>
      <c r="E163" s="2">
        <v>1641</v>
      </c>
      <c r="F163" s="3">
        <v>3500</v>
      </c>
      <c r="G163" s="3">
        <v>12000</v>
      </c>
      <c r="H163" s="3">
        <v>3500</v>
      </c>
      <c r="I163" s="1">
        <v>1.4E-3</v>
      </c>
      <c r="J163" s="4">
        <v>43282</v>
      </c>
      <c r="K163" t="s">
        <v>85</v>
      </c>
      <c r="L163">
        <v>13</v>
      </c>
      <c r="M163" s="69" t="str">
        <f>VLOOKUP(L163,'Influencer Category'!B:C,2,0)</f>
        <v>House &amp; Home</v>
      </c>
      <c r="N163">
        <v>29</v>
      </c>
      <c r="O163" s="70">
        <f>VLOOKUP(N163,'Influencer Agency'!B:C,2,0)</f>
        <v>3.5200000000000002E-2</v>
      </c>
      <c r="P163" t="str">
        <f>INDEX('Influencer Agency'!$A$1:$B$46,MATCH(N163,'Influencer Agency'!$B$1:$B$46,0),1)</f>
        <v>New Hampshire</v>
      </c>
      <c r="Q163" s="69">
        <f t="shared" si="2"/>
        <v>2018</v>
      </c>
      <c r="R163">
        <f xml:space="preserve"> LEN(SUBSTITUTE(A163,{"@"},""))</f>
        <v>13</v>
      </c>
      <c r="S163" s="69">
        <v>2500000</v>
      </c>
    </row>
    <row r="164" spans="1:19" x14ac:dyDescent="0.2">
      <c r="A164" t="s">
        <v>285</v>
      </c>
      <c r="B164" t="s">
        <v>106</v>
      </c>
      <c r="C164">
        <v>412</v>
      </c>
      <c r="D164" s="2">
        <v>387450</v>
      </c>
      <c r="E164">
        <v>361</v>
      </c>
      <c r="F164" s="3">
        <v>12000</v>
      </c>
      <c r="G164" s="3">
        <v>15000</v>
      </c>
      <c r="H164" s="3">
        <v>2000</v>
      </c>
      <c r="I164" s="1">
        <v>1.6999999999999999E-3</v>
      </c>
      <c r="J164" s="4">
        <v>41640</v>
      </c>
      <c r="K164" t="s">
        <v>85</v>
      </c>
      <c r="L164">
        <v>19</v>
      </c>
      <c r="M164" s="69" t="str">
        <f>VLOOKUP(L164,'Influencer Category'!B:C,2,0)</f>
        <v>Shopping</v>
      </c>
      <c r="N164">
        <v>12</v>
      </c>
      <c r="O164" s="70">
        <f>VLOOKUP(N164,'Influencer Agency'!B:C,2,0)</f>
        <v>6.0900000000000003E-2</v>
      </c>
      <c r="P164" t="str">
        <f>INDEX('Influencer Agency'!$A$1:$B$46,MATCH(N164,'Influencer Agency'!$B$1:$B$46,0),1)</f>
        <v>Idaho</v>
      </c>
      <c r="Q164" s="69">
        <f t="shared" si="2"/>
        <v>2014</v>
      </c>
      <c r="R164">
        <f xml:space="preserve"> LEN(SUBSTITUTE(A164,{"@"},""))</f>
        <v>15</v>
      </c>
      <c r="S164" s="69">
        <v>500000</v>
      </c>
    </row>
    <row r="165" spans="1:19" x14ac:dyDescent="0.2">
      <c r="A165" t="s">
        <v>286</v>
      </c>
      <c r="B165" t="s">
        <v>110</v>
      </c>
      <c r="C165">
        <v>878</v>
      </c>
      <c r="D165" s="2">
        <v>24921</v>
      </c>
      <c r="E165">
        <v>439</v>
      </c>
      <c r="F165" s="3">
        <v>1200</v>
      </c>
      <c r="G165" s="3">
        <v>5000</v>
      </c>
      <c r="H165" s="3">
        <v>9000</v>
      </c>
      <c r="I165" s="1">
        <v>2.3E-3</v>
      </c>
      <c r="J165" s="4">
        <v>42979</v>
      </c>
      <c r="K165" t="s">
        <v>85</v>
      </c>
      <c r="L165">
        <v>19</v>
      </c>
      <c r="M165" s="69" t="str">
        <f>VLOOKUP(L165,'Influencer Category'!B:C,2,0)</f>
        <v>Shopping</v>
      </c>
      <c r="N165">
        <v>33</v>
      </c>
      <c r="O165" s="70">
        <f>VLOOKUP(N165,'Influencer Agency'!B:C,2,0)</f>
        <v>5.9400000000000001E-2</v>
      </c>
      <c r="P165" t="str">
        <f>INDEX('Influencer Agency'!$A$1:$B$46,MATCH(N165,'Influencer Agency'!$B$1:$B$46,0),1)</f>
        <v>North Carolina</v>
      </c>
      <c r="Q165" s="69">
        <f t="shared" si="2"/>
        <v>2017</v>
      </c>
      <c r="R165">
        <f xml:space="preserve"> LEN(SUBSTITUTE(A165,{"@"},""))</f>
        <v>13</v>
      </c>
      <c r="S165" s="69">
        <v>2500000</v>
      </c>
    </row>
    <row r="166" spans="1:19" x14ac:dyDescent="0.2">
      <c r="A166" t="s">
        <v>287</v>
      </c>
      <c r="B166" t="s">
        <v>114</v>
      </c>
      <c r="C166">
        <v>300</v>
      </c>
      <c r="D166" s="2">
        <v>42849</v>
      </c>
      <c r="E166">
        <v>866</v>
      </c>
      <c r="F166" s="3">
        <v>1000</v>
      </c>
      <c r="G166" s="3">
        <v>3000</v>
      </c>
      <c r="H166" s="3">
        <v>13000</v>
      </c>
      <c r="I166" s="1">
        <v>8.9999999999999998E-4</v>
      </c>
      <c r="J166" s="4">
        <v>41091</v>
      </c>
      <c r="K166" t="s">
        <v>85</v>
      </c>
      <c r="L166">
        <v>2</v>
      </c>
      <c r="M166" s="69" t="str">
        <f>VLOOKUP(L166,'Influencer Category'!B:C,2,0)</f>
        <v>Art &amp; Design</v>
      </c>
      <c r="N166">
        <v>21</v>
      </c>
      <c r="O166" s="70">
        <f>VLOOKUP(N166,'Influencer Agency'!B:C,2,0)</f>
        <v>5.6800000000000003E-2</v>
      </c>
      <c r="P166" t="str">
        <f>INDEX('Influencer Agency'!$A$1:$B$46,MATCH(N166,'Influencer Agency'!$B$1:$B$46,0),1)</f>
        <v>Massachusetts</v>
      </c>
      <c r="Q166" s="69">
        <f t="shared" si="2"/>
        <v>2012</v>
      </c>
      <c r="R166">
        <f xml:space="preserve"> LEN(SUBSTITUTE(A166,{"@"},""))</f>
        <v>12</v>
      </c>
      <c r="S166" s="69">
        <v>3200000</v>
      </c>
    </row>
    <row r="167" spans="1:19" x14ac:dyDescent="0.2">
      <c r="A167" t="s">
        <v>288</v>
      </c>
      <c r="B167" t="s">
        <v>116</v>
      </c>
      <c r="C167">
        <v>902</v>
      </c>
      <c r="D167" s="2">
        <v>290192</v>
      </c>
      <c r="E167" s="2">
        <v>10991</v>
      </c>
      <c r="F167" s="3">
        <v>3000</v>
      </c>
      <c r="G167" s="3">
        <v>6000</v>
      </c>
      <c r="H167" s="3">
        <v>2500</v>
      </c>
      <c r="I167" s="1">
        <v>2E-3</v>
      </c>
      <c r="J167" s="4">
        <v>41609</v>
      </c>
      <c r="K167" t="s">
        <v>85</v>
      </c>
      <c r="L167">
        <v>3</v>
      </c>
      <c r="M167" s="69" t="str">
        <f>VLOOKUP(L167,'Influencer Category'!B:C,2,0)</f>
        <v>Auto &amp; Vehicles</v>
      </c>
      <c r="N167">
        <v>40</v>
      </c>
      <c r="O167" s="70">
        <f>VLOOKUP(N167,'Influencer Agency'!B:C,2,0)</f>
        <v>5.6800000000000003E-2</v>
      </c>
      <c r="P167" t="str">
        <f>INDEX('Influencer Agency'!$A$1:$B$46,MATCH(N167,'Influencer Agency'!$B$1:$B$46,0),1)</f>
        <v>South Carolina</v>
      </c>
      <c r="Q167" s="69">
        <f t="shared" si="2"/>
        <v>2013</v>
      </c>
      <c r="R167">
        <f xml:space="preserve"> LEN(SUBSTITUTE(A167,{"@"},""))</f>
        <v>11</v>
      </c>
      <c r="S167" s="69">
        <v>1100000</v>
      </c>
    </row>
    <row r="168" spans="1:19" x14ac:dyDescent="0.2">
      <c r="A168" t="s">
        <v>289</v>
      </c>
      <c r="B168" t="s">
        <v>106</v>
      </c>
      <c r="C168">
        <v>227</v>
      </c>
      <c r="D168" s="2">
        <v>5676</v>
      </c>
      <c r="E168">
        <v>164</v>
      </c>
      <c r="F168" s="3">
        <v>1500</v>
      </c>
      <c r="G168" s="3">
        <v>7500</v>
      </c>
      <c r="H168" s="3">
        <v>10800</v>
      </c>
      <c r="I168" s="1">
        <v>2.2000000000000001E-3</v>
      </c>
      <c r="J168" s="4">
        <v>42309</v>
      </c>
      <c r="K168" t="s">
        <v>85</v>
      </c>
      <c r="L168">
        <v>3</v>
      </c>
      <c r="M168" s="69" t="str">
        <f>VLOOKUP(L168,'Influencer Category'!B:C,2,0)</f>
        <v>Auto &amp; Vehicles</v>
      </c>
      <c r="N168">
        <v>13</v>
      </c>
      <c r="O168" s="70">
        <f>VLOOKUP(N168,'Influencer Agency'!B:C,2,0)</f>
        <v>5.6399999999999999E-2</v>
      </c>
      <c r="P168" t="str">
        <f>INDEX('Influencer Agency'!$A$1:$B$46,MATCH(N168,'Influencer Agency'!$B$1:$B$46,0),1)</f>
        <v>Illinois</v>
      </c>
      <c r="Q168" s="69">
        <f t="shared" si="2"/>
        <v>2015</v>
      </c>
      <c r="R168">
        <f xml:space="preserve"> LEN(SUBSTITUTE(A168,{"@"},""))</f>
        <v>15</v>
      </c>
      <c r="S168" s="69">
        <v>500000</v>
      </c>
    </row>
    <row r="169" spans="1:19" x14ac:dyDescent="0.2">
      <c r="A169" t="s">
        <v>290</v>
      </c>
      <c r="B169" t="s">
        <v>119</v>
      </c>
      <c r="C169">
        <v>231</v>
      </c>
      <c r="D169">
        <v>647</v>
      </c>
      <c r="E169">
        <v>219</v>
      </c>
      <c r="F169" s="3">
        <v>1000</v>
      </c>
      <c r="G169" s="3">
        <v>5600</v>
      </c>
      <c r="H169" s="3">
        <v>13700</v>
      </c>
      <c r="I169" s="1">
        <v>2.2000000000000001E-3</v>
      </c>
      <c r="J169" s="4">
        <v>40664</v>
      </c>
      <c r="K169" t="s">
        <v>92</v>
      </c>
      <c r="L169">
        <v>2</v>
      </c>
      <c r="M169" s="69" t="str">
        <f>VLOOKUP(L169,'Influencer Category'!B:C,2,0)</f>
        <v>Art &amp; Design</v>
      </c>
      <c r="N169">
        <v>20</v>
      </c>
      <c r="O169" s="70">
        <f>VLOOKUP(N169,'Influencer Agency'!B:C,2,0)</f>
        <v>5.6300000000000003E-2</v>
      </c>
      <c r="P169" t="str">
        <f>INDEX('Influencer Agency'!$A$1:$B$46,MATCH(N169,'Influencer Agency'!$B$1:$B$46,0),1)</f>
        <v>Maryland</v>
      </c>
      <c r="Q169" s="69">
        <f t="shared" si="2"/>
        <v>2011</v>
      </c>
      <c r="R169">
        <f xml:space="preserve"> LEN(SUBSTITUTE(A169,{"@"},""))</f>
        <v>11</v>
      </c>
      <c r="S169" s="69">
        <v>390000</v>
      </c>
    </row>
    <row r="170" spans="1:19" x14ac:dyDescent="0.2">
      <c r="A170" t="s">
        <v>291</v>
      </c>
      <c r="B170" t="s">
        <v>121</v>
      </c>
      <c r="C170">
        <v>165</v>
      </c>
      <c r="D170" s="2">
        <v>239267</v>
      </c>
      <c r="E170">
        <v>374</v>
      </c>
      <c r="F170" s="3">
        <v>12400</v>
      </c>
      <c r="G170" s="3">
        <v>16200</v>
      </c>
      <c r="H170" s="3">
        <v>3600</v>
      </c>
      <c r="I170" s="1">
        <v>8.9999999999999998E-4</v>
      </c>
      <c r="J170" s="4">
        <v>43282</v>
      </c>
      <c r="K170" t="s">
        <v>85</v>
      </c>
      <c r="L170">
        <v>3</v>
      </c>
      <c r="M170" s="69" t="str">
        <f>VLOOKUP(L170,'Influencer Category'!B:C,2,0)</f>
        <v>Auto &amp; Vehicles</v>
      </c>
      <c r="N170">
        <v>31</v>
      </c>
      <c r="O170" s="70">
        <f>VLOOKUP(N170,'Influencer Agency'!B:C,2,0)</f>
        <v>5.4100000000000002E-2</v>
      </c>
      <c r="P170" t="str">
        <f>INDEX('Influencer Agency'!$A$1:$B$46,MATCH(N170,'Influencer Agency'!$B$1:$B$46,0),1)</f>
        <v>New Mexico</v>
      </c>
      <c r="Q170" s="69">
        <f t="shared" si="2"/>
        <v>2018</v>
      </c>
      <c r="R170">
        <f xml:space="preserve"> LEN(SUBSTITUTE(A170,{"@"},""))</f>
        <v>13</v>
      </c>
      <c r="S170" s="69">
        <v>1900000</v>
      </c>
    </row>
    <row r="171" spans="1:19" x14ac:dyDescent="0.2">
      <c r="A171" t="s">
        <v>292</v>
      </c>
      <c r="B171" t="s">
        <v>106</v>
      </c>
      <c r="C171">
        <v>227</v>
      </c>
      <c r="D171" s="2">
        <v>5676</v>
      </c>
      <c r="E171">
        <v>164</v>
      </c>
      <c r="F171" s="3">
        <v>1500</v>
      </c>
      <c r="G171" s="3">
        <v>7500</v>
      </c>
      <c r="H171" s="3">
        <v>10800</v>
      </c>
      <c r="I171" s="1">
        <v>1.2999999999999999E-3</v>
      </c>
      <c r="J171" s="4">
        <v>41640</v>
      </c>
      <c r="K171" t="s">
        <v>92</v>
      </c>
      <c r="L171">
        <v>3</v>
      </c>
      <c r="M171" s="69" t="str">
        <f>VLOOKUP(L171,'Influencer Category'!B:C,2,0)</f>
        <v>Auto &amp; Vehicles</v>
      </c>
      <c r="N171">
        <v>24</v>
      </c>
      <c r="O171" s="70">
        <f>VLOOKUP(N171,'Influencer Agency'!B:C,2,0)</f>
        <v>5.2900000000000003E-2</v>
      </c>
      <c r="P171" t="str">
        <f>INDEX('Influencer Agency'!$A$1:$B$46,MATCH(N171,'Influencer Agency'!$B$1:$B$46,0),1)</f>
        <v>Mississippi</v>
      </c>
      <c r="Q171" s="69">
        <f t="shared" si="2"/>
        <v>2014</v>
      </c>
      <c r="R171">
        <f xml:space="preserve"> LEN(SUBSTITUTE(A171,{"@"},""))</f>
        <v>8</v>
      </c>
      <c r="S171" s="69">
        <v>500000</v>
      </c>
    </row>
    <row r="172" spans="1:19" x14ac:dyDescent="0.2">
      <c r="A172" t="s">
        <v>293</v>
      </c>
      <c r="B172" t="s">
        <v>119</v>
      </c>
      <c r="C172">
        <v>231</v>
      </c>
      <c r="D172">
        <v>647</v>
      </c>
      <c r="E172">
        <v>219</v>
      </c>
      <c r="F172" s="3">
        <v>1000</v>
      </c>
      <c r="G172" s="3">
        <v>5600</v>
      </c>
      <c r="H172" s="3">
        <v>13700</v>
      </c>
      <c r="I172" s="1">
        <v>2.0999999999999999E-3</v>
      </c>
      <c r="J172" s="4">
        <v>42979</v>
      </c>
      <c r="K172" t="s">
        <v>92</v>
      </c>
      <c r="L172">
        <v>2</v>
      </c>
      <c r="M172" s="69" t="str">
        <f>VLOOKUP(L172,'Influencer Category'!B:C,2,0)</f>
        <v>Art &amp; Design</v>
      </c>
      <c r="N172">
        <v>9</v>
      </c>
      <c r="O172" s="70">
        <f>VLOOKUP(N172,'Influencer Agency'!B:C,2,0)</f>
        <v>5.28E-2</v>
      </c>
      <c r="P172" t="str">
        <f>INDEX('Influencer Agency'!$A$1:$B$46,MATCH(N172,'Influencer Agency'!$B$1:$B$46,0),1)</f>
        <v>Florida</v>
      </c>
      <c r="Q172" s="69">
        <f t="shared" si="2"/>
        <v>2017</v>
      </c>
      <c r="R172">
        <f xml:space="preserve"> LEN(SUBSTITUTE(A172,{"@"},""))</f>
        <v>11</v>
      </c>
      <c r="S172" s="69">
        <v>390000</v>
      </c>
    </row>
    <row r="173" spans="1:19" x14ac:dyDescent="0.2">
      <c r="A173" t="s">
        <v>294</v>
      </c>
      <c r="B173" t="s">
        <v>121</v>
      </c>
      <c r="C173">
        <v>249</v>
      </c>
      <c r="D173" s="2">
        <v>284880</v>
      </c>
      <c r="E173" s="2">
        <v>10614</v>
      </c>
      <c r="F173" s="3">
        <v>3400</v>
      </c>
      <c r="G173" s="3">
        <v>7000</v>
      </c>
      <c r="H173" s="3">
        <v>4400</v>
      </c>
      <c r="I173" s="1">
        <v>2.5999999999999999E-3</v>
      </c>
      <c r="J173" s="4">
        <v>43252</v>
      </c>
      <c r="K173" t="s">
        <v>85</v>
      </c>
      <c r="L173">
        <v>3</v>
      </c>
      <c r="M173" s="69" t="str">
        <f>VLOOKUP(L173,'Influencer Category'!B:C,2,0)</f>
        <v>Auto &amp; Vehicles</v>
      </c>
      <c r="N173">
        <v>28</v>
      </c>
      <c r="O173" s="70">
        <f>VLOOKUP(N173,'Influencer Agency'!B:C,2,0)</f>
        <v>5.2600000000000001E-2</v>
      </c>
      <c r="P173" t="str">
        <f>INDEX('Influencer Agency'!$A$1:$B$46,MATCH(N173,'Influencer Agency'!$B$1:$B$46,0),1)</f>
        <v>Nevada</v>
      </c>
      <c r="Q173" s="69">
        <f t="shared" si="2"/>
        <v>2018</v>
      </c>
      <c r="R173">
        <f xml:space="preserve"> LEN(SUBSTITUTE(A173,{"@"},""))</f>
        <v>13</v>
      </c>
      <c r="S173" s="69">
        <v>1900000</v>
      </c>
    </row>
    <row r="174" spans="1:19" x14ac:dyDescent="0.2">
      <c r="A174" t="s">
        <v>295</v>
      </c>
      <c r="B174" t="s">
        <v>84</v>
      </c>
      <c r="C174">
        <v>670</v>
      </c>
      <c r="D174" s="2">
        <v>282410</v>
      </c>
      <c r="E174" s="2">
        <v>1033</v>
      </c>
      <c r="F174" s="3">
        <v>5500</v>
      </c>
      <c r="G174" s="3">
        <v>29000</v>
      </c>
      <c r="H174" s="3">
        <v>2500</v>
      </c>
      <c r="I174" s="1">
        <v>6.9999999999999999E-4</v>
      </c>
      <c r="J174" s="4">
        <v>41091</v>
      </c>
      <c r="K174" t="s">
        <v>85</v>
      </c>
      <c r="L174">
        <v>3</v>
      </c>
      <c r="M174" s="69" t="str">
        <f>VLOOKUP(L174,'Influencer Category'!B:C,2,0)</f>
        <v>Auto &amp; Vehicles</v>
      </c>
      <c r="N174">
        <v>37</v>
      </c>
      <c r="O174" s="70">
        <f>VLOOKUP(N174,'Influencer Agency'!B:C,2,0)</f>
        <v>4.7600000000000003E-2</v>
      </c>
      <c r="P174" t="str">
        <f>INDEX('Influencer Agency'!$A$1:$B$46,MATCH(N174,'Influencer Agency'!$B$1:$B$46,0),1)</f>
        <v>Oregon</v>
      </c>
      <c r="Q174" s="69">
        <f t="shared" si="2"/>
        <v>2012</v>
      </c>
      <c r="R174">
        <f xml:space="preserve"> LEN(SUBSTITUTE(A174,{"@"},""))</f>
        <v>15</v>
      </c>
      <c r="S174" s="69">
        <v>4500000</v>
      </c>
    </row>
    <row r="175" spans="1:19" x14ac:dyDescent="0.2">
      <c r="A175" t="s">
        <v>296</v>
      </c>
      <c r="B175" t="s">
        <v>87</v>
      </c>
      <c r="C175" s="2">
        <v>1002</v>
      </c>
      <c r="D175" s="2">
        <v>128998</v>
      </c>
      <c r="E175" s="2">
        <v>1641</v>
      </c>
      <c r="F175" s="3">
        <v>3500</v>
      </c>
      <c r="G175" s="3">
        <v>12000</v>
      </c>
      <c r="H175" s="3">
        <v>3500</v>
      </c>
      <c r="I175" s="1">
        <v>2.0999999999999999E-3</v>
      </c>
      <c r="J175" s="4">
        <v>41609</v>
      </c>
      <c r="K175" t="s">
        <v>92</v>
      </c>
      <c r="L175">
        <v>1</v>
      </c>
      <c r="M175" s="69" t="str">
        <f>VLOOKUP(L175,'Influencer Category'!B:C,2,0)</f>
        <v>Adventure</v>
      </c>
      <c r="N175">
        <v>30</v>
      </c>
      <c r="O175" s="70">
        <f>VLOOKUP(N175,'Influencer Agency'!B:C,2,0)</f>
        <v>4.7500000000000001E-2</v>
      </c>
      <c r="P175" t="str">
        <f>INDEX('Influencer Agency'!$A$1:$B$46,MATCH(N175,'Influencer Agency'!$B$1:$B$46,0),1)</f>
        <v>New Jersey</v>
      </c>
      <c r="Q175" s="69">
        <f t="shared" si="2"/>
        <v>2013</v>
      </c>
      <c r="R175">
        <f xml:space="preserve"> LEN(SUBSTITUTE(A175,{"@"},""))</f>
        <v>12</v>
      </c>
      <c r="S175" s="69">
        <v>8200000</v>
      </c>
    </row>
    <row r="176" spans="1:19" x14ac:dyDescent="0.2">
      <c r="A176" t="s">
        <v>297</v>
      </c>
      <c r="B176" t="s">
        <v>89</v>
      </c>
      <c r="C176">
        <v>412</v>
      </c>
      <c r="D176" s="2">
        <v>387450</v>
      </c>
      <c r="E176">
        <v>361</v>
      </c>
      <c r="F176" s="3">
        <v>12000</v>
      </c>
      <c r="G176" s="3">
        <v>15000</v>
      </c>
      <c r="H176" s="3">
        <v>2000</v>
      </c>
      <c r="I176" s="1">
        <v>1.6000000000000001E-3</v>
      </c>
      <c r="J176" s="4">
        <v>41214</v>
      </c>
      <c r="K176" t="s">
        <v>92</v>
      </c>
      <c r="L176">
        <v>1</v>
      </c>
      <c r="M176" s="69" t="str">
        <f>VLOOKUP(L176,'Influencer Category'!B:C,2,0)</f>
        <v>Adventure</v>
      </c>
      <c r="N176">
        <v>35</v>
      </c>
      <c r="O176" s="70">
        <f>VLOOKUP(N176,'Influencer Agency'!B:C,2,0)</f>
        <v>4.6899999999999997E-2</v>
      </c>
      <c r="P176" t="str">
        <f>INDEX('Influencer Agency'!$A$1:$B$46,MATCH(N176,'Influencer Agency'!$B$1:$B$46,0),1)</f>
        <v>Ohio</v>
      </c>
      <c r="Q176" s="69">
        <f t="shared" si="2"/>
        <v>2012</v>
      </c>
      <c r="R176">
        <f xml:space="preserve"> LEN(SUBSTITUTE(A176,{"@"},""))</f>
        <v>18</v>
      </c>
      <c r="S176" s="69">
        <v>4100000</v>
      </c>
    </row>
    <row r="177" spans="1:19" x14ac:dyDescent="0.2">
      <c r="A177" t="s">
        <v>298</v>
      </c>
      <c r="B177" t="s">
        <v>91</v>
      </c>
      <c r="C177">
        <v>878</v>
      </c>
      <c r="D177" s="2">
        <v>24921</v>
      </c>
      <c r="E177">
        <v>439</v>
      </c>
      <c r="F177" s="3">
        <v>1200</v>
      </c>
      <c r="G177" s="3">
        <v>5000</v>
      </c>
      <c r="H177" s="3">
        <v>9000</v>
      </c>
      <c r="I177" s="1">
        <v>2.8999999999999998E-3</v>
      </c>
      <c r="J177" s="4">
        <v>40664</v>
      </c>
      <c r="K177" t="s">
        <v>85</v>
      </c>
      <c r="L177">
        <v>1</v>
      </c>
      <c r="M177" s="69" t="str">
        <f>VLOOKUP(L177,'Influencer Category'!B:C,2,0)</f>
        <v>Adventure</v>
      </c>
      <c r="N177">
        <v>11</v>
      </c>
      <c r="O177" s="70">
        <f>VLOOKUP(N177,'Influencer Agency'!B:C,2,0)</f>
        <v>4.53E-2</v>
      </c>
      <c r="P177" t="str">
        <f>INDEX('Influencer Agency'!$A$1:$B$46,MATCH(N177,'Influencer Agency'!$B$1:$B$46,0),1)</f>
        <v>Hawaii</v>
      </c>
      <c r="Q177" s="69">
        <f t="shared" si="2"/>
        <v>2011</v>
      </c>
      <c r="R177">
        <f xml:space="preserve"> LEN(SUBSTITUTE(A177,{"@"},""))</f>
        <v>13</v>
      </c>
      <c r="S177" s="69">
        <v>300000</v>
      </c>
    </row>
    <row r="178" spans="1:19" x14ac:dyDescent="0.2">
      <c r="A178" t="s">
        <v>299</v>
      </c>
      <c r="B178" t="s">
        <v>94</v>
      </c>
      <c r="C178">
        <v>300</v>
      </c>
      <c r="D178" s="2">
        <v>42849</v>
      </c>
      <c r="E178">
        <v>866</v>
      </c>
      <c r="F178" s="3">
        <v>1000</v>
      </c>
      <c r="G178" s="3">
        <v>3000</v>
      </c>
      <c r="H178" s="3">
        <v>13000</v>
      </c>
      <c r="I178" s="1">
        <v>5.9999999999999995E-4</v>
      </c>
      <c r="J178" s="4">
        <v>43556</v>
      </c>
      <c r="K178" t="s">
        <v>92</v>
      </c>
      <c r="L178">
        <v>1</v>
      </c>
      <c r="M178" s="69" t="str">
        <f>VLOOKUP(L178,'Influencer Category'!B:C,2,0)</f>
        <v>Adventure</v>
      </c>
      <c r="N178">
        <v>10</v>
      </c>
      <c r="O178" s="70">
        <f>VLOOKUP(N178,'Influencer Agency'!B:C,2,0)</f>
        <v>4.3999999999999997E-2</v>
      </c>
      <c r="P178" t="str">
        <f>INDEX('Influencer Agency'!$A$1:$B$46,MATCH(N178,'Influencer Agency'!$B$1:$B$46,0),1)</f>
        <v>Georgia</v>
      </c>
      <c r="Q178" s="69">
        <f t="shared" si="2"/>
        <v>2019</v>
      </c>
      <c r="R178">
        <f xml:space="preserve"> LEN(SUBSTITUTE(A178,{"@"},""))</f>
        <v>12</v>
      </c>
      <c r="S178" s="69">
        <v>890000</v>
      </c>
    </row>
    <row r="179" spans="1:19" x14ac:dyDescent="0.2">
      <c r="A179" t="s">
        <v>300</v>
      </c>
      <c r="B179" t="s">
        <v>96</v>
      </c>
      <c r="C179">
        <v>902</v>
      </c>
      <c r="D179" s="2">
        <v>290192</v>
      </c>
      <c r="E179" s="2">
        <v>10991</v>
      </c>
      <c r="F179" s="3">
        <v>3000</v>
      </c>
      <c r="G179" s="3">
        <v>6000</v>
      </c>
      <c r="H179" s="3">
        <v>2500</v>
      </c>
      <c r="I179" s="1">
        <v>1.5E-3</v>
      </c>
      <c r="J179" s="4">
        <v>41640</v>
      </c>
      <c r="K179" t="s">
        <v>92</v>
      </c>
      <c r="L179">
        <v>1</v>
      </c>
      <c r="M179" s="69" t="str">
        <f>VLOOKUP(L179,'Influencer Category'!B:C,2,0)</f>
        <v>Adventure</v>
      </c>
      <c r="N179">
        <v>44</v>
      </c>
      <c r="O179" s="70">
        <f>VLOOKUP(N179,'Influencer Agency'!B:C,2,0)</f>
        <v>4.3099999999999999E-2</v>
      </c>
      <c r="P179" t="str">
        <f>INDEX('Influencer Agency'!$A$1:$B$46,MATCH(N179,'Influencer Agency'!$B$1:$B$46,0),1)</f>
        <v>Utah</v>
      </c>
      <c r="Q179" s="69">
        <f t="shared" si="2"/>
        <v>2014</v>
      </c>
      <c r="R179">
        <f xml:space="preserve"> LEN(SUBSTITUTE(A179,{"@"},""))</f>
        <v>14</v>
      </c>
      <c r="S179" s="69">
        <v>2900000</v>
      </c>
    </row>
    <row r="180" spans="1:19" x14ac:dyDescent="0.2">
      <c r="A180" t="s">
        <v>301</v>
      </c>
      <c r="B180" t="s">
        <v>116</v>
      </c>
      <c r="C180">
        <v>165</v>
      </c>
      <c r="D180" s="2">
        <v>239267</v>
      </c>
      <c r="E180">
        <v>374</v>
      </c>
      <c r="F180" s="3">
        <v>12400</v>
      </c>
      <c r="G180" s="3">
        <v>16200</v>
      </c>
      <c r="H180" s="3">
        <v>3600</v>
      </c>
      <c r="I180" s="1">
        <v>1.5E-3</v>
      </c>
      <c r="J180" s="4">
        <v>42979</v>
      </c>
      <c r="K180" t="s">
        <v>85</v>
      </c>
      <c r="L180">
        <v>16</v>
      </c>
      <c r="M180" s="69" t="str">
        <f>VLOOKUP(L180,'Influencer Category'!B:C,2,0)</f>
        <v>News &amp; Magazines</v>
      </c>
      <c r="N180">
        <v>23</v>
      </c>
      <c r="O180" s="70">
        <f>VLOOKUP(N180,'Influencer Agency'!B:C,2,0)</f>
        <v>3.7499999999999999E-2</v>
      </c>
      <c r="P180" t="str">
        <f>INDEX('Influencer Agency'!$A$1:$B$46,MATCH(N180,'Influencer Agency'!$B$1:$B$46,0),1)</f>
        <v>Minnesota</v>
      </c>
      <c r="Q180" s="69">
        <f t="shared" si="2"/>
        <v>2017</v>
      </c>
      <c r="R180">
        <f xml:space="preserve"> LEN(SUBSTITUTE(A180,{"@"},""))</f>
        <v>18</v>
      </c>
      <c r="S180" s="69">
        <v>1100000</v>
      </c>
    </row>
    <row r="181" spans="1:19" x14ac:dyDescent="0.2">
      <c r="A181" t="s">
        <v>302</v>
      </c>
      <c r="B181" t="s">
        <v>106</v>
      </c>
      <c r="C181">
        <v>227</v>
      </c>
      <c r="D181" s="2">
        <v>5676</v>
      </c>
      <c r="E181">
        <v>164</v>
      </c>
      <c r="F181" s="3">
        <v>1500</v>
      </c>
      <c r="G181" s="3">
        <v>7500</v>
      </c>
      <c r="H181" s="3">
        <v>10800</v>
      </c>
      <c r="I181" s="1">
        <v>2.5000000000000001E-3</v>
      </c>
      <c r="J181" s="4">
        <v>43252</v>
      </c>
      <c r="K181" t="s">
        <v>85</v>
      </c>
      <c r="L181">
        <v>17</v>
      </c>
      <c r="M181" s="69" t="str">
        <f>VLOOKUP(L181,'Influencer Category'!B:C,2,0)</f>
        <v>Parenting</v>
      </c>
      <c r="N181">
        <v>26</v>
      </c>
      <c r="O181" s="70">
        <f>VLOOKUP(N181,'Influencer Agency'!B:C,2,0)</f>
        <v>3.56E-2</v>
      </c>
      <c r="P181" t="str">
        <f>INDEX('Influencer Agency'!$A$1:$B$46,MATCH(N181,'Influencer Agency'!$B$1:$B$46,0),1)</f>
        <v>Montana</v>
      </c>
      <c r="Q181" s="69">
        <f t="shared" si="2"/>
        <v>2018</v>
      </c>
      <c r="R181">
        <f xml:space="preserve"> LEN(SUBSTITUTE(A181,{"@"},""))</f>
        <v>14</v>
      </c>
      <c r="S181" s="69">
        <v>500000</v>
      </c>
    </row>
    <row r="182" spans="1:19" x14ac:dyDescent="0.2">
      <c r="A182" t="s">
        <v>303</v>
      </c>
      <c r="B182" t="s">
        <v>119</v>
      </c>
      <c r="C182">
        <v>231</v>
      </c>
      <c r="D182">
        <v>647</v>
      </c>
      <c r="E182">
        <v>219</v>
      </c>
      <c r="F182" s="3">
        <v>1000</v>
      </c>
      <c r="G182" s="3">
        <v>5600</v>
      </c>
      <c r="H182" s="3">
        <v>13700</v>
      </c>
      <c r="I182" s="1">
        <v>1.1999999999999999E-3</v>
      </c>
      <c r="J182" s="4">
        <v>41091</v>
      </c>
      <c r="K182" t="s">
        <v>85</v>
      </c>
      <c r="L182">
        <v>11</v>
      </c>
      <c r="M182" s="69" t="str">
        <f>VLOOKUP(L182,'Influencer Category'!B:C,2,0)</f>
        <v>Games</v>
      </c>
      <c r="N182">
        <v>29</v>
      </c>
      <c r="O182" s="70">
        <f>VLOOKUP(N182,'Influencer Agency'!B:C,2,0)</f>
        <v>3.5200000000000002E-2</v>
      </c>
      <c r="P182" t="str">
        <f>INDEX('Influencer Agency'!$A$1:$B$46,MATCH(N182,'Influencer Agency'!$B$1:$B$46,0),1)</f>
        <v>New Hampshire</v>
      </c>
      <c r="Q182" s="69">
        <f t="shared" si="2"/>
        <v>2012</v>
      </c>
      <c r="R182">
        <f xml:space="preserve"> LEN(SUBSTITUTE(A182,{"@"},""))</f>
        <v>10</v>
      </c>
      <c r="S182" s="69">
        <v>390000</v>
      </c>
    </row>
    <row r="183" spans="1:19" x14ac:dyDescent="0.2">
      <c r="A183" t="s">
        <v>304</v>
      </c>
      <c r="B183" t="s">
        <v>121</v>
      </c>
      <c r="C183">
        <v>249</v>
      </c>
      <c r="D183" s="2">
        <v>284880</v>
      </c>
      <c r="E183" s="2">
        <v>10614</v>
      </c>
      <c r="F183" s="3">
        <v>3400</v>
      </c>
      <c r="G183" s="3">
        <v>7000</v>
      </c>
      <c r="H183" s="3">
        <v>4400</v>
      </c>
      <c r="I183" s="1">
        <v>1.1999999999999999E-3</v>
      </c>
      <c r="J183" s="4">
        <v>41609</v>
      </c>
      <c r="K183" t="s">
        <v>92</v>
      </c>
      <c r="L183">
        <v>1</v>
      </c>
      <c r="M183" s="69" t="str">
        <f>VLOOKUP(L183,'Influencer Category'!B:C,2,0)</f>
        <v>Adventure</v>
      </c>
      <c r="N183">
        <v>28</v>
      </c>
      <c r="O183" s="70">
        <f>VLOOKUP(N183,'Influencer Agency'!B:C,2,0)</f>
        <v>5.2600000000000001E-2</v>
      </c>
      <c r="P183" t="str">
        <f>INDEX('Influencer Agency'!$A$1:$B$46,MATCH(N183,'Influencer Agency'!$B$1:$B$46,0),1)</f>
        <v>Nevada</v>
      </c>
      <c r="Q183" s="69">
        <f t="shared" si="2"/>
        <v>2013</v>
      </c>
      <c r="R183">
        <f xml:space="preserve"> LEN(SUBSTITUTE(A183,{"@"},""))</f>
        <v>14</v>
      </c>
      <c r="S183" s="69">
        <v>1900000</v>
      </c>
    </row>
    <row r="184" spans="1:19" x14ac:dyDescent="0.2">
      <c r="A184" t="s">
        <v>305</v>
      </c>
      <c r="B184" t="s">
        <v>106</v>
      </c>
      <c r="C184">
        <v>227</v>
      </c>
      <c r="D184" s="2">
        <v>5676</v>
      </c>
      <c r="E184">
        <v>164</v>
      </c>
      <c r="F184" s="3">
        <v>1500</v>
      </c>
      <c r="G184" s="3">
        <v>7500</v>
      </c>
      <c r="H184" s="3">
        <v>10800</v>
      </c>
      <c r="I184" s="1">
        <v>1.9E-3</v>
      </c>
      <c r="J184" s="4">
        <v>41214</v>
      </c>
      <c r="K184" t="s">
        <v>85</v>
      </c>
      <c r="L184">
        <v>18</v>
      </c>
      <c r="M184" s="69" t="str">
        <f>VLOOKUP(L184,'Influencer Category'!B:C,2,0)</f>
        <v>Productivity</v>
      </c>
      <c r="N184">
        <v>37</v>
      </c>
      <c r="O184" s="70">
        <f>VLOOKUP(N184,'Influencer Agency'!B:C,2,0)</f>
        <v>4.7600000000000003E-2</v>
      </c>
      <c r="P184" t="str">
        <f>INDEX('Influencer Agency'!$A$1:$B$46,MATCH(N184,'Influencer Agency'!$B$1:$B$46,0),1)</f>
        <v>Oregon</v>
      </c>
      <c r="Q184" s="69">
        <f t="shared" si="2"/>
        <v>2012</v>
      </c>
      <c r="R184">
        <f xml:space="preserve"> LEN(SUBSTITUTE(A184,{"@"},""))</f>
        <v>17</v>
      </c>
      <c r="S184" s="69">
        <v>500000</v>
      </c>
    </row>
    <row r="185" spans="1:19" x14ac:dyDescent="0.2">
      <c r="A185" t="s">
        <v>306</v>
      </c>
      <c r="B185" t="s">
        <v>119</v>
      </c>
      <c r="C185">
        <v>231</v>
      </c>
      <c r="D185">
        <v>647</v>
      </c>
      <c r="E185">
        <v>219</v>
      </c>
      <c r="F185" s="3">
        <v>1000</v>
      </c>
      <c r="G185" s="3">
        <v>5600</v>
      </c>
      <c r="H185" s="3">
        <v>13700</v>
      </c>
      <c r="I185" s="1">
        <v>2.3999999999999998E-3</v>
      </c>
      <c r="J185" s="4">
        <v>40664</v>
      </c>
      <c r="K185" t="s">
        <v>92</v>
      </c>
      <c r="L185">
        <v>19</v>
      </c>
      <c r="M185" s="69" t="str">
        <f>VLOOKUP(L185,'Influencer Category'!B:C,2,0)</f>
        <v>Shopping</v>
      </c>
      <c r="N185">
        <v>30</v>
      </c>
      <c r="O185" s="70">
        <f>VLOOKUP(N185,'Influencer Agency'!B:C,2,0)</f>
        <v>4.7500000000000001E-2</v>
      </c>
      <c r="P185" t="str">
        <f>INDEX('Influencer Agency'!$A$1:$B$46,MATCH(N185,'Influencer Agency'!$B$1:$B$46,0),1)</f>
        <v>New Jersey</v>
      </c>
      <c r="Q185" s="69">
        <f t="shared" si="2"/>
        <v>2011</v>
      </c>
      <c r="R185">
        <f xml:space="preserve"> LEN(SUBSTITUTE(A185,{"@"},""))</f>
        <v>13</v>
      </c>
      <c r="S185" s="69">
        <v>390000</v>
      </c>
    </row>
    <row r="186" spans="1:19" x14ac:dyDescent="0.2">
      <c r="A186" t="s">
        <v>307</v>
      </c>
      <c r="B186" t="s">
        <v>87</v>
      </c>
      <c r="C186" s="2">
        <v>1002</v>
      </c>
      <c r="D186" s="2">
        <v>128998</v>
      </c>
      <c r="E186" s="2">
        <v>1641</v>
      </c>
      <c r="F186" s="3">
        <v>3500</v>
      </c>
      <c r="G186" s="3">
        <v>12000</v>
      </c>
      <c r="H186" s="3">
        <v>3500</v>
      </c>
      <c r="I186" s="1">
        <v>1E-3</v>
      </c>
      <c r="J186" s="4">
        <v>41091</v>
      </c>
      <c r="K186" t="s">
        <v>85</v>
      </c>
      <c r="L186">
        <v>20</v>
      </c>
      <c r="M186" s="69" t="str">
        <f>VLOOKUP(L186,'Influencer Category'!B:C,2,0)</f>
        <v>Social</v>
      </c>
      <c r="N186">
        <v>35</v>
      </c>
      <c r="O186" s="70">
        <f>VLOOKUP(N186,'Influencer Agency'!B:C,2,0)</f>
        <v>4.6899999999999997E-2</v>
      </c>
      <c r="P186" t="str">
        <f>INDEX('Influencer Agency'!$A$1:$B$46,MATCH(N186,'Influencer Agency'!$B$1:$B$46,0),1)</f>
        <v>Ohio</v>
      </c>
      <c r="Q186" s="69">
        <f t="shared" si="2"/>
        <v>2012</v>
      </c>
      <c r="R186">
        <f xml:space="preserve"> LEN(SUBSTITUTE(A186,{"@"},""))</f>
        <v>16</v>
      </c>
      <c r="S186" s="69">
        <v>8200000</v>
      </c>
    </row>
    <row r="187" spans="1:19" x14ac:dyDescent="0.2">
      <c r="A187" t="s">
        <v>308</v>
      </c>
      <c r="B187" t="s">
        <v>89</v>
      </c>
      <c r="C187">
        <v>412</v>
      </c>
      <c r="D187" s="2">
        <v>387450</v>
      </c>
      <c r="E187">
        <v>361</v>
      </c>
      <c r="F187" s="3">
        <v>12000</v>
      </c>
      <c r="G187" s="3">
        <v>15000</v>
      </c>
      <c r="H187" s="3">
        <v>2000</v>
      </c>
      <c r="I187" s="1">
        <v>2E-3</v>
      </c>
      <c r="J187" s="4">
        <v>41244</v>
      </c>
      <c r="K187" t="s">
        <v>85</v>
      </c>
      <c r="L187">
        <v>3</v>
      </c>
      <c r="M187" s="69" t="str">
        <f>VLOOKUP(L187,'Influencer Category'!B:C,2,0)</f>
        <v>Auto &amp; Vehicles</v>
      </c>
      <c r="N187">
        <v>11</v>
      </c>
      <c r="O187" s="70">
        <f>VLOOKUP(N187,'Influencer Agency'!B:C,2,0)</f>
        <v>4.53E-2</v>
      </c>
      <c r="P187" t="str">
        <f>INDEX('Influencer Agency'!$A$1:$B$46,MATCH(N187,'Influencer Agency'!$B$1:$B$46,0),1)</f>
        <v>Hawaii</v>
      </c>
      <c r="Q187" s="69">
        <f t="shared" si="2"/>
        <v>2012</v>
      </c>
      <c r="R187">
        <f xml:space="preserve"> LEN(SUBSTITUTE(A187,{"@"},""))</f>
        <v>14</v>
      </c>
      <c r="S187" s="69">
        <v>4100000</v>
      </c>
    </row>
    <row r="188" spans="1:19" x14ac:dyDescent="0.2">
      <c r="A188" t="s">
        <v>309</v>
      </c>
      <c r="B188" t="s">
        <v>91</v>
      </c>
      <c r="C188">
        <v>878</v>
      </c>
      <c r="D188" s="2">
        <v>24921</v>
      </c>
      <c r="E188">
        <v>439</v>
      </c>
      <c r="F188" s="3">
        <v>1200</v>
      </c>
      <c r="G188" s="3">
        <v>5000</v>
      </c>
      <c r="H188" s="3">
        <v>9000</v>
      </c>
      <c r="I188" s="1">
        <v>2E-3</v>
      </c>
      <c r="J188" s="4">
        <v>41214</v>
      </c>
      <c r="K188" t="s">
        <v>92</v>
      </c>
      <c r="L188">
        <v>4</v>
      </c>
      <c r="M188" s="69" t="str">
        <f>VLOOKUP(L188,'Influencer Category'!B:C,2,0)</f>
        <v>Beauty</v>
      </c>
      <c r="N188">
        <v>10</v>
      </c>
      <c r="O188" s="70">
        <f>VLOOKUP(N188,'Influencer Agency'!B:C,2,0)</f>
        <v>4.3999999999999997E-2</v>
      </c>
      <c r="P188" t="str">
        <f>INDEX('Influencer Agency'!$A$1:$B$46,MATCH(N188,'Influencer Agency'!$B$1:$B$46,0),1)</f>
        <v>Georgia</v>
      </c>
      <c r="Q188" s="69">
        <f t="shared" si="2"/>
        <v>2012</v>
      </c>
      <c r="R188">
        <f xml:space="preserve"> LEN(SUBSTITUTE(A188,{"@"},""))</f>
        <v>13</v>
      </c>
      <c r="S188" s="69">
        <v>300000</v>
      </c>
    </row>
    <row r="189" spans="1:19" x14ac:dyDescent="0.2">
      <c r="A189" t="s">
        <v>310</v>
      </c>
      <c r="B189" t="s">
        <v>94</v>
      </c>
      <c r="C189">
        <v>300</v>
      </c>
      <c r="D189" s="2">
        <v>42849</v>
      </c>
      <c r="E189">
        <v>866</v>
      </c>
      <c r="F189" s="3">
        <v>1000</v>
      </c>
      <c r="G189" s="3">
        <v>3000</v>
      </c>
      <c r="H189" s="3">
        <v>13000</v>
      </c>
      <c r="I189" s="1">
        <v>2.7000000000000001E-3</v>
      </c>
      <c r="J189" s="4">
        <v>40664</v>
      </c>
      <c r="K189" t="s">
        <v>85</v>
      </c>
      <c r="L189">
        <v>5</v>
      </c>
      <c r="M189" s="69" t="str">
        <f>VLOOKUP(L189,'Influencer Category'!B:C,2,0)</f>
        <v>Books &amp; Reference</v>
      </c>
      <c r="N189">
        <v>44</v>
      </c>
      <c r="O189" s="70">
        <f>VLOOKUP(N189,'Influencer Agency'!B:C,2,0)</f>
        <v>4.3099999999999999E-2</v>
      </c>
      <c r="P189" t="str">
        <f>INDEX('Influencer Agency'!$A$1:$B$46,MATCH(N189,'Influencer Agency'!$B$1:$B$46,0),1)</f>
        <v>Utah</v>
      </c>
      <c r="Q189" s="69">
        <f t="shared" si="2"/>
        <v>2011</v>
      </c>
      <c r="R189">
        <f xml:space="preserve"> LEN(SUBSTITUTE(A189,{"@"},""))</f>
        <v>15</v>
      </c>
      <c r="S189" s="69">
        <v>890000</v>
      </c>
    </row>
    <row r="190" spans="1:19" x14ac:dyDescent="0.2">
      <c r="A190" t="s">
        <v>311</v>
      </c>
      <c r="B190" t="s">
        <v>96</v>
      </c>
      <c r="C190">
        <v>902</v>
      </c>
      <c r="D190" s="2">
        <v>290192</v>
      </c>
      <c r="E190" s="2">
        <v>10991</v>
      </c>
      <c r="F190" s="3">
        <v>3000</v>
      </c>
      <c r="G190" s="3">
        <v>6000</v>
      </c>
      <c r="H190" s="3">
        <v>2500</v>
      </c>
      <c r="I190" s="1">
        <v>1E-3</v>
      </c>
      <c r="J190" s="4">
        <v>40664</v>
      </c>
      <c r="K190" t="s">
        <v>85</v>
      </c>
      <c r="L190">
        <v>6</v>
      </c>
      <c r="M190" s="69" t="str">
        <f>VLOOKUP(L190,'Influencer Category'!B:C,2,0)</f>
        <v>Business</v>
      </c>
      <c r="N190">
        <v>23</v>
      </c>
      <c r="O190" s="70">
        <f>VLOOKUP(N190,'Influencer Agency'!B:C,2,0)</f>
        <v>3.7499999999999999E-2</v>
      </c>
      <c r="P190" t="str">
        <f>INDEX('Influencer Agency'!$A$1:$B$46,MATCH(N190,'Influencer Agency'!$B$1:$B$46,0),1)</f>
        <v>Minnesota</v>
      </c>
      <c r="Q190" s="69">
        <f t="shared" si="2"/>
        <v>2011</v>
      </c>
      <c r="R190">
        <f xml:space="preserve"> LEN(SUBSTITUTE(A190,{"@"},""))</f>
        <v>10</v>
      </c>
      <c r="S190" s="69">
        <v>2900000</v>
      </c>
    </row>
    <row r="191" spans="1:19" x14ac:dyDescent="0.2">
      <c r="A191" t="s">
        <v>312</v>
      </c>
      <c r="B191" t="s">
        <v>116</v>
      </c>
      <c r="C191">
        <v>165</v>
      </c>
      <c r="D191" s="2">
        <v>239267</v>
      </c>
      <c r="E191">
        <v>374</v>
      </c>
      <c r="F191" s="3">
        <v>12400</v>
      </c>
      <c r="G191" s="3">
        <v>16200</v>
      </c>
      <c r="H191" s="3">
        <v>3600</v>
      </c>
      <c r="I191" s="1">
        <v>1.9E-3</v>
      </c>
      <c r="J191" s="4">
        <v>41821</v>
      </c>
      <c r="K191" t="s">
        <v>92</v>
      </c>
      <c r="L191">
        <v>7</v>
      </c>
      <c r="M191" s="69" t="str">
        <f>VLOOKUP(L191,'Influencer Category'!B:C,2,0)</f>
        <v>Comics</v>
      </c>
      <c r="N191">
        <v>26</v>
      </c>
      <c r="O191" s="70">
        <f>VLOOKUP(N191,'Influencer Agency'!B:C,2,0)</f>
        <v>3.56E-2</v>
      </c>
      <c r="P191" t="str">
        <f>INDEX('Influencer Agency'!$A$1:$B$46,MATCH(N191,'Influencer Agency'!$B$1:$B$46,0),1)</f>
        <v>Montana</v>
      </c>
      <c r="Q191" s="69">
        <f t="shared" si="2"/>
        <v>2014</v>
      </c>
      <c r="R191">
        <f xml:space="preserve"> LEN(SUBSTITUTE(A191,{"@"},""))</f>
        <v>9</v>
      </c>
      <c r="S191" s="69">
        <v>1100000</v>
      </c>
    </row>
    <row r="192" spans="1:19" x14ac:dyDescent="0.2">
      <c r="A192" t="s">
        <v>313</v>
      </c>
      <c r="B192" t="s">
        <v>106</v>
      </c>
      <c r="C192">
        <v>227</v>
      </c>
      <c r="D192" s="2">
        <v>5676</v>
      </c>
      <c r="E192">
        <v>164</v>
      </c>
      <c r="F192" s="3">
        <v>1500</v>
      </c>
      <c r="G192" s="3">
        <v>7500</v>
      </c>
      <c r="H192" s="3">
        <v>10800</v>
      </c>
      <c r="I192" s="1">
        <v>1.6000000000000001E-3</v>
      </c>
      <c r="J192" s="4">
        <v>43374</v>
      </c>
      <c r="K192" t="s">
        <v>85</v>
      </c>
      <c r="L192">
        <v>3</v>
      </c>
      <c r="M192" s="69" t="str">
        <f>VLOOKUP(L192,'Influencer Category'!B:C,2,0)</f>
        <v>Auto &amp; Vehicles</v>
      </c>
      <c r="N192">
        <v>29</v>
      </c>
      <c r="O192" s="70">
        <f>VLOOKUP(N192,'Influencer Agency'!B:C,2,0)</f>
        <v>3.5200000000000002E-2</v>
      </c>
      <c r="P192" t="str">
        <f>INDEX('Influencer Agency'!$A$1:$B$46,MATCH(N192,'Influencer Agency'!$B$1:$B$46,0),1)</f>
        <v>New Hampshire</v>
      </c>
      <c r="Q192" s="69">
        <f t="shared" si="2"/>
        <v>2018</v>
      </c>
      <c r="R192">
        <f xml:space="preserve"> LEN(SUBSTITUTE(A192,{"@"},""))</f>
        <v>9</v>
      </c>
      <c r="S192" s="69">
        <v>500000</v>
      </c>
    </row>
    <row r="193" spans="1:19" x14ac:dyDescent="0.2">
      <c r="A193" t="s">
        <v>314</v>
      </c>
      <c r="B193" t="s">
        <v>119</v>
      </c>
      <c r="C193">
        <v>231</v>
      </c>
      <c r="D193">
        <v>647</v>
      </c>
      <c r="E193">
        <v>219</v>
      </c>
      <c r="F193" s="3">
        <v>1000</v>
      </c>
      <c r="G193" s="3">
        <v>5600</v>
      </c>
      <c r="H193" s="3">
        <v>13700</v>
      </c>
      <c r="I193" s="1">
        <v>2.3E-3</v>
      </c>
      <c r="J193" s="4">
        <v>40664</v>
      </c>
      <c r="K193" t="s">
        <v>92</v>
      </c>
      <c r="L193">
        <v>4</v>
      </c>
      <c r="M193" s="69" t="str">
        <f>VLOOKUP(L193,'Influencer Category'!B:C,2,0)</f>
        <v>Beauty</v>
      </c>
      <c r="N193">
        <v>12</v>
      </c>
      <c r="O193" s="70">
        <f>VLOOKUP(N193,'Influencer Agency'!B:C,2,0)</f>
        <v>6.0900000000000003E-2</v>
      </c>
      <c r="P193" t="str">
        <f>INDEX('Influencer Agency'!$A$1:$B$46,MATCH(N193,'Influencer Agency'!$B$1:$B$46,0),1)</f>
        <v>Idaho</v>
      </c>
      <c r="Q193" s="69">
        <f t="shared" si="2"/>
        <v>2011</v>
      </c>
      <c r="R193">
        <f xml:space="preserve"> LEN(SUBSTITUTE(A193,{"@"},""))</f>
        <v>12</v>
      </c>
      <c r="S193" s="69">
        <v>390000</v>
      </c>
    </row>
    <row r="194" spans="1:19" x14ac:dyDescent="0.2">
      <c r="A194" t="s">
        <v>315</v>
      </c>
      <c r="B194" t="s">
        <v>121</v>
      </c>
      <c r="C194">
        <v>249</v>
      </c>
      <c r="D194" s="2">
        <v>284880</v>
      </c>
      <c r="E194" s="2">
        <v>10614</v>
      </c>
      <c r="F194" s="3">
        <v>3400</v>
      </c>
      <c r="G194" s="3">
        <v>7000</v>
      </c>
      <c r="H194" s="3">
        <v>4400</v>
      </c>
      <c r="I194" s="1">
        <v>1.1000000000000001E-3</v>
      </c>
      <c r="J194" s="4">
        <v>40664</v>
      </c>
      <c r="K194" t="s">
        <v>85</v>
      </c>
      <c r="L194">
        <v>5</v>
      </c>
      <c r="M194" s="69" t="str">
        <f>VLOOKUP(L194,'Influencer Category'!B:C,2,0)</f>
        <v>Books &amp; Reference</v>
      </c>
      <c r="N194">
        <v>33</v>
      </c>
      <c r="O194" s="70">
        <f>VLOOKUP(N194,'Influencer Agency'!B:C,2,0)</f>
        <v>5.9400000000000001E-2</v>
      </c>
      <c r="P194" t="str">
        <f>INDEX('Influencer Agency'!$A$1:$B$46,MATCH(N194,'Influencer Agency'!$B$1:$B$46,0),1)</f>
        <v>North Carolina</v>
      </c>
      <c r="Q194" s="69">
        <f t="shared" si="2"/>
        <v>2011</v>
      </c>
      <c r="R194">
        <f xml:space="preserve"> LEN(SUBSTITUTE(A194,{"@"},""))</f>
        <v>12</v>
      </c>
      <c r="S194" s="69">
        <v>1900000</v>
      </c>
    </row>
    <row r="195" spans="1:19" x14ac:dyDescent="0.2">
      <c r="A195" t="s">
        <v>316</v>
      </c>
      <c r="B195" t="s">
        <v>84</v>
      </c>
      <c r="C195">
        <v>670</v>
      </c>
      <c r="D195" s="2">
        <v>282410</v>
      </c>
      <c r="E195" s="2">
        <v>1033</v>
      </c>
      <c r="F195" s="3">
        <v>5500</v>
      </c>
      <c r="G195" s="3">
        <v>29000</v>
      </c>
      <c r="H195" s="3">
        <v>2500</v>
      </c>
      <c r="I195" s="1">
        <v>1.4E-3</v>
      </c>
      <c r="J195" s="4">
        <v>40664</v>
      </c>
      <c r="K195" t="s">
        <v>85</v>
      </c>
      <c r="L195">
        <v>6</v>
      </c>
      <c r="M195" s="69" t="str">
        <f>VLOOKUP(L195,'Influencer Category'!B:C,2,0)</f>
        <v>Business</v>
      </c>
      <c r="N195">
        <v>21</v>
      </c>
      <c r="O195" s="70">
        <f>VLOOKUP(N195,'Influencer Agency'!B:C,2,0)</f>
        <v>5.6800000000000003E-2</v>
      </c>
      <c r="P195" t="str">
        <f>INDEX('Influencer Agency'!$A$1:$B$46,MATCH(N195,'Influencer Agency'!$B$1:$B$46,0),1)</f>
        <v>Massachusetts</v>
      </c>
      <c r="Q195" s="69">
        <f t="shared" ref="Q195:Q221" si="3">YEAR(J:J)</f>
        <v>2011</v>
      </c>
      <c r="R195">
        <f xml:space="preserve"> LEN(SUBSTITUTE(A195,{"@"},""))</f>
        <v>13</v>
      </c>
      <c r="S195" s="69">
        <v>4500000</v>
      </c>
    </row>
    <row r="196" spans="1:19" x14ac:dyDescent="0.2">
      <c r="A196" t="s">
        <v>317</v>
      </c>
      <c r="B196" t="s">
        <v>87</v>
      </c>
      <c r="C196" s="2">
        <v>1002</v>
      </c>
      <c r="D196" s="2">
        <v>128998</v>
      </c>
      <c r="E196" s="2">
        <v>1641</v>
      </c>
      <c r="F196" s="3">
        <v>3500</v>
      </c>
      <c r="G196" s="3">
        <v>12000</v>
      </c>
      <c r="H196" s="3">
        <v>3500</v>
      </c>
      <c r="I196" s="1">
        <v>1.9E-3</v>
      </c>
      <c r="J196" s="4">
        <v>43556</v>
      </c>
      <c r="K196" t="s">
        <v>85</v>
      </c>
      <c r="L196">
        <v>7</v>
      </c>
      <c r="M196" s="69" t="str">
        <f>VLOOKUP(L196,'Influencer Category'!B:C,2,0)</f>
        <v>Comics</v>
      </c>
      <c r="N196">
        <v>40</v>
      </c>
      <c r="O196" s="70">
        <f>VLOOKUP(N196,'Influencer Agency'!B:C,2,0)</f>
        <v>5.6800000000000003E-2</v>
      </c>
      <c r="P196" t="str">
        <f>INDEX('Influencer Agency'!$A$1:$B$46,MATCH(N196,'Influencer Agency'!$B$1:$B$46,0),1)</f>
        <v>South Carolina</v>
      </c>
      <c r="Q196" s="69">
        <f t="shared" si="3"/>
        <v>2019</v>
      </c>
      <c r="R196">
        <f xml:space="preserve"> LEN(SUBSTITUTE(A196,{"@"},""))</f>
        <v>16</v>
      </c>
      <c r="S196" s="69">
        <v>8200000</v>
      </c>
    </row>
    <row r="197" spans="1:19" x14ac:dyDescent="0.2">
      <c r="A197" t="s">
        <v>318</v>
      </c>
      <c r="B197" t="s">
        <v>89</v>
      </c>
      <c r="C197">
        <v>412</v>
      </c>
      <c r="D197" s="2">
        <v>387450</v>
      </c>
      <c r="E197">
        <v>361</v>
      </c>
      <c r="F197" s="3">
        <v>12000</v>
      </c>
      <c r="G197" s="3">
        <v>15000</v>
      </c>
      <c r="H197" s="3">
        <v>2000</v>
      </c>
      <c r="I197" s="1">
        <v>2.5000000000000001E-3</v>
      </c>
      <c r="J197" s="4">
        <v>40664</v>
      </c>
      <c r="K197" t="s">
        <v>85</v>
      </c>
      <c r="L197">
        <v>1</v>
      </c>
      <c r="M197" s="69" t="str">
        <f>VLOOKUP(L197,'Influencer Category'!B:C,2,0)</f>
        <v>Adventure</v>
      </c>
      <c r="N197">
        <v>13</v>
      </c>
      <c r="O197" s="70">
        <f>VLOOKUP(N197,'Influencer Agency'!B:C,2,0)</f>
        <v>5.6399999999999999E-2</v>
      </c>
      <c r="P197" t="str">
        <f>INDEX('Influencer Agency'!$A$1:$B$46,MATCH(N197,'Influencer Agency'!$B$1:$B$46,0),1)</f>
        <v>Illinois</v>
      </c>
      <c r="Q197" s="69">
        <f t="shared" si="3"/>
        <v>2011</v>
      </c>
      <c r="R197">
        <f xml:space="preserve"> LEN(SUBSTITUTE(A197,{"@"},""))</f>
        <v>13</v>
      </c>
      <c r="S197" s="69">
        <v>4100000</v>
      </c>
    </row>
    <row r="198" spans="1:19" x14ac:dyDescent="0.2">
      <c r="A198" t="s">
        <v>319</v>
      </c>
      <c r="B198" t="s">
        <v>91</v>
      </c>
      <c r="C198">
        <v>878</v>
      </c>
      <c r="D198" s="2">
        <v>24921</v>
      </c>
      <c r="E198">
        <v>439</v>
      </c>
      <c r="F198" s="3">
        <v>1200</v>
      </c>
      <c r="G198" s="3">
        <v>5000</v>
      </c>
      <c r="H198" s="3">
        <v>9000</v>
      </c>
      <c r="I198" s="1">
        <v>8.0000000000000004E-4</v>
      </c>
      <c r="J198" s="4">
        <v>40664</v>
      </c>
      <c r="K198" t="s">
        <v>92</v>
      </c>
      <c r="L198">
        <v>18</v>
      </c>
      <c r="M198" s="69" t="str">
        <f>VLOOKUP(L198,'Influencer Category'!B:C,2,0)</f>
        <v>Productivity</v>
      </c>
      <c r="N198">
        <v>20</v>
      </c>
      <c r="O198" s="70">
        <f>VLOOKUP(N198,'Influencer Agency'!B:C,2,0)</f>
        <v>5.6300000000000003E-2</v>
      </c>
      <c r="P198" t="str">
        <f>INDEX('Influencer Agency'!$A$1:$B$46,MATCH(N198,'Influencer Agency'!$B$1:$B$46,0),1)</f>
        <v>Maryland</v>
      </c>
      <c r="Q198" s="69">
        <f t="shared" si="3"/>
        <v>2011</v>
      </c>
      <c r="R198">
        <f xml:space="preserve"> LEN(SUBSTITUTE(A198,{"@"},""))</f>
        <v>13</v>
      </c>
      <c r="S198" s="69">
        <v>300000</v>
      </c>
    </row>
    <row r="199" spans="1:19" x14ac:dyDescent="0.2">
      <c r="A199" t="s">
        <v>320</v>
      </c>
      <c r="B199" t="s">
        <v>94</v>
      </c>
      <c r="C199">
        <v>300</v>
      </c>
      <c r="D199" s="2">
        <v>42849</v>
      </c>
      <c r="E199">
        <v>866</v>
      </c>
      <c r="F199" s="3">
        <v>1000</v>
      </c>
      <c r="G199" s="3">
        <v>3000</v>
      </c>
      <c r="H199" s="3">
        <v>13000</v>
      </c>
      <c r="I199" s="1">
        <v>1.6999999999999999E-3</v>
      </c>
      <c r="J199" s="4">
        <v>41821</v>
      </c>
      <c r="K199" t="s">
        <v>92</v>
      </c>
      <c r="L199">
        <v>19</v>
      </c>
      <c r="M199" s="69" t="str">
        <f>VLOOKUP(L199,'Influencer Category'!B:C,2,0)</f>
        <v>Shopping</v>
      </c>
      <c r="N199">
        <v>31</v>
      </c>
      <c r="O199" s="70">
        <f>VLOOKUP(N199,'Influencer Agency'!B:C,2,0)</f>
        <v>5.4100000000000002E-2</v>
      </c>
      <c r="P199" t="str">
        <f>INDEX('Influencer Agency'!$A$1:$B$46,MATCH(N199,'Influencer Agency'!$B$1:$B$46,0),1)</f>
        <v>New Mexico</v>
      </c>
      <c r="Q199" s="69">
        <f t="shared" si="3"/>
        <v>2014</v>
      </c>
      <c r="R199">
        <f xml:space="preserve"> LEN(SUBSTITUTE(A199,{"@"},""))</f>
        <v>14</v>
      </c>
      <c r="S199" s="69">
        <v>890000</v>
      </c>
    </row>
    <row r="200" spans="1:19" x14ac:dyDescent="0.2">
      <c r="A200" t="s">
        <v>321</v>
      </c>
      <c r="B200" t="s">
        <v>96</v>
      </c>
      <c r="C200">
        <v>902</v>
      </c>
      <c r="D200" s="2">
        <v>290192</v>
      </c>
      <c r="E200" s="2">
        <v>10991</v>
      </c>
      <c r="F200" s="3">
        <v>3000</v>
      </c>
      <c r="G200" s="3">
        <v>6000</v>
      </c>
      <c r="H200" s="3">
        <v>2500</v>
      </c>
      <c r="I200" s="1">
        <v>2.2000000000000001E-3</v>
      </c>
      <c r="J200" s="4">
        <v>40664</v>
      </c>
      <c r="K200" t="s">
        <v>92</v>
      </c>
      <c r="L200">
        <v>20</v>
      </c>
      <c r="M200" s="69" t="str">
        <f>VLOOKUP(L200,'Influencer Category'!B:C,2,0)</f>
        <v>Social</v>
      </c>
      <c r="N200">
        <v>30</v>
      </c>
      <c r="O200" s="70">
        <f>VLOOKUP(N200,'Influencer Agency'!B:C,2,0)</f>
        <v>4.7500000000000001E-2</v>
      </c>
      <c r="P200" t="str">
        <f>INDEX('Influencer Agency'!$A$1:$B$46,MATCH(N200,'Influencer Agency'!$B$1:$B$46,0),1)</f>
        <v>New Jersey</v>
      </c>
      <c r="Q200" s="69">
        <f t="shared" si="3"/>
        <v>2011</v>
      </c>
      <c r="R200">
        <f xml:space="preserve"> LEN(SUBSTITUTE(A200,{"@"},""))</f>
        <v>15</v>
      </c>
      <c r="S200" s="69">
        <v>2900000</v>
      </c>
    </row>
    <row r="201" spans="1:19" x14ac:dyDescent="0.2">
      <c r="A201" t="s">
        <v>322</v>
      </c>
      <c r="B201" t="s">
        <v>116</v>
      </c>
      <c r="C201">
        <v>165</v>
      </c>
      <c r="D201" s="2">
        <v>239267</v>
      </c>
      <c r="E201">
        <v>374</v>
      </c>
      <c r="F201" s="3">
        <v>12400</v>
      </c>
      <c r="G201" s="3">
        <v>16200</v>
      </c>
      <c r="H201" s="3">
        <v>3600</v>
      </c>
      <c r="I201" s="1">
        <v>2.0999999999999999E-3</v>
      </c>
      <c r="J201" s="4">
        <v>43556</v>
      </c>
      <c r="K201" t="s">
        <v>92</v>
      </c>
      <c r="L201">
        <v>3</v>
      </c>
      <c r="M201" s="69" t="str">
        <f>VLOOKUP(L201,'Influencer Category'!B:C,2,0)</f>
        <v>Auto &amp; Vehicles</v>
      </c>
      <c r="N201">
        <v>35</v>
      </c>
      <c r="O201" s="70">
        <f>VLOOKUP(N201,'Influencer Agency'!B:C,2,0)</f>
        <v>4.6899999999999997E-2</v>
      </c>
      <c r="P201" t="str">
        <f>INDEX('Influencer Agency'!$A$1:$B$46,MATCH(N201,'Influencer Agency'!$B$1:$B$46,0),1)</f>
        <v>Ohio</v>
      </c>
      <c r="Q201" s="69">
        <f t="shared" si="3"/>
        <v>2019</v>
      </c>
      <c r="R201">
        <f xml:space="preserve"> LEN(SUBSTITUTE(A201,{"@"},""))</f>
        <v>14</v>
      </c>
      <c r="S201" s="69">
        <v>1100000</v>
      </c>
    </row>
    <row r="202" spans="1:19" x14ac:dyDescent="0.2">
      <c r="A202" t="s">
        <v>323</v>
      </c>
      <c r="B202" t="s">
        <v>106</v>
      </c>
      <c r="C202">
        <v>227</v>
      </c>
      <c r="D202" s="2">
        <v>5676</v>
      </c>
      <c r="E202">
        <v>164</v>
      </c>
      <c r="F202" s="3">
        <v>1500</v>
      </c>
      <c r="G202" s="3">
        <v>7500</v>
      </c>
      <c r="H202" s="3">
        <v>10800</v>
      </c>
      <c r="I202" s="1">
        <v>1.4E-3</v>
      </c>
      <c r="J202" s="4">
        <v>40664</v>
      </c>
      <c r="K202" t="s">
        <v>85</v>
      </c>
      <c r="L202">
        <v>4</v>
      </c>
      <c r="M202" s="69" t="str">
        <f>VLOOKUP(L202,'Influencer Category'!B:C,2,0)</f>
        <v>Beauty</v>
      </c>
      <c r="N202">
        <v>11</v>
      </c>
      <c r="O202" s="70">
        <f>VLOOKUP(N202,'Influencer Agency'!B:C,2,0)</f>
        <v>4.53E-2</v>
      </c>
      <c r="P202" t="str">
        <f>INDEX('Influencer Agency'!$A$1:$B$46,MATCH(N202,'Influencer Agency'!$B$1:$B$46,0),1)</f>
        <v>Hawaii</v>
      </c>
      <c r="Q202" s="69">
        <f t="shared" si="3"/>
        <v>2011</v>
      </c>
      <c r="R202">
        <f xml:space="preserve"> LEN(SUBSTITUTE(A202,{"@"},""))</f>
        <v>13</v>
      </c>
      <c r="S202" s="69">
        <v>500000</v>
      </c>
    </row>
    <row r="203" spans="1:19" x14ac:dyDescent="0.2">
      <c r="A203" t="s">
        <v>324</v>
      </c>
      <c r="B203" t="s">
        <v>119</v>
      </c>
      <c r="C203">
        <v>231</v>
      </c>
      <c r="D203">
        <v>647</v>
      </c>
      <c r="E203">
        <v>219</v>
      </c>
      <c r="F203" s="3">
        <v>1000</v>
      </c>
      <c r="G203" s="3">
        <v>5600</v>
      </c>
      <c r="H203" s="3">
        <v>13700</v>
      </c>
      <c r="I203" s="1">
        <v>1.5E-3</v>
      </c>
      <c r="J203" s="4">
        <v>43556</v>
      </c>
      <c r="K203" t="s">
        <v>85</v>
      </c>
      <c r="L203">
        <v>5</v>
      </c>
      <c r="M203" s="69" t="str">
        <f>VLOOKUP(L203,'Influencer Category'!B:C,2,0)</f>
        <v>Books &amp; Reference</v>
      </c>
      <c r="N203">
        <v>10</v>
      </c>
      <c r="O203" s="70">
        <f>VLOOKUP(N203,'Influencer Agency'!B:C,2,0)</f>
        <v>4.3999999999999997E-2</v>
      </c>
      <c r="P203" t="str">
        <f>INDEX('Influencer Agency'!$A$1:$B$46,MATCH(N203,'Influencer Agency'!$B$1:$B$46,0),1)</f>
        <v>Georgia</v>
      </c>
      <c r="Q203" s="69">
        <f t="shared" si="3"/>
        <v>2019</v>
      </c>
      <c r="R203">
        <f xml:space="preserve"> LEN(SUBSTITUTE(A203,{"@"},""))</f>
        <v>8</v>
      </c>
      <c r="S203" s="69">
        <v>390000</v>
      </c>
    </row>
    <row r="204" spans="1:19" x14ac:dyDescent="0.2">
      <c r="A204" t="s">
        <v>325</v>
      </c>
      <c r="B204" t="s">
        <v>121</v>
      </c>
      <c r="C204">
        <v>249</v>
      </c>
      <c r="D204" s="2">
        <v>284880</v>
      </c>
      <c r="E204" s="2">
        <v>10614</v>
      </c>
      <c r="F204" s="3">
        <v>3400</v>
      </c>
      <c r="G204" s="3">
        <v>7000</v>
      </c>
      <c r="H204" s="3">
        <v>4400</v>
      </c>
      <c r="I204" s="1">
        <v>1.9E-3</v>
      </c>
      <c r="J204" s="4">
        <v>43282</v>
      </c>
      <c r="K204" t="s">
        <v>92</v>
      </c>
      <c r="L204">
        <v>6</v>
      </c>
      <c r="M204" s="69" t="str">
        <f>VLOOKUP(L204,'Influencer Category'!B:C,2,0)</f>
        <v>Business</v>
      </c>
      <c r="N204">
        <v>44</v>
      </c>
      <c r="O204" s="70">
        <f>VLOOKUP(N204,'Influencer Agency'!B:C,2,0)</f>
        <v>4.3099999999999999E-2</v>
      </c>
      <c r="P204" t="str">
        <f>INDEX('Influencer Agency'!$A$1:$B$46,MATCH(N204,'Influencer Agency'!$B$1:$B$46,0),1)</f>
        <v>Utah</v>
      </c>
      <c r="Q204" s="69">
        <f t="shared" si="3"/>
        <v>2018</v>
      </c>
      <c r="R204">
        <f xml:space="preserve"> LEN(SUBSTITUTE(A204,{"@"},""))</f>
        <v>9</v>
      </c>
      <c r="S204" s="69">
        <v>1900000</v>
      </c>
    </row>
    <row r="205" spans="1:19" x14ac:dyDescent="0.2">
      <c r="A205" t="s">
        <v>326</v>
      </c>
      <c r="B205" t="s">
        <v>89</v>
      </c>
      <c r="C205">
        <v>412</v>
      </c>
      <c r="D205" s="2">
        <v>387450</v>
      </c>
      <c r="E205">
        <v>361</v>
      </c>
      <c r="F205" s="3">
        <v>12000</v>
      </c>
      <c r="G205" s="3">
        <v>15000</v>
      </c>
      <c r="H205" s="3">
        <v>2000</v>
      </c>
      <c r="I205" s="1">
        <v>2.2000000000000001E-3</v>
      </c>
      <c r="J205" s="4">
        <v>41640</v>
      </c>
      <c r="K205" t="s">
        <v>85</v>
      </c>
      <c r="L205">
        <v>3</v>
      </c>
      <c r="M205" s="69" t="str">
        <f>VLOOKUP(L205,'Influencer Category'!B:C,2,0)</f>
        <v>Auto &amp; Vehicles</v>
      </c>
      <c r="N205">
        <v>23</v>
      </c>
      <c r="O205" s="70">
        <f>VLOOKUP(N205,'Influencer Agency'!B:C,2,0)</f>
        <v>3.7499999999999999E-2</v>
      </c>
      <c r="P205" t="str">
        <f>INDEX('Influencer Agency'!$A$1:$B$46,MATCH(N205,'Influencer Agency'!$B$1:$B$46,0),1)</f>
        <v>Minnesota</v>
      </c>
      <c r="Q205" s="69">
        <f t="shared" si="3"/>
        <v>2014</v>
      </c>
      <c r="R205">
        <f xml:space="preserve"> LEN(SUBSTITUTE(A205,{"@"},""))</f>
        <v>17</v>
      </c>
      <c r="S205" s="69">
        <v>4100000</v>
      </c>
    </row>
    <row r="206" spans="1:19" x14ac:dyDescent="0.2">
      <c r="A206" t="s">
        <v>327</v>
      </c>
      <c r="B206" t="s">
        <v>91</v>
      </c>
      <c r="C206">
        <v>878</v>
      </c>
      <c r="D206" s="2">
        <v>24921</v>
      </c>
      <c r="E206">
        <v>439</v>
      </c>
      <c r="F206" s="3">
        <v>1200</v>
      </c>
      <c r="G206" s="3">
        <v>5000</v>
      </c>
      <c r="H206" s="3">
        <v>9000</v>
      </c>
      <c r="I206" s="1">
        <v>8.0000000000000004E-4</v>
      </c>
      <c r="J206" s="4">
        <v>42979</v>
      </c>
      <c r="K206" t="s">
        <v>92</v>
      </c>
      <c r="L206">
        <v>2</v>
      </c>
      <c r="M206" s="69" t="str">
        <f>VLOOKUP(L206,'Influencer Category'!B:C,2,0)</f>
        <v>Art &amp; Design</v>
      </c>
      <c r="N206">
        <v>26</v>
      </c>
      <c r="O206" s="70">
        <f>VLOOKUP(N206,'Influencer Agency'!B:C,2,0)</f>
        <v>3.56E-2</v>
      </c>
      <c r="P206" t="str">
        <f>INDEX('Influencer Agency'!$A$1:$B$46,MATCH(N206,'Influencer Agency'!$B$1:$B$46,0),1)</f>
        <v>Montana</v>
      </c>
      <c r="Q206" s="69">
        <f t="shared" si="3"/>
        <v>2017</v>
      </c>
      <c r="R206">
        <f xml:space="preserve"> LEN(SUBSTITUTE(A206,{"@"},""))</f>
        <v>9</v>
      </c>
      <c r="S206" s="69">
        <v>300000</v>
      </c>
    </row>
    <row r="207" spans="1:19" x14ac:dyDescent="0.2">
      <c r="A207" t="s">
        <v>328</v>
      </c>
      <c r="B207" t="s">
        <v>94</v>
      </c>
      <c r="C207">
        <v>300</v>
      </c>
      <c r="D207" s="2">
        <v>42849</v>
      </c>
      <c r="E207">
        <v>866</v>
      </c>
      <c r="F207" s="3">
        <v>1000</v>
      </c>
      <c r="G207" s="3">
        <v>3000</v>
      </c>
      <c r="H207" s="3">
        <v>13000</v>
      </c>
      <c r="I207" s="1">
        <v>2E-3</v>
      </c>
      <c r="J207" s="4">
        <v>41091</v>
      </c>
      <c r="K207" t="s">
        <v>85</v>
      </c>
      <c r="L207">
        <v>3</v>
      </c>
      <c r="M207" s="69" t="str">
        <f>VLOOKUP(L207,'Influencer Category'!B:C,2,0)</f>
        <v>Auto &amp; Vehicles</v>
      </c>
      <c r="N207">
        <v>29</v>
      </c>
      <c r="O207" s="70">
        <f>VLOOKUP(N207,'Influencer Agency'!B:C,2,0)</f>
        <v>3.5200000000000002E-2</v>
      </c>
      <c r="P207" t="str">
        <f>INDEX('Influencer Agency'!$A$1:$B$46,MATCH(N207,'Influencer Agency'!$B$1:$B$46,0),1)</f>
        <v>New Hampshire</v>
      </c>
      <c r="Q207" s="69">
        <f t="shared" si="3"/>
        <v>2012</v>
      </c>
      <c r="R207">
        <f xml:space="preserve"> LEN(SUBSTITUTE(A207,{"@"},""))</f>
        <v>14</v>
      </c>
      <c r="S207" s="69">
        <v>890000</v>
      </c>
    </row>
    <row r="208" spans="1:19" x14ac:dyDescent="0.2">
      <c r="A208" t="s">
        <v>329</v>
      </c>
      <c r="B208" t="s">
        <v>96</v>
      </c>
      <c r="C208">
        <v>902</v>
      </c>
      <c r="D208" s="2">
        <v>290192</v>
      </c>
      <c r="E208" s="2">
        <v>10991</v>
      </c>
      <c r="F208" s="3">
        <v>3000</v>
      </c>
      <c r="G208" s="3">
        <v>6000</v>
      </c>
      <c r="H208" s="3">
        <v>2500</v>
      </c>
      <c r="I208" s="1">
        <v>1.5E-3</v>
      </c>
      <c r="J208" s="4">
        <v>40664</v>
      </c>
      <c r="K208" t="s">
        <v>92</v>
      </c>
      <c r="L208">
        <v>3</v>
      </c>
      <c r="M208" s="69" t="str">
        <f>VLOOKUP(L208,'Influencer Category'!B:C,2,0)</f>
        <v>Auto &amp; Vehicles</v>
      </c>
      <c r="N208">
        <v>19</v>
      </c>
      <c r="O208" s="70">
        <f>VLOOKUP(N208,'Influencer Agency'!B:C,2,0)</f>
        <v>3.4599999999999999E-2</v>
      </c>
      <c r="P208" t="str">
        <f>INDEX('Influencer Agency'!$A$1:$B$46,MATCH(N208,'Influencer Agency'!$B$1:$B$46,0),1)</f>
        <v>Maine</v>
      </c>
      <c r="Q208" s="69">
        <f t="shared" si="3"/>
        <v>2011</v>
      </c>
      <c r="R208">
        <f xml:space="preserve"> LEN(SUBSTITUTE(A208,{"@"},""))</f>
        <v>10</v>
      </c>
      <c r="S208" s="69">
        <v>2900000</v>
      </c>
    </row>
    <row r="209" spans="1:19" x14ac:dyDescent="0.2">
      <c r="A209" t="s">
        <v>330</v>
      </c>
      <c r="B209" t="s">
        <v>102</v>
      </c>
      <c r="C209">
        <v>165</v>
      </c>
      <c r="D209" s="2">
        <v>239267</v>
      </c>
      <c r="E209">
        <v>374</v>
      </c>
      <c r="F209" s="3">
        <v>12400</v>
      </c>
      <c r="G209" s="3">
        <v>16200</v>
      </c>
      <c r="H209" s="3">
        <v>3600</v>
      </c>
      <c r="I209" s="1">
        <v>2.8E-3</v>
      </c>
      <c r="J209" s="4">
        <v>41821</v>
      </c>
      <c r="K209" t="s">
        <v>92</v>
      </c>
      <c r="L209">
        <v>2</v>
      </c>
      <c r="M209" s="69" t="str">
        <f>VLOOKUP(L209,'Influencer Category'!B:C,2,0)</f>
        <v>Art &amp; Design</v>
      </c>
      <c r="N209">
        <v>21</v>
      </c>
      <c r="O209" s="70">
        <f>VLOOKUP(N209,'Influencer Agency'!B:C,2,0)</f>
        <v>5.6800000000000003E-2</v>
      </c>
      <c r="P209" t="str">
        <f>INDEX('Influencer Agency'!$A$1:$B$46,MATCH(N209,'Influencer Agency'!$B$1:$B$46,0),1)</f>
        <v>Massachusetts</v>
      </c>
      <c r="Q209" s="69">
        <f t="shared" si="3"/>
        <v>2014</v>
      </c>
      <c r="R209">
        <f xml:space="preserve"> LEN(SUBSTITUTE(A209,{"@"},""))</f>
        <v>12</v>
      </c>
      <c r="S209" s="69">
        <v>3700000</v>
      </c>
    </row>
    <row r="210" spans="1:19" x14ac:dyDescent="0.2">
      <c r="A210" t="s">
        <v>331</v>
      </c>
      <c r="B210" t="s">
        <v>104</v>
      </c>
      <c r="C210">
        <v>227</v>
      </c>
      <c r="D210" s="2">
        <v>5676</v>
      </c>
      <c r="E210">
        <v>164</v>
      </c>
      <c r="F210" s="3">
        <v>1500</v>
      </c>
      <c r="G210" s="3">
        <v>7500</v>
      </c>
      <c r="H210" s="3">
        <v>10800</v>
      </c>
      <c r="I210" s="1">
        <v>1.1999999999999999E-3</v>
      </c>
      <c r="J210" s="4">
        <v>40664</v>
      </c>
      <c r="K210" t="s">
        <v>85</v>
      </c>
      <c r="L210">
        <v>3</v>
      </c>
      <c r="M210" s="69" t="str">
        <f>VLOOKUP(L210,'Influencer Category'!B:C,2,0)</f>
        <v>Auto &amp; Vehicles</v>
      </c>
      <c r="N210">
        <v>40</v>
      </c>
      <c r="O210" s="70">
        <f>VLOOKUP(N210,'Influencer Agency'!B:C,2,0)</f>
        <v>5.6800000000000003E-2</v>
      </c>
      <c r="P210" t="str">
        <f>INDEX('Influencer Agency'!$A$1:$B$46,MATCH(N210,'Influencer Agency'!$B$1:$B$46,0),1)</f>
        <v>South Carolina</v>
      </c>
      <c r="Q210" s="69">
        <f t="shared" si="3"/>
        <v>2011</v>
      </c>
      <c r="R210">
        <f xml:space="preserve"> LEN(SUBSTITUTE(A210,{"@"},""))</f>
        <v>16</v>
      </c>
      <c r="S210" s="69">
        <v>980000</v>
      </c>
    </row>
    <row r="211" spans="1:19" x14ac:dyDescent="0.2">
      <c r="A211" t="s">
        <v>332</v>
      </c>
      <c r="B211" t="s">
        <v>106</v>
      </c>
      <c r="C211">
        <v>231</v>
      </c>
      <c r="D211">
        <v>647</v>
      </c>
      <c r="E211">
        <v>219</v>
      </c>
      <c r="F211" s="3">
        <v>1000</v>
      </c>
      <c r="G211" s="3">
        <v>5600</v>
      </c>
      <c r="H211" s="3">
        <v>13700</v>
      </c>
      <c r="I211" s="1">
        <v>1.9E-3</v>
      </c>
      <c r="J211" s="4">
        <v>40664</v>
      </c>
      <c r="K211" t="s">
        <v>92</v>
      </c>
      <c r="L211">
        <v>3</v>
      </c>
      <c r="M211" s="69" t="str">
        <f>VLOOKUP(L211,'Influencer Category'!B:C,2,0)</f>
        <v>Auto &amp; Vehicles</v>
      </c>
      <c r="N211">
        <v>13</v>
      </c>
      <c r="O211" s="70">
        <f>VLOOKUP(N211,'Influencer Agency'!B:C,2,0)</f>
        <v>5.6399999999999999E-2</v>
      </c>
      <c r="P211" t="str">
        <f>INDEX('Influencer Agency'!$A$1:$B$46,MATCH(N211,'Influencer Agency'!$B$1:$B$46,0),1)</f>
        <v>Illinois</v>
      </c>
      <c r="Q211" s="69">
        <f t="shared" si="3"/>
        <v>2011</v>
      </c>
      <c r="R211">
        <f xml:space="preserve"> LEN(SUBSTITUTE(A211,{"@"},""))</f>
        <v>13</v>
      </c>
      <c r="S211" s="69">
        <v>500000</v>
      </c>
    </row>
    <row r="212" spans="1:19" x14ac:dyDescent="0.2">
      <c r="A212" t="s">
        <v>333</v>
      </c>
      <c r="B212" t="s">
        <v>108</v>
      </c>
      <c r="C212">
        <v>249</v>
      </c>
      <c r="D212" s="2">
        <v>284880</v>
      </c>
      <c r="E212" s="2">
        <v>10614</v>
      </c>
      <c r="F212" s="3">
        <v>3400</v>
      </c>
      <c r="G212" s="3">
        <v>7000</v>
      </c>
      <c r="H212" s="3">
        <v>4400</v>
      </c>
      <c r="I212" s="1">
        <v>2.2000000000000001E-3</v>
      </c>
      <c r="J212" s="4">
        <v>41821</v>
      </c>
      <c r="K212" t="s">
        <v>85</v>
      </c>
      <c r="L212">
        <v>1</v>
      </c>
      <c r="M212" s="69" t="str">
        <f>VLOOKUP(L212,'Influencer Category'!B:C,2,0)</f>
        <v>Adventure</v>
      </c>
      <c r="N212">
        <v>20</v>
      </c>
      <c r="O212" s="70">
        <f>VLOOKUP(N212,'Influencer Agency'!B:C,2,0)</f>
        <v>5.6300000000000003E-2</v>
      </c>
      <c r="P212" t="str">
        <f>INDEX('Influencer Agency'!$A$1:$B$46,MATCH(N212,'Influencer Agency'!$B$1:$B$46,0),1)</f>
        <v>Maryland</v>
      </c>
      <c r="Q212" s="69">
        <f t="shared" si="3"/>
        <v>2014</v>
      </c>
      <c r="R212">
        <f xml:space="preserve"> LEN(SUBSTITUTE(A212,{"@"},""))</f>
        <v>16</v>
      </c>
      <c r="S212" s="69">
        <v>7000000</v>
      </c>
    </row>
    <row r="213" spans="1:19" x14ac:dyDescent="0.2">
      <c r="A213" t="s">
        <v>334</v>
      </c>
      <c r="B213" t="s">
        <v>110</v>
      </c>
      <c r="C213" s="2">
        <v>1002</v>
      </c>
      <c r="D213" s="2">
        <v>128998</v>
      </c>
      <c r="E213" s="2">
        <v>1641</v>
      </c>
      <c r="F213" s="3">
        <v>3500</v>
      </c>
      <c r="G213" s="3">
        <v>12000</v>
      </c>
      <c r="H213" s="3">
        <v>3500</v>
      </c>
      <c r="I213" s="1">
        <v>2.8999999999999998E-3</v>
      </c>
      <c r="J213" s="4">
        <v>43282</v>
      </c>
      <c r="K213" t="s">
        <v>85</v>
      </c>
      <c r="L213">
        <v>1</v>
      </c>
      <c r="M213" s="69" t="str">
        <f>VLOOKUP(L213,'Influencer Category'!B:C,2,0)</f>
        <v>Adventure</v>
      </c>
      <c r="N213">
        <v>31</v>
      </c>
      <c r="O213" s="70">
        <f>VLOOKUP(N213,'Influencer Agency'!B:C,2,0)</f>
        <v>5.4100000000000002E-2</v>
      </c>
      <c r="P213" t="str">
        <f>INDEX('Influencer Agency'!$A$1:$B$46,MATCH(N213,'Influencer Agency'!$B$1:$B$46,0),1)</f>
        <v>New Mexico</v>
      </c>
      <c r="Q213" s="69">
        <f t="shared" si="3"/>
        <v>2018</v>
      </c>
      <c r="R213">
        <f xml:space="preserve"> LEN(SUBSTITUTE(A213,{"@"},""))</f>
        <v>14</v>
      </c>
      <c r="S213" s="69">
        <v>2500000</v>
      </c>
    </row>
    <row r="214" spans="1:19" x14ac:dyDescent="0.2">
      <c r="A214" t="s">
        <v>335</v>
      </c>
      <c r="B214" t="s">
        <v>106</v>
      </c>
      <c r="C214">
        <v>412</v>
      </c>
      <c r="D214" s="2">
        <v>387450</v>
      </c>
      <c r="E214">
        <v>361</v>
      </c>
      <c r="F214" s="3">
        <v>12000</v>
      </c>
      <c r="G214" s="3">
        <v>15000</v>
      </c>
      <c r="H214" s="3">
        <v>2000</v>
      </c>
      <c r="I214" s="1">
        <v>6.9999999999999999E-4</v>
      </c>
      <c r="J214" s="4">
        <v>41640</v>
      </c>
      <c r="K214" t="s">
        <v>85</v>
      </c>
      <c r="L214">
        <v>1</v>
      </c>
      <c r="M214" s="69" t="str">
        <f>VLOOKUP(L214,'Influencer Category'!B:C,2,0)</f>
        <v>Adventure</v>
      </c>
      <c r="N214">
        <v>24</v>
      </c>
      <c r="O214" s="70">
        <f>VLOOKUP(N214,'Influencer Agency'!B:C,2,0)</f>
        <v>5.2900000000000003E-2</v>
      </c>
      <c r="P214" t="str">
        <f>INDEX('Influencer Agency'!$A$1:$B$46,MATCH(N214,'Influencer Agency'!$B$1:$B$46,0),1)</f>
        <v>Mississippi</v>
      </c>
      <c r="Q214" s="69">
        <f t="shared" si="3"/>
        <v>2014</v>
      </c>
      <c r="R214">
        <f xml:space="preserve"> LEN(SUBSTITUTE(A214,{"@"},""))</f>
        <v>13</v>
      </c>
      <c r="S214" s="69">
        <v>500000</v>
      </c>
    </row>
    <row r="215" spans="1:19" x14ac:dyDescent="0.2">
      <c r="A215" t="s">
        <v>336</v>
      </c>
      <c r="B215" t="s">
        <v>110</v>
      </c>
      <c r="C215">
        <v>878</v>
      </c>
      <c r="D215" s="2">
        <v>24921</v>
      </c>
      <c r="E215">
        <v>439</v>
      </c>
      <c r="F215" s="3">
        <v>1200</v>
      </c>
      <c r="G215" s="3">
        <v>5000</v>
      </c>
      <c r="H215" s="3">
        <v>9000</v>
      </c>
      <c r="I215" s="1">
        <v>1.5E-3</v>
      </c>
      <c r="J215" s="4">
        <v>42979</v>
      </c>
      <c r="K215" t="s">
        <v>85</v>
      </c>
      <c r="L215">
        <v>1</v>
      </c>
      <c r="M215" s="69" t="str">
        <f>VLOOKUP(L215,'Influencer Category'!B:C,2,0)</f>
        <v>Adventure</v>
      </c>
      <c r="N215">
        <v>9</v>
      </c>
      <c r="O215" s="70">
        <f>VLOOKUP(N215,'Influencer Agency'!B:C,2,0)</f>
        <v>5.28E-2</v>
      </c>
      <c r="P215" t="str">
        <f>INDEX('Influencer Agency'!$A$1:$B$46,MATCH(N215,'Influencer Agency'!$B$1:$B$46,0),1)</f>
        <v>Florida</v>
      </c>
      <c r="Q215" s="69">
        <f t="shared" si="3"/>
        <v>2017</v>
      </c>
      <c r="R215">
        <f xml:space="preserve"> LEN(SUBSTITUTE(A215,{"@"},""))</f>
        <v>14</v>
      </c>
      <c r="S215" s="69">
        <v>2500000</v>
      </c>
    </row>
    <row r="216" spans="1:19" x14ac:dyDescent="0.2">
      <c r="A216" t="s">
        <v>337</v>
      </c>
      <c r="B216" t="s">
        <v>114</v>
      </c>
      <c r="C216">
        <v>670</v>
      </c>
      <c r="D216" s="2">
        <v>282410</v>
      </c>
      <c r="E216" s="2">
        <v>1033</v>
      </c>
      <c r="F216" s="3">
        <v>5500</v>
      </c>
      <c r="G216" s="3">
        <v>29000</v>
      </c>
      <c r="H216" s="3">
        <v>2500</v>
      </c>
      <c r="I216" s="1">
        <v>2.3E-3</v>
      </c>
      <c r="J216" s="4">
        <v>41091</v>
      </c>
      <c r="K216" t="s">
        <v>85</v>
      </c>
      <c r="L216">
        <v>6</v>
      </c>
      <c r="M216" s="69" t="str">
        <f>VLOOKUP(L216,'Influencer Category'!B:C,2,0)</f>
        <v>Business</v>
      </c>
      <c r="N216">
        <v>39</v>
      </c>
      <c r="O216" s="70">
        <f>VLOOKUP(N216,'Influencer Agency'!B:C,2,0)</f>
        <v>3.0300000000000001E-2</v>
      </c>
      <c r="P216" t="str">
        <f>INDEX('Influencer Agency'!$A$1:$B$46,MATCH(N216,'Influencer Agency'!$B$1:$B$46,0),1)</f>
        <v>Rhode Island</v>
      </c>
      <c r="Q216" s="69">
        <f t="shared" si="3"/>
        <v>2012</v>
      </c>
      <c r="R216">
        <f xml:space="preserve"> LEN(SUBSTITUTE(A216,{"@"},""))</f>
        <v>10</v>
      </c>
      <c r="S216" s="69">
        <v>3200000</v>
      </c>
    </row>
    <row r="217" spans="1:19" x14ac:dyDescent="0.2">
      <c r="A217" t="s">
        <v>338</v>
      </c>
      <c r="B217" t="s">
        <v>116</v>
      </c>
      <c r="C217" s="2">
        <v>1002</v>
      </c>
      <c r="D217" s="2">
        <v>128998</v>
      </c>
      <c r="E217" s="2">
        <v>1641</v>
      </c>
      <c r="F217" s="3">
        <v>3500</v>
      </c>
      <c r="G217" s="3">
        <v>12000</v>
      </c>
      <c r="H217" s="3">
        <v>3500</v>
      </c>
      <c r="I217" s="1">
        <v>2.3999999999999998E-3</v>
      </c>
      <c r="J217" s="4">
        <v>41821</v>
      </c>
      <c r="K217" t="s">
        <v>92</v>
      </c>
      <c r="L217">
        <v>6</v>
      </c>
      <c r="M217" s="69" t="str">
        <f>VLOOKUP(L217,'Influencer Category'!B:C,2,0)</f>
        <v>Business</v>
      </c>
      <c r="N217">
        <v>43</v>
      </c>
      <c r="O217" s="70">
        <f>VLOOKUP(N217,'Influencer Agency'!B:C,2,0)</f>
        <v>2.8899999999999999E-2</v>
      </c>
      <c r="P217" t="str">
        <f>INDEX('Influencer Agency'!$A$1:$B$46,MATCH(N217,'Influencer Agency'!$B$1:$B$46,0),1)</f>
        <v>Texas</v>
      </c>
      <c r="Q217" s="69">
        <f t="shared" si="3"/>
        <v>2014</v>
      </c>
      <c r="R217">
        <f xml:space="preserve"> LEN(SUBSTITUTE(A217,{"@"},""))</f>
        <v>14</v>
      </c>
      <c r="S217" s="69">
        <v>1100000</v>
      </c>
    </row>
    <row r="218" spans="1:19" x14ac:dyDescent="0.2">
      <c r="A218" t="s">
        <v>339</v>
      </c>
      <c r="B218" t="s">
        <v>106</v>
      </c>
      <c r="C218">
        <v>412</v>
      </c>
      <c r="D218" s="2">
        <v>387450</v>
      </c>
      <c r="E218">
        <v>361</v>
      </c>
      <c r="F218" s="3">
        <v>12000</v>
      </c>
      <c r="G218" s="3">
        <v>15000</v>
      </c>
      <c r="H218" s="3">
        <v>2000</v>
      </c>
      <c r="I218" s="1">
        <v>1E-3</v>
      </c>
      <c r="J218" s="4">
        <v>41091</v>
      </c>
      <c r="K218" t="s">
        <v>85</v>
      </c>
      <c r="L218">
        <v>6</v>
      </c>
      <c r="M218" s="69" t="str">
        <f>VLOOKUP(L218,'Influencer Category'!B:C,2,0)</f>
        <v>Business</v>
      </c>
      <c r="N218">
        <v>7</v>
      </c>
      <c r="O218" s="70">
        <f>VLOOKUP(N218,'Influencer Agency'!B:C,2,0)</f>
        <v>2.76E-2</v>
      </c>
      <c r="P218" t="str">
        <f>INDEX('Influencer Agency'!$A$1:$B$46,MATCH(N218,'Influencer Agency'!$B$1:$B$46,0),1)</f>
        <v>Connecticut</v>
      </c>
      <c r="Q218" s="69">
        <f t="shared" si="3"/>
        <v>2012</v>
      </c>
      <c r="R218">
        <f xml:space="preserve"> LEN(SUBSTITUTE(A218,{"@"},""))</f>
        <v>15</v>
      </c>
      <c r="S218" s="69">
        <v>500000</v>
      </c>
    </row>
    <row r="219" spans="1:19" x14ac:dyDescent="0.2">
      <c r="A219" t="s">
        <v>340</v>
      </c>
      <c r="B219" t="s">
        <v>119</v>
      </c>
      <c r="C219">
        <v>878</v>
      </c>
      <c r="D219" s="2">
        <v>24921</v>
      </c>
      <c r="E219">
        <v>439</v>
      </c>
      <c r="F219" s="3">
        <v>1200</v>
      </c>
      <c r="G219" s="3">
        <v>5000</v>
      </c>
      <c r="H219" s="3">
        <v>9000</v>
      </c>
      <c r="I219" s="1">
        <v>1.8E-3</v>
      </c>
      <c r="J219" s="4">
        <v>43282</v>
      </c>
      <c r="K219" t="s">
        <v>92</v>
      </c>
      <c r="L219">
        <v>6</v>
      </c>
      <c r="M219" s="69" t="str">
        <f>VLOOKUP(L219,'Influencer Category'!B:C,2,0)</f>
        <v>Business</v>
      </c>
      <c r="N219">
        <v>36</v>
      </c>
      <c r="O219" s="70">
        <f>VLOOKUP(N219,'Influencer Agency'!B:C,2,0)</f>
        <v>2.6599999999999999E-2</v>
      </c>
      <c r="P219" t="str">
        <f>INDEX('Influencer Agency'!$A$1:$B$46,MATCH(N219,'Influencer Agency'!$B$1:$B$46,0),1)</f>
        <v>Oklahoma</v>
      </c>
      <c r="Q219" s="69">
        <f t="shared" si="3"/>
        <v>2018</v>
      </c>
      <c r="R219">
        <f xml:space="preserve"> LEN(SUBSTITUTE(A219,{"@"},""))</f>
        <v>8</v>
      </c>
      <c r="S219" s="69">
        <v>390000</v>
      </c>
    </row>
    <row r="220" spans="1:19" x14ac:dyDescent="0.2">
      <c r="A220" t="s">
        <v>341</v>
      </c>
      <c r="B220" t="s">
        <v>121</v>
      </c>
      <c r="C220">
        <v>300</v>
      </c>
      <c r="D220" s="2">
        <v>42849</v>
      </c>
      <c r="E220">
        <v>866</v>
      </c>
      <c r="F220" s="3">
        <v>1000</v>
      </c>
      <c r="G220" s="3">
        <v>3000</v>
      </c>
      <c r="H220" s="3">
        <v>13000</v>
      </c>
      <c r="I220" s="1">
        <v>1.8E-3</v>
      </c>
      <c r="J220" s="4">
        <v>41640</v>
      </c>
      <c r="K220" t="s">
        <v>85</v>
      </c>
      <c r="L220">
        <v>6</v>
      </c>
      <c r="M220" s="69" t="str">
        <f>VLOOKUP(L220,'Influencer Category'!B:C,2,0)</f>
        <v>Business</v>
      </c>
      <c r="N220">
        <v>3</v>
      </c>
      <c r="O220" s="70">
        <f>VLOOKUP(N220,'Influencer Agency'!B:C,2,0)</f>
        <v>2.3300000000000001E-2</v>
      </c>
      <c r="P220" t="str">
        <f>INDEX('Influencer Agency'!$A$1:$B$46,MATCH(N220,'Influencer Agency'!$B$1:$B$46,0),1)</f>
        <v>Arizona</v>
      </c>
      <c r="Q220" s="69">
        <f t="shared" si="3"/>
        <v>2014</v>
      </c>
      <c r="R220">
        <f xml:space="preserve"> LEN(SUBSTITUTE(A220,{"@"},""))</f>
        <v>16</v>
      </c>
      <c r="S220" s="69">
        <v>1900000</v>
      </c>
    </row>
    <row r="221" spans="1:19" x14ac:dyDescent="0.2">
      <c r="A221" t="s">
        <v>342</v>
      </c>
      <c r="B221" t="s">
        <v>96</v>
      </c>
      <c r="C221">
        <v>902</v>
      </c>
      <c r="D221" s="2">
        <v>290192</v>
      </c>
      <c r="E221" s="2">
        <v>10991</v>
      </c>
      <c r="F221" s="3">
        <v>3000</v>
      </c>
      <c r="G221" s="3">
        <v>6000</v>
      </c>
      <c r="H221" s="3">
        <v>2500</v>
      </c>
      <c r="I221" s="1">
        <v>2.3E-3</v>
      </c>
      <c r="J221" s="4">
        <v>42979</v>
      </c>
      <c r="K221" t="s">
        <v>92</v>
      </c>
      <c r="L221">
        <v>6</v>
      </c>
      <c r="M221" s="69" t="str">
        <f>VLOOKUP(L221,'Influencer Category'!B:C,2,0)</f>
        <v>Business</v>
      </c>
      <c r="N221">
        <v>2</v>
      </c>
      <c r="O221" s="70">
        <f>VLOOKUP(N221,'Influencer Agency'!B:C,2,0)</f>
        <v>3.39E-2</v>
      </c>
      <c r="P221" t="str">
        <f>INDEX('Influencer Agency'!$A$1:$B$46,MATCH(N221,'Influencer Agency'!$B$1:$B$46,0),1)</f>
        <v>Alaska</v>
      </c>
      <c r="Q221" s="69">
        <f t="shared" si="3"/>
        <v>2017</v>
      </c>
      <c r="R221">
        <f xml:space="preserve"> LEN(SUBSTITUTE(A221,{"@"},""))</f>
        <v>12</v>
      </c>
      <c r="S221" s="69">
        <v>2900000</v>
      </c>
    </row>
  </sheetData>
  <autoFilter ref="A1:N22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719"/>
  <sheetViews>
    <sheetView topLeftCell="A456" zoomScale="73" zoomScaleNormal="73" workbookViewId="0">
      <selection activeCell="L28" sqref="L28"/>
    </sheetView>
  </sheetViews>
  <sheetFormatPr defaultRowHeight="15" x14ac:dyDescent="0.2"/>
  <cols>
    <col min="1" max="1" width="4.16796875" customWidth="1"/>
    <col min="2" max="2" width="10.625" customWidth="1"/>
    <col min="3" max="3" width="25.69140625" bestFit="1" customWidth="1"/>
    <col min="4" max="4" width="16.0078125" customWidth="1"/>
    <col min="5" max="5" width="18.96484375" customWidth="1"/>
    <col min="6" max="6" width="14.9296875" bestFit="1" customWidth="1"/>
    <col min="7" max="7" width="17.890625" bestFit="1" customWidth="1"/>
    <col min="8" max="8" width="17.75390625" customWidth="1"/>
    <col min="9" max="9" width="29.86328125" customWidth="1"/>
    <col min="10" max="10" width="22.1953125" bestFit="1" customWidth="1"/>
    <col min="11" max="11" width="20.17578125" customWidth="1"/>
    <col min="12" max="12" width="21.65625" bestFit="1" customWidth="1"/>
    <col min="13" max="13" width="23.13671875" bestFit="1" customWidth="1"/>
    <col min="14" max="14" width="6.9921875" bestFit="1" customWidth="1"/>
    <col min="15" max="15" width="19.234375" bestFit="1" customWidth="1"/>
    <col min="16" max="16" width="28.78515625" bestFit="1" customWidth="1"/>
    <col min="17" max="17" width="6.9921875" bestFit="1" customWidth="1"/>
    <col min="18" max="18" width="19.234375" bestFit="1" customWidth="1"/>
    <col min="19" max="19" width="23.80859375" bestFit="1" customWidth="1"/>
  </cols>
  <sheetData>
    <row r="1" spans="2:11" x14ac:dyDescent="0.2">
      <c r="G1" s="49"/>
    </row>
    <row r="2" spans="2:11" x14ac:dyDescent="0.2">
      <c r="B2" t="s">
        <v>343</v>
      </c>
      <c r="C2" s="5">
        <v>150000</v>
      </c>
      <c r="G2" s="49"/>
    </row>
    <row r="3" spans="2:11" x14ac:dyDescent="0.2">
      <c r="B3" t="s">
        <v>345</v>
      </c>
      <c r="C3" s="5">
        <v>2750000</v>
      </c>
      <c r="G3" s="49"/>
    </row>
    <row r="4" spans="2:11" x14ac:dyDescent="0.2">
      <c r="B4" t="s">
        <v>344</v>
      </c>
      <c r="C4" s="6">
        <v>1300000</v>
      </c>
      <c r="G4" s="49"/>
    </row>
    <row r="5" spans="2:11" x14ac:dyDescent="0.2">
      <c r="G5" s="49"/>
    </row>
    <row r="6" spans="2:11" x14ac:dyDescent="0.2">
      <c r="B6" t="s">
        <v>350</v>
      </c>
      <c r="G6" s="49"/>
    </row>
    <row r="7" spans="2:11" x14ac:dyDescent="0.2">
      <c r="G7" s="49"/>
    </row>
    <row r="8" spans="2:11" x14ac:dyDescent="0.2">
      <c r="C8" s="12" t="s">
        <v>348</v>
      </c>
      <c r="D8" s="8"/>
      <c r="E8" s="15"/>
      <c r="G8" s="49"/>
    </row>
    <row r="9" spans="2:11" x14ac:dyDescent="0.2">
      <c r="C9" s="12" t="s">
        <v>2</v>
      </c>
      <c r="D9" s="12" t="s">
        <v>73</v>
      </c>
      <c r="E9" s="15" t="s">
        <v>349</v>
      </c>
      <c r="G9" s="61" t="s">
        <v>73</v>
      </c>
      <c r="H9" s="52" t="s">
        <v>80</v>
      </c>
      <c r="I9" s="52" t="s">
        <v>372</v>
      </c>
      <c r="J9" s="52"/>
      <c r="K9" s="52"/>
    </row>
    <row r="10" spans="2:11" x14ac:dyDescent="0.2">
      <c r="C10" s="7" t="s">
        <v>8</v>
      </c>
      <c r="D10" s="7" t="s">
        <v>116</v>
      </c>
      <c r="E10" s="44">
        <v>2.3999999999999998E-3</v>
      </c>
      <c r="G10" s="49">
        <v>1100000</v>
      </c>
      <c r="H10" s="1">
        <f>E10</f>
        <v>2.3999999999999998E-3</v>
      </c>
      <c r="I10" s="50">
        <f>G10*H10</f>
        <v>2639.9999999999995</v>
      </c>
      <c r="K10" s="31"/>
    </row>
    <row r="11" spans="2:11" x14ac:dyDescent="0.2">
      <c r="C11" s="35"/>
      <c r="D11" s="13" t="s">
        <v>125</v>
      </c>
      <c r="E11" s="45">
        <v>1.8E-3</v>
      </c>
      <c r="G11" s="49">
        <v>1200000</v>
      </c>
      <c r="H11" s="1">
        <f t="shared" ref="H11:H46" si="0">E11</f>
        <v>1.8E-3</v>
      </c>
      <c r="I11" s="50">
        <f t="shared" ref="I11:I46" si="1">G11*H11</f>
        <v>2160</v>
      </c>
      <c r="K11" s="31"/>
    </row>
    <row r="12" spans="2:11" x14ac:dyDescent="0.2">
      <c r="C12" s="35"/>
      <c r="D12" s="13" t="s">
        <v>121</v>
      </c>
      <c r="E12" s="45">
        <v>3.7000000000000002E-3</v>
      </c>
      <c r="G12" s="49">
        <v>1900000</v>
      </c>
      <c r="H12" s="1">
        <f t="shared" si="0"/>
        <v>3.7000000000000002E-3</v>
      </c>
      <c r="I12" s="50">
        <f t="shared" si="1"/>
        <v>7030</v>
      </c>
      <c r="K12" s="31"/>
    </row>
    <row r="13" spans="2:11" x14ac:dyDescent="0.2">
      <c r="C13" s="35"/>
      <c r="D13" s="13" t="s">
        <v>96</v>
      </c>
      <c r="E13" s="45">
        <v>3.3E-3</v>
      </c>
      <c r="G13" s="49">
        <v>2900000</v>
      </c>
      <c r="H13" s="1">
        <f t="shared" si="0"/>
        <v>3.3E-3</v>
      </c>
      <c r="I13" s="50">
        <f t="shared" si="1"/>
        <v>9570</v>
      </c>
      <c r="K13" s="31"/>
    </row>
    <row r="14" spans="2:11" x14ac:dyDescent="0.2">
      <c r="C14" s="35"/>
      <c r="D14" s="13" t="s">
        <v>114</v>
      </c>
      <c r="E14" s="45">
        <v>2.3E-3</v>
      </c>
      <c r="G14" s="49">
        <v>3200000</v>
      </c>
      <c r="H14" s="1">
        <f t="shared" si="0"/>
        <v>2.3E-3</v>
      </c>
      <c r="I14" s="50">
        <f t="shared" si="1"/>
        <v>7360</v>
      </c>
      <c r="K14" s="31"/>
    </row>
    <row r="15" spans="2:11" x14ac:dyDescent="0.2">
      <c r="C15" s="35"/>
      <c r="D15" s="13" t="s">
        <v>119</v>
      </c>
      <c r="E15" s="45">
        <v>1.8E-3</v>
      </c>
      <c r="G15" s="49">
        <v>390000</v>
      </c>
      <c r="H15" s="1">
        <f t="shared" si="0"/>
        <v>1.8E-3</v>
      </c>
      <c r="I15" s="50">
        <f t="shared" si="1"/>
        <v>702</v>
      </c>
      <c r="K15" s="31"/>
    </row>
    <row r="16" spans="2:11" x14ac:dyDescent="0.2">
      <c r="C16" s="35"/>
      <c r="D16" s="13" t="s">
        <v>84</v>
      </c>
      <c r="E16" s="45">
        <v>2.2000000000000001E-3</v>
      </c>
      <c r="G16" s="49">
        <v>4500000</v>
      </c>
      <c r="H16" s="1">
        <f t="shared" si="0"/>
        <v>2.2000000000000001E-3</v>
      </c>
      <c r="I16" s="50">
        <f t="shared" si="1"/>
        <v>9900</v>
      </c>
      <c r="K16" s="31"/>
    </row>
    <row r="17" spans="3:11" x14ac:dyDescent="0.2">
      <c r="C17" s="35"/>
      <c r="D17" s="13" t="s">
        <v>106</v>
      </c>
      <c r="E17" s="45">
        <v>1E-3</v>
      </c>
      <c r="G17" s="49">
        <v>500000</v>
      </c>
      <c r="H17" s="1">
        <f t="shared" si="0"/>
        <v>1E-3</v>
      </c>
      <c r="I17" s="50">
        <f t="shared" si="1"/>
        <v>500</v>
      </c>
      <c r="K17" s="31"/>
    </row>
    <row r="18" spans="3:11" x14ac:dyDescent="0.2">
      <c r="C18" s="35"/>
      <c r="D18" s="13" t="s">
        <v>108</v>
      </c>
      <c r="E18" s="45">
        <v>1.5E-3</v>
      </c>
      <c r="G18" s="49">
        <v>7000000</v>
      </c>
      <c r="H18" s="1">
        <f t="shared" si="0"/>
        <v>1.5E-3</v>
      </c>
      <c r="I18" s="50">
        <f t="shared" si="1"/>
        <v>10500</v>
      </c>
      <c r="K18" s="31"/>
    </row>
    <row r="19" spans="3:11" x14ac:dyDescent="0.2">
      <c r="C19" s="35"/>
      <c r="D19" s="13" t="s">
        <v>157</v>
      </c>
      <c r="E19" s="45">
        <v>1.9E-3</v>
      </c>
      <c r="G19" s="49">
        <v>800000</v>
      </c>
      <c r="H19" s="1">
        <f t="shared" si="0"/>
        <v>1.9E-3</v>
      </c>
      <c r="I19" s="50">
        <f t="shared" si="1"/>
        <v>1520</v>
      </c>
      <c r="K19" s="31"/>
    </row>
    <row r="20" spans="3:11" x14ac:dyDescent="0.2">
      <c r="C20" s="35"/>
      <c r="D20" s="13" t="s">
        <v>94</v>
      </c>
      <c r="E20" s="45">
        <v>1.2999999999999999E-3</v>
      </c>
      <c r="G20" s="49">
        <v>890000</v>
      </c>
      <c r="H20" s="1">
        <f t="shared" si="0"/>
        <v>1.2999999999999999E-3</v>
      </c>
      <c r="I20" s="50">
        <f t="shared" si="1"/>
        <v>1157</v>
      </c>
      <c r="K20" s="31"/>
    </row>
    <row r="21" spans="3:11" x14ac:dyDescent="0.2">
      <c r="C21" s="7" t="s">
        <v>368</v>
      </c>
      <c r="D21" s="8"/>
      <c r="E21" s="46">
        <v>2.3200000000000002E-2</v>
      </c>
      <c r="G21" s="49"/>
      <c r="H21" s="1"/>
      <c r="I21" s="51"/>
      <c r="K21" s="31"/>
    </row>
    <row r="22" spans="3:11" x14ac:dyDescent="0.2">
      <c r="C22" s="7" t="s">
        <v>11</v>
      </c>
      <c r="D22" s="7" t="s">
        <v>116</v>
      </c>
      <c r="E22" s="46">
        <v>1.5E-3</v>
      </c>
      <c r="G22" s="49">
        <v>1100000</v>
      </c>
      <c r="H22" s="1">
        <f t="shared" si="0"/>
        <v>1.5E-3</v>
      </c>
      <c r="I22" s="50">
        <f t="shared" si="1"/>
        <v>1650</v>
      </c>
      <c r="K22" s="31"/>
    </row>
    <row r="23" spans="3:11" x14ac:dyDescent="0.2">
      <c r="C23" s="35"/>
      <c r="D23" s="13" t="s">
        <v>121</v>
      </c>
      <c r="E23" s="45">
        <v>1.8E-3</v>
      </c>
      <c r="G23" s="49">
        <v>1900000</v>
      </c>
      <c r="H23" s="1">
        <f t="shared" si="0"/>
        <v>1.8E-3</v>
      </c>
      <c r="I23" s="50">
        <f t="shared" si="1"/>
        <v>3420</v>
      </c>
      <c r="K23" s="31"/>
    </row>
    <row r="24" spans="3:11" x14ac:dyDescent="0.2">
      <c r="C24" s="35"/>
      <c r="D24" s="13" t="s">
        <v>131</v>
      </c>
      <c r="E24" s="45">
        <v>1E-3</v>
      </c>
      <c r="G24" s="49">
        <v>250000</v>
      </c>
      <c r="H24" s="1">
        <f t="shared" si="0"/>
        <v>1E-3</v>
      </c>
      <c r="I24" s="50">
        <f t="shared" si="1"/>
        <v>250</v>
      </c>
      <c r="K24" s="31"/>
    </row>
    <row r="25" spans="3:11" x14ac:dyDescent="0.2">
      <c r="C25" s="35"/>
      <c r="D25" s="13" t="s">
        <v>119</v>
      </c>
      <c r="E25" s="45">
        <v>5.4000000000000003E-3</v>
      </c>
      <c r="G25" s="49">
        <v>390000</v>
      </c>
      <c r="H25" s="1">
        <f t="shared" si="0"/>
        <v>5.4000000000000003E-3</v>
      </c>
      <c r="I25" s="50">
        <f t="shared" si="1"/>
        <v>2106</v>
      </c>
      <c r="K25" s="31"/>
    </row>
    <row r="26" spans="3:11" x14ac:dyDescent="0.2">
      <c r="C26" s="35"/>
      <c r="D26" s="13" t="s">
        <v>84</v>
      </c>
      <c r="E26" s="45">
        <v>2.4000000000000002E-3</v>
      </c>
      <c r="G26" s="49">
        <v>4500000</v>
      </c>
      <c r="H26" s="1">
        <f t="shared" si="0"/>
        <v>2.4000000000000002E-3</v>
      </c>
      <c r="I26" s="50">
        <f t="shared" si="1"/>
        <v>10800.000000000002</v>
      </c>
      <c r="K26" s="31"/>
    </row>
    <row r="27" spans="3:11" x14ac:dyDescent="0.2">
      <c r="C27" s="35"/>
      <c r="D27" s="13" t="s">
        <v>108</v>
      </c>
      <c r="E27" s="45">
        <v>2.7000000000000001E-3</v>
      </c>
      <c r="G27" s="49">
        <v>7000000</v>
      </c>
      <c r="H27" s="1">
        <f t="shared" si="0"/>
        <v>2.7000000000000001E-3</v>
      </c>
      <c r="I27" s="50">
        <f t="shared" si="1"/>
        <v>18900</v>
      </c>
      <c r="K27" s="31"/>
    </row>
    <row r="28" spans="3:11" x14ac:dyDescent="0.2">
      <c r="C28" s="35"/>
      <c r="D28" s="13" t="s">
        <v>157</v>
      </c>
      <c r="E28" s="45">
        <v>1.1999999999999999E-3</v>
      </c>
      <c r="G28" s="49">
        <v>800000</v>
      </c>
      <c r="H28" s="1">
        <f t="shared" si="0"/>
        <v>1.1999999999999999E-3</v>
      </c>
      <c r="I28" s="50">
        <f t="shared" si="1"/>
        <v>959.99999999999989</v>
      </c>
      <c r="K28" s="31"/>
    </row>
    <row r="29" spans="3:11" x14ac:dyDescent="0.2">
      <c r="C29" s="7" t="s">
        <v>369</v>
      </c>
      <c r="D29" s="8"/>
      <c r="E29" s="46">
        <v>1.6E-2</v>
      </c>
      <c r="G29" s="49"/>
      <c r="H29" s="1"/>
      <c r="I29" s="51"/>
      <c r="K29" s="31"/>
    </row>
    <row r="30" spans="3:11" x14ac:dyDescent="0.2">
      <c r="C30" s="7" t="s">
        <v>20</v>
      </c>
      <c r="D30" s="7" t="s">
        <v>116</v>
      </c>
      <c r="E30" s="46">
        <v>3.0000000000000001E-3</v>
      </c>
      <c r="G30" s="49">
        <v>1100000</v>
      </c>
      <c r="H30" s="1">
        <f t="shared" si="0"/>
        <v>3.0000000000000001E-3</v>
      </c>
      <c r="I30" s="50">
        <f t="shared" si="1"/>
        <v>3300</v>
      </c>
      <c r="K30" s="31"/>
    </row>
    <row r="31" spans="3:11" x14ac:dyDescent="0.2">
      <c r="C31" s="35"/>
      <c r="D31" s="13" t="s">
        <v>131</v>
      </c>
      <c r="E31" s="45">
        <v>1.2999999999999999E-3</v>
      </c>
      <c r="G31" s="49">
        <v>250000</v>
      </c>
      <c r="H31" s="1">
        <f t="shared" si="0"/>
        <v>1.2999999999999999E-3</v>
      </c>
      <c r="I31" s="50">
        <f t="shared" si="1"/>
        <v>325</v>
      </c>
      <c r="K31" s="31"/>
    </row>
    <row r="32" spans="3:11" x14ac:dyDescent="0.2">
      <c r="C32" s="35"/>
      <c r="D32" s="13" t="s">
        <v>91</v>
      </c>
      <c r="E32" s="45">
        <v>2.5000000000000001E-3</v>
      </c>
      <c r="G32" s="49">
        <v>300000</v>
      </c>
      <c r="H32" s="1">
        <f t="shared" si="0"/>
        <v>2.5000000000000001E-3</v>
      </c>
      <c r="I32" s="50">
        <f t="shared" si="1"/>
        <v>750</v>
      </c>
      <c r="K32" s="31"/>
    </row>
    <row r="33" spans="3:11" x14ac:dyDescent="0.2">
      <c r="C33" s="35"/>
      <c r="D33" s="13" t="s">
        <v>106</v>
      </c>
      <c r="E33" s="45">
        <v>3.1999999999999997E-3</v>
      </c>
      <c r="G33" s="49">
        <v>500000</v>
      </c>
      <c r="H33" s="1">
        <f t="shared" si="0"/>
        <v>3.1999999999999997E-3</v>
      </c>
      <c r="I33" s="50">
        <f t="shared" si="1"/>
        <v>1599.9999999999998</v>
      </c>
      <c r="K33" s="31"/>
    </row>
    <row r="34" spans="3:11" x14ac:dyDescent="0.2">
      <c r="C34" s="35"/>
      <c r="D34" s="13" t="s">
        <v>159</v>
      </c>
      <c r="E34" s="45">
        <v>1.5E-3</v>
      </c>
      <c r="G34" s="49">
        <v>790000</v>
      </c>
      <c r="H34" s="1">
        <f t="shared" si="0"/>
        <v>1.5E-3</v>
      </c>
      <c r="I34" s="50">
        <f t="shared" si="1"/>
        <v>1185</v>
      </c>
      <c r="K34" s="31"/>
    </row>
    <row r="35" spans="3:11" x14ac:dyDescent="0.2">
      <c r="C35" s="35"/>
      <c r="D35" s="13" t="s">
        <v>87</v>
      </c>
      <c r="E35" s="45">
        <v>2.0999999999999999E-3</v>
      </c>
      <c r="G35" s="49">
        <v>8200000</v>
      </c>
      <c r="H35" s="1">
        <f t="shared" si="0"/>
        <v>2.0999999999999999E-3</v>
      </c>
      <c r="I35" s="50">
        <f t="shared" si="1"/>
        <v>17220</v>
      </c>
      <c r="K35" s="31"/>
    </row>
    <row r="36" spans="3:11" x14ac:dyDescent="0.2">
      <c r="C36" s="7" t="s">
        <v>370</v>
      </c>
      <c r="D36" s="8"/>
      <c r="E36" s="46">
        <v>1.3599999999999999E-2</v>
      </c>
      <c r="G36" s="49"/>
      <c r="H36" s="1"/>
      <c r="I36" s="51"/>
      <c r="K36" s="31"/>
    </row>
    <row r="37" spans="3:11" x14ac:dyDescent="0.2">
      <c r="C37" s="7" t="s">
        <v>21</v>
      </c>
      <c r="D37" s="7" t="s">
        <v>98</v>
      </c>
      <c r="E37" s="46">
        <v>2.0999999999999999E-3</v>
      </c>
      <c r="G37" s="49">
        <v>1300000</v>
      </c>
      <c r="H37" s="1">
        <f t="shared" si="0"/>
        <v>2.0999999999999999E-3</v>
      </c>
      <c r="I37" s="50">
        <f t="shared" si="1"/>
        <v>2730</v>
      </c>
      <c r="K37" s="31"/>
    </row>
    <row r="38" spans="3:11" x14ac:dyDescent="0.2">
      <c r="C38" s="35"/>
      <c r="D38" s="13" t="s">
        <v>110</v>
      </c>
      <c r="E38" s="45">
        <v>2.3E-3</v>
      </c>
      <c r="G38" s="49">
        <v>2500000</v>
      </c>
      <c r="H38" s="1">
        <f t="shared" si="0"/>
        <v>2.3E-3</v>
      </c>
      <c r="I38" s="50">
        <f t="shared" si="1"/>
        <v>5750</v>
      </c>
      <c r="K38" s="31"/>
    </row>
    <row r="39" spans="3:11" x14ac:dyDescent="0.2">
      <c r="C39" s="35"/>
      <c r="D39" s="13" t="s">
        <v>96</v>
      </c>
      <c r="E39" s="45">
        <v>2.3E-3</v>
      </c>
      <c r="G39" s="49">
        <v>2900000</v>
      </c>
      <c r="H39" s="1">
        <f t="shared" si="0"/>
        <v>2.3E-3</v>
      </c>
      <c r="I39" s="50">
        <f t="shared" si="1"/>
        <v>6670</v>
      </c>
      <c r="K39" s="31"/>
    </row>
    <row r="40" spans="3:11" x14ac:dyDescent="0.2">
      <c r="C40" s="35"/>
      <c r="D40" s="13" t="s">
        <v>102</v>
      </c>
      <c r="E40" s="45">
        <v>1.6000000000000001E-3</v>
      </c>
      <c r="G40" s="49">
        <v>3700000</v>
      </c>
      <c r="H40" s="1">
        <f t="shared" si="0"/>
        <v>1.6000000000000001E-3</v>
      </c>
      <c r="I40" s="50">
        <f t="shared" si="1"/>
        <v>5920</v>
      </c>
      <c r="K40" s="31"/>
    </row>
    <row r="41" spans="3:11" x14ac:dyDescent="0.2">
      <c r="C41" s="35"/>
      <c r="D41" s="13" t="s">
        <v>91</v>
      </c>
      <c r="E41" s="45">
        <v>1.1999999999999999E-3</v>
      </c>
      <c r="G41" s="49">
        <v>300000</v>
      </c>
      <c r="H41" s="1">
        <f t="shared" si="0"/>
        <v>1.1999999999999999E-3</v>
      </c>
      <c r="I41" s="50">
        <f t="shared" si="1"/>
        <v>359.99999999999994</v>
      </c>
      <c r="K41" s="31"/>
    </row>
    <row r="42" spans="3:11" x14ac:dyDescent="0.2">
      <c r="C42" s="35"/>
      <c r="D42" s="13" t="s">
        <v>119</v>
      </c>
      <c r="E42" s="45">
        <v>5.3E-3</v>
      </c>
      <c r="G42" s="49">
        <v>390000</v>
      </c>
      <c r="H42" s="1">
        <f t="shared" si="0"/>
        <v>5.3E-3</v>
      </c>
      <c r="I42" s="50">
        <f t="shared" si="1"/>
        <v>2067</v>
      </c>
      <c r="K42" s="31"/>
    </row>
    <row r="43" spans="3:11" x14ac:dyDescent="0.2">
      <c r="C43" s="35"/>
      <c r="D43" s="13" t="s">
        <v>89</v>
      </c>
      <c r="E43" s="45">
        <v>2.3E-3</v>
      </c>
      <c r="G43" s="49">
        <v>4100000</v>
      </c>
      <c r="H43" s="1">
        <f t="shared" si="0"/>
        <v>2.3E-3</v>
      </c>
      <c r="I43" s="50">
        <f t="shared" si="1"/>
        <v>9430</v>
      </c>
      <c r="K43" s="31"/>
    </row>
    <row r="44" spans="3:11" x14ac:dyDescent="0.2">
      <c r="C44" s="35"/>
      <c r="D44" s="13" t="s">
        <v>106</v>
      </c>
      <c r="E44" s="45">
        <v>2.3999999999999998E-3</v>
      </c>
      <c r="G44" s="49">
        <v>500000</v>
      </c>
      <c r="H44" s="1">
        <f t="shared" si="0"/>
        <v>2.3999999999999998E-3</v>
      </c>
      <c r="I44" s="50">
        <f t="shared" si="1"/>
        <v>1200</v>
      </c>
      <c r="K44" s="31"/>
    </row>
    <row r="45" spans="3:11" x14ac:dyDescent="0.2">
      <c r="C45" s="35"/>
      <c r="D45" s="13" t="s">
        <v>133</v>
      </c>
      <c r="E45" s="45">
        <v>1.1999999999999999E-3</v>
      </c>
      <c r="G45" s="49">
        <v>7900000</v>
      </c>
      <c r="H45" s="1">
        <f t="shared" si="0"/>
        <v>1.1999999999999999E-3</v>
      </c>
      <c r="I45" s="50">
        <f t="shared" si="1"/>
        <v>9480</v>
      </c>
      <c r="K45" s="31"/>
    </row>
    <row r="46" spans="3:11" x14ac:dyDescent="0.2">
      <c r="C46" s="35"/>
      <c r="D46" s="13" t="s">
        <v>94</v>
      </c>
      <c r="E46" s="45">
        <v>6.0999999999999995E-3</v>
      </c>
      <c r="G46" s="49">
        <v>890000</v>
      </c>
      <c r="H46" s="1">
        <f t="shared" si="0"/>
        <v>6.0999999999999995E-3</v>
      </c>
      <c r="I46" s="50">
        <f t="shared" si="1"/>
        <v>5429</v>
      </c>
      <c r="K46" s="31"/>
    </row>
    <row r="47" spans="3:11" x14ac:dyDescent="0.2">
      <c r="C47" s="7" t="s">
        <v>371</v>
      </c>
      <c r="D47" s="8"/>
      <c r="E47" s="46">
        <v>2.6799999999999997E-2</v>
      </c>
      <c r="I47" s="51"/>
      <c r="K47" s="31"/>
    </row>
    <row r="48" spans="3:11" x14ac:dyDescent="0.2">
      <c r="C48" s="14" t="s">
        <v>347</v>
      </c>
      <c r="D48" s="43"/>
      <c r="E48" s="47">
        <v>7.9600000000000004E-2</v>
      </c>
      <c r="I48" s="66" t="s">
        <v>349</v>
      </c>
      <c r="J48" s="67">
        <f>SUM(I10:I46)</f>
        <v>164541</v>
      </c>
      <c r="K48" s="62"/>
    </row>
    <row r="52" spans="2:12" x14ac:dyDescent="0.2">
      <c r="B52" t="s">
        <v>351</v>
      </c>
      <c r="F52" t="s">
        <v>25</v>
      </c>
      <c r="G52" s="24" t="s">
        <v>26</v>
      </c>
      <c r="I52" s="12" t="s">
        <v>353</v>
      </c>
      <c r="J52" s="15"/>
    </row>
    <row r="53" spans="2:12" x14ac:dyDescent="0.2">
      <c r="C53" t="s">
        <v>83</v>
      </c>
      <c r="D53">
        <v>2</v>
      </c>
      <c r="E53" t="s">
        <v>4</v>
      </c>
      <c r="F53">
        <v>32</v>
      </c>
      <c r="G53" s="24">
        <v>6.5199999999999994E-2</v>
      </c>
      <c r="I53" s="12" t="s">
        <v>2</v>
      </c>
      <c r="J53" s="15" t="s">
        <v>349</v>
      </c>
    </row>
    <row r="54" spans="2:12" x14ac:dyDescent="0.2">
      <c r="C54" t="s">
        <v>86</v>
      </c>
      <c r="D54">
        <v>3</v>
      </c>
      <c r="E54" t="s">
        <v>5</v>
      </c>
      <c r="F54">
        <v>15</v>
      </c>
      <c r="G54" s="24">
        <v>6.3600000000000004E-2</v>
      </c>
      <c r="I54" s="7" t="s">
        <v>3</v>
      </c>
      <c r="J54" s="16">
        <v>0.75109999999999988</v>
      </c>
      <c r="K54" s="25" t="str">
        <f>INDEX(I54:I74,MATCH(L54,J54:J74,0))</f>
        <v>Auto &amp; Vehicles</v>
      </c>
      <c r="L54" s="26">
        <f>MAX(J54:J74)</f>
        <v>0.86820000000000008</v>
      </c>
    </row>
    <row r="55" spans="2:12" x14ac:dyDescent="0.2">
      <c r="C55" t="s">
        <v>88</v>
      </c>
      <c r="D55">
        <v>4</v>
      </c>
      <c r="E55" t="s">
        <v>6</v>
      </c>
      <c r="F55">
        <v>27</v>
      </c>
      <c r="G55" s="24">
        <v>6.2100000000000002E-2</v>
      </c>
      <c r="I55" s="13" t="s">
        <v>4</v>
      </c>
      <c r="J55" s="17">
        <v>0.46160000000000007</v>
      </c>
    </row>
    <row r="56" spans="2:12" x14ac:dyDescent="0.2">
      <c r="C56" t="s">
        <v>90</v>
      </c>
      <c r="D56">
        <v>5</v>
      </c>
      <c r="E56" t="s">
        <v>7</v>
      </c>
      <c r="F56">
        <v>45</v>
      </c>
      <c r="G56" s="24">
        <v>6.1400000000000003E-2</v>
      </c>
      <c r="I56" s="13" t="s">
        <v>5</v>
      </c>
      <c r="J56" s="17">
        <v>0.86820000000000008</v>
      </c>
    </row>
    <row r="57" spans="2:12" x14ac:dyDescent="0.2">
      <c r="C57" t="s">
        <v>93</v>
      </c>
      <c r="D57">
        <v>6</v>
      </c>
      <c r="E57" t="s">
        <v>8</v>
      </c>
      <c r="F57">
        <v>12</v>
      </c>
      <c r="G57" s="24">
        <v>6.0900000000000003E-2</v>
      </c>
      <c r="I57" s="13" t="s">
        <v>6</v>
      </c>
      <c r="J57" s="17">
        <v>0.377</v>
      </c>
    </row>
    <row r="58" spans="2:12" x14ac:dyDescent="0.2">
      <c r="C58" t="s">
        <v>97</v>
      </c>
      <c r="D58">
        <v>2</v>
      </c>
      <c r="E58" t="s">
        <v>4</v>
      </c>
      <c r="F58">
        <v>21</v>
      </c>
      <c r="G58" s="24">
        <v>5.6800000000000003E-2</v>
      </c>
      <c r="I58" s="13" t="s">
        <v>7</v>
      </c>
      <c r="J58" s="17">
        <v>0.41219999999999996</v>
      </c>
    </row>
    <row r="59" spans="2:12" x14ac:dyDescent="0.2">
      <c r="C59" t="s">
        <v>99</v>
      </c>
      <c r="D59">
        <v>3</v>
      </c>
      <c r="E59" t="s">
        <v>5</v>
      </c>
      <c r="F59">
        <v>40</v>
      </c>
      <c r="G59" s="24">
        <v>5.6800000000000003E-2</v>
      </c>
      <c r="I59" s="13" t="s">
        <v>8</v>
      </c>
      <c r="J59" s="17">
        <v>0.42059999999999997</v>
      </c>
    </row>
    <row r="60" spans="2:12" x14ac:dyDescent="0.2">
      <c r="C60" t="s">
        <v>101</v>
      </c>
      <c r="D60">
        <v>4</v>
      </c>
      <c r="E60" t="s">
        <v>6</v>
      </c>
      <c r="F60">
        <v>13</v>
      </c>
      <c r="G60" s="24">
        <v>5.6399999999999999E-2</v>
      </c>
      <c r="I60" s="13" t="s">
        <v>9</v>
      </c>
      <c r="J60" s="17">
        <v>0.18890000000000001</v>
      </c>
    </row>
    <row r="61" spans="2:12" x14ac:dyDescent="0.2">
      <c r="C61" t="s">
        <v>103</v>
      </c>
      <c r="D61">
        <v>5</v>
      </c>
      <c r="E61" t="s">
        <v>7</v>
      </c>
      <c r="F61">
        <v>20</v>
      </c>
      <c r="G61" s="24">
        <v>5.6300000000000003E-2</v>
      </c>
      <c r="I61" s="13" t="s">
        <v>10</v>
      </c>
      <c r="J61" s="17">
        <v>0.19890000000000002</v>
      </c>
    </row>
    <row r="62" spans="2:12" x14ac:dyDescent="0.2">
      <c r="C62" t="s">
        <v>107</v>
      </c>
      <c r="D62">
        <v>9</v>
      </c>
      <c r="E62" t="s">
        <v>11</v>
      </c>
      <c r="F62">
        <v>24</v>
      </c>
      <c r="G62" s="24">
        <v>5.2900000000000003E-2</v>
      </c>
      <c r="I62" s="13" t="s">
        <v>11</v>
      </c>
      <c r="J62" s="17">
        <v>0.31980000000000003</v>
      </c>
    </row>
    <row r="63" spans="2:12" x14ac:dyDescent="0.2">
      <c r="C63" t="s">
        <v>109</v>
      </c>
      <c r="D63">
        <v>10</v>
      </c>
      <c r="E63" t="s">
        <v>12</v>
      </c>
      <c r="F63">
        <v>9</v>
      </c>
      <c r="G63" s="24">
        <v>5.28E-2</v>
      </c>
      <c r="I63" s="13" t="s">
        <v>12</v>
      </c>
      <c r="J63" s="17">
        <v>0.21930000000000002</v>
      </c>
    </row>
    <row r="64" spans="2:12" x14ac:dyDescent="0.2">
      <c r="C64" t="s">
        <v>111</v>
      </c>
      <c r="D64">
        <v>12</v>
      </c>
      <c r="E64" t="s">
        <v>14</v>
      </c>
      <c r="F64">
        <v>39</v>
      </c>
      <c r="G64" s="24">
        <v>3.0300000000000001E-2</v>
      </c>
      <c r="I64" s="13" t="s">
        <v>13</v>
      </c>
      <c r="J64" s="17">
        <v>0.20430000000000001</v>
      </c>
    </row>
    <row r="65" spans="3:10" x14ac:dyDescent="0.2">
      <c r="C65" t="s">
        <v>112</v>
      </c>
      <c r="D65">
        <v>13</v>
      </c>
      <c r="E65" t="s">
        <v>15</v>
      </c>
      <c r="F65">
        <v>43</v>
      </c>
      <c r="G65" s="24">
        <v>2.8899999999999999E-2</v>
      </c>
      <c r="I65" s="13" t="s">
        <v>14</v>
      </c>
      <c r="J65" s="17">
        <v>0.26400000000000001</v>
      </c>
    </row>
    <row r="66" spans="3:10" x14ac:dyDescent="0.2">
      <c r="C66" t="s">
        <v>113</v>
      </c>
      <c r="D66">
        <v>8</v>
      </c>
      <c r="E66" t="s">
        <v>10</v>
      </c>
      <c r="F66">
        <v>7</v>
      </c>
      <c r="G66" s="24">
        <v>2.76E-2</v>
      </c>
      <c r="I66" s="13" t="s">
        <v>15</v>
      </c>
      <c r="J66" s="17">
        <v>0.129</v>
      </c>
    </row>
    <row r="67" spans="3:10" x14ac:dyDescent="0.2">
      <c r="C67" t="s">
        <v>115</v>
      </c>
      <c r="D67">
        <v>9</v>
      </c>
      <c r="E67" t="s">
        <v>11</v>
      </c>
      <c r="F67">
        <v>36</v>
      </c>
      <c r="G67" s="24">
        <v>2.6599999999999999E-2</v>
      </c>
      <c r="I67" s="13" t="s">
        <v>16</v>
      </c>
      <c r="J67" s="17">
        <v>0.121</v>
      </c>
    </row>
    <row r="68" spans="3:10" x14ac:dyDescent="0.2">
      <c r="C68" t="s">
        <v>118</v>
      </c>
      <c r="D68">
        <v>12</v>
      </c>
      <c r="E68" t="s">
        <v>14</v>
      </c>
      <c r="F68">
        <v>42</v>
      </c>
      <c r="G68" s="24">
        <v>2.2599999999999999E-2</v>
      </c>
      <c r="I68" s="13" t="s">
        <v>17</v>
      </c>
      <c r="J68" s="17">
        <v>0.47739999999999999</v>
      </c>
    </row>
    <row r="69" spans="3:10" x14ac:dyDescent="0.2">
      <c r="C69" t="s">
        <v>120</v>
      </c>
      <c r="D69">
        <v>15</v>
      </c>
      <c r="E69" t="s">
        <v>17</v>
      </c>
      <c r="F69">
        <v>6</v>
      </c>
      <c r="G69" s="24">
        <v>2.1399999999999999E-2</v>
      </c>
      <c r="I69" s="13" t="s">
        <v>18</v>
      </c>
      <c r="J69" s="17">
        <v>0.39</v>
      </c>
    </row>
    <row r="70" spans="3:10" x14ac:dyDescent="0.2">
      <c r="C70" t="s">
        <v>122</v>
      </c>
      <c r="D70">
        <v>16</v>
      </c>
      <c r="E70" t="s">
        <v>18</v>
      </c>
      <c r="F70">
        <v>17</v>
      </c>
      <c r="G70" s="24">
        <v>2.1299999999999999E-2</v>
      </c>
      <c r="I70" s="13" t="s">
        <v>19</v>
      </c>
      <c r="J70" s="17">
        <v>0.17330000000000001</v>
      </c>
    </row>
    <row r="71" spans="3:10" x14ac:dyDescent="0.2">
      <c r="C71" t="s">
        <v>124</v>
      </c>
      <c r="D71">
        <v>17</v>
      </c>
      <c r="E71" t="s">
        <v>19</v>
      </c>
      <c r="F71">
        <v>34</v>
      </c>
      <c r="G71" s="24">
        <v>2.0400000000000001E-2</v>
      </c>
      <c r="I71" s="13" t="s">
        <v>20</v>
      </c>
      <c r="J71" s="17">
        <v>0.1646</v>
      </c>
    </row>
    <row r="72" spans="3:10" x14ac:dyDescent="0.2">
      <c r="C72" t="s">
        <v>126</v>
      </c>
      <c r="D72">
        <v>11</v>
      </c>
      <c r="E72" t="s">
        <v>13</v>
      </c>
      <c r="F72">
        <v>1</v>
      </c>
      <c r="G72" s="24">
        <v>1.8100000000000002E-2</v>
      </c>
      <c r="I72" s="13" t="s">
        <v>21</v>
      </c>
      <c r="J72" s="17">
        <v>0.54710000000000003</v>
      </c>
    </row>
    <row r="73" spans="3:10" x14ac:dyDescent="0.2">
      <c r="C73" t="s">
        <v>128</v>
      </c>
      <c r="D73">
        <v>1</v>
      </c>
      <c r="E73" t="s">
        <v>3</v>
      </c>
      <c r="F73">
        <v>41</v>
      </c>
      <c r="G73" s="24">
        <v>1.7100000000000001E-2</v>
      </c>
      <c r="I73" s="13" t="s">
        <v>22</v>
      </c>
      <c r="J73" s="17">
        <v>0.2162</v>
      </c>
    </row>
    <row r="74" spans="3:10" x14ac:dyDescent="0.2">
      <c r="C74" t="s">
        <v>130</v>
      </c>
      <c r="D74">
        <v>18</v>
      </c>
      <c r="E74" t="s">
        <v>20</v>
      </c>
      <c r="F74">
        <v>16</v>
      </c>
      <c r="G74" s="24">
        <v>1.43E-2</v>
      </c>
      <c r="I74" s="13" t="s">
        <v>23</v>
      </c>
      <c r="J74" s="17">
        <v>4.9099999999999998E-2</v>
      </c>
    </row>
    <row r="75" spans="3:10" x14ac:dyDescent="0.2">
      <c r="C75" t="s">
        <v>134</v>
      </c>
      <c r="D75">
        <v>20</v>
      </c>
      <c r="E75" t="s">
        <v>22</v>
      </c>
      <c r="F75">
        <v>18</v>
      </c>
      <c r="G75" s="24">
        <v>8.2000000000000007E-3</v>
      </c>
      <c r="I75" s="14" t="s">
        <v>347</v>
      </c>
      <c r="J75" s="18">
        <v>6.9536000000000007</v>
      </c>
    </row>
    <row r="76" spans="3:10" x14ac:dyDescent="0.2">
      <c r="C76" t="s">
        <v>136</v>
      </c>
      <c r="D76">
        <v>14</v>
      </c>
      <c r="E76" t="s">
        <v>16</v>
      </c>
      <c r="F76">
        <v>25</v>
      </c>
      <c r="G76" s="24">
        <v>7.1999999999999998E-3</v>
      </c>
    </row>
    <row r="77" spans="3:10" x14ac:dyDescent="0.2">
      <c r="C77" t="s">
        <v>138</v>
      </c>
      <c r="D77">
        <v>15</v>
      </c>
      <c r="E77" t="s">
        <v>17</v>
      </c>
      <c r="F77">
        <v>4</v>
      </c>
      <c r="G77" s="24">
        <v>6.1999999999999998E-3</v>
      </c>
    </row>
    <row r="78" spans="3:10" x14ac:dyDescent="0.2">
      <c r="C78" t="s">
        <v>140</v>
      </c>
      <c r="D78">
        <v>16</v>
      </c>
      <c r="E78" t="s">
        <v>18</v>
      </c>
      <c r="F78">
        <v>38</v>
      </c>
      <c r="G78" s="24">
        <v>5.1999999999999998E-3</v>
      </c>
    </row>
    <row r="79" spans="3:10" x14ac:dyDescent="0.2">
      <c r="C79" t="s">
        <v>142</v>
      </c>
      <c r="D79">
        <v>21</v>
      </c>
      <c r="E79" t="s">
        <v>23</v>
      </c>
      <c r="F79">
        <v>22</v>
      </c>
      <c r="G79" s="24">
        <v>4.4999999999999997E-3</v>
      </c>
    </row>
    <row r="80" spans="3:10" x14ac:dyDescent="0.2">
      <c r="C80" t="s">
        <v>146</v>
      </c>
      <c r="D80">
        <v>1</v>
      </c>
      <c r="E80" t="s">
        <v>3</v>
      </c>
      <c r="F80">
        <v>13</v>
      </c>
      <c r="G80" s="24">
        <v>5.6399999999999999E-2</v>
      </c>
    </row>
    <row r="81" spans="3:7" x14ac:dyDescent="0.2">
      <c r="C81" t="s">
        <v>148</v>
      </c>
      <c r="D81">
        <v>2</v>
      </c>
      <c r="E81" t="s">
        <v>4</v>
      </c>
      <c r="F81">
        <v>20</v>
      </c>
      <c r="G81" s="24">
        <v>5.6300000000000003E-2</v>
      </c>
    </row>
    <row r="82" spans="3:7" x14ac:dyDescent="0.2">
      <c r="C82" t="s">
        <v>152</v>
      </c>
      <c r="D82">
        <v>4</v>
      </c>
      <c r="E82" t="s">
        <v>6</v>
      </c>
      <c r="F82">
        <v>24</v>
      </c>
      <c r="G82" s="24">
        <v>5.2900000000000003E-2</v>
      </c>
    </row>
    <row r="83" spans="3:7" x14ac:dyDescent="0.2">
      <c r="C83" t="s">
        <v>154</v>
      </c>
      <c r="D83">
        <v>5</v>
      </c>
      <c r="E83" t="s">
        <v>7</v>
      </c>
      <c r="F83">
        <v>9</v>
      </c>
      <c r="G83" s="24">
        <v>5.28E-2</v>
      </c>
    </row>
    <row r="84" spans="3:7" x14ac:dyDescent="0.2">
      <c r="C84" t="s">
        <v>156</v>
      </c>
      <c r="D84">
        <v>6</v>
      </c>
      <c r="E84" t="s">
        <v>8</v>
      </c>
      <c r="F84">
        <v>28</v>
      </c>
      <c r="G84" s="24">
        <v>5.2600000000000001E-2</v>
      </c>
    </row>
    <row r="85" spans="3:7" x14ac:dyDescent="0.2">
      <c r="C85" t="s">
        <v>158</v>
      </c>
      <c r="D85">
        <v>7</v>
      </c>
      <c r="E85" t="s">
        <v>9</v>
      </c>
      <c r="F85">
        <v>37</v>
      </c>
      <c r="G85" s="24">
        <v>4.7600000000000003E-2</v>
      </c>
    </row>
    <row r="86" spans="3:7" x14ac:dyDescent="0.2">
      <c r="C86" t="s">
        <v>160</v>
      </c>
      <c r="D86">
        <v>2</v>
      </c>
      <c r="E86" t="s">
        <v>4</v>
      </c>
      <c r="F86">
        <v>30</v>
      </c>
      <c r="G86" s="24">
        <v>4.7500000000000001E-2</v>
      </c>
    </row>
    <row r="87" spans="3:7" x14ac:dyDescent="0.2">
      <c r="C87" t="s">
        <v>163</v>
      </c>
      <c r="D87">
        <v>4</v>
      </c>
      <c r="E87" t="s">
        <v>6</v>
      </c>
      <c r="F87">
        <v>11</v>
      </c>
      <c r="G87" s="24">
        <v>4.53E-2</v>
      </c>
    </row>
    <row r="88" spans="3:7" x14ac:dyDescent="0.2">
      <c r="C88" t="s">
        <v>164</v>
      </c>
      <c r="D88">
        <v>5</v>
      </c>
      <c r="E88" t="s">
        <v>7</v>
      </c>
      <c r="F88">
        <v>10</v>
      </c>
      <c r="G88" s="24">
        <v>4.3999999999999997E-2</v>
      </c>
    </row>
    <row r="89" spans="3:7" x14ac:dyDescent="0.2">
      <c r="C89" t="s">
        <v>165</v>
      </c>
      <c r="D89">
        <v>8</v>
      </c>
      <c r="E89" t="s">
        <v>10</v>
      </c>
      <c r="F89">
        <v>44</v>
      </c>
      <c r="G89" s="24">
        <v>4.3099999999999999E-2</v>
      </c>
    </row>
    <row r="90" spans="3:7" x14ac:dyDescent="0.2">
      <c r="C90" t="s">
        <v>168</v>
      </c>
      <c r="D90">
        <v>10</v>
      </c>
      <c r="E90" t="s">
        <v>12</v>
      </c>
      <c r="F90">
        <v>26</v>
      </c>
      <c r="G90" s="24">
        <v>3.56E-2</v>
      </c>
    </row>
    <row r="91" spans="3:7" x14ac:dyDescent="0.2">
      <c r="C91" t="s">
        <v>169</v>
      </c>
      <c r="D91">
        <v>12</v>
      </c>
      <c r="E91" t="s">
        <v>14</v>
      </c>
      <c r="F91">
        <v>29</v>
      </c>
      <c r="G91" s="24">
        <v>3.5200000000000002E-2</v>
      </c>
    </row>
    <row r="92" spans="3:7" x14ac:dyDescent="0.2">
      <c r="C92" t="s">
        <v>170</v>
      </c>
      <c r="D92">
        <v>13</v>
      </c>
      <c r="E92" t="s">
        <v>15</v>
      </c>
      <c r="F92">
        <v>19</v>
      </c>
      <c r="G92" s="24">
        <v>3.4599999999999999E-2</v>
      </c>
    </row>
    <row r="93" spans="3:7" x14ac:dyDescent="0.2">
      <c r="C93" t="s">
        <v>171</v>
      </c>
      <c r="D93">
        <v>8</v>
      </c>
      <c r="E93" t="s">
        <v>10</v>
      </c>
      <c r="F93">
        <v>21</v>
      </c>
      <c r="G93" s="24">
        <v>5.6800000000000003E-2</v>
      </c>
    </row>
    <row r="94" spans="3:7" x14ac:dyDescent="0.2">
      <c r="C94" t="s">
        <v>172</v>
      </c>
      <c r="D94">
        <v>9</v>
      </c>
      <c r="E94" t="s">
        <v>11</v>
      </c>
      <c r="F94">
        <v>40</v>
      </c>
      <c r="G94" s="24">
        <v>5.6800000000000003E-2</v>
      </c>
    </row>
    <row r="95" spans="3:7" x14ac:dyDescent="0.2">
      <c r="C95" t="s">
        <v>173</v>
      </c>
      <c r="D95">
        <v>10</v>
      </c>
      <c r="E95" t="s">
        <v>12</v>
      </c>
      <c r="F95">
        <v>13</v>
      </c>
      <c r="G95" s="24">
        <v>5.6399999999999999E-2</v>
      </c>
    </row>
    <row r="96" spans="3:7" x14ac:dyDescent="0.2">
      <c r="C96" t="s">
        <v>175</v>
      </c>
      <c r="D96">
        <v>15</v>
      </c>
      <c r="E96" t="s">
        <v>17</v>
      </c>
      <c r="F96">
        <v>31</v>
      </c>
      <c r="G96" s="24">
        <v>5.4100000000000002E-2</v>
      </c>
    </row>
    <row r="97" spans="3:7" x14ac:dyDescent="0.2">
      <c r="C97" t="s">
        <v>176</v>
      </c>
      <c r="D97">
        <v>3</v>
      </c>
      <c r="E97" t="s">
        <v>5</v>
      </c>
      <c r="F97">
        <v>24</v>
      </c>
      <c r="G97" s="24">
        <v>5.2900000000000003E-2</v>
      </c>
    </row>
    <row r="98" spans="3:7" x14ac:dyDescent="0.2">
      <c r="C98" t="s">
        <v>177</v>
      </c>
      <c r="D98">
        <v>4</v>
      </c>
      <c r="E98" t="s">
        <v>6</v>
      </c>
      <c r="F98">
        <v>9</v>
      </c>
      <c r="G98" s="24">
        <v>5.28E-2</v>
      </c>
    </row>
    <row r="99" spans="3:7" x14ac:dyDescent="0.2">
      <c r="C99" t="s">
        <v>178</v>
      </c>
      <c r="D99">
        <v>5</v>
      </c>
      <c r="E99" t="s">
        <v>7</v>
      </c>
      <c r="F99">
        <v>39</v>
      </c>
      <c r="G99" s="24">
        <v>3.0300000000000001E-2</v>
      </c>
    </row>
    <row r="100" spans="3:7" x14ac:dyDescent="0.2">
      <c r="C100" t="s">
        <v>179</v>
      </c>
      <c r="D100">
        <v>6</v>
      </c>
      <c r="E100" t="s">
        <v>8</v>
      </c>
      <c r="F100">
        <v>43</v>
      </c>
      <c r="G100" s="24">
        <v>2.8899999999999999E-2</v>
      </c>
    </row>
    <row r="101" spans="3:7" x14ac:dyDescent="0.2">
      <c r="C101" t="s">
        <v>180</v>
      </c>
      <c r="D101">
        <v>7</v>
      </c>
      <c r="E101" t="s">
        <v>9</v>
      </c>
      <c r="F101">
        <v>7</v>
      </c>
      <c r="G101" s="24">
        <v>2.76E-2</v>
      </c>
    </row>
    <row r="102" spans="3:7" x14ac:dyDescent="0.2">
      <c r="C102" t="s">
        <v>181</v>
      </c>
      <c r="D102">
        <v>3</v>
      </c>
      <c r="E102" t="s">
        <v>5</v>
      </c>
      <c r="F102">
        <v>36</v>
      </c>
      <c r="G102" s="24">
        <v>2.6599999999999999E-2</v>
      </c>
    </row>
    <row r="103" spans="3:7" x14ac:dyDescent="0.2">
      <c r="C103" t="s">
        <v>183</v>
      </c>
      <c r="D103">
        <v>5</v>
      </c>
      <c r="E103" t="s">
        <v>7</v>
      </c>
      <c r="F103">
        <v>42</v>
      </c>
      <c r="G103" s="24">
        <v>2.2599999999999999E-2</v>
      </c>
    </row>
    <row r="104" spans="3:7" x14ac:dyDescent="0.2">
      <c r="C104" t="s">
        <v>184</v>
      </c>
      <c r="D104">
        <v>6</v>
      </c>
      <c r="E104" t="s">
        <v>8</v>
      </c>
      <c r="F104">
        <v>6</v>
      </c>
      <c r="G104" s="24">
        <v>2.1399999999999999E-2</v>
      </c>
    </row>
    <row r="105" spans="3:7" x14ac:dyDescent="0.2">
      <c r="C105" t="s">
        <v>185</v>
      </c>
      <c r="D105">
        <v>7</v>
      </c>
      <c r="E105" t="s">
        <v>9</v>
      </c>
      <c r="F105">
        <v>17</v>
      </c>
      <c r="G105" s="24">
        <v>2.1299999999999999E-2</v>
      </c>
    </row>
    <row r="106" spans="3:7" x14ac:dyDescent="0.2">
      <c r="C106" t="s">
        <v>186</v>
      </c>
      <c r="D106">
        <v>8</v>
      </c>
      <c r="E106" t="s">
        <v>10</v>
      </c>
      <c r="F106">
        <v>34</v>
      </c>
      <c r="G106" s="24">
        <v>2.0400000000000001E-2</v>
      </c>
    </row>
    <row r="107" spans="3:7" x14ac:dyDescent="0.2">
      <c r="C107" t="s">
        <v>187</v>
      </c>
      <c r="D107">
        <v>9</v>
      </c>
      <c r="E107" t="s">
        <v>11</v>
      </c>
      <c r="F107">
        <v>1</v>
      </c>
      <c r="G107" s="24">
        <v>1.8100000000000002E-2</v>
      </c>
    </row>
    <row r="108" spans="3:7" x14ac:dyDescent="0.2">
      <c r="C108" t="s">
        <v>189</v>
      </c>
      <c r="D108">
        <v>12</v>
      </c>
      <c r="E108" t="s">
        <v>14</v>
      </c>
      <c r="F108">
        <v>15</v>
      </c>
      <c r="G108" s="24">
        <v>6.3600000000000004E-2</v>
      </c>
    </row>
    <row r="109" spans="3:7" x14ac:dyDescent="0.2">
      <c r="C109" t="s">
        <v>190</v>
      </c>
      <c r="D109">
        <v>15</v>
      </c>
      <c r="E109" t="s">
        <v>17</v>
      </c>
      <c r="F109">
        <v>27</v>
      </c>
      <c r="G109" s="24">
        <v>6.2100000000000002E-2</v>
      </c>
    </row>
    <row r="110" spans="3:7" x14ac:dyDescent="0.2">
      <c r="C110" t="s">
        <v>191</v>
      </c>
      <c r="D110">
        <v>16</v>
      </c>
      <c r="E110" t="s">
        <v>18</v>
      </c>
      <c r="F110">
        <v>45</v>
      </c>
      <c r="G110" s="24">
        <v>6.1400000000000003E-2</v>
      </c>
    </row>
    <row r="111" spans="3:7" x14ac:dyDescent="0.2">
      <c r="C111" t="s">
        <v>192</v>
      </c>
      <c r="D111">
        <v>17</v>
      </c>
      <c r="E111" t="s">
        <v>19</v>
      </c>
      <c r="F111">
        <v>12</v>
      </c>
      <c r="G111" s="24">
        <v>6.0900000000000003E-2</v>
      </c>
    </row>
    <row r="112" spans="3:7" x14ac:dyDescent="0.2">
      <c r="C112" t="s">
        <v>194</v>
      </c>
      <c r="D112">
        <v>1</v>
      </c>
      <c r="E112" t="s">
        <v>3</v>
      </c>
      <c r="F112">
        <v>21</v>
      </c>
      <c r="G112" s="24">
        <v>5.6800000000000003E-2</v>
      </c>
    </row>
    <row r="113" spans="3:7" x14ac:dyDescent="0.2">
      <c r="C113" t="s">
        <v>195</v>
      </c>
      <c r="D113">
        <v>18</v>
      </c>
      <c r="E113" t="s">
        <v>20</v>
      </c>
      <c r="F113">
        <v>40</v>
      </c>
      <c r="G113" s="24">
        <v>5.6800000000000003E-2</v>
      </c>
    </row>
    <row r="114" spans="3:7" x14ac:dyDescent="0.2">
      <c r="C114" t="s">
        <v>196</v>
      </c>
      <c r="D114">
        <v>19</v>
      </c>
      <c r="E114" t="s">
        <v>21</v>
      </c>
      <c r="F114">
        <v>13</v>
      </c>
      <c r="G114" s="24">
        <v>5.6399999999999999E-2</v>
      </c>
    </row>
    <row r="115" spans="3:7" x14ac:dyDescent="0.2">
      <c r="C115" t="s">
        <v>197</v>
      </c>
      <c r="D115">
        <v>20</v>
      </c>
      <c r="E115" t="s">
        <v>22</v>
      </c>
      <c r="F115">
        <v>20</v>
      </c>
      <c r="G115" s="24">
        <v>5.6300000000000003E-2</v>
      </c>
    </row>
    <row r="116" spans="3:7" x14ac:dyDescent="0.2">
      <c r="C116" t="s">
        <v>199</v>
      </c>
      <c r="D116">
        <v>15</v>
      </c>
      <c r="E116" t="s">
        <v>17</v>
      </c>
      <c r="F116">
        <v>24</v>
      </c>
      <c r="G116" s="24">
        <v>5.2900000000000003E-2</v>
      </c>
    </row>
    <row r="117" spans="3:7" x14ac:dyDescent="0.2">
      <c r="C117" t="s">
        <v>200</v>
      </c>
      <c r="D117">
        <v>16</v>
      </c>
      <c r="E117" t="s">
        <v>18</v>
      </c>
      <c r="F117">
        <v>9</v>
      </c>
      <c r="G117" s="24">
        <v>5.28E-2</v>
      </c>
    </row>
    <row r="118" spans="3:7" x14ac:dyDescent="0.2">
      <c r="C118" t="s">
        <v>201</v>
      </c>
      <c r="D118">
        <v>21</v>
      </c>
      <c r="E118" t="s">
        <v>23</v>
      </c>
      <c r="F118">
        <v>39</v>
      </c>
      <c r="G118" s="24">
        <v>3.0300000000000001E-2</v>
      </c>
    </row>
    <row r="119" spans="3:7" x14ac:dyDescent="0.2">
      <c r="C119" t="s">
        <v>203</v>
      </c>
      <c r="D119">
        <v>1</v>
      </c>
      <c r="E119" t="s">
        <v>3</v>
      </c>
      <c r="F119">
        <v>7</v>
      </c>
      <c r="G119" s="24">
        <v>2.76E-2</v>
      </c>
    </row>
    <row r="120" spans="3:7" x14ac:dyDescent="0.2">
      <c r="C120" t="s">
        <v>204</v>
      </c>
      <c r="D120">
        <v>2</v>
      </c>
      <c r="E120" t="s">
        <v>4</v>
      </c>
      <c r="F120">
        <v>36</v>
      </c>
      <c r="G120" s="24">
        <v>2.6599999999999999E-2</v>
      </c>
    </row>
    <row r="121" spans="3:7" x14ac:dyDescent="0.2">
      <c r="C121" t="s">
        <v>205</v>
      </c>
      <c r="D121">
        <v>3</v>
      </c>
      <c r="E121" t="s">
        <v>5</v>
      </c>
      <c r="F121">
        <v>3</v>
      </c>
      <c r="G121" s="24">
        <v>2.3300000000000001E-2</v>
      </c>
    </row>
    <row r="122" spans="3:7" x14ac:dyDescent="0.2">
      <c r="C122" t="s">
        <v>206</v>
      </c>
      <c r="D122">
        <v>18</v>
      </c>
      <c r="E122" t="s">
        <v>20</v>
      </c>
      <c r="F122">
        <v>42</v>
      </c>
      <c r="G122" s="24">
        <v>2.2599999999999999E-2</v>
      </c>
    </row>
    <row r="123" spans="3:7" x14ac:dyDescent="0.2">
      <c r="C123" t="s">
        <v>207</v>
      </c>
      <c r="D123">
        <v>19</v>
      </c>
      <c r="E123" t="s">
        <v>21</v>
      </c>
      <c r="F123">
        <v>6</v>
      </c>
      <c r="G123" s="24">
        <v>2.1399999999999999E-2</v>
      </c>
    </row>
    <row r="124" spans="3:7" x14ac:dyDescent="0.2">
      <c r="C124" t="s">
        <v>209</v>
      </c>
      <c r="D124">
        <v>14</v>
      </c>
      <c r="E124" t="s">
        <v>16</v>
      </c>
      <c r="F124">
        <v>34</v>
      </c>
      <c r="G124" s="24">
        <v>2.0400000000000001E-2</v>
      </c>
    </row>
    <row r="125" spans="3:7" x14ac:dyDescent="0.2">
      <c r="C125" t="s">
        <v>210</v>
      </c>
      <c r="D125">
        <v>15</v>
      </c>
      <c r="E125" t="s">
        <v>17</v>
      </c>
      <c r="F125">
        <v>1</v>
      </c>
      <c r="G125" s="24">
        <v>1.8100000000000002E-2</v>
      </c>
    </row>
    <row r="126" spans="3:7" x14ac:dyDescent="0.2">
      <c r="C126" t="s">
        <v>212</v>
      </c>
      <c r="D126">
        <v>21</v>
      </c>
      <c r="E126" t="s">
        <v>23</v>
      </c>
      <c r="F126">
        <v>16</v>
      </c>
      <c r="G126" s="24">
        <v>1.43E-2</v>
      </c>
    </row>
    <row r="127" spans="3:7" x14ac:dyDescent="0.2">
      <c r="C127" t="s">
        <v>213</v>
      </c>
      <c r="D127">
        <v>11</v>
      </c>
      <c r="E127" t="s">
        <v>13</v>
      </c>
      <c r="F127">
        <v>14</v>
      </c>
      <c r="G127" s="24">
        <v>1.0800000000000001E-2</v>
      </c>
    </row>
    <row r="128" spans="3:7" x14ac:dyDescent="0.2">
      <c r="C128" t="s">
        <v>214</v>
      </c>
      <c r="D128">
        <v>1</v>
      </c>
      <c r="E128" t="s">
        <v>3</v>
      </c>
      <c r="F128">
        <v>18</v>
      </c>
      <c r="G128" s="24">
        <v>8.2000000000000007E-3</v>
      </c>
    </row>
    <row r="129" spans="3:7" x14ac:dyDescent="0.2">
      <c r="C129" t="s">
        <v>215</v>
      </c>
      <c r="D129">
        <v>2</v>
      </c>
      <c r="E129" t="s">
        <v>4</v>
      </c>
      <c r="F129">
        <v>25</v>
      </c>
      <c r="G129" s="24">
        <v>7.1999999999999998E-3</v>
      </c>
    </row>
    <row r="130" spans="3:7" x14ac:dyDescent="0.2">
      <c r="C130" t="s">
        <v>216</v>
      </c>
      <c r="D130">
        <v>3</v>
      </c>
      <c r="E130" t="s">
        <v>5</v>
      </c>
      <c r="F130">
        <v>4</v>
      </c>
      <c r="G130" s="24">
        <v>6.1999999999999998E-3</v>
      </c>
    </row>
    <row r="131" spans="3:7" x14ac:dyDescent="0.2">
      <c r="C131" t="s">
        <v>218</v>
      </c>
      <c r="D131">
        <v>19</v>
      </c>
      <c r="E131" t="s">
        <v>21</v>
      </c>
      <c r="F131">
        <v>22</v>
      </c>
      <c r="G131" s="24">
        <v>4.4999999999999997E-3</v>
      </c>
    </row>
    <row r="132" spans="3:7" x14ac:dyDescent="0.2">
      <c r="C132" t="s">
        <v>219</v>
      </c>
      <c r="D132">
        <v>20</v>
      </c>
      <c r="E132" t="s">
        <v>22</v>
      </c>
      <c r="F132">
        <v>40</v>
      </c>
      <c r="G132" s="24">
        <v>5.6800000000000003E-2</v>
      </c>
    </row>
    <row r="133" spans="3:7" x14ac:dyDescent="0.2">
      <c r="C133" t="s">
        <v>220</v>
      </c>
      <c r="D133">
        <v>14</v>
      </c>
      <c r="E133" t="s">
        <v>16</v>
      </c>
      <c r="F133">
        <v>19</v>
      </c>
      <c r="G133" s="24">
        <v>3.4599999999999999E-2</v>
      </c>
    </row>
    <row r="134" spans="3:7" x14ac:dyDescent="0.2">
      <c r="C134" t="s">
        <v>221</v>
      </c>
      <c r="D134">
        <v>15</v>
      </c>
      <c r="E134" t="s">
        <v>17</v>
      </c>
      <c r="F134">
        <v>21</v>
      </c>
      <c r="G134" s="24">
        <v>5.6800000000000003E-2</v>
      </c>
    </row>
    <row r="135" spans="3:7" x14ac:dyDescent="0.2">
      <c r="C135" t="s">
        <v>222</v>
      </c>
      <c r="D135">
        <v>16</v>
      </c>
      <c r="E135" t="s">
        <v>18</v>
      </c>
      <c r="F135">
        <v>40</v>
      </c>
      <c r="G135" s="24">
        <v>5.6800000000000003E-2</v>
      </c>
    </row>
    <row r="136" spans="3:7" x14ac:dyDescent="0.2">
      <c r="C136" t="s">
        <v>224</v>
      </c>
      <c r="D136">
        <v>11</v>
      </c>
      <c r="E136" t="s">
        <v>13</v>
      </c>
      <c r="F136">
        <v>20</v>
      </c>
      <c r="G136" s="24">
        <v>5.6300000000000003E-2</v>
      </c>
    </row>
    <row r="137" spans="3:7" x14ac:dyDescent="0.2">
      <c r="C137" t="s">
        <v>225</v>
      </c>
      <c r="D137">
        <v>1</v>
      </c>
      <c r="E137" t="s">
        <v>3</v>
      </c>
      <c r="F137">
        <v>31</v>
      </c>
      <c r="G137" s="24">
        <v>5.4100000000000002E-2</v>
      </c>
    </row>
    <row r="138" spans="3:7" x14ac:dyDescent="0.2">
      <c r="C138" t="s">
        <v>227</v>
      </c>
      <c r="D138">
        <v>3</v>
      </c>
      <c r="E138" t="s">
        <v>5</v>
      </c>
      <c r="F138">
        <v>9</v>
      </c>
      <c r="G138" s="24">
        <v>5.28E-2</v>
      </c>
    </row>
    <row r="139" spans="3:7" x14ac:dyDescent="0.2">
      <c r="C139" t="s">
        <v>228</v>
      </c>
      <c r="D139">
        <v>3</v>
      </c>
      <c r="E139" t="s">
        <v>5</v>
      </c>
      <c r="F139">
        <v>39</v>
      </c>
      <c r="G139" s="24">
        <v>3.0300000000000001E-2</v>
      </c>
    </row>
    <row r="140" spans="3:7" x14ac:dyDescent="0.2">
      <c r="C140" t="s">
        <v>229</v>
      </c>
      <c r="D140">
        <v>4</v>
      </c>
      <c r="E140" t="s">
        <v>6</v>
      </c>
      <c r="F140">
        <v>43</v>
      </c>
      <c r="G140" s="24">
        <v>2.8899999999999999E-2</v>
      </c>
    </row>
    <row r="141" spans="3:7" x14ac:dyDescent="0.2">
      <c r="C141" t="s">
        <v>230</v>
      </c>
      <c r="D141">
        <v>5</v>
      </c>
      <c r="E141" t="s">
        <v>7</v>
      </c>
      <c r="F141">
        <v>10</v>
      </c>
      <c r="G141" s="24">
        <v>4.3999999999999997E-2</v>
      </c>
    </row>
    <row r="142" spans="3:7" x14ac:dyDescent="0.2">
      <c r="C142" t="s">
        <v>231</v>
      </c>
      <c r="D142">
        <v>6</v>
      </c>
      <c r="E142" t="s">
        <v>8</v>
      </c>
      <c r="F142">
        <v>44</v>
      </c>
      <c r="G142" s="24">
        <v>4.3099999999999999E-2</v>
      </c>
    </row>
    <row r="143" spans="3:7" x14ac:dyDescent="0.2">
      <c r="C143" t="s">
        <v>234</v>
      </c>
      <c r="D143">
        <v>3</v>
      </c>
      <c r="E143" t="s">
        <v>5</v>
      </c>
      <c r="F143">
        <v>29</v>
      </c>
      <c r="G143" s="24">
        <v>3.5200000000000002E-2</v>
      </c>
    </row>
    <row r="144" spans="3:7" x14ac:dyDescent="0.2">
      <c r="C144" t="s">
        <v>235</v>
      </c>
      <c r="D144">
        <v>4</v>
      </c>
      <c r="E144" t="s">
        <v>6</v>
      </c>
      <c r="F144">
        <v>19</v>
      </c>
      <c r="G144" s="24">
        <v>3.4599999999999999E-2</v>
      </c>
    </row>
    <row r="145" spans="3:7" x14ac:dyDescent="0.2">
      <c r="C145" t="s">
        <v>236</v>
      </c>
      <c r="D145">
        <v>5</v>
      </c>
      <c r="E145" t="s">
        <v>7</v>
      </c>
      <c r="F145">
        <v>21</v>
      </c>
      <c r="G145" s="24">
        <v>5.6800000000000003E-2</v>
      </c>
    </row>
    <row r="146" spans="3:7" x14ac:dyDescent="0.2">
      <c r="C146" t="s">
        <v>238</v>
      </c>
      <c r="D146">
        <v>9</v>
      </c>
      <c r="E146" t="s">
        <v>11</v>
      </c>
      <c r="F146">
        <v>13</v>
      </c>
      <c r="G146" s="24">
        <v>5.6399999999999999E-2</v>
      </c>
    </row>
    <row r="147" spans="3:7" x14ac:dyDescent="0.2">
      <c r="C147" t="s">
        <v>239</v>
      </c>
      <c r="D147">
        <v>9</v>
      </c>
      <c r="E147" t="s">
        <v>11</v>
      </c>
      <c r="F147">
        <v>20</v>
      </c>
      <c r="G147" s="24">
        <v>5.6300000000000003E-2</v>
      </c>
    </row>
    <row r="148" spans="3:7" x14ac:dyDescent="0.2">
      <c r="C148" t="s">
        <v>240</v>
      </c>
      <c r="D148">
        <v>10</v>
      </c>
      <c r="E148" t="s">
        <v>12</v>
      </c>
      <c r="F148">
        <v>31</v>
      </c>
      <c r="G148" s="24">
        <v>5.4100000000000002E-2</v>
      </c>
    </row>
    <row r="149" spans="3:7" x14ac:dyDescent="0.2">
      <c r="C149" t="s">
        <v>241</v>
      </c>
      <c r="D149">
        <v>12</v>
      </c>
      <c r="E149" t="s">
        <v>14</v>
      </c>
      <c r="F149">
        <v>24</v>
      </c>
      <c r="G149" s="24">
        <v>5.2900000000000003E-2</v>
      </c>
    </row>
    <row r="150" spans="3:7" x14ac:dyDescent="0.2">
      <c r="C150" t="s">
        <v>242</v>
      </c>
      <c r="D150">
        <v>15</v>
      </c>
      <c r="E150" t="s">
        <v>17</v>
      </c>
      <c r="F150">
        <v>9</v>
      </c>
      <c r="G150" s="24">
        <v>5.28E-2</v>
      </c>
    </row>
    <row r="151" spans="3:7" x14ac:dyDescent="0.2">
      <c r="C151" t="s">
        <v>243</v>
      </c>
      <c r="D151">
        <v>16</v>
      </c>
      <c r="E151" t="s">
        <v>18</v>
      </c>
      <c r="F151">
        <v>39</v>
      </c>
      <c r="G151" s="24">
        <v>3.0300000000000001E-2</v>
      </c>
    </row>
    <row r="152" spans="3:7" x14ac:dyDescent="0.2">
      <c r="C152" t="s">
        <v>245</v>
      </c>
      <c r="D152">
        <v>11</v>
      </c>
      <c r="E152" t="s">
        <v>13</v>
      </c>
      <c r="F152">
        <v>7</v>
      </c>
      <c r="G152" s="24">
        <v>2.76E-2</v>
      </c>
    </row>
    <row r="153" spans="3:7" x14ac:dyDescent="0.2">
      <c r="C153" t="s">
        <v>246</v>
      </c>
      <c r="D153">
        <v>1</v>
      </c>
      <c r="E153" t="s">
        <v>3</v>
      </c>
      <c r="F153">
        <v>36</v>
      </c>
      <c r="G153" s="24">
        <v>2.6599999999999999E-2</v>
      </c>
    </row>
    <row r="154" spans="3:7" x14ac:dyDescent="0.2">
      <c r="C154" t="s">
        <v>247</v>
      </c>
      <c r="D154">
        <v>18</v>
      </c>
      <c r="E154" t="s">
        <v>20</v>
      </c>
      <c r="F154">
        <v>3</v>
      </c>
      <c r="G154" s="24">
        <v>2.3300000000000001E-2</v>
      </c>
    </row>
    <row r="155" spans="3:7" x14ac:dyDescent="0.2">
      <c r="C155" t="s">
        <v>248</v>
      </c>
      <c r="D155">
        <v>19</v>
      </c>
      <c r="E155" t="s">
        <v>21</v>
      </c>
      <c r="F155">
        <v>42</v>
      </c>
      <c r="G155" s="24">
        <v>2.2599999999999999E-2</v>
      </c>
    </row>
    <row r="156" spans="3:7" x14ac:dyDescent="0.2">
      <c r="C156" t="s">
        <v>249</v>
      </c>
      <c r="D156">
        <v>20</v>
      </c>
      <c r="E156" t="s">
        <v>22</v>
      </c>
      <c r="F156">
        <v>6</v>
      </c>
      <c r="G156" s="24">
        <v>2.1399999999999999E-2</v>
      </c>
    </row>
    <row r="157" spans="3:7" x14ac:dyDescent="0.2">
      <c r="C157" t="s">
        <v>250</v>
      </c>
      <c r="D157">
        <v>14</v>
      </c>
      <c r="E157" t="s">
        <v>16</v>
      </c>
      <c r="F157">
        <v>17</v>
      </c>
      <c r="G157" s="24">
        <v>2.1299999999999999E-2</v>
      </c>
    </row>
    <row r="158" spans="3:7" x14ac:dyDescent="0.2">
      <c r="C158" t="s">
        <v>251</v>
      </c>
      <c r="D158">
        <v>15</v>
      </c>
      <c r="E158" t="s">
        <v>17</v>
      </c>
      <c r="F158">
        <v>34</v>
      </c>
      <c r="G158" s="24">
        <v>2.0400000000000001E-2</v>
      </c>
    </row>
    <row r="159" spans="3:7" x14ac:dyDescent="0.2">
      <c r="C159" t="s">
        <v>253</v>
      </c>
      <c r="D159">
        <v>8</v>
      </c>
      <c r="E159" t="s">
        <v>10</v>
      </c>
      <c r="F159">
        <v>41</v>
      </c>
      <c r="G159" s="24">
        <v>1.7100000000000001E-2</v>
      </c>
    </row>
    <row r="160" spans="3:7" x14ac:dyDescent="0.2">
      <c r="C160" t="s">
        <v>254</v>
      </c>
      <c r="D160">
        <v>9</v>
      </c>
      <c r="E160" t="s">
        <v>11</v>
      </c>
      <c r="F160">
        <v>1</v>
      </c>
      <c r="G160" s="24">
        <v>1.8100000000000002E-2</v>
      </c>
    </row>
    <row r="161" spans="3:7" x14ac:dyDescent="0.2">
      <c r="C161" t="s">
        <v>255</v>
      </c>
      <c r="D161">
        <v>10</v>
      </c>
      <c r="E161" t="s">
        <v>12</v>
      </c>
      <c r="F161">
        <v>34</v>
      </c>
      <c r="G161" s="24">
        <v>2.0400000000000001E-2</v>
      </c>
    </row>
    <row r="162" spans="3:7" x14ac:dyDescent="0.2">
      <c r="C162" t="s">
        <v>258</v>
      </c>
      <c r="D162">
        <v>16</v>
      </c>
      <c r="E162" t="s">
        <v>18</v>
      </c>
      <c r="F162">
        <v>42</v>
      </c>
      <c r="G162" s="24">
        <v>2.2599999999999999E-2</v>
      </c>
    </row>
    <row r="163" spans="3:7" x14ac:dyDescent="0.2">
      <c r="C163" t="s">
        <v>259</v>
      </c>
      <c r="D163">
        <v>19</v>
      </c>
      <c r="E163" t="s">
        <v>21</v>
      </c>
      <c r="F163">
        <v>3</v>
      </c>
      <c r="G163" s="24">
        <v>2.3300000000000001E-2</v>
      </c>
    </row>
    <row r="164" spans="3:7" x14ac:dyDescent="0.2">
      <c r="C164" t="s">
        <v>260</v>
      </c>
      <c r="D164">
        <v>20</v>
      </c>
      <c r="E164" t="s">
        <v>22</v>
      </c>
      <c r="F164">
        <v>36</v>
      </c>
      <c r="G164" s="24">
        <v>2.6599999999999999E-2</v>
      </c>
    </row>
    <row r="165" spans="3:7" x14ac:dyDescent="0.2">
      <c r="C165" t="s">
        <v>262</v>
      </c>
      <c r="D165">
        <v>15</v>
      </c>
      <c r="E165" t="s">
        <v>17</v>
      </c>
      <c r="F165">
        <v>43</v>
      </c>
      <c r="G165" s="24">
        <v>2.8899999999999999E-2</v>
      </c>
    </row>
    <row r="166" spans="3:7" x14ac:dyDescent="0.2">
      <c r="C166" t="s">
        <v>263</v>
      </c>
      <c r="D166">
        <v>13</v>
      </c>
      <c r="E166" t="s">
        <v>15</v>
      </c>
      <c r="F166">
        <v>39</v>
      </c>
      <c r="G166" s="24">
        <v>3.0300000000000001E-2</v>
      </c>
    </row>
    <row r="167" spans="3:7" x14ac:dyDescent="0.2">
      <c r="C167" t="s">
        <v>264</v>
      </c>
      <c r="D167">
        <v>8</v>
      </c>
      <c r="E167" t="s">
        <v>10</v>
      </c>
      <c r="F167">
        <v>2</v>
      </c>
      <c r="G167" s="24">
        <v>3.39E-2</v>
      </c>
    </row>
    <row r="168" spans="3:7" x14ac:dyDescent="0.2">
      <c r="C168" t="s">
        <v>265</v>
      </c>
      <c r="D168">
        <v>9</v>
      </c>
      <c r="E168" t="s">
        <v>11</v>
      </c>
      <c r="F168">
        <v>19</v>
      </c>
      <c r="G168" s="24">
        <v>3.4599999999999999E-2</v>
      </c>
    </row>
    <row r="169" spans="3:7" x14ac:dyDescent="0.2">
      <c r="C169" t="s">
        <v>267</v>
      </c>
      <c r="D169">
        <v>12</v>
      </c>
      <c r="E169" t="s">
        <v>14</v>
      </c>
      <c r="F169">
        <v>33</v>
      </c>
      <c r="G169" s="24">
        <v>5.9400000000000001E-2</v>
      </c>
    </row>
    <row r="170" spans="3:7" x14ac:dyDescent="0.2">
      <c r="C170" t="s">
        <v>268</v>
      </c>
      <c r="D170">
        <v>15</v>
      </c>
      <c r="E170" t="s">
        <v>17</v>
      </c>
      <c r="F170">
        <v>21</v>
      </c>
      <c r="G170" s="24">
        <v>5.6800000000000003E-2</v>
      </c>
    </row>
    <row r="171" spans="3:7" x14ac:dyDescent="0.2">
      <c r="C171" t="s">
        <v>269</v>
      </c>
      <c r="D171">
        <v>16</v>
      </c>
      <c r="E171" t="s">
        <v>18</v>
      </c>
      <c r="F171">
        <v>40</v>
      </c>
      <c r="G171" s="24">
        <v>5.6800000000000003E-2</v>
      </c>
    </row>
    <row r="172" spans="3:7" x14ac:dyDescent="0.2">
      <c r="C172" t="s">
        <v>270</v>
      </c>
      <c r="D172">
        <v>17</v>
      </c>
      <c r="E172" t="s">
        <v>19</v>
      </c>
      <c r="F172">
        <v>13</v>
      </c>
      <c r="G172" s="24">
        <v>5.6399999999999999E-2</v>
      </c>
    </row>
    <row r="173" spans="3:7" x14ac:dyDescent="0.2">
      <c r="C173" t="s">
        <v>271</v>
      </c>
      <c r="D173">
        <v>11</v>
      </c>
      <c r="E173" t="s">
        <v>13</v>
      </c>
      <c r="F173">
        <v>20</v>
      </c>
      <c r="G173" s="24">
        <v>5.6300000000000003E-2</v>
      </c>
    </row>
    <row r="174" spans="3:7" x14ac:dyDescent="0.2">
      <c r="C174" t="s">
        <v>272</v>
      </c>
      <c r="D174">
        <v>1</v>
      </c>
      <c r="E174" t="s">
        <v>3</v>
      </c>
      <c r="F174">
        <v>31</v>
      </c>
      <c r="G174" s="24">
        <v>5.4100000000000002E-2</v>
      </c>
    </row>
    <row r="175" spans="3:7" x14ac:dyDescent="0.2">
      <c r="C175" t="s">
        <v>274</v>
      </c>
      <c r="D175">
        <v>19</v>
      </c>
      <c r="E175" t="s">
        <v>21</v>
      </c>
      <c r="F175">
        <v>9</v>
      </c>
      <c r="G175" s="24">
        <v>5.28E-2</v>
      </c>
    </row>
    <row r="176" spans="3:7" x14ac:dyDescent="0.2">
      <c r="C176" t="s">
        <v>275</v>
      </c>
      <c r="D176">
        <v>19</v>
      </c>
      <c r="E176" t="s">
        <v>21</v>
      </c>
      <c r="F176">
        <v>28</v>
      </c>
      <c r="G176" s="24">
        <v>5.2600000000000001E-2</v>
      </c>
    </row>
    <row r="177" spans="3:7" x14ac:dyDescent="0.2">
      <c r="C177" t="s">
        <v>276</v>
      </c>
      <c r="D177">
        <v>19</v>
      </c>
      <c r="E177" t="s">
        <v>21</v>
      </c>
      <c r="F177">
        <v>37</v>
      </c>
      <c r="G177" s="24">
        <v>4.7600000000000003E-2</v>
      </c>
    </row>
    <row r="178" spans="3:7" x14ac:dyDescent="0.2">
      <c r="C178" t="s">
        <v>277</v>
      </c>
      <c r="D178">
        <v>19</v>
      </c>
      <c r="E178" t="s">
        <v>21</v>
      </c>
      <c r="F178">
        <v>30</v>
      </c>
      <c r="G178" s="24">
        <v>4.7500000000000001E-2</v>
      </c>
    </row>
    <row r="179" spans="3:7" x14ac:dyDescent="0.2">
      <c r="C179" t="s">
        <v>278</v>
      </c>
      <c r="D179">
        <v>15</v>
      </c>
      <c r="E179" t="s">
        <v>17</v>
      </c>
      <c r="F179">
        <v>35</v>
      </c>
      <c r="G179" s="24">
        <v>4.6899999999999997E-2</v>
      </c>
    </row>
    <row r="180" spans="3:7" x14ac:dyDescent="0.2">
      <c r="C180" t="s">
        <v>279</v>
      </c>
      <c r="D180">
        <v>16</v>
      </c>
      <c r="E180" t="s">
        <v>18</v>
      </c>
      <c r="F180">
        <v>11</v>
      </c>
      <c r="G180" s="24">
        <v>4.53E-2</v>
      </c>
    </row>
    <row r="181" spans="3:7" x14ac:dyDescent="0.2">
      <c r="C181" t="s">
        <v>280</v>
      </c>
      <c r="D181">
        <v>19</v>
      </c>
      <c r="E181" t="s">
        <v>21</v>
      </c>
      <c r="F181">
        <v>10</v>
      </c>
      <c r="G181" s="24">
        <v>4.3999999999999997E-2</v>
      </c>
    </row>
    <row r="182" spans="3:7" x14ac:dyDescent="0.2">
      <c r="C182" t="s">
        <v>282</v>
      </c>
      <c r="D182">
        <v>14</v>
      </c>
      <c r="E182" t="s">
        <v>16</v>
      </c>
      <c r="F182">
        <v>23</v>
      </c>
      <c r="G182" s="24">
        <v>3.7499999999999999E-2</v>
      </c>
    </row>
    <row r="183" spans="3:7" x14ac:dyDescent="0.2">
      <c r="C183" t="s">
        <v>284</v>
      </c>
      <c r="D183">
        <v>13</v>
      </c>
      <c r="E183" t="s">
        <v>15</v>
      </c>
      <c r="F183">
        <v>29</v>
      </c>
      <c r="G183" s="24">
        <v>3.5200000000000002E-2</v>
      </c>
    </row>
    <row r="184" spans="3:7" x14ac:dyDescent="0.2">
      <c r="C184" t="s">
        <v>285</v>
      </c>
      <c r="D184">
        <v>19</v>
      </c>
      <c r="E184" t="s">
        <v>21</v>
      </c>
      <c r="F184">
        <v>12</v>
      </c>
      <c r="G184" s="24">
        <v>6.0900000000000003E-2</v>
      </c>
    </row>
    <row r="185" spans="3:7" x14ac:dyDescent="0.2">
      <c r="C185" t="s">
        <v>286</v>
      </c>
      <c r="D185">
        <v>19</v>
      </c>
      <c r="E185" t="s">
        <v>21</v>
      </c>
      <c r="F185">
        <v>33</v>
      </c>
      <c r="G185" s="24">
        <v>5.9400000000000001E-2</v>
      </c>
    </row>
    <row r="186" spans="3:7" x14ac:dyDescent="0.2">
      <c r="C186" t="s">
        <v>287</v>
      </c>
      <c r="D186">
        <v>2</v>
      </c>
      <c r="E186" t="s">
        <v>4</v>
      </c>
      <c r="F186">
        <v>21</v>
      </c>
      <c r="G186" s="24">
        <v>5.6800000000000003E-2</v>
      </c>
    </row>
    <row r="187" spans="3:7" x14ac:dyDescent="0.2">
      <c r="C187" t="s">
        <v>288</v>
      </c>
      <c r="D187">
        <v>3</v>
      </c>
      <c r="E187" t="s">
        <v>5</v>
      </c>
      <c r="F187">
        <v>40</v>
      </c>
      <c r="G187" s="24">
        <v>5.6800000000000003E-2</v>
      </c>
    </row>
    <row r="188" spans="3:7" x14ac:dyDescent="0.2">
      <c r="C188" t="s">
        <v>289</v>
      </c>
      <c r="D188">
        <v>3</v>
      </c>
      <c r="E188" t="s">
        <v>5</v>
      </c>
      <c r="F188">
        <v>13</v>
      </c>
      <c r="G188" s="24">
        <v>5.6399999999999999E-2</v>
      </c>
    </row>
    <row r="189" spans="3:7" x14ac:dyDescent="0.2">
      <c r="C189" t="s">
        <v>291</v>
      </c>
      <c r="D189">
        <v>3</v>
      </c>
      <c r="E189" t="s">
        <v>5</v>
      </c>
      <c r="F189">
        <v>31</v>
      </c>
      <c r="G189" s="24">
        <v>5.4100000000000002E-2</v>
      </c>
    </row>
    <row r="190" spans="3:7" x14ac:dyDescent="0.2">
      <c r="C190" t="s">
        <v>292</v>
      </c>
      <c r="D190">
        <v>3</v>
      </c>
      <c r="E190" t="s">
        <v>5</v>
      </c>
      <c r="F190">
        <v>24</v>
      </c>
      <c r="G190" s="24">
        <v>5.2900000000000003E-2</v>
      </c>
    </row>
    <row r="191" spans="3:7" x14ac:dyDescent="0.2">
      <c r="C191" t="s">
        <v>293</v>
      </c>
      <c r="D191">
        <v>2</v>
      </c>
      <c r="E191" t="s">
        <v>4</v>
      </c>
      <c r="F191">
        <v>9</v>
      </c>
      <c r="G191" s="24">
        <v>5.28E-2</v>
      </c>
    </row>
    <row r="192" spans="3:7" x14ac:dyDescent="0.2">
      <c r="C192" t="s">
        <v>294</v>
      </c>
      <c r="D192">
        <v>3</v>
      </c>
      <c r="E192" t="s">
        <v>5</v>
      </c>
      <c r="F192">
        <v>28</v>
      </c>
      <c r="G192" s="24">
        <v>5.2600000000000001E-2</v>
      </c>
    </row>
    <row r="193" spans="3:7" x14ac:dyDescent="0.2">
      <c r="C193" t="s">
        <v>295</v>
      </c>
      <c r="D193">
        <v>3</v>
      </c>
      <c r="E193" t="s">
        <v>5</v>
      </c>
      <c r="F193">
        <v>37</v>
      </c>
      <c r="G193" s="24">
        <v>4.7600000000000003E-2</v>
      </c>
    </row>
    <row r="194" spans="3:7" x14ac:dyDescent="0.2">
      <c r="C194" t="s">
        <v>296</v>
      </c>
      <c r="D194">
        <v>1</v>
      </c>
      <c r="E194" t="s">
        <v>3</v>
      </c>
      <c r="F194">
        <v>30</v>
      </c>
      <c r="G194" s="24">
        <v>4.7500000000000001E-2</v>
      </c>
    </row>
    <row r="195" spans="3:7" x14ac:dyDescent="0.2">
      <c r="C195" t="s">
        <v>297</v>
      </c>
      <c r="D195">
        <v>1</v>
      </c>
      <c r="E195" t="s">
        <v>3</v>
      </c>
      <c r="F195">
        <v>35</v>
      </c>
      <c r="G195" s="24">
        <v>4.6899999999999997E-2</v>
      </c>
    </row>
    <row r="196" spans="3:7" x14ac:dyDescent="0.2">
      <c r="C196" t="s">
        <v>299</v>
      </c>
      <c r="D196">
        <v>1</v>
      </c>
      <c r="E196" t="s">
        <v>3</v>
      </c>
      <c r="F196">
        <v>10</v>
      </c>
      <c r="G196" s="24">
        <v>4.3999999999999997E-2</v>
      </c>
    </row>
    <row r="197" spans="3:7" x14ac:dyDescent="0.2">
      <c r="C197" t="s">
        <v>300</v>
      </c>
      <c r="D197">
        <v>1</v>
      </c>
      <c r="E197" t="s">
        <v>3</v>
      </c>
      <c r="F197">
        <v>44</v>
      </c>
      <c r="G197" s="24">
        <v>4.3099999999999999E-2</v>
      </c>
    </row>
    <row r="198" spans="3:7" x14ac:dyDescent="0.2">
      <c r="C198" t="s">
        <v>301</v>
      </c>
      <c r="D198">
        <v>16</v>
      </c>
      <c r="E198" t="s">
        <v>18</v>
      </c>
      <c r="F198">
        <v>23</v>
      </c>
      <c r="G198" s="24">
        <v>3.7499999999999999E-2</v>
      </c>
    </row>
    <row r="199" spans="3:7" x14ac:dyDescent="0.2">
      <c r="C199" t="s">
        <v>302</v>
      </c>
      <c r="D199">
        <v>17</v>
      </c>
      <c r="E199" t="s">
        <v>19</v>
      </c>
      <c r="F199">
        <v>26</v>
      </c>
      <c r="G199" s="24">
        <v>3.56E-2</v>
      </c>
    </row>
    <row r="200" spans="3:7" x14ac:dyDescent="0.2">
      <c r="C200" t="s">
        <v>303</v>
      </c>
      <c r="D200">
        <v>11</v>
      </c>
      <c r="E200" t="s">
        <v>13</v>
      </c>
      <c r="F200">
        <v>29</v>
      </c>
      <c r="G200" s="24">
        <v>3.5200000000000002E-2</v>
      </c>
    </row>
    <row r="201" spans="3:7" x14ac:dyDescent="0.2">
      <c r="C201" t="s">
        <v>304</v>
      </c>
      <c r="D201">
        <v>1</v>
      </c>
      <c r="E201" t="s">
        <v>3</v>
      </c>
      <c r="F201">
        <v>28</v>
      </c>
      <c r="G201" s="24">
        <v>5.2600000000000001E-2</v>
      </c>
    </row>
    <row r="202" spans="3:7" x14ac:dyDescent="0.2">
      <c r="C202" t="s">
        <v>305</v>
      </c>
      <c r="D202">
        <v>18</v>
      </c>
      <c r="E202" t="s">
        <v>20</v>
      </c>
      <c r="F202">
        <v>37</v>
      </c>
      <c r="G202" s="24">
        <v>4.7600000000000003E-2</v>
      </c>
    </row>
    <row r="203" spans="3:7" x14ac:dyDescent="0.2">
      <c r="C203" t="s">
        <v>307</v>
      </c>
      <c r="D203">
        <v>20</v>
      </c>
      <c r="E203" t="s">
        <v>22</v>
      </c>
      <c r="F203">
        <v>35</v>
      </c>
      <c r="G203" s="24">
        <v>4.6899999999999997E-2</v>
      </c>
    </row>
    <row r="204" spans="3:7" x14ac:dyDescent="0.2">
      <c r="C204" t="s">
        <v>308</v>
      </c>
      <c r="D204">
        <v>3</v>
      </c>
      <c r="E204" t="s">
        <v>5</v>
      </c>
      <c r="F204">
        <v>11</v>
      </c>
      <c r="G204" s="24">
        <v>4.53E-2</v>
      </c>
    </row>
    <row r="205" spans="3:7" x14ac:dyDescent="0.2">
      <c r="C205" t="s">
        <v>309</v>
      </c>
      <c r="D205">
        <v>4</v>
      </c>
      <c r="E205" t="s">
        <v>6</v>
      </c>
      <c r="F205">
        <v>10</v>
      </c>
      <c r="G205" s="24">
        <v>4.3999999999999997E-2</v>
      </c>
    </row>
    <row r="206" spans="3:7" x14ac:dyDescent="0.2">
      <c r="C206" t="s">
        <v>312</v>
      </c>
      <c r="D206">
        <v>7</v>
      </c>
      <c r="E206" t="s">
        <v>9</v>
      </c>
      <c r="F206">
        <v>26</v>
      </c>
      <c r="G206" s="24">
        <v>3.56E-2</v>
      </c>
    </row>
    <row r="207" spans="3:7" x14ac:dyDescent="0.2">
      <c r="C207" t="s">
        <v>313</v>
      </c>
      <c r="D207">
        <v>3</v>
      </c>
      <c r="E207" t="s">
        <v>5</v>
      </c>
      <c r="F207">
        <v>29</v>
      </c>
      <c r="G207" s="24">
        <v>3.5200000000000002E-2</v>
      </c>
    </row>
    <row r="208" spans="3:7" x14ac:dyDescent="0.2">
      <c r="C208" t="s">
        <v>317</v>
      </c>
      <c r="D208">
        <v>7</v>
      </c>
      <c r="E208" t="s">
        <v>9</v>
      </c>
      <c r="F208">
        <v>40</v>
      </c>
      <c r="G208" s="24">
        <v>5.6800000000000003E-2</v>
      </c>
    </row>
    <row r="209" spans="3:7" x14ac:dyDescent="0.2">
      <c r="C209" t="s">
        <v>320</v>
      </c>
      <c r="D209">
        <v>19</v>
      </c>
      <c r="E209" t="s">
        <v>21</v>
      </c>
      <c r="F209">
        <v>31</v>
      </c>
      <c r="G209" s="24">
        <v>5.4100000000000002E-2</v>
      </c>
    </row>
    <row r="210" spans="3:7" x14ac:dyDescent="0.2">
      <c r="C210" t="s">
        <v>322</v>
      </c>
      <c r="D210">
        <v>3</v>
      </c>
      <c r="E210" t="s">
        <v>5</v>
      </c>
      <c r="F210">
        <v>35</v>
      </c>
      <c r="G210" s="24">
        <v>4.6899999999999997E-2</v>
      </c>
    </row>
    <row r="211" spans="3:7" x14ac:dyDescent="0.2">
      <c r="C211" t="s">
        <v>324</v>
      </c>
      <c r="D211">
        <v>5</v>
      </c>
      <c r="E211" t="s">
        <v>7</v>
      </c>
      <c r="F211">
        <v>10</v>
      </c>
      <c r="G211" s="24">
        <v>4.3999999999999997E-2</v>
      </c>
    </row>
    <row r="212" spans="3:7" x14ac:dyDescent="0.2">
      <c r="C212" t="s">
        <v>325</v>
      </c>
      <c r="D212">
        <v>6</v>
      </c>
      <c r="E212" t="s">
        <v>8</v>
      </c>
      <c r="F212">
        <v>44</v>
      </c>
      <c r="G212" s="24">
        <v>4.3099999999999999E-2</v>
      </c>
    </row>
    <row r="213" spans="3:7" x14ac:dyDescent="0.2">
      <c r="C213" t="s">
        <v>326</v>
      </c>
      <c r="D213">
        <v>3</v>
      </c>
      <c r="E213" t="s">
        <v>5</v>
      </c>
      <c r="F213">
        <v>23</v>
      </c>
      <c r="G213" s="24">
        <v>3.7499999999999999E-2</v>
      </c>
    </row>
    <row r="214" spans="3:7" x14ac:dyDescent="0.2">
      <c r="C214" t="s">
        <v>327</v>
      </c>
      <c r="D214">
        <v>2</v>
      </c>
      <c r="E214" t="s">
        <v>4</v>
      </c>
      <c r="F214">
        <v>26</v>
      </c>
      <c r="G214" s="24">
        <v>3.56E-2</v>
      </c>
    </row>
    <row r="215" spans="3:7" x14ac:dyDescent="0.2">
      <c r="C215" t="s">
        <v>328</v>
      </c>
      <c r="D215">
        <v>3</v>
      </c>
      <c r="E215" t="s">
        <v>5</v>
      </c>
      <c r="F215">
        <v>29</v>
      </c>
      <c r="G215" s="24">
        <v>3.5200000000000002E-2</v>
      </c>
    </row>
    <row r="216" spans="3:7" x14ac:dyDescent="0.2">
      <c r="C216" t="s">
        <v>330</v>
      </c>
      <c r="D216">
        <v>2</v>
      </c>
      <c r="E216" t="s">
        <v>4</v>
      </c>
      <c r="F216">
        <v>21</v>
      </c>
      <c r="G216" s="24">
        <v>5.6800000000000003E-2</v>
      </c>
    </row>
    <row r="217" spans="3:7" x14ac:dyDescent="0.2">
      <c r="C217" t="s">
        <v>333</v>
      </c>
      <c r="D217">
        <v>1</v>
      </c>
      <c r="E217" t="s">
        <v>3</v>
      </c>
      <c r="F217">
        <v>20</v>
      </c>
      <c r="G217" s="24">
        <v>5.6300000000000003E-2</v>
      </c>
    </row>
    <row r="218" spans="3:7" x14ac:dyDescent="0.2">
      <c r="C218" t="s">
        <v>334</v>
      </c>
      <c r="D218">
        <v>1</v>
      </c>
      <c r="E218" t="s">
        <v>3</v>
      </c>
      <c r="F218">
        <v>31</v>
      </c>
      <c r="G218" s="24">
        <v>5.4100000000000002E-2</v>
      </c>
    </row>
    <row r="219" spans="3:7" x14ac:dyDescent="0.2">
      <c r="C219" t="s">
        <v>335</v>
      </c>
      <c r="D219">
        <v>1</v>
      </c>
      <c r="E219" t="s">
        <v>3</v>
      </c>
      <c r="F219">
        <v>24</v>
      </c>
      <c r="G219" s="24">
        <v>5.2900000000000003E-2</v>
      </c>
    </row>
    <row r="220" spans="3:7" x14ac:dyDescent="0.2">
      <c r="C220" t="s">
        <v>336</v>
      </c>
      <c r="D220">
        <v>1</v>
      </c>
      <c r="E220" t="s">
        <v>3</v>
      </c>
      <c r="F220">
        <v>9</v>
      </c>
      <c r="G220" s="24">
        <v>5.28E-2</v>
      </c>
    </row>
    <row r="221" spans="3:7" x14ac:dyDescent="0.2">
      <c r="C221" t="s">
        <v>337</v>
      </c>
      <c r="D221">
        <v>6</v>
      </c>
      <c r="E221" t="s">
        <v>8</v>
      </c>
      <c r="F221">
        <v>39</v>
      </c>
      <c r="G221" s="24">
        <v>3.0300000000000001E-2</v>
      </c>
    </row>
    <row r="222" spans="3:7" x14ac:dyDescent="0.2">
      <c r="C222" t="s">
        <v>338</v>
      </c>
      <c r="D222">
        <v>6</v>
      </c>
      <c r="E222" t="s">
        <v>8</v>
      </c>
      <c r="F222">
        <v>43</v>
      </c>
      <c r="G222" s="24">
        <v>2.8899999999999999E-2</v>
      </c>
    </row>
    <row r="223" spans="3:7" x14ac:dyDescent="0.2">
      <c r="C223" t="s">
        <v>339</v>
      </c>
      <c r="D223">
        <v>6</v>
      </c>
      <c r="E223" t="s">
        <v>8</v>
      </c>
      <c r="F223">
        <v>7</v>
      </c>
      <c r="G223" s="24">
        <v>2.76E-2</v>
      </c>
    </row>
    <row r="224" spans="3:7" x14ac:dyDescent="0.2">
      <c r="C224" t="s">
        <v>340</v>
      </c>
      <c r="D224">
        <v>6</v>
      </c>
      <c r="E224" t="s">
        <v>8</v>
      </c>
      <c r="F224">
        <v>36</v>
      </c>
      <c r="G224" s="24">
        <v>2.6599999999999999E-2</v>
      </c>
    </row>
    <row r="225" spans="2:7" x14ac:dyDescent="0.2">
      <c r="C225" t="s">
        <v>341</v>
      </c>
      <c r="D225">
        <v>6</v>
      </c>
      <c r="E225" t="s">
        <v>8</v>
      </c>
      <c r="F225">
        <v>3</v>
      </c>
      <c r="G225" s="24">
        <v>2.3300000000000001E-2</v>
      </c>
    </row>
    <row r="226" spans="2:7" x14ac:dyDescent="0.2">
      <c r="C226" t="s">
        <v>342</v>
      </c>
      <c r="D226">
        <v>6</v>
      </c>
      <c r="E226" t="s">
        <v>8</v>
      </c>
      <c r="F226">
        <v>2</v>
      </c>
      <c r="G226" s="24">
        <v>3.39E-2</v>
      </c>
    </row>
    <row r="227" spans="2:7" x14ac:dyDescent="0.2">
      <c r="G227" s="24"/>
    </row>
    <row r="228" spans="2:7" x14ac:dyDescent="0.2">
      <c r="G228" s="24"/>
    </row>
    <row r="229" spans="2:7" x14ac:dyDescent="0.2">
      <c r="G229" s="24"/>
    </row>
    <row r="230" spans="2:7" x14ac:dyDescent="0.2">
      <c r="C230" s="10" t="s">
        <v>82</v>
      </c>
      <c r="D230" s="11" t="s">
        <v>85</v>
      </c>
    </row>
    <row r="231" spans="2:7" x14ac:dyDescent="0.2">
      <c r="C231" s="10" t="s">
        <v>1</v>
      </c>
      <c r="D231" s="27">
        <v>2</v>
      </c>
    </row>
    <row r="232" spans="2:7" x14ac:dyDescent="0.2">
      <c r="C232" s="10" t="s">
        <v>73</v>
      </c>
      <c r="D232" s="11" t="s">
        <v>346</v>
      </c>
    </row>
    <row r="233" spans="2:7" x14ac:dyDescent="0.2">
      <c r="B233" t="s">
        <v>354</v>
      </c>
      <c r="C233" s="10" t="s">
        <v>74</v>
      </c>
      <c r="D233" s="11" t="s">
        <v>346</v>
      </c>
    </row>
    <row r="235" spans="2:7" x14ac:dyDescent="0.2">
      <c r="C235" s="12" t="s">
        <v>352</v>
      </c>
      <c r="D235" s="15"/>
    </row>
    <row r="236" spans="2:7" x14ac:dyDescent="0.2">
      <c r="C236" s="12" t="s">
        <v>72</v>
      </c>
      <c r="D236" s="15" t="s">
        <v>349</v>
      </c>
    </row>
    <row r="237" spans="2:7" x14ac:dyDescent="0.2">
      <c r="C237" s="7" t="s">
        <v>287</v>
      </c>
      <c r="D237" s="15">
        <v>1</v>
      </c>
    </row>
    <row r="238" spans="2:7" x14ac:dyDescent="0.2">
      <c r="C238" s="28" t="s">
        <v>347</v>
      </c>
      <c r="D238" s="29">
        <v>1</v>
      </c>
    </row>
    <row r="241" spans="2:14" x14ac:dyDescent="0.2">
      <c r="B241" t="s">
        <v>355</v>
      </c>
    </row>
    <row r="242" spans="2:14" x14ac:dyDescent="0.2">
      <c r="C242" s="7"/>
      <c r="D242" s="8"/>
      <c r="E242" s="8"/>
      <c r="F242" s="8"/>
      <c r="G242" s="8"/>
      <c r="H242" s="8"/>
      <c r="I242" s="7"/>
      <c r="J242" s="8"/>
      <c r="K242" s="8"/>
      <c r="L242" s="8"/>
      <c r="M242" s="8"/>
      <c r="N242" s="34"/>
    </row>
    <row r="243" spans="2:14" x14ac:dyDescent="0.2">
      <c r="C243" s="12" t="s">
        <v>72</v>
      </c>
      <c r="D243" s="12" t="s">
        <v>77</v>
      </c>
      <c r="E243" s="12" t="s">
        <v>78</v>
      </c>
      <c r="F243" s="12" t="s">
        <v>79</v>
      </c>
      <c r="G243" s="12" t="s">
        <v>80</v>
      </c>
      <c r="H243" s="12" t="s">
        <v>73</v>
      </c>
      <c r="I243" s="35"/>
      <c r="J243" s="9"/>
      <c r="K243" s="9"/>
      <c r="L243" s="9"/>
      <c r="M243" s="9"/>
      <c r="N243" s="36"/>
    </row>
    <row r="244" spans="2:14" x14ac:dyDescent="0.2">
      <c r="C244" s="7" t="s">
        <v>312</v>
      </c>
      <c r="D244" s="30">
        <v>12400</v>
      </c>
      <c r="E244" s="30">
        <v>16200</v>
      </c>
      <c r="F244" s="30">
        <v>3600</v>
      </c>
      <c r="G244" s="20">
        <v>1.9E-3</v>
      </c>
      <c r="H244" s="7" t="s">
        <v>116</v>
      </c>
      <c r="I244" s="7"/>
      <c r="J244" s="8"/>
      <c r="K244" s="8"/>
      <c r="L244" s="8"/>
      <c r="M244" s="8"/>
      <c r="N244" s="34"/>
    </row>
    <row r="245" spans="2:14" x14ac:dyDescent="0.2">
      <c r="C245" s="7" t="s">
        <v>112</v>
      </c>
      <c r="D245" s="30">
        <v>5700</v>
      </c>
      <c r="E245" s="30">
        <v>29300</v>
      </c>
      <c r="F245" s="30">
        <v>2900</v>
      </c>
      <c r="G245" s="20">
        <v>1.8E-3</v>
      </c>
      <c r="H245" s="7" t="s">
        <v>110</v>
      </c>
      <c r="I245" s="35"/>
      <c r="J245" s="9"/>
      <c r="K245" s="9"/>
      <c r="L245" s="9"/>
      <c r="M245" s="9"/>
      <c r="N245" s="36"/>
    </row>
    <row r="246" spans="2:14" x14ac:dyDescent="0.2">
      <c r="C246" s="7" t="s">
        <v>197</v>
      </c>
      <c r="D246" s="30">
        <v>4210</v>
      </c>
      <c r="E246" s="30">
        <v>5000</v>
      </c>
      <c r="F246" s="30">
        <v>5000</v>
      </c>
      <c r="G246" s="20">
        <v>2.3E-3</v>
      </c>
      <c r="H246" s="7" t="s">
        <v>100</v>
      </c>
      <c r="I246" s="35"/>
      <c r="J246" s="9"/>
      <c r="K246" s="9"/>
      <c r="L246" s="9"/>
      <c r="M246" s="9"/>
      <c r="N246" s="36"/>
    </row>
    <row r="247" spans="2:14" x14ac:dyDescent="0.2">
      <c r="C247" s="7" t="s">
        <v>222</v>
      </c>
      <c r="D247" s="30">
        <v>1000</v>
      </c>
      <c r="E247" s="30">
        <v>5600</v>
      </c>
      <c r="F247" s="30">
        <v>13700</v>
      </c>
      <c r="G247" s="20">
        <v>2.3E-3</v>
      </c>
      <c r="H247" s="7" t="s">
        <v>110</v>
      </c>
      <c r="I247" s="35"/>
      <c r="J247" s="9"/>
      <c r="K247" s="9"/>
      <c r="L247" s="9"/>
      <c r="M247" s="9"/>
      <c r="N247" s="36"/>
    </row>
    <row r="248" spans="2:14" x14ac:dyDescent="0.2">
      <c r="C248" s="7" t="s">
        <v>152</v>
      </c>
      <c r="D248" s="30">
        <v>4900</v>
      </c>
      <c r="E248" s="30">
        <v>8400</v>
      </c>
      <c r="F248" s="30">
        <v>7700</v>
      </c>
      <c r="G248" s="20">
        <v>2E-3</v>
      </c>
      <c r="H248" s="7" t="s">
        <v>153</v>
      </c>
      <c r="I248" s="35"/>
      <c r="J248" s="9"/>
      <c r="K248" s="9"/>
      <c r="L248" s="9"/>
      <c r="M248" s="9"/>
      <c r="N248" s="36"/>
    </row>
    <row r="249" spans="2:14" x14ac:dyDescent="0.2">
      <c r="C249" s="7" t="s">
        <v>185</v>
      </c>
      <c r="D249" s="30">
        <v>6400</v>
      </c>
      <c r="E249" s="30">
        <v>12600</v>
      </c>
      <c r="F249" s="30">
        <v>8600</v>
      </c>
      <c r="G249" s="20">
        <v>2E-3</v>
      </c>
      <c r="H249" s="7" t="s">
        <v>127</v>
      </c>
      <c r="I249" s="35"/>
      <c r="J249" s="9"/>
      <c r="K249" s="9"/>
      <c r="L249" s="9"/>
      <c r="M249" s="9"/>
      <c r="N249" s="36"/>
    </row>
    <row r="250" spans="2:14" x14ac:dyDescent="0.2">
      <c r="C250" s="7" t="s">
        <v>320</v>
      </c>
      <c r="D250" s="30">
        <v>1000</v>
      </c>
      <c r="E250" s="30">
        <v>3000</v>
      </c>
      <c r="F250" s="30">
        <v>13000</v>
      </c>
      <c r="G250" s="20">
        <v>1.6999999999999999E-3</v>
      </c>
      <c r="H250" s="7" t="s">
        <v>94</v>
      </c>
      <c r="I250" s="35"/>
      <c r="J250" s="9"/>
      <c r="K250" s="9"/>
      <c r="L250" s="9"/>
      <c r="M250" s="9"/>
      <c r="N250" s="36"/>
    </row>
    <row r="251" spans="2:14" x14ac:dyDescent="0.2">
      <c r="C251" s="7" t="s">
        <v>339</v>
      </c>
      <c r="D251" s="30">
        <v>12000</v>
      </c>
      <c r="E251" s="30">
        <v>15000</v>
      </c>
      <c r="F251" s="30">
        <v>2000</v>
      </c>
      <c r="G251" s="20">
        <v>1E-3</v>
      </c>
      <c r="H251" s="7" t="s">
        <v>106</v>
      </c>
      <c r="I251" s="35"/>
      <c r="J251" s="9"/>
      <c r="K251" s="9"/>
      <c r="L251" s="9"/>
      <c r="M251" s="9"/>
      <c r="N251" s="36"/>
    </row>
    <row r="252" spans="2:14" x14ac:dyDescent="0.2">
      <c r="C252" s="7" t="s">
        <v>193</v>
      </c>
      <c r="D252" s="30">
        <v>4500</v>
      </c>
      <c r="E252" s="30">
        <v>15000</v>
      </c>
      <c r="F252" s="30">
        <v>6100</v>
      </c>
      <c r="G252" s="20">
        <v>2.0999999999999999E-3</v>
      </c>
      <c r="H252" s="7" t="s">
        <v>166</v>
      </c>
      <c r="I252" s="35"/>
      <c r="J252" s="9"/>
      <c r="K252" s="9"/>
      <c r="L252" s="9"/>
      <c r="M252" s="9"/>
      <c r="N252" s="36"/>
    </row>
    <row r="253" spans="2:14" x14ac:dyDescent="0.2">
      <c r="C253" s="7" t="s">
        <v>294</v>
      </c>
      <c r="D253" s="30">
        <v>3400</v>
      </c>
      <c r="E253" s="30">
        <v>7000</v>
      </c>
      <c r="F253" s="30">
        <v>4400</v>
      </c>
      <c r="G253" s="20">
        <v>2.5999999999999999E-3</v>
      </c>
      <c r="H253" s="7" t="s">
        <v>121</v>
      </c>
      <c r="I253" s="35"/>
      <c r="J253" s="9"/>
      <c r="K253" s="9"/>
      <c r="L253" s="9"/>
      <c r="M253" s="9"/>
      <c r="N253" s="36"/>
    </row>
    <row r="254" spans="2:14" x14ac:dyDescent="0.2">
      <c r="C254" s="7" t="s">
        <v>144</v>
      </c>
      <c r="D254" s="30">
        <v>1600</v>
      </c>
      <c r="E254" s="30">
        <v>9400</v>
      </c>
      <c r="F254" s="30">
        <v>11500</v>
      </c>
      <c r="G254" s="20">
        <v>2.0999999999999999E-3</v>
      </c>
      <c r="H254" s="7" t="s">
        <v>145</v>
      </c>
      <c r="I254" s="35"/>
      <c r="J254" s="9"/>
      <c r="K254" s="9"/>
      <c r="L254" s="9"/>
      <c r="M254" s="9"/>
      <c r="N254" s="36"/>
    </row>
    <row r="255" spans="2:14" x14ac:dyDescent="0.2">
      <c r="C255" s="7" t="s">
        <v>271</v>
      </c>
      <c r="D255" s="30">
        <v>3400</v>
      </c>
      <c r="E255" s="30">
        <v>7000</v>
      </c>
      <c r="F255" s="30">
        <v>4400</v>
      </c>
      <c r="G255" s="20">
        <v>8.9999999999999998E-4</v>
      </c>
      <c r="H255" s="7" t="s">
        <v>121</v>
      </c>
      <c r="I255" s="35"/>
      <c r="J255" s="9"/>
      <c r="K255" s="9"/>
      <c r="L255" s="9"/>
      <c r="M255" s="9"/>
      <c r="N255" s="36"/>
    </row>
    <row r="256" spans="2:14" x14ac:dyDescent="0.2">
      <c r="C256" s="7" t="s">
        <v>148</v>
      </c>
      <c r="D256" s="30">
        <v>3800</v>
      </c>
      <c r="E256" s="30">
        <v>7900</v>
      </c>
      <c r="F256" s="30">
        <v>6000</v>
      </c>
      <c r="G256" s="20">
        <v>2E-3</v>
      </c>
      <c r="H256" s="7" t="s">
        <v>149</v>
      </c>
      <c r="I256" s="35"/>
      <c r="J256" s="9"/>
      <c r="K256" s="9"/>
      <c r="L256" s="9"/>
      <c r="M256" s="9"/>
      <c r="N256" s="36"/>
    </row>
    <row r="257" spans="3:14" x14ac:dyDescent="0.2">
      <c r="C257" s="7" t="s">
        <v>113</v>
      </c>
      <c r="D257" s="30">
        <v>3600</v>
      </c>
      <c r="E257" s="30">
        <v>12800</v>
      </c>
      <c r="F257" s="30">
        <v>4700</v>
      </c>
      <c r="G257" s="20">
        <v>2.5999999999999999E-3</v>
      </c>
      <c r="H257" s="7" t="s">
        <v>114</v>
      </c>
      <c r="I257" s="35"/>
      <c r="J257" s="9"/>
      <c r="K257" s="9"/>
      <c r="L257" s="9"/>
      <c r="M257" s="9"/>
      <c r="N257" s="36"/>
    </row>
    <row r="258" spans="3:14" x14ac:dyDescent="0.2">
      <c r="C258" s="7" t="s">
        <v>313</v>
      </c>
      <c r="D258" s="30">
        <v>1500</v>
      </c>
      <c r="E258" s="30">
        <v>7500</v>
      </c>
      <c r="F258" s="30">
        <v>10800</v>
      </c>
      <c r="G258" s="20">
        <v>1.6000000000000001E-3</v>
      </c>
      <c r="H258" s="7" t="s">
        <v>106</v>
      </c>
      <c r="I258" s="35"/>
      <c r="J258" s="9"/>
      <c r="K258" s="9"/>
      <c r="L258" s="9"/>
      <c r="M258" s="9"/>
      <c r="N258" s="36"/>
    </row>
    <row r="259" spans="3:14" x14ac:dyDescent="0.2">
      <c r="C259" s="7" t="s">
        <v>286</v>
      </c>
      <c r="D259" s="30">
        <v>1200</v>
      </c>
      <c r="E259" s="30">
        <v>5000</v>
      </c>
      <c r="F259" s="30">
        <v>9000</v>
      </c>
      <c r="G259" s="20">
        <v>2.3E-3</v>
      </c>
      <c r="H259" s="7" t="s">
        <v>110</v>
      </c>
      <c r="I259" s="35"/>
      <c r="J259" s="9"/>
      <c r="K259" s="9"/>
      <c r="L259" s="9"/>
      <c r="M259" s="9"/>
      <c r="N259" s="36"/>
    </row>
    <row r="260" spans="3:14" x14ac:dyDescent="0.2">
      <c r="C260" s="7" t="s">
        <v>169</v>
      </c>
      <c r="D260" s="30">
        <v>9000</v>
      </c>
      <c r="E260" s="30">
        <v>12000</v>
      </c>
      <c r="F260" s="30">
        <v>9000</v>
      </c>
      <c r="G260" s="20">
        <v>1.5E-3</v>
      </c>
      <c r="H260" s="7" t="s">
        <v>127</v>
      </c>
      <c r="I260" s="35"/>
      <c r="J260" s="9"/>
      <c r="K260" s="9"/>
      <c r="L260" s="9"/>
      <c r="M260" s="9"/>
      <c r="N260" s="36"/>
    </row>
    <row r="261" spans="3:14" x14ac:dyDescent="0.2">
      <c r="C261" s="7" t="s">
        <v>218</v>
      </c>
      <c r="D261" s="30">
        <v>1000</v>
      </c>
      <c r="E261" s="30">
        <v>3000</v>
      </c>
      <c r="F261" s="30">
        <v>13000</v>
      </c>
      <c r="G261" s="20">
        <v>2.3E-3</v>
      </c>
      <c r="H261" s="7" t="s">
        <v>94</v>
      </c>
      <c r="I261" s="35"/>
      <c r="J261" s="9"/>
      <c r="K261" s="9"/>
      <c r="L261" s="9"/>
      <c r="M261" s="9"/>
      <c r="N261" s="36"/>
    </row>
    <row r="262" spans="3:14" x14ac:dyDescent="0.2">
      <c r="C262" s="7" t="s">
        <v>158</v>
      </c>
      <c r="D262" s="30">
        <v>1300</v>
      </c>
      <c r="E262" s="30">
        <v>6000</v>
      </c>
      <c r="F262" s="30">
        <v>4600</v>
      </c>
      <c r="G262" s="20">
        <v>2.3E-3</v>
      </c>
      <c r="H262" s="7" t="s">
        <v>159</v>
      </c>
      <c r="I262" s="35"/>
      <c r="J262" s="9"/>
      <c r="K262" s="9"/>
      <c r="L262" s="9"/>
      <c r="M262" s="9"/>
      <c r="N262" s="36"/>
    </row>
    <row r="263" spans="3:14" x14ac:dyDescent="0.2">
      <c r="C263" s="7" t="s">
        <v>124</v>
      </c>
      <c r="D263" s="30">
        <v>4500</v>
      </c>
      <c r="E263" s="30">
        <v>6600</v>
      </c>
      <c r="F263" s="30">
        <v>6800</v>
      </c>
      <c r="G263" s="20">
        <v>1.2999999999999999E-3</v>
      </c>
      <c r="H263" s="7" t="s">
        <v>125</v>
      </c>
      <c r="I263" s="35"/>
      <c r="J263" s="9"/>
      <c r="K263" s="9"/>
      <c r="L263" s="9"/>
      <c r="M263" s="9"/>
      <c r="N263" s="36"/>
    </row>
    <row r="264" spans="3:14" x14ac:dyDescent="0.2">
      <c r="C264" s="7" t="s">
        <v>95</v>
      </c>
      <c r="D264" s="30">
        <v>3000</v>
      </c>
      <c r="E264" s="30">
        <v>6000</v>
      </c>
      <c r="F264" s="30">
        <v>2500</v>
      </c>
      <c r="G264" s="20">
        <v>1.6999999999999999E-3</v>
      </c>
      <c r="H264" s="7" t="s">
        <v>96</v>
      </c>
      <c r="I264" s="35"/>
      <c r="J264" s="9"/>
      <c r="K264" s="9"/>
      <c r="L264" s="9"/>
      <c r="M264" s="9"/>
      <c r="N264" s="36"/>
    </row>
    <row r="265" spans="3:14" x14ac:dyDescent="0.2">
      <c r="C265" s="7" t="s">
        <v>105</v>
      </c>
      <c r="D265" s="30">
        <v>1000</v>
      </c>
      <c r="E265" s="30">
        <v>5000</v>
      </c>
      <c r="F265" s="30">
        <v>3000</v>
      </c>
      <c r="G265" s="20">
        <v>1.6000000000000001E-3</v>
      </c>
      <c r="H265" s="7" t="s">
        <v>106</v>
      </c>
      <c r="I265" s="35"/>
      <c r="J265" s="9"/>
      <c r="K265" s="9"/>
      <c r="L265" s="9"/>
      <c r="M265" s="9"/>
      <c r="N265" s="36"/>
    </row>
    <row r="266" spans="3:14" x14ac:dyDescent="0.2">
      <c r="C266" s="7" t="s">
        <v>258</v>
      </c>
      <c r="D266" s="30">
        <v>1200</v>
      </c>
      <c r="E266" s="30">
        <v>5000</v>
      </c>
      <c r="F266" s="30">
        <v>9000</v>
      </c>
      <c r="G266" s="20">
        <v>2.0999999999999999E-3</v>
      </c>
      <c r="H266" s="7" t="s">
        <v>106</v>
      </c>
      <c r="I266" s="35"/>
      <c r="J266" s="9"/>
      <c r="K266" s="9"/>
      <c r="L266" s="9"/>
      <c r="M266" s="9"/>
      <c r="N266" s="36"/>
    </row>
    <row r="267" spans="3:14" x14ac:dyDescent="0.2">
      <c r="C267" s="7" t="s">
        <v>269</v>
      </c>
      <c r="D267" s="30">
        <v>1500</v>
      </c>
      <c r="E267" s="30">
        <v>7500</v>
      </c>
      <c r="F267" s="30">
        <v>10800</v>
      </c>
      <c r="G267" s="20">
        <v>2E-3</v>
      </c>
      <c r="H267" s="7" t="s">
        <v>106</v>
      </c>
      <c r="I267" s="35"/>
      <c r="J267" s="9"/>
      <c r="K267" s="9"/>
      <c r="L267" s="9"/>
      <c r="M267" s="9"/>
      <c r="N267" s="36"/>
    </row>
    <row r="268" spans="3:14" x14ac:dyDescent="0.2">
      <c r="C268" s="7" t="s">
        <v>186</v>
      </c>
      <c r="D268" s="30">
        <v>5500</v>
      </c>
      <c r="E268" s="30">
        <v>10100</v>
      </c>
      <c r="F268" s="30">
        <v>9800</v>
      </c>
      <c r="G268" s="20">
        <v>2.3E-3</v>
      </c>
      <c r="H268" s="7" t="s">
        <v>129</v>
      </c>
      <c r="I268" s="35"/>
      <c r="J268" s="9"/>
      <c r="K268" s="9"/>
      <c r="L268" s="9"/>
      <c r="M268" s="9"/>
      <c r="N268" s="36"/>
    </row>
    <row r="269" spans="3:14" x14ac:dyDescent="0.2">
      <c r="C269" s="7" t="s">
        <v>276</v>
      </c>
      <c r="D269" s="30">
        <v>1000</v>
      </c>
      <c r="E269" s="30">
        <v>3000</v>
      </c>
      <c r="F269" s="30">
        <v>13000</v>
      </c>
      <c r="G269" s="20">
        <v>2.0999999999999999E-3</v>
      </c>
      <c r="H269" s="7" t="s">
        <v>94</v>
      </c>
      <c r="I269" s="35"/>
      <c r="J269" s="9"/>
      <c r="K269" s="9"/>
      <c r="L269" s="9"/>
      <c r="M269" s="9"/>
      <c r="N269" s="36"/>
    </row>
    <row r="270" spans="3:14" x14ac:dyDescent="0.2">
      <c r="C270" s="7" t="s">
        <v>204</v>
      </c>
      <c r="D270" s="30">
        <v>5700</v>
      </c>
      <c r="E270" s="30">
        <v>29300</v>
      </c>
      <c r="F270" s="30">
        <v>2900</v>
      </c>
      <c r="G270" s="20">
        <v>1.2999999999999999E-3</v>
      </c>
      <c r="H270" s="7" t="s">
        <v>110</v>
      </c>
      <c r="I270" s="35"/>
      <c r="J270" s="9"/>
      <c r="K270" s="9"/>
      <c r="L270" s="9"/>
      <c r="M270" s="9"/>
      <c r="N270" s="36"/>
    </row>
    <row r="271" spans="3:14" x14ac:dyDescent="0.2">
      <c r="C271" s="7" t="s">
        <v>263</v>
      </c>
      <c r="D271" s="30">
        <v>1500</v>
      </c>
      <c r="E271" s="30">
        <v>7500</v>
      </c>
      <c r="F271" s="30">
        <v>10800</v>
      </c>
      <c r="G271" s="20">
        <v>1.1999999999999999E-3</v>
      </c>
      <c r="H271" s="7" t="s">
        <v>106</v>
      </c>
      <c r="I271" s="35"/>
      <c r="J271" s="9"/>
      <c r="K271" s="9"/>
      <c r="L271" s="9"/>
      <c r="M271" s="9"/>
      <c r="N271" s="36"/>
    </row>
    <row r="272" spans="3:14" x14ac:dyDescent="0.2">
      <c r="C272" s="7" t="s">
        <v>315</v>
      </c>
      <c r="D272" s="30">
        <v>3400</v>
      </c>
      <c r="E272" s="30">
        <v>7000</v>
      </c>
      <c r="F272" s="30">
        <v>4400</v>
      </c>
      <c r="G272" s="20">
        <v>1.1000000000000001E-3</v>
      </c>
      <c r="H272" s="7" t="s">
        <v>121</v>
      </c>
      <c r="I272" s="35"/>
      <c r="J272" s="9"/>
      <c r="K272" s="9"/>
      <c r="L272" s="9"/>
      <c r="M272" s="9"/>
      <c r="N272" s="36"/>
    </row>
    <row r="273" spans="3:14" x14ac:dyDescent="0.2">
      <c r="C273" s="7" t="s">
        <v>171</v>
      </c>
      <c r="D273" s="30">
        <v>6000</v>
      </c>
      <c r="E273" s="30">
        <v>12000</v>
      </c>
      <c r="F273" s="30">
        <v>7500</v>
      </c>
      <c r="G273" s="20">
        <v>1.5E-3</v>
      </c>
      <c r="H273" s="7" t="s">
        <v>91</v>
      </c>
      <c r="I273" s="35"/>
      <c r="J273" s="9"/>
      <c r="K273" s="9"/>
      <c r="L273" s="9"/>
      <c r="M273" s="9"/>
      <c r="N273" s="36"/>
    </row>
    <row r="274" spans="3:14" x14ac:dyDescent="0.2">
      <c r="C274" s="7" t="s">
        <v>243</v>
      </c>
      <c r="D274" s="30">
        <v>1000</v>
      </c>
      <c r="E274" s="30">
        <v>3000</v>
      </c>
      <c r="F274" s="30">
        <v>13000</v>
      </c>
      <c r="G274" s="20">
        <v>6.9999999999999999E-4</v>
      </c>
      <c r="H274" s="7" t="s">
        <v>94</v>
      </c>
      <c r="I274" s="35"/>
      <c r="J274" s="9"/>
      <c r="K274" s="9"/>
      <c r="L274" s="9"/>
      <c r="M274" s="9"/>
      <c r="N274" s="36"/>
    </row>
    <row r="275" spans="3:14" x14ac:dyDescent="0.2">
      <c r="C275" s="7" t="s">
        <v>215</v>
      </c>
      <c r="D275" s="30">
        <v>3500</v>
      </c>
      <c r="E275" s="30">
        <v>12000</v>
      </c>
      <c r="F275" s="30">
        <v>3500</v>
      </c>
      <c r="G275" s="20">
        <v>8.9999999999999998E-4</v>
      </c>
      <c r="H275" s="7" t="s">
        <v>87</v>
      </c>
      <c r="I275" s="35"/>
      <c r="J275" s="9"/>
      <c r="K275" s="9"/>
      <c r="L275" s="9"/>
      <c r="M275" s="9"/>
      <c r="N275" s="36"/>
    </row>
    <row r="276" spans="3:14" x14ac:dyDescent="0.2">
      <c r="C276" s="7" t="s">
        <v>329</v>
      </c>
      <c r="D276" s="30">
        <v>3000</v>
      </c>
      <c r="E276" s="30">
        <v>6000</v>
      </c>
      <c r="F276" s="30">
        <v>2500</v>
      </c>
      <c r="G276" s="20">
        <v>1.5E-3</v>
      </c>
      <c r="H276" s="7" t="s">
        <v>96</v>
      </c>
      <c r="I276" s="35"/>
      <c r="J276" s="9"/>
      <c r="K276" s="9"/>
      <c r="L276" s="9"/>
      <c r="M276" s="9"/>
      <c r="N276" s="36"/>
    </row>
    <row r="277" spans="3:14" x14ac:dyDescent="0.2">
      <c r="C277" s="7" t="s">
        <v>242</v>
      </c>
      <c r="D277" s="30">
        <v>1200</v>
      </c>
      <c r="E277" s="30">
        <v>5000</v>
      </c>
      <c r="F277" s="30">
        <v>9000</v>
      </c>
      <c r="G277" s="20">
        <v>2.5999999999999999E-3</v>
      </c>
      <c r="H277" s="7" t="s">
        <v>91</v>
      </c>
      <c r="I277" s="35"/>
      <c r="J277" s="9"/>
      <c r="K277" s="9"/>
      <c r="L277" s="9"/>
      <c r="M277" s="9"/>
      <c r="N277" s="36"/>
    </row>
    <row r="278" spans="3:14" x14ac:dyDescent="0.2">
      <c r="C278" s="7" t="s">
        <v>268</v>
      </c>
      <c r="D278" s="30">
        <v>12400</v>
      </c>
      <c r="E278" s="30">
        <v>16200</v>
      </c>
      <c r="F278" s="30">
        <v>3600</v>
      </c>
      <c r="G278" s="20">
        <v>1.1999999999999999E-3</v>
      </c>
      <c r="H278" s="7" t="s">
        <v>116</v>
      </c>
      <c r="I278" s="35"/>
      <c r="J278" s="9"/>
      <c r="K278" s="9"/>
      <c r="L278" s="9"/>
      <c r="M278" s="9"/>
      <c r="N278" s="36"/>
    </row>
    <row r="279" spans="3:14" x14ac:dyDescent="0.2">
      <c r="C279" s="7" t="s">
        <v>300</v>
      </c>
      <c r="D279" s="30">
        <v>3000</v>
      </c>
      <c r="E279" s="30">
        <v>6000</v>
      </c>
      <c r="F279" s="30">
        <v>2500</v>
      </c>
      <c r="G279" s="20">
        <v>1.5E-3</v>
      </c>
      <c r="H279" s="7" t="s">
        <v>96</v>
      </c>
      <c r="I279" s="35"/>
      <c r="J279" s="9"/>
      <c r="K279" s="9"/>
      <c r="L279" s="9"/>
      <c r="M279" s="9"/>
      <c r="N279" s="36"/>
    </row>
    <row r="280" spans="3:14" x14ac:dyDescent="0.2">
      <c r="C280" s="7" t="s">
        <v>264</v>
      </c>
      <c r="D280" s="30">
        <v>1000</v>
      </c>
      <c r="E280" s="30">
        <v>5600</v>
      </c>
      <c r="F280" s="30">
        <v>13700</v>
      </c>
      <c r="G280" s="20">
        <v>1.5E-3</v>
      </c>
      <c r="H280" s="7" t="s">
        <v>119</v>
      </c>
      <c r="I280" s="35"/>
      <c r="J280" s="9"/>
      <c r="K280" s="9"/>
      <c r="L280" s="9"/>
      <c r="M280" s="9"/>
      <c r="N280" s="36"/>
    </row>
    <row r="281" spans="3:14" x14ac:dyDescent="0.2">
      <c r="C281" s="7" t="s">
        <v>323</v>
      </c>
      <c r="D281" s="30">
        <v>1500</v>
      </c>
      <c r="E281" s="30">
        <v>7500</v>
      </c>
      <c r="F281" s="30">
        <v>10800</v>
      </c>
      <c r="G281" s="20">
        <v>1.4E-3</v>
      </c>
      <c r="H281" s="7" t="s">
        <v>106</v>
      </c>
      <c r="I281" s="35"/>
      <c r="J281" s="9"/>
      <c r="K281" s="9"/>
      <c r="L281" s="9"/>
      <c r="M281" s="9"/>
      <c r="N281" s="36"/>
    </row>
    <row r="282" spans="3:14" x14ac:dyDescent="0.2">
      <c r="C282" s="7" t="s">
        <v>293</v>
      </c>
      <c r="D282" s="30">
        <v>1000</v>
      </c>
      <c r="E282" s="30">
        <v>5600</v>
      </c>
      <c r="F282" s="30">
        <v>13700</v>
      </c>
      <c r="G282" s="20">
        <v>2.0999999999999999E-3</v>
      </c>
      <c r="H282" s="7" t="s">
        <v>119</v>
      </c>
      <c r="I282" s="35"/>
      <c r="J282" s="9"/>
      <c r="K282" s="9"/>
      <c r="L282" s="9"/>
      <c r="M282" s="9"/>
      <c r="N282" s="36"/>
    </row>
    <row r="283" spans="3:14" x14ac:dyDescent="0.2">
      <c r="C283" s="7" t="s">
        <v>236</v>
      </c>
      <c r="D283" s="30">
        <v>3400</v>
      </c>
      <c r="E283" s="30">
        <v>7000</v>
      </c>
      <c r="F283" s="30">
        <v>4400</v>
      </c>
      <c r="G283" s="20">
        <v>1.9E-3</v>
      </c>
      <c r="H283" s="7" t="s">
        <v>89</v>
      </c>
      <c r="I283" s="35"/>
      <c r="J283" s="9"/>
      <c r="K283" s="9"/>
      <c r="L283" s="9"/>
      <c r="M283" s="9"/>
      <c r="N283" s="36"/>
    </row>
    <row r="284" spans="3:14" x14ac:dyDescent="0.2">
      <c r="C284" s="7" t="s">
        <v>275</v>
      </c>
      <c r="D284" s="30">
        <v>1200</v>
      </c>
      <c r="E284" s="30">
        <v>5000</v>
      </c>
      <c r="F284" s="30">
        <v>9000</v>
      </c>
      <c r="G284" s="20">
        <v>1.1999999999999999E-3</v>
      </c>
      <c r="H284" s="7" t="s">
        <v>91</v>
      </c>
      <c r="I284" s="35"/>
      <c r="J284" s="9"/>
      <c r="K284" s="9"/>
      <c r="L284" s="9"/>
      <c r="M284" s="9"/>
      <c r="N284" s="36"/>
    </row>
    <row r="285" spans="3:14" x14ac:dyDescent="0.2">
      <c r="C285" s="7" t="s">
        <v>117</v>
      </c>
      <c r="D285" s="30">
        <v>1500</v>
      </c>
      <c r="E285" s="30">
        <v>7500</v>
      </c>
      <c r="F285" s="30">
        <v>10800</v>
      </c>
      <c r="G285" s="20">
        <v>1.6000000000000001E-3</v>
      </c>
      <c r="H285" s="7" t="s">
        <v>106</v>
      </c>
      <c r="I285" s="35"/>
      <c r="J285" s="9"/>
      <c r="K285" s="9"/>
      <c r="L285" s="9"/>
      <c r="M285" s="9"/>
      <c r="N285" s="36"/>
    </row>
    <row r="286" spans="3:14" x14ac:dyDescent="0.2">
      <c r="C286" s="7" t="s">
        <v>196</v>
      </c>
      <c r="D286" s="30">
        <v>9000</v>
      </c>
      <c r="E286" s="30">
        <v>12000</v>
      </c>
      <c r="F286" s="30">
        <v>9000</v>
      </c>
      <c r="G286" s="20">
        <v>2.0999999999999999E-3</v>
      </c>
      <c r="H286" s="7" t="s">
        <v>98</v>
      </c>
      <c r="I286" s="35"/>
      <c r="J286" s="9"/>
      <c r="K286" s="9"/>
      <c r="L286" s="9"/>
      <c r="M286" s="9"/>
      <c r="N286" s="36"/>
    </row>
    <row r="287" spans="3:14" x14ac:dyDescent="0.2">
      <c r="C287" s="7" t="s">
        <v>282</v>
      </c>
      <c r="D287" s="30">
        <v>1500</v>
      </c>
      <c r="E287" s="30">
        <v>7500</v>
      </c>
      <c r="F287" s="30">
        <v>10800</v>
      </c>
      <c r="G287" s="20">
        <v>2.7000000000000001E-3</v>
      </c>
      <c r="H287" s="7" t="s">
        <v>106</v>
      </c>
      <c r="I287" s="35"/>
      <c r="J287" s="9"/>
      <c r="K287" s="9"/>
      <c r="L287" s="9"/>
      <c r="M287" s="9"/>
      <c r="N287" s="36"/>
    </row>
    <row r="288" spans="3:14" x14ac:dyDescent="0.2">
      <c r="C288" s="7" t="s">
        <v>138</v>
      </c>
      <c r="D288" s="30">
        <v>6100</v>
      </c>
      <c r="E288" s="30">
        <v>29600</v>
      </c>
      <c r="F288" s="30">
        <v>2900</v>
      </c>
      <c r="G288" s="20">
        <v>1.1000000000000001E-3</v>
      </c>
      <c r="H288" s="7" t="s">
        <v>139</v>
      </c>
      <c r="I288" s="35"/>
      <c r="J288" s="9"/>
      <c r="K288" s="9"/>
      <c r="L288" s="9"/>
      <c r="M288" s="9"/>
      <c r="N288" s="36"/>
    </row>
    <row r="289" spans="3:14" x14ac:dyDescent="0.2">
      <c r="C289" s="7" t="s">
        <v>335</v>
      </c>
      <c r="D289" s="30">
        <v>12000</v>
      </c>
      <c r="E289" s="30">
        <v>15000</v>
      </c>
      <c r="F289" s="30">
        <v>2000</v>
      </c>
      <c r="G289" s="20">
        <v>6.9999999999999999E-4</v>
      </c>
      <c r="H289" s="7" t="s">
        <v>106</v>
      </c>
      <c r="I289" s="35"/>
      <c r="J289" s="9"/>
      <c r="K289" s="9"/>
      <c r="L289" s="9"/>
      <c r="M289" s="9"/>
      <c r="N289" s="36"/>
    </row>
    <row r="290" spans="3:14" x14ac:dyDescent="0.2">
      <c r="C290" s="7" t="s">
        <v>206</v>
      </c>
      <c r="D290" s="30">
        <v>12400</v>
      </c>
      <c r="E290" s="30">
        <v>16200</v>
      </c>
      <c r="F290" s="30">
        <v>3600</v>
      </c>
      <c r="G290" s="20">
        <v>3.0000000000000001E-3</v>
      </c>
      <c r="H290" s="7" t="s">
        <v>116</v>
      </c>
      <c r="I290" s="35"/>
      <c r="J290" s="9"/>
      <c r="K290" s="9"/>
      <c r="L290" s="9"/>
      <c r="M290" s="9"/>
      <c r="N290" s="36"/>
    </row>
    <row r="291" spans="3:14" x14ac:dyDescent="0.2">
      <c r="C291" s="7" t="s">
        <v>303</v>
      </c>
      <c r="D291" s="30">
        <v>1000</v>
      </c>
      <c r="E291" s="30">
        <v>5600</v>
      </c>
      <c r="F291" s="30">
        <v>13700</v>
      </c>
      <c r="G291" s="20">
        <v>1.1999999999999999E-3</v>
      </c>
      <c r="H291" s="7" t="s">
        <v>119</v>
      </c>
      <c r="I291" s="35"/>
      <c r="J291" s="9"/>
      <c r="K291" s="9"/>
      <c r="L291" s="9"/>
      <c r="M291" s="9"/>
      <c r="N291" s="36"/>
    </row>
    <row r="292" spans="3:14" x14ac:dyDescent="0.2">
      <c r="C292" s="7" t="s">
        <v>266</v>
      </c>
      <c r="D292" s="30">
        <v>1500</v>
      </c>
      <c r="E292" s="30">
        <v>7500</v>
      </c>
      <c r="F292" s="30">
        <v>10800</v>
      </c>
      <c r="G292" s="20">
        <v>2.5000000000000001E-3</v>
      </c>
      <c r="H292" s="7" t="s">
        <v>106</v>
      </c>
      <c r="I292" s="35"/>
      <c r="J292" s="9"/>
      <c r="K292" s="9"/>
      <c r="L292" s="9"/>
      <c r="M292" s="9"/>
      <c r="N292" s="36"/>
    </row>
    <row r="293" spans="3:14" x14ac:dyDescent="0.2">
      <c r="C293" s="7" t="s">
        <v>280</v>
      </c>
      <c r="D293" s="30">
        <v>1000</v>
      </c>
      <c r="E293" s="30">
        <v>5600</v>
      </c>
      <c r="F293" s="30">
        <v>13700</v>
      </c>
      <c r="G293" s="20">
        <v>1.6000000000000001E-3</v>
      </c>
      <c r="H293" s="7" t="s">
        <v>102</v>
      </c>
      <c r="I293" s="35"/>
      <c r="J293" s="9"/>
      <c r="K293" s="9"/>
      <c r="L293" s="9"/>
      <c r="M293" s="9"/>
      <c r="N293" s="36"/>
    </row>
    <row r="294" spans="3:14" x14ac:dyDescent="0.2">
      <c r="C294" s="7" t="s">
        <v>278</v>
      </c>
      <c r="D294" s="30">
        <v>12400</v>
      </c>
      <c r="E294" s="30">
        <v>16200</v>
      </c>
      <c r="F294" s="30">
        <v>3600</v>
      </c>
      <c r="G294" s="20">
        <v>2E-3</v>
      </c>
      <c r="H294" s="7" t="s">
        <v>116</v>
      </c>
      <c r="I294" s="35"/>
      <c r="J294" s="9"/>
      <c r="K294" s="9"/>
      <c r="L294" s="9"/>
      <c r="M294" s="9"/>
      <c r="N294" s="36"/>
    </row>
    <row r="295" spans="3:14" x14ac:dyDescent="0.2">
      <c r="C295" s="7" t="s">
        <v>168</v>
      </c>
      <c r="D295" s="30">
        <v>3000</v>
      </c>
      <c r="E295" s="30">
        <v>6000</v>
      </c>
      <c r="F295" s="30">
        <v>2500</v>
      </c>
      <c r="G295" s="20">
        <v>1.5E-3</v>
      </c>
      <c r="H295" s="7" t="s">
        <v>159</v>
      </c>
      <c r="I295" s="35"/>
      <c r="J295" s="9"/>
      <c r="K295" s="9"/>
      <c r="L295" s="9"/>
      <c r="M295" s="9"/>
      <c r="N295" s="36"/>
    </row>
    <row r="296" spans="3:14" x14ac:dyDescent="0.2">
      <c r="C296" s="7" t="s">
        <v>194</v>
      </c>
      <c r="D296" s="30">
        <v>1000</v>
      </c>
      <c r="E296" s="30">
        <v>3000</v>
      </c>
      <c r="F296" s="30">
        <v>13000</v>
      </c>
      <c r="G296" s="20">
        <v>2.7000000000000001E-3</v>
      </c>
      <c r="H296" s="7" t="s">
        <v>157</v>
      </c>
      <c r="I296" s="35"/>
      <c r="J296" s="9"/>
      <c r="K296" s="9"/>
      <c r="L296" s="9"/>
      <c r="M296" s="9"/>
      <c r="N296" s="36"/>
    </row>
    <row r="297" spans="3:14" x14ac:dyDescent="0.2">
      <c r="C297" s="7" t="s">
        <v>322</v>
      </c>
      <c r="D297" s="30">
        <v>12400</v>
      </c>
      <c r="E297" s="30">
        <v>16200</v>
      </c>
      <c r="F297" s="30">
        <v>3600</v>
      </c>
      <c r="G297" s="20">
        <v>2.0999999999999999E-3</v>
      </c>
      <c r="H297" s="7" t="s">
        <v>116</v>
      </c>
      <c r="I297" s="35"/>
      <c r="J297" s="9"/>
      <c r="K297" s="9"/>
      <c r="L297" s="9"/>
      <c r="M297" s="9"/>
      <c r="N297" s="36"/>
    </row>
    <row r="298" spans="3:14" x14ac:dyDescent="0.2">
      <c r="C298" s="7" t="s">
        <v>111</v>
      </c>
      <c r="D298" s="30">
        <v>800</v>
      </c>
      <c r="E298" s="30">
        <v>7000</v>
      </c>
      <c r="F298" s="30">
        <v>2000</v>
      </c>
      <c r="G298" s="20">
        <v>1.4E-3</v>
      </c>
      <c r="H298" s="7" t="s">
        <v>106</v>
      </c>
      <c r="I298" s="35"/>
      <c r="J298" s="9"/>
      <c r="K298" s="9"/>
      <c r="L298" s="9"/>
      <c r="M298" s="9"/>
      <c r="N298" s="36"/>
    </row>
    <row r="299" spans="3:14" x14ac:dyDescent="0.2">
      <c r="C299" s="7" t="s">
        <v>237</v>
      </c>
      <c r="D299" s="30">
        <v>1500</v>
      </c>
      <c r="E299" s="30">
        <v>7500</v>
      </c>
      <c r="F299" s="30">
        <v>10800</v>
      </c>
      <c r="G299" s="20">
        <v>2.3E-3</v>
      </c>
      <c r="H299" s="7" t="s">
        <v>106</v>
      </c>
      <c r="I299" s="35"/>
      <c r="J299" s="9"/>
      <c r="K299" s="9"/>
      <c r="L299" s="9"/>
      <c r="M299" s="9"/>
      <c r="N299" s="36"/>
    </row>
    <row r="300" spans="3:14" x14ac:dyDescent="0.2">
      <c r="C300" s="7" t="s">
        <v>93</v>
      </c>
      <c r="D300" s="30">
        <v>1000</v>
      </c>
      <c r="E300" s="30">
        <v>3000</v>
      </c>
      <c r="F300" s="30">
        <v>13000</v>
      </c>
      <c r="G300" s="20">
        <v>1.2999999999999999E-3</v>
      </c>
      <c r="H300" s="7" t="s">
        <v>94</v>
      </c>
      <c r="I300" s="35"/>
      <c r="J300" s="9"/>
      <c r="K300" s="9"/>
      <c r="L300" s="9"/>
      <c r="M300" s="9"/>
      <c r="N300" s="36"/>
    </row>
    <row r="301" spans="3:14" x14ac:dyDescent="0.2">
      <c r="C301" s="7" t="s">
        <v>299</v>
      </c>
      <c r="D301" s="30">
        <v>1000</v>
      </c>
      <c r="E301" s="30">
        <v>3000</v>
      </c>
      <c r="F301" s="30">
        <v>13000</v>
      </c>
      <c r="G301" s="20">
        <v>5.9999999999999995E-4</v>
      </c>
      <c r="H301" s="7" t="s">
        <v>94</v>
      </c>
      <c r="I301" s="35"/>
      <c r="J301" s="9"/>
      <c r="K301" s="9"/>
      <c r="L301" s="9"/>
      <c r="M301" s="9"/>
      <c r="N301" s="36"/>
    </row>
    <row r="302" spans="3:14" x14ac:dyDescent="0.2">
      <c r="C302" s="7" t="s">
        <v>316</v>
      </c>
      <c r="D302" s="30">
        <v>5500</v>
      </c>
      <c r="E302" s="30">
        <v>29000</v>
      </c>
      <c r="F302" s="30">
        <v>2500</v>
      </c>
      <c r="G302" s="20">
        <v>1.4E-3</v>
      </c>
      <c r="H302" s="7" t="s">
        <v>84</v>
      </c>
      <c r="I302" s="35"/>
      <c r="J302" s="9"/>
      <c r="K302" s="9"/>
      <c r="L302" s="9"/>
      <c r="M302" s="9"/>
      <c r="N302" s="36"/>
    </row>
    <row r="303" spans="3:14" x14ac:dyDescent="0.2">
      <c r="C303" s="7" t="s">
        <v>205</v>
      </c>
      <c r="D303" s="30">
        <v>3600</v>
      </c>
      <c r="E303" s="30">
        <v>12800</v>
      </c>
      <c r="F303" s="30">
        <v>4700</v>
      </c>
      <c r="G303" s="20">
        <v>1.6999999999999999E-3</v>
      </c>
      <c r="H303" s="7" t="s">
        <v>114</v>
      </c>
      <c r="I303" s="35"/>
      <c r="J303" s="9"/>
      <c r="K303" s="9"/>
      <c r="L303" s="9"/>
      <c r="M303" s="9"/>
      <c r="N303" s="36"/>
    </row>
    <row r="304" spans="3:14" x14ac:dyDescent="0.2">
      <c r="C304" s="7" t="s">
        <v>178</v>
      </c>
      <c r="D304" s="30">
        <v>1200</v>
      </c>
      <c r="E304" s="30">
        <v>10400</v>
      </c>
      <c r="F304" s="30">
        <v>4200</v>
      </c>
      <c r="G304" s="20">
        <v>2.8E-3</v>
      </c>
      <c r="H304" s="7" t="s">
        <v>91</v>
      </c>
      <c r="I304" s="35"/>
      <c r="J304" s="9"/>
      <c r="K304" s="9"/>
      <c r="L304" s="9"/>
      <c r="M304" s="9"/>
      <c r="N304" s="36"/>
    </row>
    <row r="305" spans="3:14" x14ac:dyDescent="0.2">
      <c r="C305" s="7" t="s">
        <v>287</v>
      </c>
      <c r="D305" s="30">
        <v>1000</v>
      </c>
      <c r="E305" s="30">
        <v>3000</v>
      </c>
      <c r="F305" s="30">
        <v>13000</v>
      </c>
      <c r="G305" s="20">
        <v>8.9999999999999998E-4</v>
      </c>
      <c r="H305" s="7" t="s">
        <v>114</v>
      </c>
      <c r="I305" s="35"/>
      <c r="J305" s="9"/>
      <c r="K305" s="9"/>
      <c r="L305" s="9"/>
      <c r="M305" s="9"/>
      <c r="N305" s="36"/>
    </row>
    <row r="306" spans="3:14" x14ac:dyDescent="0.2">
      <c r="C306" s="7" t="s">
        <v>200</v>
      </c>
      <c r="D306" s="30">
        <v>1000</v>
      </c>
      <c r="E306" s="30">
        <v>5000</v>
      </c>
      <c r="F306" s="30">
        <v>3000</v>
      </c>
      <c r="G306" s="20">
        <v>1.5E-3</v>
      </c>
      <c r="H306" s="7" t="s">
        <v>106</v>
      </c>
      <c r="I306" s="35"/>
      <c r="J306" s="9"/>
      <c r="K306" s="9"/>
      <c r="L306" s="9"/>
      <c r="M306" s="9"/>
      <c r="N306" s="36"/>
    </row>
    <row r="307" spans="3:14" x14ac:dyDescent="0.2">
      <c r="C307" s="7" t="s">
        <v>272</v>
      </c>
      <c r="D307" s="30">
        <v>5500</v>
      </c>
      <c r="E307" s="30">
        <v>29000</v>
      </c>
      <c r="F307" s="30">
        <v>2500</v>
      </c>
      <c r="G307" s="20">
        <v>1.9E-3</v>
      </c>
      <c r="H307" s="7" t="s">
        <v>84</v>
      </c>
      <c r="I307" s="35"/>
      <c r="J307" s="9"/>
      <c r="K307" s="9"/>
      <c r="L307" s="9"/>
      <c r="M307" s="9"/>
      <c r="N307" s="36"/>
    </row>
    <row r="308" spans="3:14" x14ac:dyDescent="0.2">
      <c r="C308" s="7" t="s">
        <v>142</v>
      </c>
      <c r="D308" s="30">
        <v>12800</v>
      </c>
      <c r="E308" s="30">
        <v>16600</v>
      </c>
      <c r="F308" s="30">
        <v>4100</v>
      </c>
      <c r="G308" s="20">
        <v>2.2000000000000001E-3</v>
      </c>
      <c r="H308" s="7" t="s">
        <v>143</v>
      </c>
      <c r="I308" s="35"/>
      <c r="J308" s="9"/>
      <c r="K308" s="9"/>
      <c r="L308" s="9"/>
      <c r="M308" s="9"/>
      <c r="N308" s="36"/>
    </row>
    <row r="309" spans="3:14" x14ac:dyDescent="0.2">
      <c r="C309" s="7" t="s">
        <v>306</v>
      </c>
      <c r="D309" s="30">
        <v>1000</v>
      </c>
      <c r="E309" s="30">
        <v>5600</v>
      </c>
      <c r="F309" s="30">
        <v>13700</v>
      </c>
      <c r="G309" s="20">
        <v>2.3999999999999998E-3</v>
      </c>
      <c r="H309" s="7" t="s">
        <v>119</v>
      </c>
      <c r="I309" s="35"/>
      <c r="J309" s="9"/>
      <c r="K309" s="9"/>
      <c r="L309" s="9"/>
      <c r="M309" s="9"/>
      <c r="N309" s="36"/>
    </row>
    <row r="310" spans="3:14" x14ac:dyDescent="0.2">
      <c r="C310" s="7" t="s">
        <v>338</v>
      </c>
      <c r="D310" s="30">
        <v>3500</v>
      </c>
      <c r="E310" s="30">
        <v>12000</v>
      </c>
      <c r="F310" s="30">
        <v>3500</v>
      </c>
      <c r="G310" s="20">
        <v>2.3999999999999998E-3</v>
      </c>
      <c r="H310" s="7" t="s">
        <v>116</v>
      </c>
      <c r="I310" s="35"/>
      <c r="J310" s="9"/>
      <c r="K310" s="9"/>
      <c r="L310" s="9"/>
      <c r="M310" s="9"/>
      <c r="N310" s="36"/>
    </row>
    <row r="311" spans="3:14" x14ac:dyDescent="0.2">
      <c r="C311" s="7" t="s">
        <v>261</v>
      </c>
      <c r="D311" s="30">
        <v>1500</v>
      </c>
      <c r="E311" s="30">
        <v>7500</v>
      </c>
      <c r="F311" s="30">
        <v>10800</v>
      </c>
      <c r="G311" s="20">
        <v>2.2000000000000001E-3</v>
      </c>
      <c r="H311" s="7" t="s">
        <v>119</v>
      </c>
      <c r="I311" s="35"/>
      <c r="J311" s="9"/>
      <c r="K311" s="9"/>
      <c r="L311" s="9"/>
      <c r="M311" s="9"/>
      <c r="N311" s="36"/>
    </row>
    <row r="312" spans="3:14" x14ac:dyDescent="0.2">
      <c r="C312" s="7" t="s">
        <v>298</v>
      </c>
      <c r="D312" s="30">
        <v>1200</v>
      </c>
      <c r="E312" s="30">
        <v>5000</v>
      </c>
      <c r="F312" s="30">
        <v>9000</v>
      </c>
      <c r="G312" s="20">
        <v>2.8999999999999998E-3</v>
      </c>
      <c r="H312" s="7" t="s">
        <v>91</v>
      </c>
      <c r="I312" s="35"/>
      <c r="J312" s="9"/>
      <c r="K312" s="9"/>
      <c r="L312" s="9"/>
      <c r="M312" s="9"/>
      <c r="N312" s="36"/>
    </row>
    <row r="313" spans="3:14" x14ac:dyDescent="0.2">
      <c r="C313" s="7" t="s">
        <v>311</v>
      </c>
      <c r="D313" s="30">
        <v>3000</v>
      </c>
      <c r="E313" s="30">
        <v>6000</v>
      </c>
      <c r="F313" s="30">
        <v>2500</v>
      </c>
      <c r="G313" s="20">
        <v>1E-3</v>
      </c>
      <c r="H313" s="7" t="s">
        <v>96</v>
      </c>
      <c r="I313" s="35"/>
      <c r="J313" s="9"/>
      <c r="K313" s="9"/>
      <c r="L313" s="9"/>
      <c r="M313" s="9"/>
      <c r="N313" s="36"/>
    </row>
    <row r="314" spans="3:14" x14ac:dyDescent="0.2">
      <c r="C314" s="7" t="s">
        <v>230</v>
      </c>
      <c r="D314" s="30">
        <v>3000</v>
      </c>
      <c r="E314" s="30">
        <v>6000</v>
      </c>
      <c r="F314" s="30">
        <v>2500</v>
      </c>
      <c r="G314" s="20">
        <v>2.8999999999999998E-3</v>
      </c>
      <c r="H314" s="7" t="s">
        <v>106</v>
      </c>
      <c r="I314" s="35"/>
      <c r="J314" s="9"/>
      <c r="K314" s="9"/>
      <c r="L314" s="9"/>
      <c r="M314" s="9"/>
      <c r="N314" s="36"/>
    </row>
    <row r="315" spans="3:14" x14ac:dyDescent="0.2">
      <c r="C315" s="7" t="s">
        <v>180</v>
      </c>
      <c r="D315" s="30">
        <v>4500</v>
      </c>
      <c r="E315" s="30">
        <v>15000</v>
      </c>
      <c r="F315" s="30">
        <v>6100</v>
      </c>
      <c r="G315" s="20">
        <v>1.1000000000000001E-3</v>
      </c>
      <c r="H315" s="7" t="s">
        <v>166</v>
      </c>
      <c r="I315" s="35"/>
      <c r="J315" s="9"/>
      <c r="K315" s="9"/>
      <c r="L315" s="9"/>
      <c r="M315" s="9"/>
      <c r="N315" s="36"/>
    </row>
    <row r="316" spans="3:14" x14ac:dyDescent="0.2">
      <c r="C316" s="7" t="s">
        <v>250</v>
      </c>
      <c r="D316" s="30">
        <v>1500</v>
      </c>
      <c r="E316" s="30">
        <v>7500</v>
      </c>
      <c r="F316" s="30">
        <v>10800</v>
      </c>
      <c r="G316" s="20">
        <v>2.0999999999999999E-3</v>
      </c>
      <c r="H316" s="7" t="s">
        <v>106</v>
      </c>
      <c r="I316" s="35"/>
      <c r="J316" s="9"/>
      <c r="K316" s="9"/>
      <c r="L316" s="9"/>
      <c r="M316" s="9"/>
      <c r="N316" s="36"/>
    </row>
    <row r="317" spans="3:14" x14ac:dyDescent="0.2">
      <c r="C317" s="7" t="s">
        <v>213</v>
      </c>
      <c r="D317" s="30">
        <v>800</v>
      </c>
      <c r="E317" s="30">
        <v>7000</v>
      </c>
      <c r="F317" s="30">
        <v>2000</v>
      </c>
      <c r="G317" s="20">
        <v>2E-3</v>
      </c>
      <c r="H317" s="7" t="s">
        <v>106</v>
      </c>
      <c r="I317" s="35"/>
      <c r="J317" s="9"/>
      <c r="K317" s="9"/>
      <c r="L317" s="9"/>
      <c r="M317" s="9"/>
      <c r="N317" s="36"/>
    </row>
    <row r="318" spans="3:14" x14ac:dyDescent="0.2">
      <c r="C318" s="7" t="s">
        <v>134</v>
      </c>
      <c r="D318" s="30">
        <v>7200</v>
      </c>
      <c r="E318" s="30">
        <v>13400</v>
      </c>
      <c r="F318" s="30">
        <v>11600</v>
      </c>
      <c r="G318" s="20">
        <v>2.3E-3</v>
      </c>
      <c r="H318" s="7" t="s">
        <v>135</v>
      </c>
      <c r="I318" s="35"/>
      <c r="J318" s="9"/>
      <c r="K318" s="9"/>
      <c r="L318" s="9"/>
      <c r="M318" s="9"/>
      <c r="N318" s="36"/>
    </row>
    <row r="319" spans="3:14" x14ac:dyDescent="0.2">
      <c r="C319" s="7" t="s">
        <v>203</v>
      </c>
      <c r="D319" s="30">
        <v>800</v>
      </c>
      <c r="E319" s="30">
        <v>7000</v>
      </c>
      <c r="F319" s="30">
        <v>2000</v>
      </c>
      <c r="G319" s="20">
        <v>8.9999999999999998E-4</v>
      </c>
      <c r="H319" s="7" t="s">
        <v>106</v>
      </c>
      <c r="I319" s="35"/>
      <c r="J319" s="9"/>
      <c r="K319" s="9"/>
      <c r="L319" s="9"/>
      <c r="M319" s="9"/>
      <c r="N319" s="36"/>
    </row>
    <row r="320" spans="3:14" x14ac:dyDescent="0.2">
      <c r="C320" s="7" t="s">
        <v>290</v>
      </c>
      <c r="D320" s="30">
        <v>1000</v>
      </c>
      <c r="E320" s="30">
        <v>5600</v>
      </c>
      <c r="F320" s="30">
        <v>13700</v>
      </c>
      <c r="G320" s="20">
        <v>2.2000000000000001E-3</v>
      </c>
      <c r="H320" s="7" t="s">
        <v>119</v>
      </c>
      <c r="I320" s="35"/>
      <c r="J320" s="9"/>
      <c r="K320" s="9"/>
      <c r="L320" s="9"/>
      <c r="M320" s="9"/>
      <c r="N320" s="36"/>
    </row>
    <row r="321" spans="3:14" x14ac:dyDescent="0.2">
      <c r="C321" s="7" t="s">
        <v>240</v>
      </c>
      <c r="D321" s="30">
        <v>3500</v>
      </c>
      <c r="E321" s="30">
        <v>12000</v>
      </c>
      <c r="F321" s="30">
        <v>3500</v>
      </c>
      <c r="G321" s="20">
        <v>1.9E-3</v>
      </c>
      <c r="H321" s="7" t="s">
        <v>87</v>
      </c>
      <c r="I321" s="35"/>
      <c r="J321" s="9"/>
      <c r="K321" s="9"/>
      <c r="L321" s="9"/>
      <c r="M321" s="9"/>
      <c r="N321" s="36"/>
    </row>
    <row r="322" spans="3:14" x14ac:dyDescent="0.2">
      <c r="C322" s="7" t="s">
        <v>132</v>
      </c>
      <c r="D322" s="30">
        <v>13300</v>
      </c>
      <c r="E322" s="30">
        <v>21200</v>
      </c>
      <c r="F322" s="30">
        <v>17600</v>
      </c>
      <c r="G322" s="20">
        <v>1.1999999999999999E-3</v>
      </c>
      <c r="H322" s="7" t="s">
        <v>133</v>
      </c>
      <c r="I322" s="35"/>
      <c r="J322" s="9"/>
      <c r="K322" s="9"/>
      <c r="L322" s="9"/>
      <c r="M322" s="9"/>
      <c r="N322" s="36"/>
    </row>
    <row r="323" spans="3:14" x14ac:dyDescent="0.2">
      <c r="C323" s="7" t="s">
        <v>214</v>
      </c>
      <c r="D323" s="30">
        <v>5500</v>
      </c>
      <c r="E323" s="30">
        <v>29000</v>
      </c>
      <c r="F323" s="30">
        <v>2500</v>
      </c>
      <c r="G323" s="20">
        <v>2.7000000000000001E-3</v>
      </c>
      <c r="H323" s="7" t="s">
        <v>84</v>
      </c>
      <c r="I323" s="35"/>
      <c r="J323" s="9"/>
      <c r="K323" s="9"/>
      <c r="L323" s="9"/>
      <c r="M323" s="9"/>
      <c r="N323" s="36"/>
    </row>
    <row r="324" spans="3:14" x14ac:dyDescent="0.2">
      <c r="C324" s="7" t="s">
        <v>305</v>
      </c>
      <c r="D324" s="30">
        <v>1500</v>
      </c>
      <c r="E324" s="30">
        <v>7500</v>
      </c>
      <c r="F324" s="30">
        <v>10800</v>
      </c>
      <c r="G324" s="20">
        <v>1.9E-3</v>
      </c>
      <c r="H324" s="7" t="s">
        <v>106</v>
      </c>
      <c r="I324" s="35"/>
      <c r="J324" s="9"/>
      <c r="K324" s="9"/>
      <c r="L324" s="9"/>
      <c r="M324" s="9"/>
      <c r="N324" s="36"/>
    </row>
    <row r="325" spans="3:14" x14ac:dyDescent="0.2">
      <c r="C325" s="7" t="s">
        <v>310</v>
      </c>
      <c r="D325" s="30">
        <v>1000</v>
      </c>
      <c r="E325" s="30">
        <v>3000</v>
      </c>
      <c r="F325" s="30">
        <v>13000</v>
      </c>
      <c r="G325" s="20">
        <v>2.7000000000000001E-3</v>
      </c>
      <c r="H325" s="7" t="s">
        <v>94</v>
      </c>
      <c r="I325" s="35"/>
      <c r="J325" s="9"/>
      <c r="K325" s="9"/>
      <c r="L325" s="9"/>
      <c r="M325" s="9"/>
      <c r="N325" s="36"/>
    </row>
    <row r="326" spans="3:14" x14ac:dyDescent="0.2">
      <c r="C326" s="7" t="s">
        <v>285</v>
      </c>
      <c r="D326" s="30">
        <v>12000</v>
      </c>
      <c r="E326" s="30">
        <v>15000</v>
      </c>
      <c r="F326" s="30">
        <v>2000</v>
      </c>
      <c r="G326" s="20">
        <v>1.6999999999999999E-3</v>
      </c>
      <c r="H326" s="7" t="s">
        <v>106</v>
      </c>
      <c r="I326" s="35"/>
      <c r="J326" s="9"/>
      <c r="K326" s="9"/>
      <c r="L326" s="9"/>
      <c r="M326" s="9"/>
      <c r="N326" s="36"/>
    </row>
    <row r="327" spans="3:14" x14ac:dyDescent="0.2">
      <c r="C327" s="7" t="s">
        <v>260</v>
      </c>
      <c r="D327" s="30">
        <v>3000</v>
      </c>
      <c r="E327" s="30">
        <v>6000</v>
      </c>
      <c r="F327" s="30">
        <v>2500</v>
      </c>
      <c r="G327" s="20">
        <v>2.3E-3</v>
      </c>
      <c r="H327" s="7" t="s">
        <v>106</v>
      </c>
      <c r="I327" s="35"/>
      <c r="J327" s="9"/>
      <c r="K327" s="9"/>
      <c r="L327" s="9"/>
      <c r="M327" s="9"/>
      <c r="N327" s="36"/>
    </row>
    <row r="328" spans="3:14" x14ac:dyDescent="0.2">
      <c r="C328" s="7" t="s">
        <v>175</v>
      </c>
      <c r="D328" s="30">
        <v>1300</v>
      </c>
      <c r="E328" s="30">
        <v>6000</v>
      </c>
      <c r="F328" s="30">
        <v>4600</v>
      </c>
      <c r="G328" s="20">
        <v>8.0000000000000004E-4</v>
      </c>
      <c r="H328" s="7" t="s">
        <v>159</v>
      </c>
      <c r="I328" s="35"/>
      <c r="J328" s="9"/>
      <c r="K328" s="9"/>
      <c r="L328" s="9"/>
      <c r="M328" s="9"/>
      <c r="N328" s="36"/>
    </row>
    <row r="329" spans="3:14" x14ac:dyDescent="0.2">
      <c r="C329" s="7" t="s">
        <v>160</v>
      </c>
      <c r="D329" s="30">
        <v>13400</v>
      </c>
      <c r="E329" s="30">
        <v>22100</v>
      </c>
      <c r="F329" s="30">
        <v>19400</v>
      </c>
      <c r="G329" s="20">
        <v>2.8E-3</v>
      </c>
      <c r="H329" s="7" t="s">
        <v>127</v>
      </c>
      <c r="I329" s="35"/>
      <c r="J329" s="9"/>
      <c r="K329" s="9"/>
      <c r="L329" s="9"/>
      <c r="M329" s="9"/>
      <c r="N329" s="36"/>
    </row>
    <row r="330" spans="3:14" x14ac:dyDescent="0.2">
      <c r="C330" s="7" t="s">
        <v>231</v>
      </c>
      <c r="D330" s="30">
        <v>1500</v>
      </c>
      <c r="E330" s="30">
        <v>7500</v>
      </c>
      <c r="F330" s="30">
        <v>10800</v>
      </c>
      <c r="G330" s="20">
        <v>1.5E-3</v>
      </c>
      <c r="H330" s="7" t="s">
        <v>108</v>
      </c>
      <c r="I330" s="35"/>
      <c r="J330" s="9"/>
      <c r="K330" s="9"/>
      <c r="L330" s="9"/>
      <c r="M330" s="9"/>
      <c r="N330" s="36"/>
    </row>
    <row r="331" spans="3:14" x14ac:dyDescent="0.2">
      <c r="C331" s="7" t="s">
        <v>301</v>
      </c>
      <c r="D331" s="30">
        <v>12400</v>
      </c>
      <c r="E331" s="30">
        <v>16200</v>
      </c>
      <c r="F331" s="30">
        <v>3600</v>
      </c>
      <c r="G331" s="20">
        <v>1.5E-3</v>
      </c>
      <c r="H331" s="7" t="s">
        <v>116</v>
      </c>
      <c r="I331" s="35"/>
      <c r="J331" s="9"/>
      <c r="K331" s="9"/>
      <c r="L331" s="9"/>
      <c r="M331" s="9"/>
      <c r="N331" s="36"/>
    </row>
    <row r="332" spans="3:14" x14ac:dyDescent="0.2">
      <c r="C332" s="7" t="s">
        <v>190</v>
      </c>
      <c r="D332" s="30">
        <v>7300</v>
      </c>
      <c r="E332" s="30">
        <v>15500</v>
      </c>
      <c r="F332" s="30">
        <v>12100</v>
      </c>
      <c r="G332" s="20">
        <v>2.0999999999999999E-3</v>
      </c>
      <c r="H332" s="7" t="s">
        <v>162</v>
      </c>
      <c r="I332" s="35"/>
      <c r="J332" s="9"/>
      <c r="K332" s="9"/>
      <c r="L332" s="9"/>
      <c r="M332" s="9"/>
      <c r="N332" s="36"/>
    </row>
    <row r="333" spans="3:14" x14ac:dyDescent="0.2">
      <c r="C333" s="7" t="s">
        <v>211</v>
      </c>
      <c r="D333" s="30">
        <v>13000</v>
      </c>
      <c r="E333" s="30">
        <v>19000</v>
      </c>
      <c r="F333" s="30">
        <v>15000</v>
      </c>
      <c r="G333" s="20">
        <v>1.1999999999999999E-3</v>
      </c>
      <c r="H333" s="7" t="s">
        <v>108</v>
      </c>
      <c r="I333" s="35"/>
      <c r="J333" s="9"/>
      <c r="K333" s="9"/>
      <c r="L333" s="9"/>
      <c r="M333" s="9"/>
      <c r="N333" s="36"/>
    </row>
    <row r="334" spans="3:14" x14ac:dyDescent="0.2">
      <c r="C334" s="7" t="s">
        <v>254</v>
      </c>
      <c r="D334" s="30">
        <v>1000</v>
      </c>
      <c r="E334" s="30">
        <v>5600</v>
      </c>
      <c r="F334" s="30">
        <v>13700</v>
      </c>
      <c r="G334" s="20">
        <v>2.8999999999999998E-3</v>
      </c>
      <c r="H334" s="7" t="s">
        <v>119</v>
      </c>
      <c r="I334" s="35"/>
      <c r="J334" s="9"/>
      <c r="K334" s="9"/>
      <c r="L334" s="9"/>
      <c r="M334" s="9"/>
      <c r="N334" s="36"/>
    </row>
    <row r="335" spans="3:14" x14ac:dyDescent="0.2">
      <c r="C335" s="7" t="s">
        <v>103</v>
      </c>
      <c r="D335" s="30">
        <v>5400</v>
      </c>
      <c r="E335" s="30">
        <v>10000</v>
      </c>
      <c r="F335" s="30">
        <v>7500</v>
      </c>
      <c r="G335" s="20">
        <v>1.6999999999999999E-3</v>
      </c>
      <c r="H335" s="7" t="s">
        <v>104</v>
      </c>
      <c r="I335" s="35"/>
      <c r="J335" s="9"/>
      <c r="K335" s="9"/>
      <c r="L335" s="9"/>
      <c r="M335" s="9"/>
      <c r="N335" s="36"/>
    </row>
    <row r="336" spans="3:14" x14ac:dyDescent="0.2">
      <c r="C336" s="7" t="s">
        <v>245</v>
      </c>
      <c r="D336" s="30">
        <v>1500</v>
      </c>
      <c r="E336" s="30">
        <v>7500</v>
      </c>
      <c r="F336" s="30">
        <v>10800</v>
      </c>
      <c r="G336" s="20">
        <v>2E-3</v>
      </c>
      <c r="H336" s="7" t="s">
        <v>106</v>
      </c>
      <c r="I336" s="35"/>
      <c r="J336" s="9"/>
      <c r="K336" s="9"/>
      <c r="L336" s="9"/>
      <c r="M336" s="9"/>
      <c r="N336" s="36"/>
    </row>
    <row r="337" spans="3:14" x14ac:dyDescent="0.2">
      <c r="C337" s="7" t="s">
        <v>302</v>
      </c>
      <c r="D337" s="30">
        <v>1500</v>
      </c>
      <c r="E337" s="30">
        <v>7500</v>
      </c>
      <c r="F337" s="30">
        <v>10800</v>
      </c>
      <c r="G337" s="20">
        <v>2.5000000000000001E-3</v>
      </c>
      <c r="H337" s="7" t="s">
        <v>106</v>
      </c>
      <c r="I337" s="35"/>
      <c r="J337" s="9"/>
      <c r="K337" s="9"/>
      <c r="L337" s="9"/>
      <c r="M337" s="9"/>
      <c r="N337" s="36"/>
    </row>
    <row r="338" spans="3:14" x14ac:dyDescent="0.2">
      <c r="C338" s="7" t="s">
        <v>128</v>
      </c>
      <c r="D338" s="30">
        <v>5500</v>
      </c>
      <c r="E338" s="30">
        <v>10100</v>
      </c>
      <c r="F338" s="30">
        <v>9800</v>
      </c>
      <c r="G338" s="20">
        <v>2.2000000000000001E-3</v>
      </c>
      <c r="H338" s="7" t="s">
        <v>129</v>
      </c>
      <c r="I338" s="35"/>
      <c r="J338" s="9"/>
      <c r="K338" s="9"/>
      <c r="L338" s="9"/>
      <c r="M338" s="9"/>
      <c r="N338" s="36"/>
    </row>
    <row r="339" spans="3:14" x14ac:dyDescent="0.2">
      <c r="C339" s="7" t="s">
        <v>212</v>
      </c>
      <c r="D339" s="30">
        <v>7000</v>
      </c>
      <c r="E339" s="30">
        <v>12000</v>
      </c>
      <c r="F339" s="30">
        <v>10000</v>
      </c>
      <c r="G339" s="20">
        <v>1.2999999999999999E-3</v>
      </c>
      <c r="H339" s="7" t="s">
        <v>110</v>
      </c>
      <c r="I339" s="35"/>
      <c r="J339" s="9"/>
      <c r="K339" s="9"/>
      <c r="L339" s="9"/>
      <c r="M339" s="9"/>
      <c r="N339" s="36"/>
    </row>
    <row r="340" spans="3:14" x14ac:dyDescent="0.2">
      <c r="C340" s="7" t="s">
        <v>99</v>
      </c>
      <c r="D340" s="30">
        <v>4210</v>
      </c>
      <c r="E340" s="30">
        <v>5000</v>
      </c>
      <c r="F340" s="30">
        <v>5000</v>
      </c>
      <c r="G340" s="20">
        <v>2.2000000000000001E-3</v>
      </c>
      <c r="H340" s="7" t="s">
        <v>100</v>
      </c>
      <c r="I340" s="35"/>
      <c r="J340" s="9"/>
      <c r="K340" s="9"/>
      <c r="L340" s="9"/>
      <c r="M340" s="9"/>
      <c r="N340" s="36"/>
    </row>
    <row r="341" spans="3:14" x14ac:dyDescent="0.2">
      <c r="C341" s="7" t="s">
        <v>328</v>
      </c>
      <c r="D341" s="30">
        <v>1000</v>
      </c>
      <c r="E341" s="30">
        <v>3000</v>
      </c>
      <c r="F341" s="30">
        <v>13000</v>
      </c>
      <c r="G341" s="20">
        <v>2E-3</v>
      </c>
      <c r="H341" s="7" t="s">
        <v>94</v>
      </c>
      <c r="I341" s="35"/>
      <c r="J341" s="9"/>
      <c r="K341" s="9"/>
      <c r="L341" s="9"/>
      <c r="M341" s="9"/>
      <c r="N341" s="36"/>
    </row>
    <row r="342" spans="3:14" x14ac:dyDescent="0.2">
      <c r="C342" s="7" t="s">
        <v>244</v>
      </c>
      <c r="D342" s="30">
        <v>3000</v>
      </c>
      <c r="E342" s="30">
        <v>6000</v>
      </c>
      <c r="F342" s="30">
        <v>2500</v>
      </c>
      <c r="G342" s="20">
        <v>1.1999999999999999E-3</v>
      </c>
      <c r="H342" s="7" t="s">
        <v>96</v>
      </c>
      <c r="I342" s="35"/>
      <c r="J342" s="9"/>
      <c r="K342" s="9"/>
      <c r="L342" s="9"/>
      <c r="M342" s="9"/>
      <c r="N342" s="36"/>
    </row>
    <row r="343" spans="3:14" x14ac:dyDescent="0.2">
      <c r="C343" s="7" t="s">
        <v>184</v>
      </c>
      <c r="D343" s="30">
        <v>4500</v>
      </c>
      <c r="E343" s="30">
        <v>6600</v>
      </c>
      <c r="F343" s="30">
        <v>6800</v>
      </c>
      <c r="G343" s="20">
        <v>1.8E-3</v>
      </c>
      <c r="H343" s="7" t="s">
        <v>125</v>
      </c>
      <c r="I343" s="35"/>
      <c r="J343" s="9"/>
      <c r="K343" s="9"/>
      <c r="L343" s="9"/>
      <c r="M343" s="9"/>
      <c r="N343" s="36"/>
    </row>
    <row r="344" spans="3:14" x14ac:dyDescent="0.2">
      <c r="C344" s="7" t="s">
        <v>83</v>
      </c>
      <c r="D344" s="30">
        <v>5500</v>
      </c>
      <c r="E344" s="30">
        <v>29000</v>
      </c>
      <c r="F344" s="30">
        <v>2500</v>
      </c>
      <c r="G344" s="20">
        <v>6.9999999999999999E-4</v>
      </c>
      <c r="H344" s="7" t="s">
        <v>84</v>
      </c>
      <c r="I344" s="35"/>
      <c r="J344" s="9"/>
      <c r="K344" s="9"/>
      <c r="L344" s="9"/>
      <c r="M344" s="9"/>
      <c r="N344" s="36"/>
    </row>
    <row r="345" spans="3:14" x14ac:dyDescent="0.2">
      <c r="C345" s="7" t="s">
        <v>161</v>
      </c>
      <c r="D345" s="30">
        <v>7300</v>
      </c>
      <c r="E345" s="30">
        <v>15500</v>
      </c>
      <c r="F345" s="30">
        <v>12100</v>
      </c>
      <c r="G345" s="20">
        <v>8.0000000000000004E-4</v>
      </c>
      <c r="H345" s="7" t="s">
        <v>162</v>
      </c>
      <c r="I345" s="35"/>
      <c r="J345" s="9"/>
      <c r="K345" s="9"/>
      <c r="L345" s="9"/>
      <c r="M345" s="9"/>
      <c r="N345" s="36"/>
    </row>
    <row r="346" spans="3:14" x14ac:dyDescent="0.2">
      <c r="C346" s="7" t="s">
        <v>120</v>
      </c>
      <c r="D346" s="30">
        <v>3400</v>
      </c>
      <c r="E346" s="30">
        <v>7000</v>
      </c>
      <c r="F346" s="30">
        <v>4400</v>
      </c>
      <c r="G346" s="20">
        <v>2.5999999999999999E-3</v>
      </c>
      <c r="H346" s="7" t="s">
        <v>121</v>
      </c>
      <c r="I346" s="35"/>
      <c r="J346" s="9"/>
      <c r="K346" s="9"/>
      <c r="L346" s="9"/>
      <c r="M346" s="9"/>
      <c r="N346" s="36"/>
    </row>
    <row r="347" spans="3:14" x14ac:dyDescent="0.2">
      <c r="C347" s="7" t="s">
        <v>156</v>
      </c>
      <c r="D347" s="30">
        <v>5700</v>
      </c>
      <c r="E347" s="30">
        <v>12100</v>
      </c>
      <c r="F347" s="30">
        <v>11000</v>
      </c>
      <c r="G347" s="20">
        <v>1.9E-3</v>
      </c>
      <c r="H347" s="7" t="s">
        <v>157</v>
      </c>
      <c r="I347" s="35"/>
      <c r="J347" s="9"/>
      <c r="K347" s="9"/>
      <c r="L347" s="9"/>
      <c r="M347" s="9"/>
      <c r="N347" s="36"/>
    </row>
    <row r="348" spans="3:14" x14ac:dyDescent="0.2">
      <c r="C348" s="7" t="s">
        <v>309</v>
      </c>
      <c r="D348" s="30">
        <v>1200</v>
      </c>
      <c r="E348" s="30">
        <v>5000</v>
      </c>
      <c r="F348" s="30">
        <v>9000</v>
      </c>
      <c r="G348" s="20">
        <v>2E-3</v>
      </c>
      <c r="H348" s="7" t="s">
        <v>91</v>
      </c>
      <c r="I348" s="35"/>
      <c r="J348" s="9"/>
      <c r="K348" s="9"/>
      <c r="L348" s="9"/>
      <c r="M348" s="9"/>
      <c r="N348" s="36"/>
    </row>
    <row r="349" spans="3:14" x14ac:dyDescent="0.2">
      <c r="C349" s="7" t="s">
        <v>227</v>
      </c>
      <c r="D349" s="30">
        <v>3400</v>
      </c>
      <c r="E349" s="30">
        <v>7000</v>
      </c>
      <c r="F349" s="30">
        <v>4400</v>
      </c>
      <c r="G349" s="20">
        <v>1.5E-3</v>
      </c>
      <c r="H349" s="7" t="s">
        <v>106</v>
      </c>
      <c r="I349" s="35"/>
      <c r="J349" s="9"/>
      <c r="K349" s="9"/>
      <c r="L349" s="9"/>
      <c r="M349" s="9"/>
      <c r="N349" s="36"/>
    </row>
    <row r="350" spans="3:14" x14ac:dyDescent="0.2">
      <c r="C350" s="7" t="s">
        <v>101</v>
      </c>
      <c r="D350" s="30">
        <v>6000</v>
      </c>
      <c r="E350" s="30">
        <v>12000</v>
      </c>
      <c r="F350" s="30">
        <v>7500</v>
      </c>
      <c r="G350" s="20">
        <v>6.9999999999999999E-4</v>
      </c>
      <c r="H350" s="7" t="s">
        <v>102</v>
      </c>
      <c r="I350" s="35"/>
      <c r="J350" s="9"/>
      <c r="K350" s="9"/>
      <c r="L350" s="9"/>
      <c r="M350" s="9"/>
      <c r="N350" s="36"/>
    </row>
    <row r="351" spans="3:14" x14ac:dyDescent="0.2">
      <c r="C351" s="7" t="s">
        <v>247</v>
      </c>
      <c r="D351" s="30">
        <v>1500</v>
      </c>
      <c r="E351" s="30">
        <v>7500</v>
      </c>
      <c r="F351" s="30">
        <v>10800</v>
      </c>
      <c r="G351" s="20">
        <v>1.2999999999999999E-3</v>
      </c>
      <c r="H351" s="7" t="s">
        <v>106</v>
      </c>
      <c r="I351" s="35"/>
      <c r="J351" s="9"/>
      <c r="K351" s="9"/>
      <c r="L351" s="9"/>
      <c r="M351" s="9"/>
      <c r="N351" s="36"/>
    </row>
    <row r="352" spans="3:14" x14ac:dyDescent="0.2">
      <c r="C352" s="7" t="s">
        <v>251</v>
      </c>
      <c r="D352" s="30">
        <v>1000</v>
      </c>
      <c r="E352" s="30">
        <v>5600</v>
      </c>
      <c r="F352" s="30">
        <v>13700</v>
      </c>
      <c r="G352" s="20">
        <v>8.9999999999999998E-4</v>
      </c>
      <c r="H352" s="7" t="s">
        <v>119</v>
      </c>
      <c r="I352" s="35"/>
      <c r="J352" s="9"/>
      <c r="K352" s="9"/>
      <c r="L352" s="9"/>
      <c r="M352" s="9"/>
      <c r="N352" s="36"/>
    </row>
    <row r="353" spans="3:14" x14ac:dyDescent="0.2">
      <c r="C353" s="7" t="s">
        <v>174</v>
      </c>
      <c r="D353" s="30">
        <v>5700</v>
      </c>
      <c r="E353" s="30">
        <v>12100</v>
      </c>
      <c r="F353" s="30">
        <v>11000</v>
      </c>
      <c r="G353" s="20">
        <v>2.3E-3</v>
      </c>
      <c r="H353" s="7" t="s">
        <v>157</v>
      </c>
      <c r="I353" s="35"/>
      <c r="J353" s="9"/>
      <c r="K353" s="9"/>
      <c r="L353" s="9"/>
      <c r="M353" s="9"/>
      <c r="N353" s="36"/>
    </row>
    <row r="354" spans="3:14" x14ac:dyDescent="0.2">
      <c r="C354" s="7" t="s">
        <v>221</v>
      </c>
      <c r="D354" s="30">
        <v>1500</v>
      </c>
      <c r="E354" s="30">
        <v>7500</v>
      </c>
      <c r="F354" s="30">
        <v>10800</v>
      </c>
      <c r="G354" s="20">
        <v>1.8E-3</v>
      </c>
      <c r="H354" s="7" t="s">
        <v>106</v>
      </c>
      <c r="I354" s="35"/>
      <c r="J354" s="9"/>
      <c r="K354" s="9"/>
      <c r="L354" s="9"/>
      <c r="M354" s="9"/>
      <c r="N354" s="36"/>
    </row>
    <row r="355" spans="3:14" x14ac:dyDescent="0.2">
      <c r="C355" s="7" t="s">
        <v>296</v>
      </c>
      <c r="D355" s="30">
        <v>3500</v>
      </c>
      <c r="E355" s="30">
        <v>12000</v>
      </c>
      <c r="F355" s="30">
        <v>3500</v>
      </c>
      <c r="G355" s="20">
        <v>2.0999999999999999E-3</v>
      </c>
      <c r="H355" s="7" t="s">
        <v>87</v>
      </c>
      <c r="I355" s="35"/>
      <c r="J355" s="9"/>
      <c r="K355" s="9"/>
      <c r="L355" s="9"/>
      <c r="M355" s="9"/>
      <c r="N355" s="36"/>
    </row>
    <row r="356" spans="3:14" x14ac:dyDescent="0.2">
      <c r="C356" s="7" t="s">
        <v>279</v>
      </c>
      <c r="D356" s="30">
        <v>1500</v>
      </c>
      <c r="E356" s="30">
        <v>7500</v>
      </c>
      <c r="F356" s="30">
        <v>10800</v>
      </c>
      <c r="G356" s="20">
        <v>8.9999999999999998E-4</v>
      </c>
      <c r="H356" s="7" t="s">
        <v>106</v>
      </c>
      <c r="I356" s="35"/>
      <c r="J356" s="9"/>
      <c r="K356" s="9"/>
      <c r="L356" s="9"/>
      <c r="M356" s="9"/>
      <c r="N356" s="36"/>
    </row>
    <row r="357" spans="3:14" x14ac:dyDescent="0.2">
      <c r="C357" s="7" t="s">
        <v>332</v>
      </c>
      <c r="D357" s="30">
        <v>1000</v>
      </c>
      <c r="E357" s="30">
        <v>5600</v>
      </c>
      <c r="F357" s="30">
        <v>13700</v>
      </c>
      <c r="G357" s="20">
        <v>1.9E-3</v>
      </c>
      <c r="H357" s="7" t="s">
        <v>106</v>
      </c>
      <c r="I357" s="35"/>
      <c r="J357" s="9"/>
      <c r="K357" s="9"/>
      <c r="L357" s="9"/>
      <c r="M357" s="9"/>
      <c r="N357" s="36"/>
    </row>
    <row r="358" spans="3:14" x14ac:dyDescent="0.2">
      <c r="C358" s="7" t="s">
        <v>207</v>
      </c>
      <c r="D358" s="30">
        <v>1500</v>
      </c>
      <c r="E358" s="30">
        <v>7500</v>
      </c>
      <c r="F358" s="30">
        <v>10800</v>
      </c>
      <c r="G358" s="20">
        <v>6.9999999999999999E-4</v>
      </c>
      <c r="H358" s="7" t="s">
        <v>106</v>
      </c>
      <c r="I358" s="35"/>
      <c r="J358" s="9"/>
      <c r="K358" s="9"/>
      <c r="L358" s="9"/>
      <c r="M358" s="9"/>
      <c r="N358" s="36"/>
    </row>
    <row r="359" spans="3:14" x14ac:dyDescent="0.2">
      <c r="C359" s="7" t="s">
        <v>336</v>
      </c>
      <c r="D359" s="30">
        <v>1200</v>
      </c>
      <c r="E359" s="30">
        <v>5000</v>
      </c>
      <c r="F359" s="30">
        <v>9000</v>
      </c>
      <c r="G359" s="20">
        <v>1.5E-3</v>
      </c>
      <c r="H359" s="7" t="s">
        <v>110</v>
      </c>
      <c r="I359" s="35"/>
      <c r="J359" s="9"/>
      <c r="K359" s="9"/>
      <c r="L359" s="9"/>
      <c r="M359" s="9"/>
      <c r="N359" s="36"/>
    </row>
    <row r="360" spans="3:14" x14ac:dyDescent="0.2">
      <c r="C360" s="7" t="s">
        <v>239</v>
      </c>
      <c r="D360" s="30">
        <v>5500</v>
      </c>
      <c r="E360" s="30">
        <v>29000</v>
      </c>
      <c r="F360" s="30">
        <v>2500</v>
      </c>
      <c r="G360" s="20">
        <v>5.0000000000000001E-4</v>
      </c>
      <c r="H360" s="7" t="s">
        <v>84</v>
      </c>
      <c r="I360" s="35"/>
      <c r="J360" s="9"/>
      <c r="K360" s="9"/>
      <c r="L360" s="9"/>
      <c r="M360" s="9"/>
      <c r="N360" s="36"/>
    </row>
    <row r="361" spans="3:14" x14ac:dyDescent="0.2">
      <c r="C361" s="7" t="s">
        <v>324</v>
      </c>
      <c r="D361" s="30">
        <v>1000</v>
      </c>
      <c r="E361" s="30">
        <v>5600</v>
      </c>
      <c r="F361" s="30">
        <v>13700</v>
      </c>
      <c r="G361" s="20">
        <v>1.5E-3</v>
      </c>
      <c r="H361" s="7" t="s">
        <v>119</v>
      </c>
      <c r="I361" s="35"/>
      <c r="J361" s="9"/>
      <c r="K361" s="9"/>
      <c r="L361" s="9"/>
      <c r="M361" s="9"/>
      <c r="N361" s="36"/>
    </row>
    <row r="362" spans="3:14" x14ac:dyDescent="0.2">
      <c r="C362" s="7" t="s">
        <v>319</v>
      </c>
      <c r="D362" s="30">
        <v>1200</v>
      </c>
      <c r="E362" s="30">
        <v>5000</v>
      </c>
      <c r="F362" s="30">
        <v>9000</v>
      </c>
      <c r="G362" s="20">
        <v>8.0000000000000004E-4</v>
      </c>
      <c r="H362" s="7" t="s">
        <v>91</v>
      </c>
      <c r="I362" s="35"/>
      <c r="J362" s="9"/>
      <c r="K362" s="9"/>
      <c r="L362" s="9"/>
      <c r="M362" s="9"/>
      <c r="N362" s="36"/>
    </row>
    <row r="363" spans="3:14" x14ac:dyDescent="0.2">
      <c r="C363" s="7" t="s">
        <v>165</v>
      </c>
      <c r="D363" s="30">
        <v>4500</v>
      </c>
      <c r="E363" s="30">
        <v>15000</v>
      </c>
      <c r="F363" s="30">
        <v>6100</v>
      </c>
      <c r="G363" s="20">
        <v>2.8E-3</v>
      </c>
      <c r="H363" s="7" t="s">
        <v>166</v>
      </c>
      <c r="I363" s="35"/>
      <c r="J363" s="9"/>
      <c r="K363" s="9"/>
      <c r="L363" s="9"/>
      <c r="M363" s="9"/>
      <c r="N363" s="36"/>
    </row>
    <row r="364" spans="3:14" x14ac:dyDescent="0.2">
      <c r="C364" s="7" t="s">
        <v>86</v>
      </c>
      <c r="D364" s="30">
        <v>3500</v>
      </c>
      <c r="E364" s="30">
        <v>12000</v>
      </c>
      <c r="F364" s="30">
        <v>3500</v>
      </c>
      <c r="G364" s="20">
        <v>1.2999999999999999E-3</v>
      </c>
      <c r="H364" s="7" t="s">
        <v>87</v>
      </c>
      <c r="I364" s="35"/>
      <c r="J364" s="9"/>
      <c r="K364" s="9"/>
      <c r="L364" s="9"/>
      <c r="M364" s="9"/>
      <c r="N364" s="36"/>
    </row>
    <row r="365" spans="3:14" x14ac:dyDescent="0.2">
      <c r="C365" s="7" t="s">
        <v>118</v>
      </c>
      <c r="D365" s="30">
        <v>1000</v>
      </c>
      <c r="E365" s="30">
        <v>5600</v>
      </c>
      <c r="F365" s="30">
        <v>13700</v>
      </c>
      <c r="G365" s="20">
        <v>2.2000000000000001E-3</v>
      </c>
      <c r="H365" s="7" t="s">
        <v>119</v>
      </c>
      <c r="I365" s="35"/>
      <c r="J365" s="9"/>
      <c r="K365" s="9"/>
      <c r="L365" s="9"/>
      <c r="M365" s="9"/>
      <c r="N365" s="36"/>
    </row>
    <row r="366" spans="3:14" x14ac:dyDescent="0.2">
      <c r="C366" s="7" t="s">
        <v>235</v>
      </c>
      <c r="D366" s="30">
        <v>1000</v>
      </c>
      <c r="E366" s="30">
        <v>5600</v>
      </c>
      <c r="F366" s="30">
        <v>13700</v>
      </c>
      <c r="G366" s="20">
        <v>6.9999999999999999E-4</v>
      </c>
      <c r="H366" s="7" t="s">
        <v>87</v>
      </c>
      <c r="I366" s="35"/>
      <c r="J366" s="9"/>
      <c r="K366" s="9"/>
      <c r="L366" s="9"/>
      <c r="M366" s="9"/>
      <c r="N366" s="36"/>
    </row>
    <row r="367" spans="3:14" x14ac:dyDescent="0.2">
      <c r="C367" s="7" t="s">
        <v>191</v>
      </c>
      <c r="D367" s="30">
        <v>1200</v>
      </c>
      <c r="E367" s="30">
        <v>10400</v>
      </c>
      <c r="F367" s="30">
        <v>4200</v>
      </c>
      <c r="G367" s="20">
        <v>8.9999999999999998E-4</v>
      </c>
      <c r="H367" s="7" t="s">
        <v>91</v>
      </c>
      <c r="I367" s="35"/>
      <c r="J367" s="9"/>
      <c r="K367" s="9"/>
      <c r="L367" s="9"/>
      <c r="M367" s="9"/>
      <c r="N367" s="36"/>
    </row>
    <row r="368" spans="3:14" x14ac:dyDescent="0.2">
      <c r="C368" s="7" t="s">
        <v>333</v>
      </c>
      <c r="D368" s="30">
        <v>3400</v>
      </c>
      <c r="E368" s="30">
        <v>7000</v>
      </c>
      <c r="F368" s="30">
        <v>4400</v>
      </c>
      <c r="G368" s="20">
        <v>2.2000000000000001E-3</v>
      </c>
      <c r="H368" s="7" t="s">
        <v>108</v>
      </c>
      <c r="I368" s="35"/>
      <c r="J368" s="9"/>
      <c r="K368" s="9"/>
      <c r="L368" s="9"/>
      <c r="M368" s="9"/>
      <c r="N368" s="36"/>
    </row>
    <row r="369" spans="3:14" x14ac:dyDescent="0.2">
      <c r="C369" s="7" t="s">
        <v>225</v>
      </c>
      <c r="D369" s="30">
        <v>1500</v>
      </c>
      <c r="E369" s="30">
        <v>7500</v>
      </c>
      <c r="F369" s="30">
        <v>10800</v>
      </c>
      <c r="G369" s="20">
        <v>2.3E-3</v>
      </c>
      <c r="H369" s="7" t="s">
        <v>114</v>
      </c>
      <c r="I369" s="35"/>
      <c r="J369" s="9"/>
      <c r="K369" s="9"/>
      <c r="L369" s="9"/>
      <c r="M369" s="9"/>
      <c r="N369" s="36"/>
    </row>
    <row r="370" spans="3:14" x14ac:dyDescent="0.2">
      <c r="C370" s="7" t="s">
        <v>327</v>
      </c>
      <c r="D370" s="30">
        <v>1200</v>
      </c>
      <c r="E370" s="30">
        <v>5000</v>
      </c>
      <c r="F370" s="30">
        <v>9000</v>
      </c>
      <c r="G370" s="20">
        <v>8.0000000000000004E-4</v>
      </c>
      <c r="H370" s="7" t="s">
        <v>91</v>
      </c>
      <c r="I370" s="35"/>
      <c r="J370" s="9"/>
      <c r="K370" s="9"/>
      <c r="L370" s="9"/>
      <c r="M370" s="9"/>
      <c r="N370" s="36"/>
    </row>
    <row r="371" spans="3:14" x14ac:dyDescent="0.2">
      <c r="C371" s="7" t="s">
        <v>241</v>
      </c>
      <c r="D371" s="30">
        <v>12000</v>
      </c>
      <c r="E371" s="30">
        <v>15000</v>
      </c>
      <c r="F371" s="30">
        <v>2000</v>
      </c>
      <c r="G371" s="20">
        <v>1.9E-3</v>
      </c>
      <c r="H371" s="7" t="s">
        <v>89</v>
      </c>
      <c r="I371" s="35"/>
      <c r="J371" s="9"/>
      <c r="K371" s="9"/>
      <c r="L371" s="9"/>
      <c r="M371" s="9"/>
      <c r="N371" s="36"/>
    </row>
    <row r="372" spans="3:14" x14ac:dyDescent="0.2">
      <c r="C372" s="7" t="s">
        <v>342</v>
      </c>
      <c r="D372" s="30">
        <v>3000</v>
      </c>
      <c r="E372" s="30">
        <v>6000</v>
      </c>
      <c r="F372" s="30">
        <v>2500</v>
      </c>
      <c r="G372" s="20">
        <v>2.3E-3</v>
      </c>
      <c r="H372" s="7" t="s">
        <v>96</v>
      </c>
      <c r="I372" s="35"/>
      <c r="J372" s="9"/>
      <c r="K372" s="9"/>
      <c r="L372" s="9"/>
      <c r="M372" s="9"/>
      <c r="N372" s="36"/>
    </row>
    <row r="373" spans="3:14" x14ac:dyDescent="0.2">
      <c r="C373" s="7" t="s">
        <v>130</v>
      </c>
      <c r="D373" s="30">
        <v>1200</v>
      </c>
      <c r="E373" s="30">
        <v>5100</v>
      </c>
      <c r="F373" s="30">
        <v>4000</v>
      </c>
      <c r="G373" s="20">
        <v>1.2999999999999999E-3</v>
      </c>
      <c r="H373" s="7" t="s">
        <v>131</v>
      </c>
      <c r="I373" s="35"/>
      <c r="J373" s="9"/>
      <c r="K373" s="9"/>
      <c r="L373" s="9"/>
      <c r="M373" s="9"/>
      <c r="N373" s="36"/>
    </row>
    <row r="374" spans="3:14" x14ac:dyDescent="0.2">
      <c r="C374" s="7" t="s">
        <v>246</v>
      </c>
      <c r="D374" s="30">
        <v>1000</v>
      </c>
      <c r="E374" s="30">
        <v>5600</v>
      </c>
      <c r="F374" s="30">
        <v>13700</v>
      </c>
      <c r="G374" s="20">
        <v>2.8999999999999998E-3</v>
      </c>
      <c r="H374" s="7" t="s">
        <v>119</v>
      </c>
      <c r="I374" s="35"/>
      <c r="J374" s="9"/>
      <c r="K374" s="9"/>
      <c r="L374" s="9"/>
      <c r="M374" s="9"/>
      <c r="N374" s="36"/>
    </row>
    <row r="375" spans="3:14" x14ac:dyDescent="0.2">
      <c r="C375" s="7" t="s">
        <v>150</v>
      </c>
      <c r="D375" s="30">
        <v>9400</v>
      </c>
      <c r="E375" s="30">
        <v>16900</v>
      </c>
      <c r="F375" s="30">
        <v>12600</v>
      </c>
      <c r="G375" s="20">
        <v>1.6000000000000001E-3</v>
      </c>
      <c r="H375" s="7" t="s">
        <v>151</v>
      </c>
      <c r="I375" s="35"/>
      <c r="J375" s="9"/>
      <c r="K375" s="9"/>
      <c r="L375" s="9"/>
      <c r="M375" s="9"/>
      <c r="N375" s="36"/>
    </row>
    <row r="376" spans="3:14" x14ac:dyDescent="0.2">
      <c r="C376" s="7" t="s">
        <v>220</v>
      </c>
      <c r="D376" s="30">
        <v>12400</v>
      </c>
      <c r="E376" s="30">
        <v>16200</v>
      </c>
      <c r="F376" s="30">
        <v>3600</v>
      </c>
      <c r="G376" s="20">
        <v>2.2000000000000001E-3</v>
      </c>
      <c r="H376" s="7" t="s">
        <v>116</v>
      </c>
      <c r="I376" s="35"/>
      <c r="J376" s="9"/>
      <c r="K376" s="9"/>
      <c r="L376" s="9"/>
      <c r="M376" s="9"/>
      <c r="N376" s="36"/>
    </row>
    <row r="377" spans="3:14" x14ac:dyDescent="0.2">
      <c r="C377" s="7" t="s">
        <v>217</v>
      </c>
      <c r="D377" s="30">
        <v>1200</v>
      </c>
      <c r="E377" s="30">
        <v>5000</v>
      </c>
      <c r="F377" s="30">
        <v>9000</v>
      </c>
      <c r="G377" s="20">
        <v>1.6999999999999999E-3</v>
      </c>
      <c r="H377" s="7" t="s">
        <v>91</v>
      </c>
      <c r="I377" s="35"/>
      <c r="J377" s="9"/>
      <c r="K377" s="9"/>
      <c r="L377" s="9"/>
      <c r="M377" s="9"/>
      <c r="N377" s="36"/>
    </row>
    <row r="378" spans="3:14" x14ac:dyDescent="0.2">
      <c r="C378" s="7" t="s">
        <v>295</v>
      </c>
      <c r="D378" s="30">
        <v>5500</v>
      </c>
      <c r="E378" s="30">
        <v>29000</v>
      </c>
      <c r="F378" s="30">
        <v>2500</v>
      </c>
      <c r="G378" s="20">
        <v>6.9999999999999999E-4</v>
      </c>
      <c r="H378" s="7" t="s">
        <v>84</v>
      </c>
      <c r="I378" s="35"/>
      <c r="J378" s="9"/>
      <c r="K378" s="9"/>
      <c r="L378" s="9"/>
      <c r="M378" s="9"/>
      <c r="N378" s="36"/>
    </row>
    <row r="379" spans="3:14" x14ac:dyDescent="0.2">
      <c r="C379" s="7" t="s">
        <v>176</v>
      </c>
      <c r="D379" s="30">
        <v>13400</v>
      </c>
      <c r="E379" s="30">
        <v>22100</v>
      </c>
      <c r="F379" s="30">
        <v>19400</v>
      </c>
      <c r="G379" s="20">
        <v>1.5E-3</v>
      </c>
      <c r="H379" s="7" t="s">
        <v>127</v>
      </c>
      <c r="I379" s="35"/>
      <c r="J379" s="9"/>
      <c r="K379" s="9"/>
      <c r="L379" s="9"/>
      <c r="M379" s="9"/>
      <c r="N379" s="36"/>
    </row>
    <row r="380" spans="3:14" x14ac:dyDescent="0.2">
      <c r="C380" s="7" t="s">
        <v>259</v>
      </c>
      <c r="D380" s="30">
        <v>1000</v>
      </c>
      <c r="E380" s="30">
        <v>3000</v>
      </c>
      <c r="F380" s="30">
        <v>13000</v>
      </c>
      <c r="G380" s="20">
        <v>6.9999999999999999E-4</v>
      </c>
      <c r="H380" s="7" t="s">
        <v>119</v>
      </c>
      <c r="I380" s="35"/>
      <c r="J380" s="9"/>
      <c r="K380" s="9"/>
      <c r="L380" s="9"/>
      <c r="M380" s="9"/>
      <c r="N380" s="36"/>
    </row>
    <row r="381" spans="3:14" x14ac:dyDescent="0.2">
      <c r="C381" s="7" t="s">
        <v>321</v>
      </c>
      <c r="D381" s="30">
        <v>3000</v>
      </c>
      <c r="E381" s="30">
        <v>6000</v>
      </c>
      <c r="F381" s="30">
        <v>2500</v>
      </c>
      <c r="G381" s="20">
        <v>2.2000000000000001E-3</v>
      </c>
      <c r="H381" s="7" t="s">
        <v>96</v>
      </c>
      <c r="I381" s="35"/>
      <c r="J381" s="9"/>
      <c r="K381" s="9"/>
      <c r="L381" s="9"/>
      <c r="M381" s="9"/>
      <c r="N381" s="36"/>
    </row>
    <row r="382" spans="3:14" x14ac:dyDescent="0.2">
      <c r="C382" s="7" t="s">
        <v>126</v>
      </c>
      <c r="D382" s="30">
        <v>6400</v>
      </c>
      <c r="E382" s="30">
        <v>12600</v>
      </c>
      <c r="F382" s="30">
        <v>8600</v>
      </c>
      <c r="G382" s="20">
        <v>2.3E-3</v>
      </c>
      <c r="H382" s="7" t="s">
        <v>127</v>
      </c>
      <c r="I382" s="35"/>
      <c r="J382" s="9"/>
      <c r="K382" s="9"/>
      <c r="L382" s="9"/>
      <c r="M382" s="9"/>
      <c r="N382" s="36"/>
    </row>
    <row r="383" spans="3:14" x14ac:dyDescent="0.2">
      <c r="C383" s="7" t="s">
        <v>88</v>
      </c>
      <c r="D383" s="30">
        <v>12000</v>
      </c>
      <c r="E383" s="30">
        <v>15000</v>
      </c>
      <c r="F383" s="30">
        <v>2000</v>
      </c>
      <c r="G383" s="20">
        <v>1.6999999999999999E-3</v>
      </c>
      <c r="H383" s="7" t="s">
        <v>89</v>
      </c>
      <c r="I383" s="35"/>
      <c r="J383" s="9"/>
      <c r="K383" s="9"/>
      <c r="L383" s="9"/>
      <c r="M383" s="9"/>
      <c r="N383" s="36"/>
    </row>
    <row r="384" spans="3:14" x14ac:dyDescent="0.2">
      <c r="C384" s="7" t="s">
        <v>187</v>
      </c>
      <c r="D384" s="30">
        <v>1200</v>
      </c>
      <c r="E384" s="30">
        <v>5100</v>
      </c>
      <c r="F384" s="30">
        <v>4000</v>
      </c>
      <c r="G384" s="20">
        <v>1E-3</v>
      </c>
      <c r="H384" s="7" t="s">
        <v>131</v>
      </c>
      <c r="I384" s="35"/>
      <c r="J384" s="9"/>
      <c r="K384" s="9"/>
      <c r="L384" s="9"/>
      <c r="M384" s="9"/>
      <c r="N384" s="36"/>
    </row>
    <row r="385" spans="3:14" x14ac:dyDescent="0.2">
      <c r="C385" s="7" t="s">
        <v>277</v>
      </c>
      <c r="D385" s="30">
        <v>3000</v>
      </c>
      <c r="E385" s="30">
        <v>6000</v>
      </c>
      <c r="F385" s="30">
        <v>2500</v>
      </c>
      <c r="G385" s="20">
        <v>2.3E-3</v>
      </c>
      <c r="H385" s="7" t="s">
        <v>96</v>
      </c>
      <c r="I385" s="35"/>
      <c r="J385" s="9"/>
      <c r="K385" s="9"/>
      <c r="L385" s="9"/>
      <c r="M385" s="9"/>
      <c r="N385" s="36"/>
    </row>
    <row r="386" spans="3:14" x14ac:dyDescent="0.2">
      <c r="C386" s="7" t="s">
        <v>257</v>
      </c>
      <c r="D386" s="30">
        <v>12000</v>
      </c>
      <c r="E386" s="30">
        <v>15000</v>
      </c>
      <c r="F386" s="30">
        <v>2000</v>
      </c>
      <c r="G386" s="20">
        <v>1.9E-3</v>
      </c>
      <c r="H386" s="7" t="s">
        <v>96</v>
      </c>
      <c r="I386" s="35"/>
      <c r="J386" s="9"/>
      <c r="K386" s="9"/>
      <c r="L386" s="9"/>
      <c r="M386" s="9"/>
      <c r="N386" s="36"/>
    </row>
    <row r="387" spans="3:14" x14ac:dyDescent="0.2">
      <c r="C387" s="7" t="s">
        <v>232</v>
      </c>
      <c r="D387" s="30">
        <v>1000</v>
      </c>
      <c r="E387" s="30">
        <v>5600</v>
      </c>
      <c r="F387" s="30">
        <v>13700</v>
      </c>
      <c r="G387" s="20">
        <v>1.4E-3</v>
      </c>
      <c r="H387" s="7" t="s">
        <v>110</v>
      </c>
      <c r="I387" s="35"/>
      <c r="J387" s="9"/>
      <c r="K387" s="9"/>
      <c r="L387" s="9"/>
      <c r="M387" s="9"/>
      <c r="N387" s="36"/>
    </row>
    <row r="388" spans="3:14" x14ac:dyDescent="0.2">
      <c r="C388" s="7" t="s">
        <v>262</v>
      </c>
      <c r="D388" s="30">
        <v>1000</v>
      </c>
      <c r="E388" s="30">
        <v>5600</v>
      </c>
      <c r="F388" s="30">
        <v>13700</v>
      </c>
      <c r="G388" s="20">
        <v>2E-3</v>
      </c>
      <c r="H388" s="7" t="s">
        <v>116</v>
      </c>
      <c r="I388" s="35"/>
      <c r="J388" s="9"/>
      <c r="K388" s="9"/>
      <c r="L388" s="9"/>
      <c r="M388" s="9"/>
      <c r="N388" s="36"/>
    </row>
    <row r="389" spans="3:14" x14ac:dyDescent="0.2">
      <c r="C389" s="7" t="s">
        <v>307</v>
      </c>
      <c r="D389" s="30">
        <v>3500</v>
      </c>
      <c r="E389" s="30">
        <v>12000</v>
      </c>
      <c r="F389" s="30">
        <v>3500</v>
      </c>
      <c r="G389" s="20">
        <v>1E-3</v>
      </c>
      <c r="H389" s="7" t="s">
        <v>87</v>
      </c>
      <c r="I389" s="35"/>
      <c r="J389" s="9"/>
      <c r="K389" s="9"/>
      <c r="L389" s="9"/>
      <c r="M389" s="9"/>
      <c r="N389" s="36"/>
    </row>
    <row r="390" spans="3:14" x14ac:dyDescent="0.2">
      <c r="C390" s="7" t="s">
        <v>182</v>
      </c>
      <c r="D390" s="30">
        <v>3000</v>
      </c>
      <c r="E390" s="30">
        <v>6000</v>
      </c>
      <c r="F390" s="30">
        <v>2500</v>
      </c>
      <c r="G390" s="20">
        <v>2.0999999999999999E-3</v>
      </c>
      <c r="H390" s="7" t="s">
        <v>159</v>
      </c>
      <c r="I390" s="35"/>
      <c r="J390" s="9"/>
      <c r="K390" s="9"/>
      <c r="L390" s="9"/>
      <c r="M390" s="9"/>
      <c r="N390" s="36"/>
    </row>
    <row r="391" spans="3:14" x14ac:dyDescent="0.2">
      <c r="C391" s="7" t="s">
        <v>163</v>
      </c>
      <c r="D391" s="30">
        <v>1200</v>
      </c>
      <c r="E391" s="30">
        <v>10400</v>
      </c>
      <c r="F391" s="30">
        <v>4200</v>
      </c>
      <c r="G391" s="20">
        <v>1.1000000000000001E-3</v>
      </c>
      <c r="H391" s="7" t="s">
        <v>91</v>
      </c>
      <c r="I391" s="35"/>
      <c r="J391" s="9"/>
      <c r="K391" s="9"/>
      <c r="L391" s="9"/>
      <c r="M391" s="9"/>
      <c r="N391" s="36"/>
    </row>
    <row r="392" spans="3:14" x14ac:dyDescent="0.2">
      <c r="C392" s="7" t="s">
        <v>223</v>
      </c>
      <c r="D392" s="30">
        <v>3400</v>
      </c>
      <c r="E392" s="30">
        <v>7000</v>
      </c>
      <c r="F392" s="30">
        <v>4400</v>
      </c>
      <c r="G392" s="20">
        <v>8.0000000000000004E-4</v>
      </c>
      <c r="H392" s="7" t="s">
        <v>106</v>
      </c>
      <c r="I392" s="35"/>
      <c r="J392" s="9"/>
      <c r="K392" s="9"/>
      <c r="L392" s="9"/>
      <c r="M392" s="9"/>
      <c r="N392" s="36"/>
    </row>
    <row r="393" spans="3:14" x14ac:dyDescent="0.2">
      <c r="C393" s="7" t="s">
        <v>334</v>
      </c>
      <c r="D393" s="30">
        <v>3500</v>
      </c>
      <c r="E393" s="30">
        <v>12000</v>
      </c>
      <c r="F393" s="30">
        <v>3500</v>
      </c>
      <c r="G393" s="20">
        <v>2.8999999999999998E-3</v>
      </c>
      <c r="H393" s="7" t="s">
        <v>110</v>
      </c>
      <c r="I393" s="35"/>
      <c r="J393" s="9"/>
      <c r="K393" s="9"/>
      <c r="L393" s="9"/>
      <c r="M393" s="9"/>
      <c r="N393" s="36"/>
    </row>
    <row r="394" spans="3:14" x14ac:dyDescent="0.2">
      <c r="C394" s="7" t="s">
        <v>314</v>
      </c>
      <c r="D394" s="30">
        <v>1000</v>
      </c>
      <c r="E394" s="30">
        <v>5600</v>
      </c>
      <c r="F394" s="30">
        <v>13700</v>
      </c>
      <c r="G394" s="20">
        <v>2.3E-3</v>
      </c>
      <c r="H394" s="7" t="s">
        <v>119</v>
      </c>
      <c r="I394" s="35"/>
      <c r="J394" s="9"/>
      <c r="K394" s="9"/>
      <c r="L394" s="9"/>
      <c r="M394" s="9"/>
      <c r="N394" s="36"/>
    </row>
    <row r="395" spans="3:14" x14ac:dyDescent="0.2">
      <c r="C395" s="7" t="s">
        <v>226</v>
      </c>
      <c r="D395" s="30">
        <v>1000</v>
      </c>
      <c r="E395" s="30">
        <v>5600</v>
      </c>
      <c r="F395" s="30">
        <v>13700</v>
      </c>
      <c r="G395" s="20">
        <v>2.5000000000000001E-3</v>
      </c>
      <c r="H395" s="7" t="s">
        <v>116</v>
      </c>
      <c r="I395" s="35"/>
      <c r="J395" s="9"/>
      <c r="K395" s="9"/>
      <c r="L395" s="9"/>
      <c r="M395" s="9"/>
      <c r="N395" s="36"/>
    </row>
    <row r="396" spans="3:14" x14ac:dyDescent="0.2">
      <c r="C396" s="7" t="s">
        <v>202</v>
      </c>
      <c r="D396" s="30">
        <v>7000</v>
      </c>
      <c r="E396" s="30">
        <v>12000</v>
      </c>
      <c r="F396" s="30">
        <v>10000</v>
      </c>
      <c r="G396" s="20">
        <v>2.8999999999999998E-3</v>
      </c>
      <c r="H396" s="7" t="s">
        <v>110</v>
      </c>
      <c r="I396" s="35"/>
      <c r="J396" s="9"/>
      <c r="K396" s="9"/>
      <c r="L396" s="9"/>
      <c r="M396" s="9"/>
      <c r="N396" s="36"/>
    </row>
    <row r="397" spans="3:14" x14ac:dyDescent="0.2">
      <c r="C397" s="7" t="s">
        <v>90</v>
      </c>
      <c r="D397" s="30">
        <v>1200</v>
      </c>
      <c r="E397" s="30">
        <v>5000</v>
      </c>
      <c r="F397" s="30">
        <v>9000</v>
      </c>
      <c r="G397" s="20">
        <v>2.5000000000000001E-3</v>
      </c>
      <c r="H397" s="7" t="s">
        <v>91</v>
      </c>
      <c r="I397" s="35"/>
      <c r="J397" s="9"/>
      <c r="K397" s="9"/>
      <c r="L397" s="9"/>
      <c r="M397" s="9"/>
      <c r="N397" s="36"/>
    </row>
    <row r="398" spans="3:14" x14ac:dyDescent="0.2">
      <c r="C398" s="7" t="s">
        <v>249</v>
      </c>
      <c r="D398" s="30">
        <v>12400</v>
      </c>
      <c r="E398" s="30">
        <v>16200</v>
      </c>
      <c r="F398" s="30">
        <v>3600</v>
      </c>
      <c r="G398" s="20">
        <v>2.3999999999999998E-3</v>
      </c>
      <c r="H398" s="7" t="s">
        <v>116</v>
      </c>
      <c r="I398" s="35"/>
      <c r="J398" s="9"/>
      <c r="K398" s="9"/>
      <c r="L398" s="9"/>
      <c r="M398" s="9"/>
      <c r="N398" s="36"/>
    </row>
    <row r="399" spans="3:14" x14ac:dyDescent="0.2">
      <c r="C399" s="7" t="s">
        <v>188</v>
      </c>
      <c r="D399" s="30">
        <v>1300</v>
      </c>
      <c r="E399" s="30">
        <v>6000</v>
      </c>
      <c r="F399" s="30">
        <v>4600</v>
      </c>
      <c r="G399" s="20">
        <v>2.0999999999999999E-3</v>
      </c>
      <c r="H399" s="7" t="s">
        <v>159</v>
      </c>
      <c r="I399" s="35"/>
      <c r="J399" s="9"/>
      <c r="K399" s="9"/>
      <c r="L399" s="9"/>
      <c r="M399" s="9"/>
      <c r="N399" s="36"/>
    </row>
    <row r="400" spans="3:14" x14ac:dyDescent="0.2">
      <c r="C400" s="7" t="s">
        <v>289</v>
      </c>
      <c r="D400" s="30">
        <v>1500</v>
      </c>
      <c r="E400" s="30">
        <v>7500</v>
      </c>
      <c r="F400" s="30">
        <v>10800</v>
      </c>
      <c r="G400" s="20">
        <v>2.2000000000000001E-3</v>
      </c>
      <c r="H400" s="7" t="s">
        <v>106</v>
      </c>
      <c r="I400" s="35"/>
      <c r="J400" s="9"/>
      <c r="K400" s="9"/>
      <c r="L400" s="9"/>
      <c r="M400" s="9"/>
      <c r="N400" s="36"/>
    </row>
    <row r="401" spans="3:14" x14ac:dyDescent="0.2">
      <c r="C401" s="7" t="s">
        <v>195</v>
      </c>
      <c r="D401" s="30">
        <v>3000</v>
      </c>
      <c r="E401" s="30">
        <v>6000</v>
      </c>
      <c r="F401" s="30">
        <v>2500</v>
      </c>
      <c r="G401" s="20">
        <v>1.5E-3</v>
      </c>
      <c r="H401" s="7" t="s">
        <v>159</v>
      </c>
      <c r="I401" s="35"/>
      <c r="J401" s="9"/>
      <c r="K401" s="9"/>
      <c r="L401" s="9"/>
      <c r="M401" s="9"/>
      <c r="N401" s="36"/>
    </row>
    <row r="402" spans="3:14" x14ac:dyDescent="0.2">
      <c r="C402" s="7" t="s">
        <v>317</v>
      </c>
      <c r="D402" s="30">
        <v>3500</v>
      </c>
      <c r="E402" s="30">
        <v>12000</v>
      </c>
      <c r="F402" s="30">
        <v>3500</v>
      </c>
      <c r="G402" s="20">
        <v>1.9E-3</v>
      </c>
      <c r="H402" s="7" t="s">
        <v>87</v>
      </c>
      <c r="I402" s="35"/>
      <c r="J402" s="9"/>
      <c r="K402" s="9"/>
      <c r="L402" s="9"/>
      <c r="M402" s="9"/>
      <c r="N402" s="36"/>
    </row>
    <row r="403" spans="3:14" x14ac:dyDescent="0.2">
      <c r="C403" s="7" t="s">
        <v>172</v>
      </c>
      <c r="D403" s="30">
        <v>5400</v>
      </c>
      <c r="E403" s="30">
        <v>10000</v>
      </c>
      <c r="F403" s="30">
        <v>7500</v>
      </c>
      <c r="G403" s="20">
        <v>1.9E-3</v>
      </c>
      <c r="H403" s="7" t="s">
        <v>84</v>
      </c>
      <c r="I403" s="35"/>
      <c r="J403" s="9"/>
      <c r="K403" s="9"/>
      <c r="L403" s="9"/>
      <c r="M403" s="9"/>
      <c r="N403" s="36"/>
    </row>
    <row r="404" spans="3:14" x14ac:dyDescent="0.2">
      <c r="C404" s="7" t="s">
        <v>281</v>
      </c>
      <c r="D404" s="30">
        <v>3400</v>
      </c>
      <c r="E404" s="30">
        <v>7000</v>
      </c>
      <c r="F404" s="30">
        <v>4400</v>
      </c>
      <c r="G404" s="20">
        <v>2.2000000000000001E-3</v>
      </c>
      <c r="H404" s="7" t="s">
        <v>104</v>
      </c>
      <c r="I404" s="35"/>
      <c r="J404" s="9"/>
      <c r="K404" s="9"/>
      <c r="L404" s="9"/>
      <c r="M404" s="9"/>
      <c r="N404" s="36"/>
    </row>
    <row r="405" spans="3:14" x14ac:dyDescent="0.2">
      <c r="C405" s="7" t="s">
        <v>173</v>
      </c>
      <c r="D405" s="30">
        <v>4900</v>
      </c>
      <c r="E405" s="30">
        <v>8400</v>
      </c>
      <c r="F405" s="30">
        <v>7700</v>
      </c>
      <c r="G405" s="20">
        <v>2.0999999999999999E-3</v>
      </c>
      <c r="H405" s="7" t="s">
        <v>166</v>
      </c>
      <c r="I405" s="35"/>
      <c r="J405" s="9"/>
      <c r="K405" s="9"/>
      <c r="L405" s="9"/>
      <c r="M405" s="9"/>
      <c r="N405" s="36"/>
    </row>
    <row r="406" spans="3:14" x14ac:dyDescent="0.2">
      <c r="C406" s="7" t="s">
        <v>330</v>
      </c>
      <c r="D406" s="30">
        <v>12400</v>
      </c>
      <c r="E406" s="30">
        <v>16200</v>
      </c>
      <c r="F406" s="30">
        <v>3600</v>
      </c>
      <c r="G406" s="20">
        <v>2.8E-3</v>
      </c>
      <c r="H406" s="7" t="s">
        <v>102</v>
      </c>
      <c r="I406" s="35"/>
      <c r="J406" s="9"/>
      <c r="K406" s="9"/>
      <c r="L406" s="9"/>
      <c r="M406" s="9"/>
      <c r="N406" s="36"/>
    </row>
    <row r="407" spans="3:14" x14ac:dyDescent="0.2">
      <c r="C407" s="7" t="s">
        <v>208</v>
      </c>
      <c r="D407" s="30">
        <v>1000</v>
      </c>
      <c r="E407" s="30">
        <v>5600</v>
      </c>
      <c r="F407" s="30">
        <v>13700</v>
      </c>
      <c r="G407" s="20">
        <v>1.1999999999999999E-3</v>
      </c>
      <c r="H407" s="7" t="s">
        <v>119</v>
      </c>
      <c r="I407" s="35"/>
      <c r="J407" s="9"/>
      <c r="K407" s="9"/>
      <c r="L407" s="9"/>
      <c r="M407" s="9"/>
      <c r="N407" s="36"/>
    </row>
    <row r="408" spans="3:14" x14ac:dyDescent="0.2">
      <c r="C408" s="7" t="s">
        <v>341</v>
      </c>
      <c r="D408" s="30">
        <v>1000</v>
      </c>
      <c r="E408" s="30">
        <v>3000</v>
      </c>
      <c r="F408" s="30">
        <v>13000</v>
      </c>
      <c r="G408" s="20">
        <v>1.8E-3</v>
      </c>
      <c r="H408" s="7" t="s">
        <v>121</v>
      </c>
      <c r="I408" s="35"/>
      <c r="J408" s="9"/>
      <c r="K408" s="9"/>
      <c r="L408" s="9"/>
      <c r="M408" s="9"/>
      <c r="N408" s="36"/>
    </row>
    <row r="409" spans="3:14" x14ac:dyDescent="0.2">
      <c r="C409" s="7" t="s">
        <v>219</v>
      </c>
      <c r="D409" s="30">
        <v>3000</v>
      </c>
      <c r="E409" s="30">
        <v>6000</v>
      </c>
      <c r="F409" s="30">
        <v>2500</v>
      </c>
      <c r="G409" s="20">
        <v>6.9999999999999999E-4</v>
      </c>
      <c r="H409" s="7" t="s">
        <v>96</v>
      </c>
      <c r="I409" s="35"/>
      <c r="J409" s="9"/>
      <c r="K409" s="9"/>
      <c r="L409" s="9"/>
      <c r="M409" s="9"/>
      <c r="N409" s="36"/>
    </row>
    <row r="410" spans="3:14" x14ac:dyDescent="0.2">
      <c r="C410" s="7" t="s">
        <v>248</v>
      </c>
      <c r="D410" s="30">
        <v>1000</v>
      </c>
      <c r="E410" s="30">
        <v>5600</v>
      </c>
      <c r="F410" s="30">
        <v>13700</v>
      </c>
      <c r="G410" s="20">
        <v>2.2000000000000001E-3</v>
      </c>
      <c r="H410" s="7" t="s">
        <v>119</v>
      </c>
      <c r="I410" s="35"/>
      <c r="J410" s="9"/>
      <c r="K410" s="9"/>
      <c r="L410" s="9"/>
      <c r="M410" s="9"/>
      <c r="N410" s="36"/>
    </row>
    <row r="411" spans="3:14" x14ac:dyDescent="0.2">
      <c r="C411" s="7" t="s">
        <v>273</v>
      </c>
      <c r="D411" s="30">
        <v>3500</v>
      </c>
      <c r="E411" s="30">
        <v>12000</v>
      </c>
      <c r="F411" s="30">
        <v>3500</v>
      </c>
      <c r="G411" s="20">
        <v>2.0999999999999999E-3</v>
      </c>
      <c r="H411" s="7" t="s">
        <v>87</v>
      </c>
      <c r="I411" s="35"/>
      <c r="J411" s="9"/>
      <c r="K411" s="9"/>
      <c r="L411" s="9"/>
      <c r="M411" s="9"/>
      <c r="N411" s="36"/>
    </row>
    <row r="412" spans="3:14" x14ac:dyDescent="0.2">
      <c r="C412" s="7" t="s">
        <v>167</v>
      </c>
      <c r="D412" s="30">
        <v>1000</v>
      </c>
      <c r="E412" s="30">
        <v>3000</v>
      </c>
      <c r="F412" s="30">
        <v>13000</v>
      </c>
      <c r="G412" s="20">
        <v>1.1999999999999999E-3</v>
      </c>
      <c r="H412" s="7" t="s">
        <v>157</v>
      </c>
      <c r="I412" s="35"/>
      <c r="J412" s="9"/>
      <c r="K412" s="9"/>
      <c r="L412" s="9"/>
      <c r="M412" s="9"/>
      <c r="N412" s="36"/>
    </row>
    <row r="413" spans="3:14" x14ac:dyDescent="0.2">
      <c r="C413" s="7" t="s">
        <v>164</v>
      </c>
      <c r="D413" s="30">
        <v>6500</v>
      </c>
      <c r="E413" s="30">
        <v>29900</v>
      </c>
      <c r="F413" s="30">
        <v>5300</v>
      </c>
      <c r="G413" s="20">
        <v>1.6999999999999999E-3</v>
      </c>
      <c r="H413" s="7" t="s">
        <v>84</v>
      </c>
      <c r="I413" s="35"/>
      <c r="J413" s="9"/>
      <c r="K413" s="9"/>
      <c r="L413" s="9"/>
      <c r="M413" s="9"/>
      <c r="N413" s="36"/>
    </row>
    <row r="414" spans="3:14" x14ac:dyDescent="0.2">
      <c r="C414" s="7" t="s">
        <v>234</v>
      </c>
      <c r="D414" s="30">
        <v>1500</v>
      </c>
      <c r="E414" s="30">
        <v>7500</v>
      </c>
      <c r="F414" s="30">
        <v>10800</v>
      </c>
      <c r="G414" s="20">
        <v>2.0999999999999999E-3</v>
      </c>
      <c r="H414" s="7" t="s">
        <v>84</v>
      </c>
      <c r="I414" s="35"/>
      <c r="J414" s="9"/>
      <c r="K414" s="9"/>
      <c r="L414" s="9"/>
      <c r="M414" s="9"/>
      <c r="N414" s="36"/>
    </row>
    <row r="415" spans="3:14" x14ac:dyDescent="0.2">
      <c r="C415" s="7" t="s">
        <v>274</v>
      </c>
      <c r="D415" s="30">
        <v>12000</v>
      </c>
      <c r="E415" s="30">
        <v>15000</v>
      </c>
      <c r="F415" s="30">
        <v>2000</v>
      </c>
      <c r="G415" s="20">
        <v>2.3E-3</v>
      </c>
      <c r="H415" s="7" t="s">
        <v>89</v>
      </c>
      <c r="I415" s="35"/>
      <c r="J415" s="9"/>
      <c r="K415" s="9"/>
      <c r="L415" s="9"/>
      <c r="M415" s="9"/>
      <c r="N415" s="36"/>
    </row>
    <row r="416" spans="3:14" x14ac:dyDescent="0.2">
      <c r="C416" s="7" t="s">
        <v>209</v>
      </c>
      <c r="D416" s="30">
        <v>5400</v>
      </c>
      <c r="E416" s="30">
        <v>10000</v>
      </c>
      <c r="F416" s="30">
        <v>7500</v>
      </c>
      <c r="G416" s="20">
        <v>2E-3</v>
      </c>
      <c r="H416" s="7" t="s">
        <v>104</v>
      </c>
      <c r="I416" s="35"/>
      <c r="J416" s="9"/>
      <c r="K416" s="9"/>
      <c r="L416" s="9"/>
      <c r="M416" s="9"/>
      <c r="N416" s="36"/>
    </row>
    <row r="417" spans="3:14" x14ac:dyDescent="0.2">
      <c r="C417" s="7" t="s">
        <v>97</v>
      </c>
      <c r="D417" s="30">
        <v>9000</v>
      </c>
      <c r="E417" s="30">
        <v>12000</v>
      </c>
      <c r="F417" s="30">
        <v>9000</v>
      </c>
      <c r="G417" s="20">
        <v>2.3999999999999998E-3</v>
      </c>
      <c r="H417" s="7" t="s">
        <v>98</v>
      </c>
      <c r="I417" s="35"/>
      <c r="J417" s="9"/>
      <c r="K417" s="9"/>
      <c r="L417" s="9"/>
      <c r="M417" s="9"/>
      <c r="N417" s="36"/>
    </row>
    <row r="418" spans="3:14" x14ac:dyDescent="0.2">
      <c r="C418" s="7" t="s">
        <v>115</v>
      </c>
      <c r="D418" s="30">
        <v>12400</v>
      </c>
      <c r="E418" s="30">
        <v>16200</v>
      </c>
      <c r="F418" s="30">
        <v>3600</v>
      </c>
      <c r="G418" s="20">
        <v>1.5E-3</v>
      </c>
      <c r="H418" s="7" t="s">
        <v>116</v>
      </c>
      <c r="I418" s="35"/>
      <c r="J418" s="9"/>
      <c r="K418" s="9"/>
      <c r="L418" s="9"/>
      <c r="M418" s="9"/>
      <c r="N418" s="36"/>
    </row>
    <row r="419" spans="3:14" x14ac:dyDescent="0.2">
      <c r="C419" s="7" t="s">
        <v>267</v>
      </c>
      <c r="D419" s="30">
        <v>1000</v>
      </c>
      <c r="E419" s="30">
        <v>5600</v>
      </c>
      <c r="F419" s="30">
        <v>13700</v>
      </c>
      <c r="G419" s="20">
        <v>1.1999999999999999E-3</v>
      </c>
      <c r="H419" s="7" t="s">
        <v>119</v>
      </c>
      <c r="I419" s="35"/>
      <c r="J419" s="9"/>
      <c r="K419" s="9"/>
      <c r="L419" s="9"/>
      <c r="M419" s="9"/>
      <c r="N419" s="36"/>
    </row>
    <row r="420" spans="3:14" x14ac:dyDescent="0.2">
      <c r="C420" s="7" t="s">
        <v>199</v>
      </c>
      <c r="D420" s="30">
        <v>5400</v>
      </c>
      <c r="E420" s="30">
        <v>10000</v>
      </c>
      <c r="F420" s="30">
        <v>7500</v>
      </c>
      <c r="G420" s="20">
        <v>1.4E-3</v>
      </c>
      <c r="H420" s="7" t="s">
        <v>104</v>
      </c>
      <c r="I420" s="35"/>
      <c r="J420" s="9"/>
      <c r="K420" s="9"/>
      <c r="L420" s="9"/>
      <c r="M420" s="9"/>
      <c r="N420" s="36"/>
    </row>
    <row r="421" spans="3:14" x14ac:dyDescent="0.2">
      <c r="C421" s="7" t="s">
        <v>337</v>
      </c>
      <c r="D421" s="30">
        <v>5500</v>
      </c>
      <c r="E421" s="30">
        <v>29000</v>
      </c>
      <c r="F421" s="30">
        <v>2500</v>
      </c>
      <c r="G421" s="20">
        <v>2.3E-3</v>
      </c>
      <c r="H421" s="7" t="s">
        <v>114</v>
      </c>
      <c r="I421" s="35"/>
      <c r="J421" s="9"/>
      <c r="K421" s="9"/>
      <c r="L421" s="9"/>
      <c r="M421" s="9"/>
      <c r="N421" s="36"/>
    </row>
    <row r="422" spans="3:14" x14ac:dyDescent="0.2">
      <c r="C422" s="7" t="s">
        <v>233</v>
      </c>
      <c r="D422" s="30">
        <v>12400</v>
      </c>
      <c r="E422" s="30">
        <v>16200</v>
      </c>
      <c r="F422" s="30">
        <v>3600</v>
      </c>
      <c r="G422" s="20">
        <v>1.9E-3</v>
      </c>
      <c r="H422" s="7" t="s">
        <v>106</v>
      </c>
      <c r="I422" s="35"/>
      <c r="J422" s="9"/>
      <c r="K422" s="9"/>
      <c r="L422" s="9"/>
      <c r="M422" s="9"/>
      <c r="N422" s="36"/>
    </row>
    <row r="423" spans="3:14" x14ac:dyDescent="0.2">
      <c r="C423" s="7" t="s">
        <v>265</v>
      </c>
      <c r="D423" s="30">
        <v>3400</v>
      </c>
      <c r="E423" s="30">
        <v>7000</v>
      </c>
      <c r="F423" s="30">
        <v>4400</v>
      </c>
      <c r="G423" s="20">
        <v>1.8E-3</v>
      </c>
      <c r="H423" s="7" t="s">
        <v>121</v>
      </c>
      <c r="I423" s="35"/>
      <c r="J423" s="9"/>
      <c r="K423" s="9"/>
      <c r="L423" s="9"/>
      <c r="M423" s="9"/>
      <c r="N423" s="36"/>
    </row>
    <row r="424" spans="3:14" x14ac:dyDescent="0.2">
      <c r="C424" s="7" t="s">
        <v>179</v>
      </c>
      <c r="D424" s="30">
        <v>6500</v>
      </c>
      <c r="E424" s="30">
        <v>29900</v>
      </c>
      <c r="F424" s="30">
        <v>5300</v>
      </c>
      <c r="G424" s="20">
        <v>8.0000000000000004E-4</v>
      </c>
      <c r="H424" s="7" t="s">
        <v>84</v>
      </c>
      <c r="I424" s="35"/>
      <c r="J424" s="9"/>
      <c r="K424" s="9"/>
      <c r="L424" s="9"/>
      <c r="M424" s="9"/>
      <c r="N424" s="36"/>
    </row>
    <row r="425" spans="3:14" x14ac:dyDescent="0.2">
      <c r="C425" s="7" t="s">
        <v>228</v>
      </c>
      <c r="D425" s="30">
        <v>1200</v>
      </c>
      <c r="E425" s="30">
        <v>5000</v>
      </c>
      <c r="F425" s="30">
        <v>9000</v>
      </c>
      <c r="G425" s="20">
        <v>1.4E-3</v>
      </c>
      <c r="H425" s="7" t="s">
        <v>119</v>
      </c>
      <c r="I425" s="35"/>
      <c r="J425" s="9"/>
      <c r="K425" s="9"/>
      <c r="L425" s="9"/>
      <c r="M425" s="9"/>
      <c r="N425" s="36"/>
    </row>
    <row r="426" spans="3:14" x14ac:dyDescent="0.2">
      <c r="C426" s="7" t="s">
        <v>284</v>
      </c>
      <c r="D426" s="30">
        <v>3500</v>
      </c>
      <c r="E426" s="30">
        <v>12000</v>
      </c>
      <c r="F426" s="30">
        <v>3500</v>
      </c>
      <c r="G426" s="20">
        <v>1.4E-3</v>
      </c>
      <c r="H426" s="7" t="s">
        <v>110</v>
      </c>
      <c r="I426" s="35"/>
      <c r="J426" s="9"/>
      <c r="K426" s="9"/>
      <c r="L426" s="9"/>
      <c r="M426" s="9"/>
      <c r="N426" s="36"/>
    </row>
    <row r="427" spans="3:14" x14ac:dyDescent="0.2">
      <c r="C427" s="7" t="s">
        <v>318</v>
      </c>
      <c r="D427" s="30">
        <v>12000</v>
      </c>
      <c r="E427" s="30">
        <v>15000</v>
      </c>
      <c r="F427" s="30">
        <v>2000</v>
      </c>
      <c r="G427" s="20">
        <v>2.5000000000000001E-3</v>
      </c>
      <c r="H427" s="7" t="s">
        <v>89</v>
      </c>
      <c r="I427" s="35"/>
      <c r="J427" s="9"/>
      <c r="K427" s="9"/>
      <c r="L427" s="9"/>
      <c r="M427" s="9"/>
      <c r="N427" s="36"/>
    </row>
    <row r="428" spans="3:14" x14ac:dyDescent="0.2">
      <c r="C428" s="7" t="s">
        <v>136</v>
      </c>
      <c r="D428" s="30">
        <v>800</v>
      </c>
      <c r="E428" s="30">
        <v>8800</v>
      </c>
      <c r="F428" s="30">
        <v>3900</v>
      </c>
      <c r="G428" s="20">
        <v>1.9E-3</v>
      </c>
      <c r="H428" s="7" t="s">
        <v>137</v>
      </c>
      <c r="I428" s="35"/>
      <c r="J428" s="9"/>
      <c r="K428" s="9"/>
      <c r="L428" s="9"/>
      <c r="M428" s="9"/>
      <c r="N428" s="36"/>
    </row>
    <row r="429" spans="3:14" x14ac:dyDescent="0.2">
      <c r="C429" s="7" t="s">
        <v>146</v>
      </c>
      <c r="D429" s="30">
        <v>1400</v>
      </c>
      <c r="E429" s="30">
        <v>6600</v>
      </c>
      <c r="F429" s="30">
        <v>14800</v>
      </c>
      <c r="G429" s="20">
        <v>5.0000000000000001E-4</v>
      </c>
      <c r="H429" s="7" t="s">
        <v>147</v>
      </c>
      <c r="I429" s="35"/>
      <c r="J429" s="9"/>
      <c r="K429" s="9"/>
      <c r="L429" s="9"/>
      <c r="M429" s="9"/>
      <c r="N429" s="36"/>
    </row>
    <row r="430" spans="3:14" x14ac:dyDescent="0.2">
      <c r="C430" s="7" t="s">
        <v>154</v>
      </c>
      <c r="D430" s="30">
        <v>6900</v>
      </c>
      <c r="E430" s="30">
        <v>14900</v>
      </c>
      <c r="F430" s="30">
        <v>9900</v>
      </c>
      <c r="G430" s="20">
        <v>1.5E-3</v>
      </c>
      <c r="H430" s="7" t="s">
        <v>155</v>
      </c>
      <c r="I430" s="35"/>
      <c r="J430" s="9"/>
      <c r="K430" s="9"/>
      <c r="L430" s="9"/>
      <c r="M430" s="9"/>
      <c r="N430" s="36"/>
    </row>
    <row r="431" spans="3:14" x14ac:dyDescent="0.2">
      <c r="C431" s="7" t="s">
        <v>308</v>
      </c>
      <c r="D431" s="30">
        <v>12000</v>
      </c>
      <c r="E431" s="30">
        <v>15000</v>
      </c>
      <c r="F431" s="30">
        <v>2000</v>
      </c>
      <c r="G431" s="20">
        <v>2E-3</v>
      </c>
      <c r="H431" s="7" t="s">
        <v>89</v>
      </c>
      <c r="I431" s="35"/>
      <c r="J431" s="9"/>
      <c r="K431" s="9"/>
      <c r="L431" s="9"/>
      <c r="M431" s="9"/>
      <c r="N431" s="36"/>
    </row>
    <row r="432" spans="3:14" x14ac:dyDescent="0.2">
      <c r="C432" s="7" t="s">
        <v>181</v>
      </c>
      <c r="D432" s="30">
        <v>1000</v>
      </c>
      <c r="E432" s="30">
        <v>3000</v>
      </c>
      <c r="F432" s="30">
        <v>13000</v>
      </c>
      <c r="G432" s="20">
        <v>1.6999999999999999E-3</v>
      </c>
      <c r="H432" s="7" t="s">
        <v>157</v>
      </c>
      <c r="I432" s="35"/>
      <c r="J432" s="9"/>
      <c r="K432" s="9"/>
      <c r="L432" s="9"/>
      <c r="M432" s="9"/>
      <c r="N432" s="36"/>
    </row>
    <row r="433" spans="3:14" x14ac:dyDescent="0.2">
      <c r="C433" s="7" t="s">
        <v>326</v>
      </c>
      <c r="D433" s="30">
        <v>12000</v>
      </c>
      <c r="E433" s="30">
        <v>15000</v>
      </c>
      <c r="F433" s="30">
        <v>2000</v>
      </c>
      <c r="G433" s="20">
        <v>2.2000000000000001E-3</v>
      </c>
      <c r="H433" s="7" t="s">
        <v>89</v>
      </c>
      <c r="I433" s="35"/>
      <c r="J433" s="9"/>
      <c r="K433" s="9"/>
      <c r="L433" s="9"/>
      <c r="M433" s="9"/>
      <c r="N433" s="36"/>
    </row>
    <row r="434" spans="3:14" x14ac:dyDescent="0.2">
      <c r="C434" s="7" t="s">
        <v>122</v>
      </c>
      <c r="D434" s="30">
        <v>9300</v>
      </c>
      <c r="E434" s="30">
        <v>14600</v>
      </c>
      <c r="F434" s="30">
        <v>11300</v>
      </c>
      <c r="G434" s="20">
        <v>1.2999999999999999E-3</v>
      </c>
      <c r="H434" s="7" t="s">
        <v>123</v>
      </c>
      <c r="I434" s="35"/>
      <c r="J434" s="9"/>
      <c r="K434" s="9"/>
      <c r="L434" s="9"/>
      <c r="M434" s="9"/>
      <c r="N434" s="36"/>
    </row>
    <row r="435" spans="3:14" x14ac:dyDescent="0.2">
      <c r="C435" s="7" t="s">
        <v>216</v>
      </c>
      <c r="D435" s="30">
        <v>12000</v>
      </c>
      <c r="E435" s="30">
        <v>15000</v>
      </c>
      <c r="F435" s="30">
        <v>2000</v>
      </c>
      <c r="G435" s="20">
        <v>1.5E-3</v>
      </c>
      <c r="H435" s="7" t="s">
        <v>89</v>
      </c>
      <c r="I435" s="35"/>
      <c r="J435" s="9"/>
      <c r="K435" s="9"/>
      <c r="L435" s="9"/>
      <c r="M435" s="9"/>
      <c r="N435" s="36"/>
    </row>
    <row r="436" spans="3:14" x14ac:dyDescent="0.2">
      <c r="C436" s="7" t="s">
        <v>238</v>
      </c>
      <c r="D436" s="30">
        <v>1000</v>
      </c>
      <c r="E436" s="30">
        <v>5600</v>
      </c>
      <c r="F436" s="30">
        <v>13700</v>
      </c>
      <c r="G436" s="20">
        <v>2.5000000000000001E-3</v>
      </c>
      <c r="H436" s="7" t="s">
        <v>119</v>
      </c>
      <c r="I436" s="35"/>
      <c r="J436" s="9"/>
      <c r="K436" s="9"/>
      <c r="L436" s="9"/>
      <c r="M436" s="9"/>
      <c r="N436" s="36"/>
    </row>
    <row r="437" spans="3:14" x14ac:dyDescent="0.2">
      <c r="C437" s="7" t="s">
        <v>304</v>
      </c>
      <c r="D437" s="30">
        <v>3400</v>
      </c>
      <c r="E437" s="30">
        <v>7000</v>
      </c>
      <c r="F437" s="30">
        <v>4400</v>
      </c>
      <c r="G437" s="20">
        <v>1.1999999999999999E-3</v>
      </c>
      <c r="H437" s="7" t="s">
        <v>121</v>
      </c>
      <c r="I437" s="35"/>
      <c r="J437" s="9"/>
      <c r="K437" s="9"/>
      <c r="L437" s="9"/>
      <c r="M437" s="9"/>
      <c r="N437" s="36"/>
    </row>
    <row r="438" spans="3:14" x14ac:dyDescent="0.2">
      <c r="C438" s="7" t="s">
        <v>270</v>
      </c>
      <c r="D438" s="30">
        <v>1000</v>
      </c>
      <c r="E438" s="30">
        <v>5600</v>
      </c>
      <c r="F438" s="30">
        <v>13700</v>
      </c>
      <c r="G438" s="20">
        <v>2.5999999999999999E-3</v>
      </c>
      <c r="H438" s="7" t="s">
        <v>119</v>
      </c>
      <c r="I438" s="35"/>
      <c r="J438" s="9"/>
      <c r="K438" s="9"/>
      <c r="L438" s="9"/>
      <c r="M438" s="9"/>
      <c r="N438" s="36"/>
    </row>
    <row r="439" spans="3:14" x14ac:dyDescent="0.2">
      <c r="C439" s="7" t="s">
        <v>109</v>
      </c>
      <c r="D439" s="30">
        <v>7000</v>
      </c>
      <c r="E439" s="30">
        <v>12000</v>
      </c>
      <c r="F439" s="30">
        <v>10000</v>
      </c>
      <c r="G439" s="20">
        <v>1.4E-3</v>
      </c>
      <c r="H439" s="7" t="s">
        <v>110</v>
      </c>
      <c r="I439" s="35"/>
      <c r="J439" s="9"/>
      <c r="K439" s="9"/>
      <c r="L439" s="9"/>
      <c r="M439" s="9"/>
      <c r="N439" s="36"/>
    </row>
    <row r="440" spans="3:14" x14ac:dyDescent="0.2">
      <c r="C440" s="7" t="s">
        <v>224</v>
      </c>
      <c r="D440" s="30">
        <v>12400</v>
      </c>
      <c r="E440" s="30">
        <v>16200</v>
      </c>
      <c r="F440" s="30">
        <v>3600</v>
      </c>
      <c r="G440" s="20">
        <v>1.5E-3</v>
      </c>
      <c r="H440" s="7" t="s">
        <v>110</v>
      </c>
      <c r="I440" s="35"/>
      <c r="J440" s="9"/>
      <c r="K440" s="9"/>
      <c r="L440" s="9"/>
      <c r="M440" s="9"/>
      <c r="N440" s="36"/>
    </row>
    <row r="441" spans="3:14" x14ac:dyDescent="0.2">
      <c r="C441" s="7" t="s">
        <v>325</v>
      </c>
      <c r="D441" s="30">
        <v>3400</v>
      </c>
      <c r="E441" s="30">
        <v>7000</v>
      </c>
      <c r="F441" s="30">
        <v>4400</v>
      </c>
      <c r="G441" s="20">
        <v>1.9E-3</v>
      </c>
      <c r="H441" s="7" t="s">
        <v>121</v>
      </c>
      <c r="I441" s="35"/>
      <c r="J441" s="9"/>
      <c r="K441" s="9"/>
      <c r="L441" s="9"/>
      <c r="M441" s="9"/>
      <c r="N441" s="36"/>
    </row>
    <row r="442" spans="3:14" x14ac:dyDescent="0.2">
      <c r="C442" s="7" t="s">
        <v>283</v>
      </c>
      <c r="D442" s="30">
        <v>1000</v>
      </c>
      <c r="E442" s="30">
        <v>5600</v>
      </c>
      <c r="F442" s="30">
        <v>13700</v>
      </c>
      <c r="G442" s="20">
        <v>1.5E-3</v>
      </c>
      <c r="H442" s="7" t="s">
        <v>108</v>
      </c>
      <c r="I442" s="35"/>
      <c r="J442" s="9"/>
      <c r="K442" s="9"/>
      <c r="L442" s="9"/>
      <c r="M442" s="9"/>
      <c r="N442" s="36"/>
    </row>
    <row r="443" spans="3:14" x14ac:dyDescent="0.2">
      <c r="C443" s="7" t="s">
        <v>192</v>
      </c>
      <c r="D443" s="30">
        <v>6500</v>
      </c>
      <c r="E443" s="30">
        <v>29900</v>
      </c>
      <c r="F443" s="30">
        <v>5300</v>
      </c>
      <c r="G443" s="20">
        <v>1.6999999999999999E-3</v>
      </c>
      <c r="H443" s="7" t="s">
        <v>84</v>
      </c>
      <c r="I443" s="35"/>
      <c r="J443" s="9"/>
      <c r="K443" s="9"/>
      <c r="L443" s="9"/>
      <c r="M443" s="9"/>
      <c r="N443" s="36"/>
    </row>
    <row r="444" spans="3:14" x14ac:dyDescent="0.2">
      <c r="C444" s="7" t="s">
        <v>177</v>
      </c>
      <c r="D444" s="30">
        <v>7300</v>
      </c>
      <c r="E444" s="30">
        <v>15500</v>
      </c>
      <c r="F444" s="30">
        <v>12100</v>
      </c>
      <c r="G444" s="20">
        <v>1.6000000000000001E-3</v>
      </c>
      <c r="H444" s="7" t="s">
        <v>162</v>
      </c>
      <c r="I444" s="35"/>
      <c r="J444" s="9"/>
      <c r="K444" s="9"/>
      <c r="L444" s="9"/>
      <c r="M444" s="9"/>
      <c r="N444" s="36"/>
    </row>
    <row r="445" spans="3:14" x14ac:dyDescent="0.2">
      <c r="C445" s="7" t="s">
        <v>201</v>
      </c>
      <c r="D445" s="30">
        <v>13000</v>
      </c>
      <c r="E445" s="30">
        <v>19000</v>
      </c>
      <c r="F445" s="30">
        <v>15000</v>
      </c>
      <c r="G445" s="20">
        <v>2E-3</v>
      </c>
      <c r="H445" s="7" t="s">
        <v>108</v>
      </c>
      <c r="I445" s="35"/>
      <c r="J445" s="9"/>
      <c r="K445" s="9"/>
      <c r="L445" s="9"/>
      <c r="M445" s="9"/>
      <c r="N445" s="36"/>
    </row>
    <row r="446" spans="3:14" x14ac:dyDescent="0.2">
      <c r="C446" s="7" t="s">
        <v>252</v>
      </c>
      <c r="D446" s="30">
        <v>3400</v>
      </c>
      <c r="E446" s="30">
        <v>7000</v>
      </c>
      <c r="F446" s="30">
        <v>4400</v>
      </c>
      <c r="G446" s="20">
        <v>1.8E-3</v>
      </c>
      <c r="H446" s="7" t="s">
        <v>121</v>
      </c>
      <c r="I446" s="35"/>
      <c r="J446" s="9"/>
      <c r="K446" s="9"/>
      <c r="L446" s="9"/>
      <c r="M446" s="9"/>
      <c r="N446" s="36"/>
    </row>
    <row r="447" spans="3:14" x14ac:dyDescent="0.2">
      <c r="C447" s="7" t="s">
        <v>253</v>
      </c>
      <c r="D447" s="30">
        <v>1500</v>
      </c>
      <c r="E447" s="30">
        <v>7500</v>
      </c>
      <c r="F447" s="30">
        <v>10800</v>
      </c>
      <c r="G447" s="20">
        <v>1.6000000000000001E-3</v>
      </c>
      <c r="H447" s="7" t="s">
        <v>106</v>
      </c>
      <c r="I447" s="35"/>
      <c r="J447" s="9"/>
      <c r="K447" s="9"/>
      <c r="L447" s="9"/>
      <c r="M447" s="9"/>
      <c r="N447" s="36"/>
    </row>
    <row r="448" spans="3:14" x14ac:dyDescent="0.2">
      <c r="C448" s="7" t="s">
        <v>107</v>
      </c>
      <c r="D448" s="30">
        <v>13000</v>
      </c>
      <c r="E448" s="30">
        <v>19000</v>
      </c>
      <c r="F448" s="30">
        <v>15000</v>
      </c>
      <c r="G448" s="20">
        <v>2.7000000000000001E-3</v>
      </c>
      <c r="H448" s="7" t="s">
        <v>108</v>
      </c>
      <c r="I448" s="35"/>
      <c r="J448" s="9"/>
      <c r="K448" s="9"/>
      <c r="L448" s="9"/>
      <c r="M448" s="9"/>
      <c r="N448" s="36"/>
    </row>
    <row r="449" spans="3:14" x14ac:dyDescent="0.2">
      <c r="C449" s="7" t="s">
        <v>198</v>
      </c>
      <c r="D449" s="30">
        <v>6000</v>
      </c>
      <c r="E449" s="30">
        <v>12000</v>
      </c>
      <c r="F449" s="30">
        <v>7500</v>
      </c>
      <c r="G449" s="20">
        <v>2.8999999999999998E-3</v>
      </c>
      <c r="H449" s="7" t="s">
        <v>102</v>
      </c>
      <c r="I449" s="35"/>
      <c r="J449" s="9"/>
      <c r="K449" s="9"/>
      <c r="L449" s="9"/>
      <c r="M449" s="9"/>
      <c r="N449" s="36"/>
    </row>
    <row r="450" spans="3:14" x14ac:dyDescent="0.2">
      <c r="C450" s="7" t="s">
        <v>292</v>
      </c>
      <c r="D450" s="30">
        <v>1500</v>
      </c>
      <c r="E450" s="30">
        <v>7500</v>
      </c>
      <c r="F450" s="30">
        <v>10800</v>
      </c>
      <c r="G450" s="20">
        <v>1.2999999999999999E-3</v>
      </c>
      <c r="H450" s="7" t="s">
        <v>106</v>
      </c>
      <c r="I450" s="35"/>
      <c r="J450" s="9"/>
      <c r="K450" s="9"/>
      <c r="L450" s="9"/>
      <c r="M450" s="9"/>
      <c r="N450" s="36"/>
    </row>
    <row r="451" spans="3:14" x14ac:dyDescent="0.2">
      <c r="C451" s="7" t="s">
        <v>256</v>
      </c>
      <c r="D451" s="30">
        <v>3500</v>
      </c>
      <c r="E451" s="30">
        <v>12000</v>
      </c>
      <c r="F451" s="30">
        <v>3500</v>
      </c>
      <c r="G451" s="20">
        <v>1.8E-3</v>
      </c>
      <c r="H451" s="7" t="s">
        <v>87</v>
      </c>
      <c r="I451" s="35"/>
      <c r="J451" s="9"/>
      <c r="K451" s="9"/>
      <c r="L451" s="9"/>
      <c r="M451" s="9"/>
      <c r="N451" s="36"/>
    </row>
    <row r="452" spans="3:14" x14ac:dyDescent="0.2">
      <c r="C452" s="7" t="s">
        <v>255</v>
      </c>
      <c r="D452" s="30">
        <v>5500</v>
      </c>
      <c r="E452" s="30">
        <v>29000</v>
      </c>
      <c r="F452" s="30">
        <v>2500</v>
      </c>
      <c r="G452" s="20">
        <v>8.9999999999999998E-4</v>
      </c>
      <c r="H452" s="7" t="s">
        <v>84</v>
      </c>
      <c r="I452" s="35"/>
      <c r="J452" s="9"/>
      <c r="K452" s="9"/>
      <c r="L452" s="9"/>
      <c r="M452" s="9"/>
      <c r="N452" s="36"/>
    </row>
    <row r="453" spans="3:14" x14ac:dyDescent="0.2">
      <c r="C453" s="7" t="s">
        <v>189</v>
      </c>
      <c r="D453" s="30">
        <v>13400</v>
      </c>
      <c r="E453" s="30">
        <v>22100</v>
      </c>
      <c r="F453" s="30">
        <v>19400</v>
      </c>
      <c r="G453" s="20">
        <v>2.0999999999999999E-3</v>
      </c>
      <c r="H453" s="7" t="s">
        <v>127</v>
      </c>
      <c r="I453" s="35"/>
      <c r="J453" s="9"/>
      <c r="K453" s="9"/>
      <c r="L453" s="9"/>
      <c r="M453" s="9"/>
      <c r="N453" s="36"/>
    </row>
    <row r="454" spans="3:14" x14ac:dyDescent="0.2">
      <c r="C454" s="7" t="s">
        <v>170</v>
      </c>
      <c r="D454" s="30">
        <v>4210</v>
      </c>
      <c r="E454" s="30">
        <v>5000</v>
      </c>
      <c r="F454" s="30">
        <v>5000</v>
      </c>
      <c r="G454" s="20">
        <v>2.5000000000000001E-3</v>
      </c>
      <c r="H454" s="7" t="s">
        <v>162</v>
      </c>
      <c r="I454" s="35"/>
      <c r="J454" s="9"/>
      <c r="K454" s="9"/>
      <c r="L454" s="9"/>
      <c r="M454" s="9"/>
      <c r="N454" s="36"/>
    </row>
    <row r="455" spans="3:14" x14ac:dyDescent="0.2">
      <c r="C455" s="7" t="s">
        <v>288</v>
      </c>
      <c r="D455" s="30">
        <v>3000</v>
      </c>
      <c r="E455" s="30">
        <v>6000</v>
      </c>
      <c r="F455" s="30">
        <v>2500</v>
      </c>
      <c r="G455" s="20">
        <v>2E-3</v>
      </c>
      <c r="H455" s="7" t="s">
        <v>116</v>
      </c>
      <c r="I455" s="35"/>
      <c r="J455" s="9"/>
      <c r="K455" s="9"/>
      <c r="L455" s="9"/>
      <c r="M455" s="9"/>
      <c r="N455" s="36"/>
    </row>
    <row r="456" spans="3:14" x14ac:dyDescent="0.2">
      <c r="C456" s="7" t="s">
        <v>140</v>
      </c>
      <c r="D456" s="30">
        <v>4100</v>
      </c>
      <c r="E456" s="30">
        <v>13000</v>
      </c>
      <c r="F456" s="30">
        <v>5700</v>
      </c>
      <c r="G456" s="20">
        <v>1.4E-3</v>
      </c>
      <c r="H456" s="7" t="s">
        <v>141</v>
      </c>
      <c r="I456" s="35"/>
      <c r="J456" s="9"/>
      <c r="K456" s="9"/>
      <c r="L456" s="9"/>
      <c r="M456" s="9"/>
      <c r="N456" s="36"/>
    </row>
    <row r="457" spans="3:14" x14ac:dyDescent="0.2">
      <c r="C457" s="7" t="s">
        <v>183</v>
      </c>
      <c r="D457" s="30">
        <v>9000</v>
      </c>
      <c r="E457" s="30">
        <v>12000</v>
      </c>
      <c r="F457" s="30">
        <v>9000</v>
      </c>
      <c r="G457" s="20">
        <v>1E-3</v>
      </c>
      <c r="H457" s="7" t="s">
        <v>127</v>
      </c>
      <c r="I457" s="35"/>
      <c r="J457" s="9"/>
      <c r="K457" s="9"/>
      <c r="L457" s="9"/>
      <c r="M457" s="9"/>
      <c r="N457" s="36"/>
    </row>
    <row r="458" spans="3:14" x14ac:dyDescent="0.2">
      <c r="C458" s="7" t="s">
        <v>297</v>
      </c>
      <c r="D458" s="30">
        <v>12000</v>
      </c>
      <c r="E458" s="30">
        <v>15000</v>
      </c>
      <c r="F458" s="30">
        <v>2000</v>
      </c>
      <c r="G458" s="20">
        <v>1.6000000000000001E-3</v>
      </c>
      <c r="H458" s="7" t="s">
        <v>89</v>
      </c>
      <c r="I458" s="35"/>
      <c r="J458" s="9"/>
      <c r="K458" s="9"/>
      <c r="L458" s="9"/>
      <c r="M458" s="9"/>
      <c r="N458" s="36"/>
    </row>
    <row r="459" spans="3:14" x14ac:dyDescent="0.2">
      <c r="C459" s="7" t="s">
        <v>291</v>
      </c>
      <c r="D459" s="30">
        <v>12400</v>
      </c>
      <c r="E459" s="30">
        <v>16200</v>
      </c>
      <c r="F459" s="30">
        <v>3600</v>
      </c>
      <c r="G459" s="20">
        <v>8.9999999999999998E-4</v>
      </c>
      <c r="H459" s="7" t="s">
        <v>121</v>
      </c>
      <c r="I459" s="35"/>
      <c r="J459" s="9"/>
      <c r="K459" s="9"/>
      <c r="L459" s="9"/>
      <c r="M459" s="9"/>
      <c r="N459" s="36"/>
    </row>
    <row r="460" spans="3:14" x14ac:dyDescent="0.2">
      <c r="C460" s="7" t="s">
        <v>331</v>
      </c>
      <c r="D460" s="30">
        <v>1500</v>
      </c>
      <c r="E460" s="30">
        <v>7500</v>
      </c>
      <c r="F460" s="30">
        <v>10800</v>
      </c>
      <c r="G460" s="20">
        <v>1.1999999999999999E-3</v>
      </c>
      <c r="H460" s="7" t="s">
        <v>104</v>
      </c>
      <c r="I460" s="35"/>
      <c r="J460" s="9"/>
      <c r="K460" s="9"/>
      <c r="L460" s="9"/>
      <c r="M460" s="9"/>
      <c r="N460" s="36"/>
    </row>
    <row r="461" spans="3:14" x14ac:dyDescent="0.2">
      <c r="C461" s="7" t="s">
        <v>229</v>
      </c>
      <c r="D461" s="30">
        <v>1000</v>
      </c>
      <c r="E461" s="30">
        <v>3000</v>
      </c>
      <c r="F461" s="30">
        <v>13000</v>
      </c>
      <c r="G461" s="20">
        <v>2.0999999999999999E-3</v>
      </c>
      <c r="H461" s="7" t="s">
        <v>104</v>
      </c>
      <c r="I461" s="35"/>
      <c r="J461" s="9"/>
      <c r="K461" s="9"/>
      <c r="L461" s="9"/>
      <c r="M461" s="9"/>
      <c r="N461" s="36"/>
    </row>
    <row r="462" spans="3:14" x14ac:dyDescent="0.2">
      <c r="C462" s="7" t="s">
        <v>340</v>
      </c>
      <c r="D462" s="30">
        <v>1200</v>
      </c>
      <c r="E462" s="30">
        <v>5000</v>
      </c>
      <c r="F462" s="30">
        <v>9000</v>
      </c>
      <c r="G462" s="20">
        <v>1.8E-3</v>
      </c>
      <c r="H462" s="7" t="s">
        <v>119</v>
      </c>
      <c r="I462" s="35"/>
      <c r="J462" s="9"/>
      <c r="K462" s="9"/>
      <c r="L462" s="9"/>
      <c r="M462" s="9"/>
      <c r="N462" s="36"/>
    </row>
    <row r="463" spans="3:14" x14ac:dyDescent="0.2">
      <c r="C463" s="7" t="s">
        <v>210</v>
      </c>
      <c r="D463" s="30">
        <v>1000</v>
      </c>
      <c r="E463" s="30">
        <v>5000</v>
      </c>
      <c r="F463" s="30">
        <v>3000</v>
      </c>
      <c r="G463" s="20">
        <v>2E-3</v>
      </c>
      <c r="H463" s="7" t="s">
        <v>106</v>
      </c>
      <c r="I463" s="35"/>
      <c r="J463" s="9"/>
      <c r="K463" s="9"/>
      <c r="L463" s="9"/>
      <c r="M463" s="9"/>
      <c r="N463" s="36"/>
    </row>
    <row r="464" spans="3:14" x14ac:dyDescent="0.2">
      <c r="C464" s="23" t="s">
        <v>347</v>
      </c>
      <c r="D464" s="54"/>
      <c r="E464" s="54"/>
      <c r="F464" s="54"/>
      <c r="G464" s="54"/>
      <c r="H464" s="54"/>
      <c r="I464" s="37"/>
      <c r="J464" s="38"/>
      <c r="K464" s="38"/>
      <c r="L464" s="38"/>
      <c r="M464" s="38"/>
      <c r="N464" s="39"/>
    </row>
    <row r="466" spans="3:19" x14ac:dyDescent="0.2">
      <c r="L466" s="59" t="s">
        <v>373</v>
      </c>
      <c r="M466" s="60"/>
      <c r="N466" s="60"/>
      <c r="O466" s="60"/>
      <c r="P466" s="60"/>
    </row>
    <row r="467" spans="3:19" x14ac:dyDescent="0.2">
      <c r="C467" t="s">
        <v>72</v>
      </c>
      <c r="D467" t="s">
        <v>77</v>
      </c>
      <c r="E467" t="s">
        <v>78</v>
      </c>
      <c r="F467" t="s">
        <v>79</v>
      </c>
      <c r="G467" t="s">
        <v>80</v>
      </c>
      <c r="H467" s="71" t="s">
        <v>73</v>
      </c>
      <c r="I467" s="71"/>
      <c r="J467" t="s">
        <v>356</v>
      </c>
      <c r="L467" s="40" t="s">
        <v>366</v>
      </c>
      <c r="M467" t="s">
        <v>357</v>
      </c>
      <c r="O467" s="40" t="s">
        <v>366</v>
      </c>
      <c r="P467" t="s">
        <v>358</v>
      </c>
      <c r="R467" s="40" t="s">
        <v>366</v>
      </c>
      <c r="S467" t="s">
        <v>359</v>
      </c>
    </row>
    <row r="468" spans="3:19" x14ac:dyDescent="0.2">
      <c r="C468" t="s">
        <v>206</v>
      </c>
      <c r="D468" s="33">
        <v>12400</v>
      </c>
      <c r="E468" s="33">
        <v>16200</v>
      </c>
      <c r="F468" s="33">
        <v>3600</v>
      </c>
      <c r="G468" s="24">
        <v>3.0000000000000001E-3</v>
      </c>
      <c r="H468" t="s">
        <v>116</v>
      </c>
      <c r="I468" s="56">
        <v>1100000</v>
      </c>
      <c r="J468" s="55">
        <f>G468*I468</f>
        <v>3300</v>
      </c>
      <c r="L468" s="57" t="s">
        <v>312</v>
      </c>
      <c r="M468" s="58">
        <v>12400</v>
      </c>
      <c r="O468" s="57" t="s">
        <v>197</v>
      </c>
      <c r="P468" s="58">
        <v>5000</v>
      </c>
      <c r="R468" s="57" t="s">
        <v>197</v>
      </c>
      <c r="S468" s="58">
        <v>5000</v>
      </c>
    </row>
    <row r="469" spans="3:19" x14ac:dyDescent="0.2">
      <c r="C469" t="s">
        <v>298</v>
      </c>
      <c r="D469" s="33">
        <v>1200</v>
      </c>
      <c r="E469" s="33">
        <v>5000</v>
      </c>
      <c r="F469" s="33">
        <v>9000</v>
      </c>
      <c r="G469" s="24">
        <v>2.8999999999999998E-3</v>
      </c>
      <c r="H469" t="s">
        <v>91</v>
      </c>
      <c r="I469" s="56">
        <v>2500000</v>
      </c>
      <c r="J469" s="55">
        <f t="shared" ref="J469:J532" si="2">G469*I469</f>
        <v>7249.9999999999991</v>
      </c>
      <c r="L469" s="57" t="s">
        <v>112</v>
      </c>
      <c r="M469" s="58">
        <v>5700</v>
      </c>
      <c r="O469" s="57" t="s">
        <v>222</v>
      </c>
      <c r="P469" s="58">
        <v>5600</v>
      </c>
      <c r="R469" s="57" t="s">
        <v>222</v>
      </c>
      <c r="S469" s="58">
        <v>13700</v>
      </c>
    </row>
    <row r="470" spans="3:19" x14ac:dyDescent="0.2">
      <c r="C470" t="s">
        <v>230</v>
      </c>
      <c r="D470" s="33">
        <v>3000</v>
      </c>
      <c r="E470" s="33">
        <v>6000</v>
      </c>
      <c r="F470" s="33">
        <v>2500</v>
      </c>
      <c r="G470" s="24">
        <v>2.8999999999999998E-3</v>
      </c>
      <c r="H470" t="s">
        <v>106</v>
      </c>
      <c r="I470" s="56">
        <v>2500000</v>
      </c>
      <c r="J470" s="55">
        <f t="shared" si="2"/>
        <v>7249.9999999999991</v>
      </c>
      <c r="L470" s="57" t="s">
        <v>197</v>
      </c>
      <c r="M470" s="58">
        <v>4210</v>
      </c>
      <c r="O470" s="57" t="s">
        <v>193</v>
      </c>
      <c r="P470" s="58">
        <v>15000</v>
      </c>
      <c r="R470" s="57" t="s">
        <v>193</v>
      </c>
      <c r="S470" s="58">
        <v>6100</v>
      </c>
    </row>
    <row r="471" spans="3:19" x14ac:dyDescent="0.2">
      <c r="C471" t="s">
        <v>254</v>
      </c>
      <c r="D471" s="33">
        <v>1000</v>
      </c>
      <c r="E471" s="33">
        <v>5600</v>
      </c>
      <c r="F471" s="33">
        <v>13700</v>
      </c>
      <c r="G471" s="24">
        <v>2.8999999999999998E-3</v>
      </c>
      <c r="H471" t="s">
        <v>119</v>
      </c>
      <c r="I471" s="56">
        <v>3700000</v>
      </c>
      <c r="J471" s="55">
        <f t="shared" si="2"/>
        <v>10730</v>
      </c>
      <c r="L471" s="57" t="s">
        <v>222</v>
      </c>
      <c r="M471" s="58">
        <v>1000</v>
      </c>
      <c r="O471" s="57" t="s">
        <v>294</v>
      </c>
      <c r="P471" s="58">
        <v>7000</v>
      </c>
      <c r="R471" s="57" t="s">
        <v>294</v>
      </c>
      <c r="S471" s="58">
        <v>4400</v>
      </c>
    </row>
    <row r="472" spans="3:19" x14ac:dyDescent="0.2">
      <c r="C472" t="s">
        <v>246</v>
      </c>
      <c r="D472" s="33">
        <v>1000</v>
      </c>
      <c r="E472" s="33">
        <v>5600</v>
      </c>
      <c r="F472" s="33">
        <v>13700</v>
      </c>
      <c r="G472" s="24">
        <v>2.8999999999999998E-3</v>
      </c>
      <c r="H472" t="s">
        <v>119</v>
      </c>
      <c r="I472" s="56">
        <v>300000</v>
      </c>
      <c r="J472" s="55">
        <f t="shared" si="2"/>
        <v>869.99999999999989</v>
      </c>
      <c r="L472" s="57" t="s">
        <v>152</v>
      </c>
      <c r="M472" s="58">
        <v>4900</v>
      </c>
      <c r="O472" s="57" t="s">
        <v>144</v>
      </c>
      <c r="P472" s="58">
        <v>9400</v>
      </c>
      <c r="R472" s="57" t="s">
        <v>144</v>
      </c>
      <c r="S472" s="58">
        <v>11500</v>
      </c>
    </row>
    <row r="473" spans="3:19" x14ac:dyDescent="0.2">
      <c r="C473" t="s">
        <v>334</v>
      </c>
      <c r="D473" s="33">
        <v>3500</v>
      </c>
      <c r="E473" s="33">
        <v>12000</v>
      </c>
      <c r="F473" s="33">
        <v>3500</v>
      </c>
      <c r="G473" s="24">
        <v>2.8999999999999998E-3</v>
      </c>
      <c r="H473" t="s">
        <v>110</v>
      </c>
      <c r="I473" s="56">
        <v>390000</v>
      </c>
      <c r="J473" s="55">
        <f t="shared" si="2"/>
        <v>1131</v>
      </c>
      <c r="L473" s="57" t="s">
        <v>185</v>
      </c>
      <c r="M473" s="58">
        <v>6400</v>
      </c>
      <c r="O473" s="57" t="s">
        <v>113</v>
      </c>
      <c r="P473" s="58">
        <v>12800</v>
      </c>
      <c r="R473" s="57" t="s">
        <v>113</v>
      </c>
      <c r="S473" s="58">
        <v>4700</v>
      </c>
    </row>
    <row r="474" spans="3:19" x14ac:dyDescent="0.2">
      <c r="C474" t="s">
        <v>202</v>
      </c>
      <c r="D474" s="33">
        <v>7000</v>
      </c>
      <c r="E474" s="33">
        <v>12000</v>
      </c>
      <c r="F474" s="33">
        <v>10000</v>
      </c>
      <c r="G474" s="24">
        <v>2.8999999999999998E-3</v>
      </c>
      <c r="H474" t="s">
        <v>110</v>
      </c>
      <c r="I474" s="56">
        <v>390000</v>
      </c>
      <c r="J474" s="55">
        <f t="shared" si="2"/>
        <v>1131</v>
      </c>
      <c r="L474" s="57" t="s">
        <v>320</v>
      </c>
      <c r="M474" s="58">
        <v>1000</v>
      </c>
      <c r="O474" s="57" t="s">
        <v>286</v>
      </c>
      <c r="P474" s="58">
        <v>5000</v>
      </c>
      <c r="R474" s="57" t="s">
        <v>286</v>
      </c>
      <c r="S474" s="58">
        <v>9000</v>
      </c>
    </row>
    <row r="475" spans="3:19" x14ac:dyDescent="0.2">
      <c r="C475" t="s">
        <v>198</v>
      </c>
      <c r="D475" s="33">
        <v>6000</v>
      </c>
      <c r="E475" s="33">
        <v>12000</v>
      </c>
      <c r="F475" s="33">
        <v>7500</v>
      </c>
      <c r="G475" s="24">
        <v>2.8999999999999998E-3</v>
      </c>
      <c r="H475" t="s">
        <v>102</v>
      </c>
      <c r="I475" s="56">
        <v>500000</v>
      </c>
      <c r="J475" s="55">
        <f t="shared" si="2"/>
        <v>1450</v>
      </c>
      <c r="L475" s="57" t="s">
        <v>193</v>
      </c>
      <c r="M475" s="58">
        <v>4500</v>
      </c>
      <c r="O475" s="57" t="s">
        <v>218</v>
      </c>
      <c r="P475" s="58">
        <v>3000</v>
      </c>
      <c r="R475" s="57" t="s">
        <v>218</v>
      </c>
      <c r="S475" s="58">
        <v>13000</v>
      </c>
    </row>
    <row r="476" spans="3:19" x14ac:dyDescent="0.2">
      <c r="C476" t="s">
        <v>178</v>
      </c>
      <c r="D476" s="33">
        <v>1200</v>
      </c>
      <c r="E476" s="33">
        <v>10400</v>
      </c>
      <c r="F476" s="33">
        <v>4200</v>
      </c>
      <c r="G476" s="24">
        <v>2.8E-3</v>
      </c>
      <c r="H476" t="s">
        <v>91</v>
      </c>
      <c r="I476" s="56">
        <v>1700000</v>
      </c>
      <c r="J476" s="55">
        <f t="shared" si="2"/>
        <v>4760</v>
      </c>
      <c r="L476" s="57" t="s">
        <v>294</v>
      </c>
      <c r="M476" s="58">
        <v>3400</v>
      </c>
      <c r="O476" s="57" t="s">
        <v>158</v>
      </c>
      <c r="P476" s="58">
        <v>6000</v>
      </c>
      <c r="R476" s="57" t="s">
        <v>158</v>
      </c>
      <c r="S476" s="58">
        <v>4600</v>
      </c>
    </row>
    <row r="477" spans="3:19" x14ac:dyDescent="0.2">
      <c r="C477" t="s">
        <v>160</v>
      </c>
      <c r="D477" s="33">
        <v>13400</v>
      </c>
      <c r="E477" s="33">
        <v>22100</v>
      </c>
      <c r="F477" s="33">
        <v>19400</v>
      </c>
      <c r="G477" s="24">
        <v>2.8E-3</v>
      </c>
      <c r="H477" t="s">
        <v>127</v>
      </c>
      <c r="I477" s="56">
        <v>270000</v>
      </c>
      <c r="J477" s="55">
        <f t="shared" si="2"/>
        <v>756</v>
      </c>
      <c r="L477" s="57" t="s">
        <v>144</v>
      </c>
      <c r="M477" s="58">
        <v>1600</v>
      </c>
      <c r="O477" s="57" t="s">
        <v>258</v>
      </c>
      <c r="P477" s="58">
        <v>5000</v>
      </c>
      <c r="R477" s="57" t="s">
        <v>258</v>
      </c>
      <c r="S477" s="58">
        <v>9000</v>
      </c>
    </row>
    <row r="478" spans="3:19" x14ac:dyDescent="0.2">
      <c r="C478" t="s">
        <v>165</v>
      </c>
      <c r="D478" s="33">
        <v>4500</v>
      </c>
      <c r="E478" s="33">
        <v>15000</v>
      </c>
      <c r="F478" s="33">
        <v>6100</v>
      </c>
      <c r="G478" s="24">
        <v>2.8E-3</v>
      </c>
      <c r="H478" t="s">
        <v>166</v>
      </c>
      <c r="I478" s="56">
        <v>3700000</v>
      </c>
      <c r="J478" s="55">
        <f t="shared" si="2"/>
        <v>10360</v>
      </c>
      <c r="L478" s="57" t="s">
        <v>148</v>
      </c>
      <c r="M478" s="58">
        <v>3800</v>
      </c>
      <c r="O478" s="57" t="s">
        <v>186</v>
      </c>
      <c r="P478" s="58">
        <v>10100</v>
      </c>
      <c r="R478" s="57" t="s">
        <v>186</v>
      </c>
      <c r="S478" s="58">
        <v>9800</v>
      </c>
    </row>
    <row r="479" spans="3:19" x14ac:dyDescent="0.2">
      <c r="C479" t="s">
        <v>330</v>
      </c>
      <c r="D479" s="33">
        <v>12400</v>
      </c>
      <c r="E479" s="33">
        <v>16200</v>
      </c>
      <c r="F479" s="33">
        <v>3600</v>
      </c>
      <c r="G479" s="24">
        <v>2.8E-3</v>
      </c>
      <c r="H479" t="s">
        <v>102</v>
      </c>
      <c r="I479" s="56">
        <v>300000</v>
      </c>
      <c r="J479" s="55">
        <f t="shared" si="2"/>
        <v>840</v>
      </c>
      <c r="L479" s="57" t="s">
        <v>113</v>
      </c>
      <c r="M479" s="58">
        <v>3600</v>
      </c>
      <c r="O479" s="57" t="s">
        <v>276</v>
      </c>
      <c r="P479" s="58">
        <v>3000</v>
      </c>
      <c r="R479" s="57" t="s">
        <v>276</v>
      </c>
      <c r="S479" s="58">
        <v>13000</v>
      </c>
    </row>
    <row r="480" spans="3:19" x14ac:dyDescent="0.2">
      <c r="C480" t="s">
        <v>282</v>
      </c>
      <c r="D480" s="33">
        <v>1500</v>
      </c>
      <c r="E480" s="33">
        <v>7500</v>
      </c>
      <c r="F480" s="33">
        <v>10800</v>
      </c>
      <c r="G480" s="24">
        <v>2.7000000000000001E-3</v>
      </c>
      <c r="H480" t="s">
        <v>106</v>
      </c>
      <c r="I480" s="56">
        <v>4500000</v>
      </c>
      <c r="J480" s="55">
        <f t="shared" si="2"/>
        <v>12150</v>
      </c>
      <c r="L480" s="57" t="s">
        <v>313</v>
      </c>
      <c r="M480" s="58">
        <v>1500</v>
      </c>
      <c r="O480" s="57" t="s">
        <v>242</v>
      </c>
      <c r="P480" s="58">
        <v>5000</v>
      </c>
      <c r="R480" s="57" t="s">
        <v>242</v>
      </c>
      <c r="S480" s="58">
        <v>9000</v>
      </c>
    </row>
    <row r="481" spans="3:19" x14ac:dyDescent="0.2">
      <c r="C481" t="s">
        <v>194</v>
      </c>
      <c r="D481" s="33">
        <v>1000</v>
      </c>
      <c r="E481" s="33">
        <v>3000</v>
      </c>
      <c r="F481" s="33">
        <v>13000</v>
      </c>
      <c r="G481" s="24">
        <v>2.7000000000000001E-3</v>
      </c>
      <c r="H481" t="s">
        <v>157</v>
      </c>
      <c r="I481" s="56">
        <v>500000</v>
      </c>
      <c r="J481" s="55">
        <f t="shared" si="2"/>
        <v>1350</v>
      </c>
      <c r="L481" s="57" t="s">
        <v>286</v>
      </c>
      <c r="M481" s="58">
        <v>1200</v>
      </c>
      <c r="O481" s="57" t="s">
        <v>293</v>
      </c>
      <c r="P481" s="58">
        <v>5600</v>
      </c>
      <c r="R481" s="57" t="s">
        <v>293</v>
      </c>
      <c r="S481" s="58">
        <v>13700</v>
      </c>
    </row>
    <row r="482" spans="3:19" x14ac:dyDescent="0.2">
      <c r="C482" t="s">
        <v>214</v>
      </c>
      <c r="D482" s="33">
        <v>5500</v>
      </c>
      <c r="E482" s="33">
        <v>29000</v>
      </c>
      <c r="F482" s="33">
        <v>2500</v>
      </c>
      <c r="G482" s="24">
        <v>2.7000000000000001E-3</v>
      </c>
      <c r="H482" t="s">
        <v>84</v>
      </c>
      <c r="I482" s="56">
        <v>7000000</v>
      </c>
      <c r="J482" s="55">
        <f t="shared" si="2"/>
        <v>18900</v>
      </c>
      <c r="L482" s="57" t="s">
        <v>169</v>
      </c>
      <c r="M482" s="58">
        <v>9000</v>
      </c>
      <c r="O482" s="57" t="s">
        <v>282</v>
      </c>
      <c r="P482" s="58">
        <v>7500</v>
      </c>
      <c r="R482" s="57" t="s">
        <v>196</v>
      </c>
      <c r="S482" s="58">
        <v>9000</v>
      </c>
    </row>
    <row r="483" spans="3:19" x14ac:dyDescent="0.2">
      <c r="C483" t="s">
        <v>310</v>
      </c>
      <c r="D483" s="33">
        <v>1000</v>
      </c>
      <c r="E483" s="33">
        <v>3000</v>
      </c>
      <c r="F483" s="33">
        <v>13000</v>
      </c>
      <c r="G483" s="24">
        <v>2.7000000000000001E-3</v>
      </c>
      <c r="H483" t="s">
        <v>94</v>
      </c>
      <c r="I483" s="56">
        <v>800000</v>
      </c>
      <c r="J483" s="55">
        <f t="shared" si="2"/>
        <v>2160</v>
      </c>
      <c r="L483" s="57" t="s">
        <v>218</v>
      </c>
      <c r="M483" s="58">
        <v>1000</v>
      </c>
      <c r="O483" s="57" t="s">
        <v>206</v>
      </c>
      <c r="P483" s="58">
        <v>16200</v>
      </c>
      <c r="R483" s="57" t="s">
        <v>282</v>
      </c>
      <c r="S483" s="58">
        <v>10800</v>
      </c>
    </row>
    <row r="484" spans="3:19" x14ac:dyDescent="0.2">
      <c r="C484" t="s">
        <v>107</v>
      </c>
      <c r="D484" s="33">
        <v>13000</v>
      </c>
      <c r="E484" s="33">
        <v>19000</v>
      </c>
      <c r="F484" s="33">
        <v>15000</v>
      </c>
      <c r="G484" s="24">
        <v>2.7000000000000001E-3</v>
      </c>
      <c r="H484" t="s">
        <v>108</v>
      </c>
      <c r="I484" s="56">
        <v>890000</v>
      </c>
      <c r="J484" s="55">
        <f t="shared" si="2"/>
        <v>2403</v>
      </c>
      <c r="L484" s="57" t="s">
        <v>158</v>
      </c>
      <c r="M484" s="58">
        <v>1300</v>
      </c>
      <c r="O484" s="57" t="s">
        <v>266</v>
      </c>
      <c r="P484" s="58">
        <v>7500</v>
      </c>
      <c r="R484" s="57" t="s">
        <v>206</v>
      </c>
      <c r="S484" s="58">
        <v>3600</v>
      </c>
    </row>
    <row r="485" spans="3:19" x14ac:dyDescent="0.2">
      <c r="C485" t="s">
        <v>294</v>
      </c>
      <c r="D485" s="33">
        <v>3400</v>
      </c>
      <c r="E485" s="33">
        <v>7000</v>
      </c>
      <c r="F485" s="33">
        <v>4400</v>
      </c>
      <c r="G485" s="24">
        <v>2.5999999999999999E-3</v>
      </c>
      <c r="H485" t="s">
        <v>121</v>
      </c>
      <c r="I485" s="56">
        <v>1900000</v>
      </c>
      <c r="J485" s="55">
        <f t="shared" si="2"/>
        <v>4940</v>
      </c>
      <c r="L485" s="57" t="s">
        <v>95</v>
      </c>
      <c r="M485" s="58">
        <v>3000</v>
      </c>
      <c r="O485" s="57" t="s">
        <v>194</v>
      </c>
      <c r="P485" s="58">
        <v>3000</v>
      </c>
      <c r="R485" s="57" t="s">
        <v>266</v>
      </c>
      <c r="S485" s="58">
        <v>10800</v>
      </c>
    </row>
    <row r="486" spans="3:19" x14ac:dyDescent="0.2">
      <c r="C486" t="s">
        <v>113</v>
      </c>
      <c r="D486" s="33">
        <v>3600</v>
      </c>
      <c r="E486" s="33">
        <v>12800</v>
      </c>
      <c r="F486" s="33">
        <v>4700</v>
      </c>
      <c r="G486" s="24">
        <v>2.5999999999999999E-3</v>
      </c>
      <c r="H486" t="s">
        <v>114</v>
      </c>
      <c r="I486" s="56">
        <v>1900000</v>
      </c>
      <c r="J486" s="55">
        <f t="shared" si="2"/>
        <v>4940</v>
      </c>
      <c r="L486" s="57" t="s">
        <v>105</v>
      </c>
      <c r="M486" s="58">
        <v>1000</v>
      </c>
      <c r="O486" s="57" t="s">
        <v>237</v>
      </c>
      <c r="P486" s="58">
        <v>7500</v>
      </c>
      <c r="R486" s="57" t="s">
        <v>194</v>
      </c>
      <c r="S486" s="58">
        <v>13000</v>
      </c>
    </row>
    <row r="487" spans="3:19" x14ac:dyDescent="0.2">
      <c r="C487" t="s">
        <v>242</v>
      </c>
      <c r="D487" s="33">
        <v>1200</v>
      </c>
      <c r="E487" s="33">
        <v>5000</v>
      </c>
      <c r="F487" s="33">
        <v>9000</v>
      </c>
      <c r="G487" s="24">
        <v>2.5999999999999999E-3</v>
      </c>
      <c r="H487" t="s">
        <v>91</v>
      </c>
      <c r="I487" s="56">
        <v>3200000</v>
      </c>
      <c r="J487" s="55">
        <f t="shared" si="2"/>
        <v>8320</v>
      </c>
      <c r="L487" s="57" t="s">
        <v>258</v>
      </c>
      <c r="M487" s="58">
        <v>1200</v>
      </c>
      <c r="O487" s="57" t="s">
        <v>178</v>
      </c>
      <c r="P487" s="58">
        <v>10400</v>
      </c>
      <c r="R487" s="57" t="s">
        <v>322</v>
      </c>
      <c r="S487" s="58">
        <v>3600</v>
      </c>
    </row>
    <row r="488" spans="3:19" x14ac:dyDescent="0.2">
      <c r="C488" t="s">
        <v>120</v>
      </c>
      <c r="D488" s="33">
        <v>3400</v>
      </c>
      <c r="E488" s="33">
        <v>7000</v>
      </c>
      <c r="F488" s="33">
        <v>4400</v>
      </c>
      <c r="G488" s="24">
        <v>2.5999999999999999E-3</v>
      </c>
      <c r="H488" t="s">
        <v>121</v>
      </c>
      <c r="I488" s="56">
        <v>300000</v>
      </c>
      <c r="J488" s="55">
        <f t="shared" si="2"/>
        <v>780</v>
      </c>
      <c r="L488" s="57" t="s">
        <v>269</v>
      </c>
      <c r="M488" s="58">
        <v>1500</v>
      </c>
      <c r="O488" s="57" t="s">
        <v>142</v>
      </c>
      <c r="P488" s="58">
        <v>16600</v>
      </c>
      <c r="R488" s="57" t="s">
        <v>237</v>
      </c>
      <c r="S488" s="58">
        <v>10800</v>
      </c>
    </row>
    <row r="489" spans="3:19" x14ac:dyDescent="0.2">
      <c r="C489" t="s">
        <v>270</v>
      </c>
      <c r="D489" s="33">
        <v>1000</v>
      </c>
      <c r="E489" s="33">
        <v>5600</v>
      </c>
      <c r="F489" s="33">
        <v>13700</v>
      </c>
      <c r="G489" s="24">
        <v>2.5999999999999999E-3</v>
      </c>
      <c r="H489" t="s">
        <v>119</v>
      </c>
      <c r="I489" s="56">
        <v>390000</v>
      </c>
      <c r="J489" s="55">
        <f t="shared" si="2"/>
        <v>1014</v>
      </c>
      <c r="L489" s="57" t="s">
        <v>186</v>
      </c>
      <c r="M489" s="58">
        <v>5500</v>
      </c>
      <c r="O489" s="57" t="s">
        <v>306</v>
      </c>
      <c r="P489" s="58">
        <v>5600</v>
      </c>
      <c r="R489" s="57" t="s">
        <v>178</v>
      </c>
      <c r="S489" s="58">
        <v>4200</v>
      </c>
    </row>
    <row r="490" spans="3:19" x14ac:dyDescent="0.2">
      <c r="C490" t="s">
        <v>266</v>
      </c>
      <c r="D490" s="33">
        <v>1500</v>
      </c>
      <c r="E490" s="33">
        <v>7500</v>
      </c>
      <c r="F490" s="33">
        <v>10800</v>
      </c>
      <c r="G490" s="24">
        <v>2.5000000000000001E-3</v>
      </c>
      <c r="H490" t="s">
        <v>106</v>
      </c>
      <c r="I490" s="56">
        <v>1100000</v>
      </c>
      <c r="J490" s="55">
        <f t="shared" si="2"/>
        <v>2750</v>
      </c>
      <c r="L490" s="57" t="s">
        <v>276</v>
      </c>
      <c r="M490" s="58">
        <v>1000</v>
      </c>
      <c r="O490" s="57" t="s">
        <v>338</v>
      </c>
      <c r="P490" s="58">
        <v>12000</v>
      </c>
      <c r="R490" s="57" t="s">
        <v>142</v>
      </c>
      <c r="S490" s="58">
        <v>4100</v>
      </c>
    </row>
    <row r="491" spans="3:19" x14ac:dyDescent="0.2">
      <c r="C491" t="s">
        <v>302</v>
      </c>
      <c r="D491" s="33">
        <v>1500</v>
      </c>
      <c r="E491" s="33">
        <v>7500</v>
      </c>
      <c r="F491" s="33">
        <v>10800</v>
      </c>
      <c r="G491" s="24">
        <v>2.5000000000000001E-3</v>
      </c>
      <c r="H491" t="s">
        <v>106</v>
      </c>
      <c r="I491" s="56">
        <v>300000</v>
      </c>
      <c r="J491" s="55">
        <f t="shared" si="2"/>
        <v>750</v>
      </c>
      <c r="L491" s="57" t="s">
        <v>171</v>
      </c>
      <c r="M491" s="58">
        <v>6000</v>
      </c>
      <c r="O491" s="57" t="s">
        <v>261</v>
      </c>
      <c r="P491" s="58">
        <v>7500</v>
      </c>
      <c r="R491" s="57" t="s">
        <v>306</v>
      </c>
      <c r="S491" s="58">
        <v>13700</v>
      </c>
    </row>
    <row r="492" spans="3:19" x14ac:dyDescent="0.2">
      <c r="C492" t="s">
        <v>226</v>
      </c>
      <c r="D492" s="33">
        <v>1000</v>
      </c>
      <c r="E492" s="33">
        <v>5600</v>
      </c>
      <c r="F492" s="33">
        <v>13700</v>
      </c>
      <c r="G492" s="24">
        <v>2.5000000000000001E-3</v>
      </c>
      <c r="H492" t="s">
        <v>116</v>
      </c>
      <c r="I492" s="56">
        <v>390000</v>
      </c>
      <c r="J492" s="55">
        <f t="shared" si="2"/>
        <v>975</v>
      </c>
      <c r="L492" s="57" t="s">
        <v>329</v>
      </c>
      <c r="M492" s="58">
        <v>3000</v>
      </c>
      <c r="O492" s="57" t="s">
        <v>298</v>
      </c>
      <c r="P492" s="58">
        <v>5000</v>
      </c>
      <c r="R492" s="57" t="s">
        <v>338</v>
      </c>
      <c r="S492" s="58">
        <v>3500</v>
      </c>
    </row>
    <row r="493" spans="3:19" x14ac:dyDescent="0.2">
      <c r="C493" t="s">
        <v>90</v>
      </c>
      <c r="D493" s="33">
        <v>1200</v>
      </c>
      <c r="E493" s="33">
        <v>5000</v>
      </c>
      <c r="F493" s="33">
        <v>9000</v>
      </c>
      <c r="G493" s="24">
        <v>2.5000000000000001E-3</v>
      </c>
      <c r="H493" t="s">
        <v>91</v>
      </c>
      <c r="I493" s="56">
        <v>4100000</v>
      </c>
      <c r="J493" s="55">
        <f t="shared" si="2"/>
        <v>10250</v>
      </c>
      <c r="L493" s="57" t="s">
        <v>242</v>
      </c>
      <c r="M493" s="58">
        <v>1200</v>
      </c>
      <c r="O493" s="57" t="s">
        <v>230</v>
      </c>
      <c r="P493" s="58">
        <v>6000</v>
      </c>
      <c r="R493" s="57" t="s">
        <v>261</v>
      </c>
      <c r="S493" s="58">
        <v>10800</v>
      </c>
    </row>
    <row r="494" spans="3:19" x14ac:dyDescent="0.2">
      <c r="C494" t="s">
        <v>318</v>
      </c>
      <c r="D494" s="33">
        <v>12000</v>
      </c>
      <c r="E494" s="33">
        <v>15000</v>
      </c>
      <c r="F494" s="33">
        <v>2000</v>
      </c>
      <c r="G494" s="24">
        <v>2.5000000000000001E-3</v>
      </c>
      <c r="H494" t="s">
        <v>89</v>
      </c>
      <c r="I494" s="56">
        <v>500000</v>
      </c>
      <c r="J494" s="55">
        <f t="shared" si="2"/>
        <v>1250</v>
      </c>
      <c r="L494" s="57" t="s">
        <v>300</v>
      </c>
      <c r="M494" s="58">
        <v>3000</v>
      </c>
      <c r="O494" s="57" t="s">
        <v>134</v>
      </c>
      <c r="P494" s="58">
        <v>13400</v>
      </c>
      <c r="R494" s="57" t="s">
        <v>298</v>
      </c>
      <c r="S494" s="58">
        <v>9000</v>
      </c>
    </row>
    <row r="495" spans="3:19" x14ac:dyDescent="0.2">
      <c r="C495" t="s">
        <v>238</v>
      </c>
      <c r="D495" s="33">
        <v>1000</v>
      </c>
      <c r="E495" s="33">
        <v>5600</v>
      </c>
      <c r="F495" s="33">
        <v>13700</v>
      </c>
      <c r="G495" s="24">
        <v>2.5000000000000001E-3</v>
      </c>
      <c r="H495" t="s">
        <v>119</v>
      </c>
      <c r="I495" s="56">
        <v>500000</v>
      </c>
      <c r="J495" s="55">
        <f t="shared" si="2"/>
        <v>1250</v>
      </c>
      <c r="L495" s="57" t="s">
        <v>264</v>
      </c>
      <c r="M495" s="58">
        <v>1000</v>
      </c>
      <c r="O495" s="57" t="s">
        <v>290</v>
      </c>
      <c r="P495" s="58">
        <v>5600</v>
      </c>
      <c r="R495" s="57" t="s">
        <v>230</v>
      </c>
      <c r="S495" s="58">
        <v>2500</v>
      </c>
    </row>
    <row r="496" spans="3:19" x14ac:dyDescent="0.2">
      <c r="C496" t="s">
        <v>170</v>
      </c>
      <c r="D496" s="33">
        <v>4210</v>
      </c>
      <c r="E496" s="33">
        <v>5000</v>
      </c>
      <c r="F496" s="33">
        <v>5000</v>
      </c>
      <c r="G496" s="24">
        <v>2.5000000000000001E-3</v>
      </c>
      <c r="H496" t="s">
        <v>162</v>
      </c>
      <c r="I496" s="56">
        <v>9500000</v>
      </c>
      <c r="J496" s="55">
        <f t="shared" si="2"/>
        <v>23750</v>
      </c>
      <c r="L496" s="57" t="s">
        <v>293</v>
      </c>
      <c r="M496" s="58">
        <v>1000</v>
      </c>
      <c r="O496" s="57" t="s">
        <v>214</v>
      </c>
      <c r="P496" s="58">
        <v>29000</v>
      </c>
      <c r="R496" s="57" t="s">
        <v>250</v>
      </c>
      <c r="S496" s="58">
        <v>10800</v>
      </c>
    </row>
    <row r="497" spans="3:19" x14ac:dyDescent="0.2">
      <c r="C497" t="s">
        <v>306</v>
      </c>
      <c r="D497" s="33">
        <v>1000</v>
      </c>
      <c r="E497" s="33">
        <v>5600</v>
      </c>
      <c r="F497" s="33">
        <v>13700</v>
      </c>
      <c r="G497" s="24">
        <v>2.3999999999999998E-3</v>
      </c>
      <c r="H497" t="s">
        <v>119</v>
      </c>
      <c r="I497" s="56">
        <v>1100000</v>
      </c>
      <c r="J497" s="55">
        <f t="shared" si="2"/>
        <v>2639.9999999999995</v>
      </c>
      <c r="L497" s="57" t="s">
        <v>236</v>
      </c>
      <c r="M497" s="58">
        <v>3400</v>
      </c>
      <c r="O497" s="57" t="s">
        <v>310</v>
      </c>
      <c r="P497" s="58">
        <v>3000</v>
      </c>
      <c r="R497" s="57" t="s">
        <v>134</v>
      </c>
      <c r="S497" s="58">
        <v>11600</v>
      </c>
    </row>
    <row r="498" spans="3:19" x14ac:dyDescent="0.2">
      <c r="C498" t="s">
        <v>338</v>
      </c>
      <c r="D498" s="33">
        <v>3500</v>
      </c>
      <c r="E498" s="33">
        <v>12000</v>
      </c>
      <c r="F498" s="33">
        <v>3500</v>
      </c>
      <c r="G498" s="24">
        <v>2.3999999999999998E-3</v>
      </c>
      <c r="H498" t="s">
        <v>116</v>
      </c>
      <c r="I498" s="56">
        <v>1100000</v>
      </c>
      <c r="J498" s="55">
        <f t="shared" si="2"/>
        <v>2639.9999999999995</v>
      </c>
      <c r="L498" s="57" t="s">
        <v>117</v>
      </c>
      <c r="M498" s="58">
        <v>1500</v>
      </c>
      <c r="O498" s="57" t="s">
        <v>260</v>
      </c>
      <c r="P498" s="58">
        <v>6000</v>
      </c>
      <c r="R498" s="57" t="s">
        <v>290</v>
      </c>
      <c r="S498" s="58">
        <v>13700</v>
      </c>
    </row>
    <row r="499" spans="3:19" x14ac:dyDescent="0.2">
      <c r="C499" t="s">
        <v>249</v>
      </c>
      <c r="D499" s="33">
        <v>12400</v>
      </c>
      <c r="E499" s="33">
        <v>16200</v>
      </c>
      <c r="F499" s="33">
        <v>3600</v>
      </c>
      <c r="G499" s="24">
        <v>2.3999999999999998E-3</v>
      </c>
      <c r="H499" t="s">
        <v>116</v>
      </c>
      <c r="I499" s="56">
        <v>1300000</v>
      </c>
      <c r="J499" s="55">
        <f t="shared" si="2"/>
        <v>3119.9999999999995</v>
      </c>
      <c r="L499" s="57" t="s">
        <v>196</v>
      </c>
      <c r="M499" s="58">
        <v>9000</v>
      </c>
      <c r="O499" s="57" t="s">
        <v>160</v>
      </c>
      <c r="P499" s="58">
        <v>22100</v>
      </c>
      <c r="R499" s="57" t="s">
        <v>214</v>
      </c>
      <c r="S499" s="58">
        <v>2500</v>
      </c>
    </row>
    <row r="500" spans="3:19" x14ac:dyDescent="0.2">
      <c r="C500" t="s">
        <v>97</v>
      </c>
      <c r="D500" s="33">
        <v>9000</v>
      </c>
      <c r="E500" s="33">
        <v>12000</v>
      </c>
      <c r="F500" s="33">
        <v>9000</v>
      </c>
      <c r="G500" s="24">
        <v>2.3999999999999998E-3</v>
      </c>
      <c r="H500" t="s">
        <v>98</v>
      </c>
      <c r="I500" s="56">
        <v>390000</v>
      </c>
      <c r="J500" s="55">
        <f t="shared" si="2"/>
        <v>935.99999999999989</v>
      </c>
      <c r="L500" s="57" t="s">
        <v>282</v>
      </c>
      <c r="M500" s="58">
        <v>1500</v>
      </c>
      <c r="O500" s="57" t="s">
        <v>254</v>
      </c>
      <c r="P500" s="58">
        <v>5600</v>
      </c>
      <c r="R500" s="57" t="s">
        <v>310</v>
      </c>
      <c r="S500" s="58">
        <v>13000</v>
      </c>
    </row>
    <row r="501" spans="3:19" x14ac:dyDescent="0.2">
      <c r="C501" t="s">
        <v>197</v>
      </c>
      <c r="D501" s="33">
        <v>4210</v>
      </c>
      <c r="E501" s="33">
        <v>5000</v>
      </c>
      <c r="F501" s="33">
        <v>5000</v>
      </c>
      <c r="G501" s="24">
        <v>2.3E-3</v>
      </c>
      <c r="H501" t="s">
        <v>100</v>
      </c>
      <c r="I501" s="56">
        <v>1500000</v>
      </c>
      <c r="J501" s="55">
        <f t="shared" si="2"/>
        <v>3450</v>
      </c>
      <c r="L501" s="57" t="s">
        <v>206</v>
      </c>
      <c r="M501" s="58">
        <v>12400</v>
      </c>
      <c r="O501" s="57" t="s">
        <v>302</v>
      </c>
      <c r="P501" s="58">
        <v>7500</v>
      </c>
      <c r="R501" s="57" t="s">
        <v>260</v>
      </c>
      <c r="S501" s="58">
        <v>2500</v>
      </c>
    </row>
    <row r="502" spans="3:19" x14ac:dyDescent="0.2">
      <c r="C502" t="s">
        <v>222</v>
      </c>
      <c r="D502" s="33">
        <v>1000</v>
      </c>
      <c r="E502" s="33">
        <v>5600</v>
      </c>
      <c r="F502" s="33">
        <v>13700</v>
      </c>
      <c r="G502" s="24">
        <v>2.3E-3</v>
      </c>
      <c r="H502" t="s">
        <v>110</v>
      </c>
      <c r="I502" s="56">
        <v>1700000</v>
      </c>
      <c r="J502" s="55">
        <f t="shared" si="2"/>
        <v>3910</v>
      </c>
      <c r="L502" s="57" t="s">
        <v>266</v>
      </c>
      <c r="M502" s="58">
        <v>1500</v>
      </c>
      <c r="O502" s="57" t="s">
        <v>128</v>
      </c>
      <c r="P502" s="58">
        <v>10100</v>
      </c>
      <c r="R502" s="57" t="s">
        <v>160</v>
      </c>
      <c r="S502" s="58">
        <v>19400</v>
      </c>
    </row>
    <row r="503" spans="3:19" x14ac:dyDescent="0.2">
      <c r="C503" t="s">
        <v>286</v>
      </c>
      <c r="D503" s="33">
        <v>1200</v>
      </c>
      <c r="E503" s="33">
        <v>5000</v>
      </c>
      <c r="F503" s="33">
        <v>9000</v>
      </c>
      <c r="G503" s="24">
        <v>2.3E-3</v>
      </c>
      <c r="H503" t="s">
        <v>110</v>
      </c>
      <c r="I503" s="56">
        <v>2500000</v>
      </c>
      <c r="J503" s="55">
        <f t="shared" si="2"/>
        <v>5750</v>
      </c>
      <c r="L503" s="57" t="s">
        <v>280</v>
      </c>
      <c r="M503" s="58">
        <v>1000</v>
      </c>
      <c r="O503" s="57" t="s">
        <v>99</v>
      </c>
      <c r="P503" s="58">
        <v>5000</v>
      </c>
      <c r="R503" s="57" t="s">
        <v>190</v>
      </c>
      <c r="S503" s="58">
        <v>12100</v>
      </c>
    </row>
    <row r="504" spans="3:19" x14ac:dyDescent="0.2">
      <c r="C504" t="s">
        <v>218</v>
      </c>
      <c r="D504" s="33">
        <v>1000</v>
      </c>
      <c r="E504" s="33">
        <v>3000</v>
      </c>
      <c r="F504" s="33">
        <v>13000</v>
      </c>
      <c r="G504" s="24">
        <v>2.3E-3</v>
      </c>
      <c r="H504" t="s">
        <v>94</v>
      </c>
      <c r="I504" s="56">
        <v>2500000</v>
      </c>
      <c r="J504" s="55">
        <f t="shared" si="2"/>
        <v>5750</v>
      </c>
      <c r="L504" s="57" t="s">
        <v>278</v>
      </c>
      <c r="M504" s="58">
        <v>12400</v>
      </c>
      <c r="O504" s="57" t="s">
        <v>120</v>
      </c>
      <c r="P504" s="58">
        <v>7000</v>
      </c>
      <c r="R504" s="57" t="s">
        <v>254</v>
      </c>
      <c r="S504" s="58">
        <v>13700</v>
      </c>
    </row>
    <row r="505" spans="3:19" x14ac:dyDescent="0.2">
      <c r="C505" t="s">
        <v>158</v>
      </c>
      <c r="D505" s="33">
        <v>1300</v>
      </c>
      <c r="E505" s="33">
        <v>6000</v>
      </c>
      <c r="F505" s="33">
        <v>4600</v>
      </c>
      <c r="G505" s="24">
        <v>2.3E-3</v>
      </c>
      <c r="H505" t="s">
        <v>159</v>
      </c>
      <c r="I505" s="56">
        <v>2900000</v>
      </c>
      <c r="J505" s="55">
        <f t="shared" si="2"/>
        <v>6670</v>
      </c>
      <c r="L505" s="57" t="s">
        <v>168</v>
      </c>
      <c r="M505" s="58">
        <v>3000</v>
      </c>
      <c r="O505" s="57" t="s">
        <v>174</v>
      </c>
      <c r="P505" s="58">
        <v>12100</v>
      </c>
      <c r="R505" s="57" t="s">
        <v>302</v>
      </c>
      <c r="S505" s="58">
        <v>10800</v>
      </c>
    </row>
    <row r="506" spans="3:19" x14ac:dyDescent="0.2">
      <c r="C506" t="s">
        <v>186</v>
      </c>
      <c r="D506" s="33">
        <v>5500</v>
      </c>
      <c r="E506" s="33">
        <v>10100</v>
      </c>
      <c r="F506" s="33">
        <v>9800</v>
      </c>
      <c r="G506" s="24">
        <v>2.3E-3</v>
      </c>
      <c r="H506" t="s">
        <v>129</v>
      </c>
      <c r="I506" s="56">
        <v>2900000</v>
      </c>
      <c r="J506" s="55">
        <f t="shared" si="2"/>
        <v>6670</v>
      </c>
      <c r="L506" s="57" t="s">
        <v>194</v>
      </c>
      <c r="M506" s="58">
        <v>1000</v>
      </c>
      <c r="O506" s="57" t="s">
        <v>165</v>
      </c>
      <c r="P506" s="58">
        <v>15000</v>
      </c>
      <c r="R506" s="57" t="s">
        <v>128</v>
      </c>
      <c r="S506" s="58">
        <v>9800</v>
      </c>
    </row>
    <row r="507" spans="3:19" x14ac:dyDescent="0.2">
      <c r="C507" t="s">
        <v>237</v>
      </c>
      <c r="D507" s="33">
        <v>1500</v>
      </c>
      <c r="E507" s="33">
        <v>7500</v>
      </c>
      <c r="F507" s="33">
        <v>10800</v>
      </c>
      <c r="G507" s="24">
        <v>2.3E-3</v>
      </c>
      <c r="H507" t="s">
        <v>106</v>
      </c>
      <c r="I507" s="56">
        <v>230000</v>
      </c>
      <c r="J507" s="55">
        <f t="shared" si="2"/>
        <v>529</v>
      </c>
      <c r="L507" s="57" t="s">
        <v>322</v>
      </c>
      <c r="M507" s="58">
        <v>12400</v>
      </c>
      <c r="O507" s="57" t="s">
        <v>118</v>
      </c>
      <c r="P507" s="58">
        <v>5600</v>
      </c>
      <c r="R507" s="57" t="s">
        <v>99</v>
      </c>
      <c r="S507" s="58">
        <v>5000</v>
      </c>
    </row>
    <row r="508" spans="3:19" x14ac:dyDescent="0.2">
      <c r="C508" t="s">
        <v>134</v>
      </c>
      <c r="D508" s="33">
        <v>7200</v>
      </c>
      <c r="E508" s="33">
        <v>13400</v>
      </c>
      <c r="F508" s="33">
        <v>11600</v>
      </c>
      <c r="G508" s="24">
        <v>2.3E-3</v>
      </c>
      <c r="H508" t="s">
        <v>135</v>
      </c>
      <c r="I508" s="56">
        <v>3200000</v>
      </c>
      <c r="J508" s="55">
        <f t="shared" si="2"/>
        <v>7360</v>
      </c>
      <c r="L508" s="57" t="s">
        <v>237</v>
      </c>
      <c r="M508" s="58">
        <v>1500</v>
      </c>
      <c r="O508" s="57" t="s">
        <v>333</v>
      </c>
      <c r="P508" s="58">
        <v>7000</v>
      </c>
      <c r="R508" s="57" t="s">
        <v>120</v>
      </c>
      <c r="S508" s="58">
        <v>4400</v>
      </c>
    </row>
    <row r="509" spans="3:19" x14ac:dyDescent="0.2">
      <c r="C509" t="s">
        <v>260</v>
      </c>
      <c r="D509" s="33">
        <v>3000</v>
      </c>
      <c r="E509" s="33">
        <v>6000</v>
      </c>
      <c r="F509" s="33">
        <v>2500</v>
      </c>
      <c r="G509" s="24">
        <v>2.3E-3</v>
      </c>
      <c r="H509" t="s">
        <v>106</v>
      </c>
      <c r="I509" s="56">
        <v>3200000</v>
      </c>
      <c r="J509" s="55">
        <f t="shared" si="2"/>
        <v>7360</v>
      </c>
      <c r="L509" s="57" t="s">
        <v>205</v>
      </c>
      <c r="M509" s="58">
        <v>3600</v>
      </c>
      <c r="O509" s="57" t="s">
        <v>225</v>
      </c>
      <c r="P509" s="58">
        <v>7500</v>
      </c>
      <c r="R509" s="57" t="s">
        <v>174</v>
      </c>
      <c r="S509" s="58">
        <v>11000</v>
      </c>
    </row>
    <row r="510" spans="3:19" x14ac:dyDescent="0.2">
      <c r="C510" t="s">
        <v>174</v>
      </c>
      <c r="D510" s="33">
        <v>5700</v>
      </c>
      <c r="E510" s="33">
        <v>12100</v>
      </c>
      <c r="F510" s="33">
        <v>11000</v>
      </c>
      <c r="G510" s="24">
        <v>2.3E-3</v>
      </c>
      <c r="H510" t="s">
        <v>157</v>
      </c>
      <c r="I510" s="56">
        <v>390000</v>
      </c>
      <c r="J510" s="55">
        <f t="shared" si="2"/>
        <v>897</v>
      </c>
      <c r="L510" s="57" t="s">
        <v>178</v>
      </c>
      <c r="M510" s="58">
        <v>1200</v>
      </c>
      <c r="O510" s="57" t="s">
        <v>342</v>
      </c>
      <c r="P510" s="58">
        <v>6000</v>
      </c>
      <c r="R510" s="57" t="s">
        <v>296</v>
      </c>
      <c r="S510" s="58">
        <v>3500</v>
      </c>
    </row>
    <row r="511" spans="3:19" x14ac:dyDescent="0.2">
      <c r="C511" t="s">
        <v>225</v>
      </c>
      <c r="D511" s="33">
        <v>1500</v>
      </c>
      <c r="E511" s="33">
        <v>7500</v>
      </c>
      <c r="F511" s="33">
        <v>10800</v>
      </c>
      <c r="G511" s="24">
        <v>2.3E-3</v>
      </c>
      <c r="H511" t="s">
        <v>114</v>
      </c>
      <c r="I511" s="56">
        <v>4100000</v>
      </c>
      <c r="J511" s="55">
        <f t="shared" si="2"/>
        <v>9430</v>
      </c>
      <c r="L511" s="57" t="s">
        <v>200</v>
      </c>
      <c r="M511" s="58">
        <v>1000</v>
      </c>
      <c r="O511" s="57" t="s">
        <v>246</v>
      </c>
      <c r="P511" s="58">
        <v>5600</v>
      </c>
      <c r="R511" s="57" t="s">
        <v>165</v>
      </c>
      <c r="S511" s="58">
        <v>6100</v>
      </c>
    </row>
    <row r="512" spans="3:19" x14ac:dyDescent="0.2">
      <c r="C512" t="s">
        <v>342</v>
      </c>
      <c r="D512" s="33">
        <v>3000</v>
      </c>
      <c r="E512" s="33">
        <v>6000</v>
      </c>
      <c r="F512" s="33">
        <v>2500</v>
      </c>
      <c r="G512" s="24">
        <v>2.3E-3</v>
      </c>
      <c r="H512" t="s">
        <v>96</v>
      </c>
      <c r="I512" s="56">
        <v>5200000</v>
      </c>
      <c r="J512" s="55">
        <f t="shared" si="2"/>
        <v>11960</v>
      </c>
      <c r="L512" s="57" t="s">
        <v>272</v>
      </c>
      <c r="M512" s="58">
        <v>5500</v>
      </c>
      <c r="O512" s="57" t="s">
        <v>220</v>
      </c>
      <c r="P512" s="58">
        <v>16200</v>
      </c>
      <c r="R512" s="57" t="s">
        <v>118</v>
      </c>
      <c r="S512" s="58">
        <v>13700</v>
      </c>
    </row>
    <row r="513" spans="3:19" x14ac:dyDescent="0.2">
      <c r="C513" t="s">
        <v>126</v>
      </c>
      <c r="D513" s="33">
        <v>6400</v>
      </c>
      <c r="E513" s="33">
        <v>12600</v>
      </c>
      <c r="F513" s="33">
        <v>8600</v>
      </c>
      <c r="G513" s="24">
        <v>2.3E-3</v>
      </c>
      <c r="H513" t="s">
        <v>127</v>
      </c>
      <c r="I513" s="56">
        <v>500000</v>
      </c>
      <c r="J513" s="55">
        <f t="shared" si="2"/>
        <v>1150</v>
      </c>
      <c r="L513" s="57" t="s">
        <v>142</v>
      </c>
      <c r="M513" s="58">
        <v>12800</v>
      </c>
      <c r="O513" s="57" t="s">
        <v>321</v>
      </c>
      <c r="P513" s="58">
        <v>6000</v>
      </c>
      <c r="R513" s="57" t="s">
        <v>333</v>
      </c>
      <c r="S513" s="58">
        <v>4400</v>
      </c>
    </row>
    <row r="514" spans="3:19" x14ac:dyDescent="0.2">
      <c r="C514" t="s">
        <v>277</v>
      </c>
      <c r="D514" s="33">
        <v>3000</v>
      </c>
      <c r="E514" s="33">
        <v>6000</v>
      </c>
      <c r="F514" s="33">
        <v>2500</v>
      </c>
      <c r="G514" s="24">
        <v>2.3E-3</v>
      </c>
      <c r="H514" t="s">
        <v>96</v>
      </c>
      <c r="I514" s="56">
        <v>500000</v>
      </c>
      <c r="J514" s="55">
        <f t="shared" si="2"/>
        <v>1150</v>
      </c>
      <c r="L514" s="57" t="s">
        <v>306</v>
      </c>
      <c r="M514" s="58">
        <v>1000</v>
      </c>
      <c r="O514" s="57" t="s">
        <v>126</v>
      </c>
      <c r="P514" s="58">
        <v>12600</v>
      </c>
      <c r="R514" s="57" t="s">
        <v>225</v>
      </c>
      <c r="S514" s="58">
        <v>10800</v>
      </c>
    </row>
    <row r="515" spans="3:19" x14ac:dyDescent="0.2">
      <c r="C515" t="s">
        <v>314</v>
      </c>
      <c r="D515" s="33">
        <v>1000</v>
      </c>
      <c r="E515" s="33">
        <v>5600</v>
      </c>
      <c r="F515" s="33">
        <v>13700</v>
      </c>
      <c r="G515" s="24">
        <v>2.3E-3</v>
      </c>
      <c r="H515" t="s">
        <v>119</v>
      </c>
      <c r="I515" s="56">
        <v>790000</v>
      </c>
      <c r="J515" s="55">
        <f t="shared" si="2"/>
        <v>1817</v>
      </c>
      <c r="L515" s="57" t="s">
        <v>338</v>
      </c>
      <c r="M515" s="58">
        <v>3500</v>
      </c>
      <c r="O515" s="57" t="s">
        <v>277</v>
      </c>
      <c r="P515" s="58">
        <v>6000</v>
      </c>
      <c r="R515" s="57" t="s">
        <v>342</v>
      </c>
      <c r="S515" s="58">
        <v>2500</v>
      </c>
    </row>
    <row r="516" spans="3:19" x14ac:dyDescent="0.2">
      <c r="C516" t="s">
        <v>274</v>
      </c>
      <c r="D516" s="33">
        <v>12000</v>
      </c>
      <c r="E516" s="33">
        <v>15000</v>
      </c>
      <c r="F516" s="33">
        <v>2000</v>
      </c>
      <c r="G516" s="24">
        <v>2.3E-3</v>
      </c>
      <c r="H516" t="s">
        <v>89</v>
      </c>
      <c r="I516" s="56">
        <v>800000</v>
      </c>
      <c r="J516" s="55">
        <f t="shared" si="2"/>
        <v>1840</v>
      </c>
      <c r="L516" s="57" t="s">
        <v>261</v>
      </c>
      <c r="M516" s="58">
        <v>1500</v>
      </c>
      <c r="O516" s="57" t="s">
        <v>334</v>
      </c>
      <c r="P516" s="58">
        <v>12000</v>
      </c>
      <c r="R516" s="57" t="s">
        <v>246</v>
      </c>
      <c r="S516" s="58">
        <v>13700</v>
      </c>
    </row>
    <row r="517" spans="3:19" x14ac:dyDescent="0.2">
      <c r="C517" t="s">
        <v>337</v>
      </c>
      <c r="D517" s="33">
        <v>5500</v>
      </c>
      <c r="E517" s="33">
        <v>29000</v>
      </c>
      <c r="F517" s="33">
        <v>2500</v>
      </c>
      <c r="G517" s="24">
        <v>2.3E-3</v>
      </c>
      <c r="H517" t="s">
        <v>114</v>
      </c>
      <c r="I517" s="56">
        <v>890000</v>
      </c>
      <c r="J517" s="55">
        <f t="shared" si="2"/>
        <v>2047</v>
      </c>
      <c r="L517" s="57" t="s">
        <v>298</v>
      </c>
      <c r="M517" s="58">
        <v>1200</v>
      </c>
      <c r="O517" s="57" t="s">
        <v>314</v>
      </c>
      <c r="P517" s="58">
        <v>5600</v>
      </c>
      <c r="R517" s="57" t="s">
        <v>220</v>
      </c>
      <c r="S517" s="58">
        <v>3600</v>
      </c>
    </row>
    <row r="518" spans="3:19" x14ac:dyDescent="0.2">
      <c r="C518" t="s">
        <v>142</v>
      </c>
      <c r="D518" s="33">
        <v>12800</v>
      </c>
      <c r="E518" s="33">
        <v>16600</v>
      </c>
      <c r="F518" s="33">
        <v>4100</v>
      </c>
      <c r="G518" s="24">
        <v>2.2000000000000001E-3</v>
      </c>
      <c r="H518" t="s">
        <v>143</v>
      </c>
      <c r="I518" s="56">
        <v>1100000</v>
      </c>
      <c r="J518" s="55">
        <f t="shared" si="2"/>
        <v>2420</v>
      </c>
      <c r="L518" s="57" t="s">
        <v>230</v>
      </c>
      <c r="M518" s="58">
        <v>3000</v>
      </c>
      <c r="O518" s="57" t="s">
        <v>226</v>
      </c>
      <c r="P518" s="58">
        <v>5600</v>
      </c>
      <c r="R518" s="57" t="s">
        <v>321</v>
      </c>
      <c r="S518" s="58">
        <v>2500</v>
      </c>
    </row>
    <row r="519" spans="3:19" x14ac:dyDescent="0.2">
      <c r="C519" t="s">
        <v>261</v>
      </c>
      <c r="D519" s="33">
        <v>1500</v>
      </c>
      <c r="E519" s="33">
        <v>7500</v>
      </c>
      <c r="F519" s="33">
        <v>10800</v>
      </c>
      <c r="G519" s="24">
        <v>2.2000000000000001E-3</v>
      </c>
      <c r="H519" t="s">
        <v>119</v>
      </c>
      <c r="I519" s="56">
        <v>2900000</v>
      </c>
      <c r="J519" s="55">
        <f t="shared" si="2"/>
        <v>6380</v>
      </c>
      <c r="L519" s="57" t="s">
        <v>250</v>
      </c>
      <c r="M519" s="58">
        <v>1500</v>
      </c>
      <c r="O519" s="57" t="s">
        <v>202</v>
      </c>
      <c r="P519" s="58">
        <v>12000</v>
      </c>
      <c r="R519" s="57" t="s">
        <v>126</v>
      </c>
      <c r="S519" s="58">
        <v>8600</v>
      </c>
    </row>
    <row r="520" spans="3:19" x14ac:dyDescent="0.2">
      <c r="C520" t="s">
        <v>290</v>
      </c>
      <c r="D520" s="33">
        <v>1000</v>
      </c>
      <c r="E520" s="33">
        <v>5600</v>
      </c>
      <c r="F520" s="33">
        <v>13700</v>
      </c>
      <c r="G520" s="24">
        <v>2.2000000000000001E-3</v>
      </c>
      <c r="H520" t="s">
        <v>119</v>
      </c>
      <c r="I520" s="56">
        <v>230000</v>
      </c>
      <c r="J520" s="55">
        <f t="shared" si="2"/>
        <v>506.00000000000006</v>
      </c>
      <c r="L520" s="57" t="s">
        <v>213</v>
      </c>
      <c r="M520" s="58">
        <v>800</v>
      </c>
      <c r="O520" s="57" t="s">
        <v>90</v>
      </c>
      <c r="P520" s="58">
        <v>5000</v>
      </c>
      <c r="R520" s="57" t="s">
        <v>277</v>
      </c>
      <c r="S520" s="58">
        <v>2500</v>
      </c>
    </row>
    <row r="521" spans="3:19" x14ac:dyDescent="0.2">
      <c r="C521" t="s">
        <v>128</v>
      </c>
      <c r="D521" s="33">
        <v>5500</v>
      </c>
      <c r="E521" s="33">
        <v>10100</v>
      </c>
      <c r="F521" s="33">
        <v>9800</v>
      </c>
      <c r="G521" s="24">
        <v>2.2000000000000001E-3</v>
      </c>
      <c r="H521" t="s">
        <v>129</v>
      </c>
      <c r="I521" s="56">
        <v>390000</v>
      </c>
      <c r="J521" s="55">
        <f t="shared" si="2"/>
        <v>858</v>
      </c>
      <c r="L521" s="57" t="s">
        <v>134</v>
      </c>
      <c r="M521" s="58">
        <v>7200</v>
      </c>
      <c r="O521" s="57" t="s">
        <v>249</v>
      </c>
      <c r="P521" s="58">
        <v>16200</v>
      </c>
      <c r="R521" s="57" t="s">
        <v>182</v>
      </c>
      <c r="S521" s="58">
        <v>2500</v>
      </c>
    </row>
    <row r="522" spans="3:19" x14ac:dyDescent="0.2">
      <c r="C522" t="s">
        <v>99</v>
      </c>
      <c r="D522" s="33">
        <v>4210</v>
      </c>
      <c r="E522" s="33">
        <v>5000</v>
      </c>
      <c r="F522" s="33">
        <v>5000</v>
      </c>
      <c r="G522" s="24">
        <v>2.2000000000000001E-3</v>
      </c>
      <c r="H522" t="s">
        <v>100</v>
      </c>
      <c r="I522" s="56">
        <v>390000</v>
      </c>
      <c r="J522" s="55">
        <f t="shared" si="2"/>
        <v>858</v>
      </c>
      <c r="L522" s="57" t="s">
        <v>290</v>
      </c>
      <c r="M522" s="58">
        <v>1000</v>
      </c>
      <c r="O522" s="57" t="s">
        <v>289</v>
      </c>
      <c r="P522" s="58">
        <v>7500</v>
      </c>
      <c r="R522" s="57" t="s">
        <v>334</v>
      </c>
      <c r="S522" s="58">
        <v>3500</v>
      </c>
    </row>
    <row r="523" spans="3:19" x14ac:dyDescent="0.2">
      <c r="C523" t="s">
        <v>118</v>
      </c>
      <c r="D523" s="33">
        <v>1000</v>
      </c>
      <c r="E523" s="33">
        <v>5600</v>
      </c>
      <c r="F523" s="33">
        <v>13700</v>
      </c>
      <c r="G523" s="24">
        <v>2.2000000000000001E-3</v>
      </c>
      <c r="H523" t="s">
        <v>119</v>
      </c>
      <c r="I523" s="56">
        <v>390000</v>
      </c>
      <c r="J523" s="55">
        <f t="shared" si="2"/>
        <v>858</v>
      </c>
      <c r="L523" s="57" t="s">
        <v>240</v>
      </c>
      <c r="M523" s="58">
        <v>3500</v>
      </c>
      <c r="O523" s="57" t="s">
        <v>281</v>
      </c>
      <c r="P523" s="58">
        <v>7000</v>
      </c>
      <c r="R523" s="57" t="s">
        <v>314</v>
      </c>
      <c r="S523" s="58">
        <v>13700</v>
      </c>
    </row>
    <row r="524" spans="3:19" x14ac:dyDescent="0.2">
      <c r="C524" t="s">
        <v>333</v>
      </c>
      <c r="D524" s="33">
        <v>3400</v>
      </c>
      <c r="E524" s="33">
        <v>7000</v>
      </c>
      <c r="F524" s="33">
        <v>4400</v>
      </c>
      <c r="G524" s="24">
        <v>2.2000000000000001E-3</v>
      </c>
      <c r="H524" t="s">
        <v>108</v>
      </c>
      <c r="I524" s="56">
        <v>390000</v>
      </c>
      <c r="J524" s="55">
        <f t="shared" si="2"/>
        <v>858</v>
      </c>
      <c r="L524" s="57" t="s">
        <v>214</v>
      </c>
      <c r="M524" s="58">
        <v>5500</v>
      </c>
      <c r="O524" s="57" t="s">
        <v>330</v>
      </c>
      <c r="P524" s="58">
        <v>16200</v>
      </c>
      <c r="R524" s="57" t="s">
        <v>226</v>
      </c>
      <c r="S524" s="58">
        <v>13700</v>
      </c>
    </row>
    <row r="525" spans="3:19" x14ac:dyDescent="0.2">
      <c r="C525" t="s">
        <v>220</v>
      </c>
      <c r="D525" s="33">
        <v>12400</v>
      </c>
      <c r="E525" s="33">
        <v>16200</v>
      </c>
      <c r="F525" s="33">
        <v>3600</v>
      </c>
      <c r="G525" s="24">
        <v>2.2000000000000001E-3</v>
      </c>
      <c r="H525" t="s">
        <v>116</v>
      </c>
      <c r="I525" s="56">
        <v>4100000</v>
      </c>
      <c r="J525" s="55">
        <f t="shared" si="2"/>
        <v>9020</v>
      </c>
      <c r="L525" s="57" t="s">
        <v>305</v>
      </c>
      <c r="M525" s="58">
        <v>1500</v>
      </c>
      <c r="O525" s="57" t="s">
        <v>248</v>
      </c>
      <c r="P525" s="58">
        <v>5600</v>
      </c>
      <c r="R525" s="57" t="s">
        <v>202</v>
      </c>
      <c r="S525" s="58">
        <v>10000</v>
      </c>
    </row>
    <row r="526" spans="3:19" x14ac:dyDescent="0.2">
      <c r="C526" t="s">
        <v>321</v>
      </c>
      <c r="D526" s="33">
        <v>3000</v>
      </c>
      <c r="E526" s="33">
        <v>6000</v>
      </c>
      <c r="F526" s="33">
        <v>2500</v>
      </c>
      <c r="G526" s="24">
        <v>2.2000000000000001E-3</v>
      </c>
      <c r="H526" t="s">
        <v>96</v>
      </c>
      <c r="I526" s="56">
        <v>5100000</v>
      </c>
      <c r="J526" s="55">
        <f t="shared" si="2"/>
        <v>11220</v>
      </c>
      <c r="L526" s="57" t="s">
        <v>310</v>
      </c>
      <c r="M526" s="58">
        <v>1000</v>
      </c>
      <c r="O526" s="57" t="s">
        <v>274</v>
      </c>
      <c r="P526" s="58">
        <v>15000</v>
      </c>
      <c r="R526" s="57" t="s">
        <v>90</v>
      </c>
      <c r="S526" s="58">
        <v>9000</v>
      </c>
    </row>
    <row r="527" spans="3:19" x14ac:dyDescent="0.2">
      <c r="C527" t="s">
        <v>289</v>
      </c>
      <c r="D527" s="33">
        <v>1500</v>
      </c>
      <c r="E527" s="33">
        <v>7500</v>
      </c>
      <c r="F527" s="33">
        <v>10800</v>
      </c>
      <c r="G527" s="24">
        <v>2.2000000000000001E-3</v>
      </c>
      <c r="H527" t="s">
        <v>106</v>
      </c>
      <c r="I527" s="56">
        <v>5200000</v>
      </c>
      <c r="J527" s="55">
        <f t="shared" si="2"/>
        <v>11440</v>
      </c>
      <c r="L527" s="57" t="s">
        <v>285</v>
      </c>
      <c r="M527" s="58">
        <v>12000</v>
      </c>
      <c r="O527" s="57" t="s">
        <v>97</v>
      </c>
      <c r="P527" s="58">
        <v>12000</v>
      </c>
      <c r="R527" s="57" t="s">
        <v>249</v>
      </c>
      <c r="S527" s="58">
        <v>3600</v>
      </c>
    </row>
    <row r="528" spans="3:19" x14ac:dyDescent="0.2">
      <c r="C528" t="s">
        <v>281</v>
      </c>
      <c r="D528" s="33">
        <v>3400</v>
      </c>
      <c r="E528" s="33">
        <v>7000</v>
      </c>
      <c r="F528" s="33">
        <v>4400</v>
      </c>
      <c r="G528" s="24">
        <v>2.2000000000000001E-3</v>
      </c>
      <c r="H528" t="s">
        <v>104</v>
      </c>
      <c r="I528" s="56">
        <v>500000</v>
      </c>
      <c r="J528" s="55">
        <f t="shared" si="2"/>
        <v>1100</v>
      </c>
      <c r="L528" s="57" t="s">
        <v>260</v>
      </c>
      <c r="M528" s="58">
        <v>3000</v>
      </c>
      <c r="O528" s="57" t="s">
        <v>337</v>
      </c>
      <c r="P528" s="58">
        <v>29000</v>
      </c>
      <c r="R528" s="57" t="s">
        <v>188</v>
      </c>
      <c r="S528" s="58">
        <v>4600</v>
      </c>
    </row>
    <row r="529" spans="3:19" x14ac:dyDescent="0.2">
      <c r="C529" t="s">
        <v>248</v>
      </c>
      <c r="D529" s="33">
        <v>1000</v>
      </c>
      <c r="E529" s="33">
        <v>5600</v>
      </c>
      <c r="F529" s="33">
        <v>13700</v>
      </c>
      <c r="G529" s="24">
        <v>2.2000000000000001E-3</v>
      </c>
      <c r="H529" t="s">
        <v>119</v>
      </c>
      <c r="I529" s="56">
        <v>7000000</v>
      </c>
      <c r="J529" s="55">
        <f t="shared" si="2"/>
        <v>15400.000000000002</v>
      </c>
      <c r="L529" s="57" t="s">
        <v>160</v>
      </c>
      <c r="M529" s="58">
        <v>13400</v>
      </c>
      <c r="O529" s="57" t="s">
        <v>318</v>
      </c>
      <c r="P529" s="58">
        <v>15000</v>
      </c>
      <c r="R529" s="57" t="s">
        <v>289</v>
      </c>
      <c r="S529" s="58">
        <v>10800</v>
      </c>
    </row>
    <row r="530" spans="3:19" x14ac:dyDescent="0.2">
      <c r="C530" t="s">
        <v>326</v>
      </c>
      <c r="D530" s="33">
        <v>12000</v>
      </c>
      <c r="E530" s="33">
        <v>15000</v>
      </c>
      <c r="F530" s="33">
        <v>2000</v>
      </c>
      <c r="G530" s="24">
        <v>2.2000000000000001E-3</v>
      </c>
      <c r="H530" t="s">
        <v>89</v>
      </c>
      <c r="I530" s="56">
        <v>980000</v>
      </c>
      <c r="J530" s="55">
        <f t="shared" si="2"/>
        <v>2156</v>
      </c>
      <c r="L530" s="57" t="s">
        <v>231</v>
      </c>
      <c r="M530" s="58">
        <v>1500</v>
      </c>
      <c r="O530" s="57" t="s">
        <v>326</v>
      </c>
      <c r="P530" s="58">
        <v>15000</v>
      </c>
      <c r="R530" s="57" t="s">
        <v>281</v>
      </c>
      <c r="S530" s="58">
        <v>4400</v>
      </c>
    </row>
    <row r="531" spans="3:19" x14ac:dyDescent="0.2">
      <c r="C531" t="s">
        <v>193</v>
      </c>
      <c r="D531" s="33">
        <v>4500</v>
      </c>
      <c r="E531" s="33">
        <v>15000</v>
      </c>
      <c r="F531" s="33">
        <v>6100</v>
      </c>
      <c r="G531" s="24">
        <v>2.0999999999999999E-3</v>
      </c>
      <c r="H531" t="s">
        <v>166</v>
      </c>
      <c r="I531" s="56">
        <v>1100000</v>
      </c>
      <c r="J531" s="55">
        <f t="shared" si="2"/>
        <v>2310</v>
      </c>
      <c r="L531" s="57" t="s">
        <v>190</v>
      </c>
      <c r="M531" s="58">
        <v>7300</v>
      </c>
      <c r="O531" s="57" t="s">
        <v>238</v>
      </c>
      <c r="P531" s="58">
        <v>5600</v>
      </c>
      <c r="R531" s="57" t="s">
        <v>173</v>
      </c>
      <c r="S531" s="58">
        <v>7700</v>
      </c>
    </row>
    <row r="532" spans="3:19" x14ac:dyDescent="0.2">
      <c r="C532" t="s">
        <v>144</v>
      </c>
      <c r="D532" s="33">
        <v>1600</v>
      </c>
      <c r="E532" s="33">
        <v>9400</v>
      </c>
      <c r="F532" s="33">
        <v>11500</v>
      </c>
      <c r="G532" s="24">
        <v>2.0999999999999999E-3</v>
      </c>
      <c r="H532" t="s">
        <v>145</v>
      </c>
      <c r="I532" s="56">
        <v>1300000</v>
      </c>
      <c r="J532" s="55">
        <f t="shared" si="2"/>
        <v>2730</v>
      </c>
      <c r="L532" s="57" t="s">
        <v>254</v>
      </c>
      <c r="M532" s="58">
        <v>1000</v>
      </c>
      <c r="O532" s="57" t="s">
        <v>270</v>
      </c>
      <c r="P532" s="58">
        <v>5600</v>
      </c>
      <c r="R532" s="57" t="s">
        <v>330</v>
      </c>
      <c r="S532" s="58">
        <v>3600</v>
      </c>
    </row>
    <row r="533" spans="3:19" x14ac:dyDescent="0.2">
      <c r="C533" t="s">
        <v>258</v>
      </c>
      <c r="D533" s="33">
        <v>1200</v>
      </c>
      <c r="E533" s="33">
        <v>5000</v>
      </c>
      <c r="F533" s="33">
        <v>9000</v>
      </c>
      <c r="G533" s="24">
        <v>2.0999999999999999E-3</v>
      </c>
      <c r="H533" t="s">
        <v>106</v>
      </c>
      <c r="I533" s="56">
        <v>1700000</v>
      </c>
      <c r="J533" s="55">
        <f t="shared" ref="J533:J596" si="3">G533*I533</f>
        <v>3570</v>
      </c>
      <c r="L533" s="57" t="s">
        <v>103</v>
      </c>
      <c r="M533" s="58">
        <v>5400</v>
      </c>
      <c r="O533" s="57" t="s">
        <v>107</v>
      </c>
      <c r="P533" s="58">
        <v>19000</v>
      </c>
      <c r="R533" s="57" t="s">
        <v>248</v>
      </c>
      <c r="S533" s="58">
        <v>13700</v>
      </c>
    </row>
    <row r="534" spans="3:19" x14ac:dyDescent="0.2">
      <c r="C534" t="s">
        <v>276</v>
      </c>
      <c r="D534" s="33">
        <v>1000</v>
      </c>
      <c r="E534" s="33">
        <v>3000</v>
      </c>
      <c r="F534" s="33">
        <v>13000</v>
      </c>
      <c r="G534" s="24">
        <v>2.0999999999999999E-3</v>
      </c>
      <c r="H534" t="s">
        <v>94</v>
      </c>
      <c r="I534" s="56">
        <v>150000</v>
      </c>
      <c r="J534" s="55">
        <f t="shared" si="3"/>
        <v>315</v>
      </c>
      <c r="L534" s="57" t="s">
        <v>245</v>
      </c>
      <c r="M534" s="58">
        <v>1500</v>
      </c>
      <c r="O534" s="57" t="s">
        <v>198</v>
      </c>
      <c r="P534" s="58">
        <v>12000</v>
      </c>
      <c r="R534" s="57" t="s">
        <v>273</v>
      </c>
      <c r="S534" s="58">
        <v>3500</v>
      </c>
    </row>
    <row r="535" spans="3:19" x14ac:dyDescent="0.2">
      <c r="C535" t="s">
        <v>293</v>
      </c>
      <c r="D535" s="33">
        <v>1000</v>
      </c>
      <c r="E535" s="33">
        <v>5600</v>
      </c>
      <c r="F535" s="33">
        <v>13700</v>
      </c>
      <c r="G535" s="24">
        <v>2.0999999999999999E-3</v>
      </c>
      <c r="H535" t="s">
        <v>119</v>
      </c>
      <c r="I535" s="56">
        <v>270000</v>
      </c>
      <c r="J535" s="55">
        <f t="shared" si="3"/>
        <v>567</v>
      </c>
      <c r="L535" s="57" t="s">
        <v>302</v>
      </c>
      <c r="M535" s="58">
        <v>1500</v>
      </c>
      <c r="O535" s="57" t="s">
        <v>170</v>
      </c>
      <c r="P535" s="58">
        <v>5000</v>
      </c>
      <c r="R535" s="57" t="s">
        <v>234</v>
      </c>
      <c r="S535" s="58">
        <v>10800</v>
      </c>
    </row>
    <row r="536" spans="3:19" x14ac:dyDescent="0.2">
      <c r="C536" t="s">
        <v>196</v>
      </c>
      <c r="D536" s="33">
        <v>9000</v>
      </c>
      <c r="E536" s="32">
        <v>12000</v>
      </c>
      <c r="F536" s="33">
        <v>9000</v>
      </c>
      <c r="G536" s="24">
        <v>2.0999999999999999E-3</v>
      </c>
      <c r="H536" t="s">
        <v>98</v>
      </c>
      <c r="I536" s="56">
        <v>270000</v>
      </c>
      <c r="J536" s="55">
        <f t="shared" si="3"/>
        <v>567</v>
      </c>
      <c r="L536" s="57" t="s">
        <v>128</v>
      </c>
      <c r="M536" s="58">
        <v>5500</v>
      </c>
      <c r="O536" s="57" t="s">
        <v>347</v>
      </c>
      <c r="P536" s="58">
        <v>642100</v>
      </c>
      <c r="R536" s="57" t="s">
        <v>274</v>
      </c>
      <c r="S536" s="58">
        <v>2000</v>
      </c>
    </row>
    <row r="537" spans="3:19" x14ac:dyDescent="0.2">
      <c r="C537" t="s">
        <v>322</v>
      </c>
      <c r="D537" s="33">
        <v>12400</v>
      </c>
      <c r="E537" s="32">
        <v>16200</v>
      </c>
      <c r="F537" s="33">
        <v>3600</v>
      </c>
      <c r="G537" s="24">
        <v>2.0999999999999999E-3</v>
      </c>
      <c r="H537" t="s">
        <v>116</v>
      </c>
      <c r="I537" s="56">
        <v>390000</v>
      </c>
      <c r="J537" s="55">
        <f t="shared" si="3"/>
        <v>819</v>
      </c>
      <c r="L537" s="57" t="s">
        <v>99</v>
      </c>
      <c r="M537" s="58">
        <v>4210</v>
      </c>
      <c r="R537" s="57" t="s">
        <v>97</v>
      </c>
      <c r="S537" s="58">
        <v>9000</v>
      </c>
    </row>
    <row r="538" spans="3:19" x14ac:dyDescent="0.2">
      <c r="C538" t="s">
        <v>250</v>
      </c>
      <c r="D538" s="33">
        <v>1500</v>
      </c>
      <c r="E538" s="32">
        <v>7500</v>
      </c>
      <c r="F538" s="33">
        <v>10800</v>
      </c>
      <c r="G538" s="24">
        <v>2.0999999999999999E-3</v>
      </c>
      <c r="H538" t="s">
        <v>106</v>
      </c>
      <c r="I538" s="56">
        <v>4500000</v>
      </c>
      <c r="J538" s="55">
        <f t="shared" si="3"/>
        <v>9450</v>
      </c>
      <c r="L538" s="57" t="s">
        <v>328</v>
      </c>
      <c r="M538" s="58">
        <v>1000</v>
      </c>
      <c r="R538" s="57" t="s">
        <v>337</v>
      </c>
      <c r="S538" s="58">
        <v>2500</v>
      </c>
    </row>
    <row r="539" spans="3:19" x14ac:dyDescent="0.2">
      <c r="C539" t="s">
        <v>190</v>
      </c>
      <c r="D539" s="33">
        <v>7300</v>
      </c>
      <c r="E539" s="32">
        <v>15500</v>
      </c>
      <c r="F539" s="33">
        <v>12100</v>
      </c>
      <c r="G539" s="24">
        <v>2.0999999999999999E-3</v>
      </c>
      <c r="H539" t="s">
        <v>162</v>
      </c>
      <c r="I539" s="56">
        <v>500000</v>
      </c>
      <c r="J539" s="55">
        <f t="shared" si="3"/>
        <v>1050</v>
      </c>
      <c r="L539" s="57" t="s">
        <v>184</v>
      </c>
      <c r="M539" s="58">
        <v>4500</v>
      </c>
      <c r="R539" s="57" t="s">
        <v>318</v>
      </c>
      <c r="S539" s="58">
        <v>2000</v>
      </c>
    </row>
    <row r="540" spans="3:19" x14ac:dyDescent="0.2">
      <c r="C540" t="s">
        <v>296</v>
      </c>
      <c r="D540" s="33">
        <v>3500</v>
      </c>
      <c r="E540" s="32">
        <v>12000</v>
      </c>
      <c r="F540" s="33">
        <v>3500</v>
      </c>
      <c r="G540" s="24">
        <v>2.0999999999999999E-3</v>
      </c>
      <c r="H540" t="s">
        <v>87</v>
      </c>
      <c r="I540" s="56">
        <v>500000</v>
      </c>
      <c r="J540" s="55">
        <f t="shared" si="3"/>
        <v>1050</v>
      </c>
      <c r="L540" s="57" t="s">
        <v>120</v>
      </c>
      <c r="M540" s="58">
        <v>3400</v>
      </c>
      <c r="R540" s="57" t="s">
        <v>326</v>
      </c>
      <c r="S540" s="58">
        <v>2000</v>
      </c>
    </row>
    <row r="541" spans="3:19" x14ac:dyDescent="0.2">
      <c r="C541" t="s">
        <v>182</v>
      </c>
      <c r="D541" s="33">
        <v>3000</v>
      </c>
      <c r="E541" s="32">
        <v>6000</v>
      </c>
      <c r="F541" s="33">
        <v>2500</v>
      </c>
      <c r="G541" s="24">
        <v>2.0999999999999999E-3</v>
      </c>
      <c r="H541" t="s">
        <v>159</v>
      </c>
      <c r="I541" s="56">
        <v>790000</v>
      </c>
      <c r="J541" s="55">
        <f t="shared" si="3"/>
        <v>1659</v>
      </c>
      <c r="L541" s="57" t="s">
        <v>156</v>
      </c>
      <c r="M541" s="58">
        <v>5700</v>
      </c>
      <c r="R541" s="57" t="s">
        <v>238</v>
      </c>
      <c r="S541" s="58">
        <v>13700</v>
      </c>
    </row>
    <row r="542" spans="3:19" x14ac:dyDescent="0.2">
      <c r="C542" t="s">
        <v>188</v>
      </c>
      <c r="D542" s="33">
        <v>1300</v>
      </c>
      <c r="E542" s="32">
        <v>6000</v>
      </c>
      <c r="F542" s="33">
        <v>4600</v>
      </c>
      <c r="G542" s="24">
        <v>2.0999999999999999E-3</v>
      </c>
      <c r="H542" t="s">
        <v>159</v>
      </c>
      <c r="I542" s="56">
        <v>790000</v>
      </c>
      <c r="J542" s="55">
        <f t="shared" si="3"/>
        <v>1659</v>
      </c>
      <c r="L542" s="57" t="s">
        <v>309</v>
      </c>
      <c r="M542" s="58">
        <v>1200</v>
      </c>
      <c r="R542" s="57" t="s">
        <v>270</v>
      </c>
      <c r="S542" s="58">
        <v>13700</v>
      </c>
    </row>
    <row r="543" spans="3:19" x14ac:dyDescent="0.2">
      <c r="C543" t="s">
        <v>173</v>
      </c>
      <c r="D543" s="33">
        <v>4900</v>
      </c>
      <c r="E543" s="32">
        <v>8400</v>
      </c>
      <c r="F543" s="33">
        <v>7700</v>
      </c>
      <c r="G543" s="24">
        <v>2.0999999999999999E-3</v>
      </c>
      <c r="H543" t="s">
        <v>166</v>
      </c>
      <c r="I543" s="56">
        <v>8200000</v>
      </c>
      <c r="J543" s="55">
        <f t="shared" si="3"/>
        <v>17220</v>
      </c>
      <c r="L543" s="57" t="s">
        <v>174</v>
      </c>
      <c r="M543" s="58">
        <v>5700</v>
      </c>
      <c r="R543" s="57" t="s">
        <v>107</v>
      </c>
      <c r="S543" s="58">
        <v>15000</v>
      </c>
    </row>
    <row r="544" spans="3:19" x14ac:dyDescent="0.2">
      <c r="C544" t="s">
        <v>273</v>
      </c>
      <c r="D544" s="33">
        <v>3500</v>
      </c>
      <c r="E544" s="32">
        <v>12000</v>
      </c>
      <c r="F544" s="33">
        <v>3500</v>
      </c>
      <c r="G544" s="24">
        <v>2.0999999999999999E-3</v>
      </c>
      <c r="H544" t="s">
        <v>87</v>
      </c>
      <c r="I544" s="56">
        <v>8200000</v>
      </c>
      <c r="J544" s="55">
        <f t="shared" si="3"/>
        <v>17220</v>
      </c>
      <c r="L544" s="57" t="s">
        <v>221</v>
      </c>
      <c r="M544" s="58">
        <v>1500</v>
      </c>
      <c r="R544" s="57" t="s">
        <v>198</v>
      </c>
      <c r="S544" s="58">
        <v>7500</v>
      </c>
    </row>
    <row r="545" spans="3:19" x14ac:dyDescent="0.2">
      <c r="C545" t="s">
        <v>234</v>
      </c>
      <c r="D545" s="33">
        <v>1500</v>
      </c>
      <c r="E545" s="32">
        <v>7500</v>
      </c>
      <c r="F545" s="33">
        <v>10800</v>
      </c>
      <c r="G545" s="24">
        <v>2.0999999999999999E-3</v>
      </c>
      <c r="H545" t="s">
        <v>84</v>
      </c>
      <c r="I545" s="56">
        <v>890000</v>
      </c>
      <c r="J545" s="55">
        <f t="shared" si="3"/>
        <v>1868.9999999999998</v>
      </c>
      <c r="L545" s="57" t="s">
        <v>296</v>
      </c>
      <c r="M545" s="58">
        <v>3500</v>
      </c>
      <c r="R545" s="57" t="s">
        <v>170</v>
      </c>
      <c r="S545" s="58">
        <v>5000</v>
      </c>
    </row>
    <row r="546" spans="3:19" x14ac:dyDescent="0.2">
      <c r="C546" t="s">
        <v>189</v>
      </c>
      <c r="D546" s="33">
        <v>13400</v>
      </c>
      <c r="E546" s="32">
        <v>22100</v>
      </c>
      <c r="F546" s="32">
        <v>19400</v>
      </c>
      <c r="G546" s="24">
        <v>2.0999999999999999E-3</v>
      </c>
      <c r="H546" t="s">
        <v>127</v>
      </c>
      <c r="I546" s="56">
        <v>9500000</v>
      </c>
      <c r="J546" s="55">
        <f t="shared" si="3"/>
        <v>19950</v>
      </c>
      <c r="L546" s="57" t="s">
        <v>332</v>
      </c>
      <c r="M546" s="58">
        <v>1000</v>
      </c>
      <c r="R546" s="57" t="s">
        <v>347</v>
      </c>
      <c r="S546" s="58">
        <v>635600</v>
      </c>
    </row>
    <row r="547" spans="3:19" x14ac:dyDescent="0.2">
      <c r="C547" t="s">
        <v>229</v>
      </c>
      <c r="D547" s="33">
        <v>1000</v>
      </c>
      <c r="E547" s="32">
        <v>3000</v>
      </c>
      <c r="F547" s="32">
        <v>13000</v>
      </c>
      <c r="G547" s="24">
        <v>2.0999999999999999E-3</v>
      </c>
      <c r="H547" t="s">
        <v>104</v>
      </c>
      <c r="I547" s="56">
        <v>980000</v>
      </c>
      <c r="J547" s="55">
        <f t="shared" si="3"/>
        <v>2058</v>
      </c>
      <c r="L547" s="57" t="s">
        <v>165</v>
      </c>
      <c r="M547" s="58">
        <v>4500</v>
      </c>
    </row>
    <row r="548" spans="3:19" x14ac:dyDescent="0.2">
      <c r="C548" t="s">
        <v>152</v>
      </c>
      <c r="D548" s="33">
        <v>4900</v>
      </c>
      <c r="E548" s="32">
        <v>8400</v>
      </c>
      <c r="F548" s="32">
        <v>7700</v>
      </c>
      <c r="G548" s="24">
        <v>2E-3</v>
      </c>
      <c r="H548" t="s">
        <v>153</v>
      </c>
      <c r="I548" s="56">
        <v>1100000</v>
      </c>
      <c r="J548" s="55">
        <f t="shared" si="3"/>
        <v>2200</v>
      </c>
      <c r="L548" s="57" t="s">
        <v>118</v>
      </c>
      <c r="M548" s="58">
        <v>1000</v>
      </c>
    </row>
    <row r="549" spans="3:19" x14ac:dyDescent="0.2">
      <c r="C549" t="s">
        <v>185</v>
      </c>
      <c r="D549" s="33">
        <v>6400</v>
      </c>
      <c r="E549" s="32">
        <v>12600</v>
      </c>
      <c r="F549" s="32">
        <v>8600</v>
      </c>
      <c r="G549" s="24">
        <v>2E-3</v>
      </c>
      <c r="H549" t="s">
        <v>127</v>
      </c>
      <c r="I549" s="56">
        <v>1100000</v>
      </c>
      <c r="J549" s="55">
        <f t="shared" si="3"/>
        <v>2200</v>
      </c>
      <c r="L549" s="57" t="s">
        <v>333</v>
      </c>
      <c r="M549" s="58">
        <v>3400</v>
      </c>
    </row>
    <row r="550" spans="3:19" x14ac:dyDescent="0.2">
      <c r="C550" t="s">
        <v>148</v>
      </c>
      <c r="D550" s="33">
        <v>3800</v>
      </c>
      <c r="E550" s="32">
        <v>7900</v>
      </c>
      <c r="F550" s="32">
        <v>6000</v>
      </c>
      <c r="G550" s="24">
        <v>2E-3</v>
      </c>
      <c r="H550" t="s">
        <v>149</v>
      </c>
      <c r="I550" s="56">
        <v>1100000</v>
      </c>
      <c r="J550" s="55">
        <f t="shared" si="3"/>
        <v>2200</v>
      </c>
      <c r="L550" s="57" t="s">
        <v>225</v>
      </c>
      <c r="M550" s="58">
        <v>1500</v>
      </c>
    </row>
    <row r="551" spans="3:19" x14ac:dyDescent="0.2">
      <c r="C551" t="s">
        <v>269</v>
      </c>
      <c r="D551" s="33">
        <v>1500</v>
      </c>
      <c r="E551" s="32">
        <v>7500</v>
      </c>
      <c r="F551" s="32">
        <v>10800</v>
      </c>
      <c r="G551" s="24">
        <v>2E-3</v>
      </c>
      <c r="H551" t="s">
        <v>106</v>
      </c>
      <c r="I551" s="56">
        <v>1700000</v>
      </c>
      <c r="J551" s="55">
        <f t="shared" si="3"/>
        <v>3400</v>
      </c>
      <c r="L551" s="57" t="s">
        <v>241</v>
      </c>
      <c r="M551" s="58">
        <v>12000</v>
      </c>
    </row>
    <row r="552" spans="3:19" x14ac:dyDescent="0.2">
      <c r="C552" t="s">
        <v>278</v>
      </c>
      <c r="D552" s="33">
        <v>12400</v>
      </c>
      <c r="E552" s="32">
        <v>16200</v>
      </c>
      <c r="F552" s="32">
        <v>3600</v>
      </c>
      <c r="G552" s="24">
        <v>2E-3</v>
      </c>
      <c r="H552" t="s">
        <v>116</v>
      </c>
      <c r="I552" s="56">
        <v>300000</v>
      </c>
      <c r="J552" s="55">
        <f t="shared" si="3"/>
        <v>600</v>
      </c>
      <c r="L552" s="57" t="s">
        <v>342</v>
      </c>
      <c r="M552" s="58">
        <v>3000</v>
      </c>
    </row>
    <row r="553" spans="3:19" x14ac:dyDescent="0.2">
      <c r="C553" t="s">
        <v>213</v>
      </c>
      <c r="D553" s="33">
        <v>800</v>
      </c>
      <c r="E553" s="32">
        <v>7000</v>
      </c>
      <c r="F553" s="32">
        <v>2000</v>
      </c>
      <c r="G553" s="24">
        <v>2E-3</v>
      </c>
      <c r="H553" t="s">
        <v>106</v>
      </c>
      <c r="I553" s="56">
        <v>4100000</v>
      </c>
      <c r="J553" s="55">
        <f t="shared" si="3"/>
        <v>8200</v>
      </c>
      <c r="L553" s="57" t="s">
        <v>246</v>
      </c>
      <c r="M553" s="58">
        <v>1000</v>
      </c>
    </row>
    <row r="554" spans="3:19" x14ac:dyDescent="0.2">
      <c r="C554" t="s">
        <v>245</v>
      </c>
      <c r="D554" s="33">
        <v>1500</v>
      </c>
      <c r="E554" s="32">
        <v>7500</v>
      </c>
      <c r="F554" s="32">
        <v>10800</v>
      </c>
      <c r="G554" s="24">
        <v>2E-3</v>
      </c>
      <c r="H554" t="s">
        <v>106</v>
      </c>
      <c r="I554" s="56">
        <v>5900000</v>
      </c>
      <c r="J554" s="55">
        <f t="shared" si="3"/>
        <v>11800</v>
      </c>
      <c r="L554" s="57" t="s">
        <v>150</v>
      </c>
      <c r="M554" s="58">
        <v>9400</v>
      </c>
    </row>
    <row r="555" spans="3:19" x14ac:dyDescent="0.2">
      <c r="C555" t="s">
        <v>328</v>
      </c>
      <c r="D555" s="33">
        <v>1000</v>
      </c>
      <c r="E555" s="32">
        <v>3000</v>
      </c>
      <c r="F555" s="32">
        <v>13000</v>
      </c>
      <c r="G555" s="24">
        <v>2E-3</v>
      </c>
      <c r="H555" t="s">
        <v>94</v>
      </c>
      <c r="I555" s="56">
        <v>500000</v>
      </c>
      <c r="J555" s="55">
        <f t="shared" si="3"/>
        <v>1000</v>
      </c>
      <c r="L555" s="57" t="s">
        <v>220</v>
      </c>
      <c r="M555" s="58">
        <v>12400</v>
      </c>
    </row>
    <row r="556" spans="3:19" x14ac:dyDescent="0.2">
      <c r="C556" t="s">
        <v>309</v>
      </c>
      <c r="D556" s="33">
        <v>1200</v>
      </c>
      <c r="E556" s="32">
        <v>5000</v>
      </c>
      <c r="F556" s="32">
        <v>9000</v>
      </c>
      <c r="G556" s="24">
        <v>2E-3</v>
      </c>
      <c r="H556" t="s">
        <v>91</v>
      </c>
      <c r="I556" s="56">
        <v>500000</v>
      </c>
      <c r="J556" s="55">
        <f t="shared" si="3"/>
        <v>1000</v>
      </c>
      <c r="L556" s="57" t="s">
        <v>217</v>
      </c>
      <c r="M556" s="58">
        <v>1200</v>
      </c>
    </row>
    <row r="557" spans="3:19" x14ac:dyDescent="0.2">
      <c r="C557" t="s">
        <v>262</v>
      </c>
      <c r="D557" s="33">
        <v>1000</v>
      </c>
      <c r="E557" s="32">
        <v>5600</v>
      </c>
      <c r="F557" s="32">
        <v>13700</v>
      </c>
      <c r="G557" s="24">
        <v>2E-3</v>
      </c>
      <c r="H557" t="s">
        <v>116</v>
      </c>
      <c r="I557" s="56">
        <v>500000</v>
      </c>
      <c r="J557" s="55">
        <f t="shared" si="3"/>
        <v>1000</v>
      </c>
      <c r="L557" s="57" t="s">
        <v>321</v>
      </c>
      <c r="M557" s="58">
        <v>3000</v>
      </c>
    </row>
    <row r="558" spans="3:19" x14ac:dyDescent="0.2">
      <c r="C558" t="s">
        <v>209</v>
      </c>
      <c r="D558" s="33">
        <v>5400</v>
      </c>
      <c r="E558" s="32">
        <v>10000</v>
      </c>
      <c r="F558" s="32">
        <v>7500</v>
      </c>
      <c r="G558" s="24">
        <v>2E-3</v>
      </c>
      <c r="H558" t="s">
        <v>104</v>
      </c>
      <c r="I558" s="56">
        <v>500000</v>
      </c>
      <c r="J558" s="55">
        <f t="shared" si="3"/>
        <v>1000</v>
      </c>
      <c r="L558" s="57" t="s">
        <v>126</v>
      </c>
      <c r="M558" s="58">
        <v>6400</v>
      </c>
    </row>
    <row r="559" spans="3:19" x14ac:dyDescent="0.2">
      <c r="C559" t="s">
        <v>308</v>
      </c>
      <c r="D559" s="33">
        <v>12000</v>
      </c>
      <c r="E559" s="32">
        <v>15000</v>
      </c>
      <c r="F559" s="32">
        <v>2000</v>
      </c>
      <c r="G559" s="24">
        <v>2E-3</v>
      </c>
      <c r="H559" t="s">
        <v>89</v>
      </c>
      <c r="I559" s="56">
        <v>6200000</v>
      </c>
      <c r="J559" s="55">
        <f t="shared" si="3"/>
        <v>12400</v>
      </c>
      <c r="L559" s="57" t="s">
        <v>88</v>
      </c>
      <c r="M559" s="58">
        <v>12000</v>
      </c>
    </row>
    <row r="560" spans="3:19" x14ac:dyDescent="0.2">
      <c r="C560" t="s">
        <v>201</v>
      </c>
      <c r="D560" s="33">
        <v>13000</v>
      </c>
      <c r="E560" s="32">
        <v>19000</v>
      </c>
      <c r="F560" s="32">
        <v>15000</v>
      </c>
      <c r="G560" s="24">
        <v>2E-3</v>
      </c>
      <c r="H560" t="s">
        <v>108</v>
      </c>
      <c r="I560" s="56">
        <v>7000000</v>
      </c>
      <c r="J560" s="55">
        <f t="shared" si="3"/>
        <v>14000</v>
      </c>
      <c r="L560" s="57" t="s">
        <v>277</v>
      </c>
      <c r="M560" s="58">
        <v>3000</v>
      </c>
    </row>
    <row r="561" spans="3:13" x14ac:dyDescent="0.2">
      <c r="C561" t="s">
        <v>288</v>
      </c>
      <c r="D561" s="33">
        <v>3000</v>
      </c>
      <c r="E561" s="32">
        <v>6000</v>
      </c>
      <c r="F561" s="32">
        <v>2500</v>
      </c>
      <c r="G561" s="24">
        <v>2E-3</v>
      </c>
      <c r="H561" t="s">
        <v>116</v>
      </c>
      <c r="I561" s="56">
        <v>890000</v>
      </c>
      <c r="J561" s="55">
        <f t="shared" si="3"/>
        <v>1780</v>
      </c>
      <c r="L561" s="57" t="s">
        <v>257</v>
      </c>
      <c r="M561" s="58">
        <v>12000</v>
      </c>
    </row>
    <row r="562" spans="3:13" x14ac:dyDescent="0.2">
      <c r="C562" t="s">
        <v>210</v>
      </c>
      <c r="D562" s="33">
        <v>1000</v>
      </c>
      <c r="E562" s="32">
        <v>5000</v>
      </c>
      <c r="F562" s="32">
        <v>3000</v>
      </c>
      <c r="G562" s="24">
        <v>2E-3</v>
      </c>
      <c r="H562" t="s">
        <v>106</v>
      </c>
      <c r="I562" s="56">
        <v>980000</v>
      </c>
      <c r="J562" s="55">
        <f t="shared" si="3"/>
        <v>1960</v>
      </c>
      <c r="L562" s="57" t="s">
        <v>262</v>
      </c>
      <c r="M562" s="58">
        <v>1000</v>
      </c>
    </row>
    <row r="563" spans="3:13" x14ac:dyDescent="0.2">
      <c r="C563" t="s">
        <v>312</v>
      </c>
      <c r="D563" s="33">
        <v>12400</v>
      </c>
      <c r="E563" s="32">
        <v>16200</v>
      </c>
      <c r="F563" s="32">
        <v>3600</v>
      </c>
      <c r="G563" s="24">
        <v>1.9E-3</v>
      </c>
      <c r="H563" t="s">
        <v>116</v>
      </c>
      <c r="I563" s="56">
        <v>1100000</v>
      </c>
      <c r="J563" s="55">
        <f t="shared" si="3"/>
        <v>2090</v>
      </c>
      <c r="L563" s="57" t="s">
        <v>182</v>
      </c>
      <c r="M563" s="58">
        <v>3000</v>
      </c>
    </row>
    <row r="564" spans="3:13" x14ac:dyDescent="0.2">
      <c r="C564" t="s">
        <v>236</v>
      </c>
      <c r="D564" s="33">
        <v>3400</v>
      </c>
      <c r="E564" s="32">
        <v>7000</v>
      </c>
      <c r="F564" s="32">
        <v>4400</v>
      </c>
      <c r="G564" s="24">
        <v>1.9E-3</v>
      </c>
      <c r="H564" t="s">
        <v>89</v>
      </c>
      <c r="I564" s="56">
        <v>1900000</v>
      </c>
      <c r="J564" s="55">
        <f t="shared" si="3"/>
        <v>3610</v>
      </c>
      <c r="L564" s="57" t="s">
        <v>334</v>
      </c>
      <c r="M564" s="58">
        <v>3500</v>
      </c>
    </row>
    <row r="565" spans="3:13" x14ac:dyDescent="0.2">
      <c r="C565" t="s">
        <v>272</v>
      </c>
      <c r="D565" s="33">
        <v>5500</v>
      </c>
      <c r="E565" s="32">
        <v>29000</v>
      </c>
      <c r="F565" s="32">
        <v>2500</v>
      </c>
      <c r="G565" s="24">
        <v>1.9E-3</v>
      </c>
      <c r="H565" t="s">
        <v>84</v>
      </c>
      <c r="I565" s="56">
        <v>2900000</v>
      </c>
      <c r="J565" s="55">
        <f t="shared" si="3"/>
        <v>5510</v>
      </c>
      <c r="L565" s="57" t="s">
        <v>314</v>
      </c>
      <c r="M565" s="58">
        <v>1000</v>
      </c>
    </row>
    <row r="566" spans="3:13" x14ac:dyDescent="0.2">
      <c r="C566" t="s">
        <v>240</v>
      </c>
      <c r="D566" s="33">
        <v>3500</v>
      </c>
      <c r="E566" s="32">
        <v>12000</v>
      </c>
      <c r="F566" s="32">
        <v>3500</v>
      </c>
      <c r="G566" s="24">
        <v>1.9E-3</v>
      </c>
      <c r="H566" t="s">
        <v>87</v>
      </c>
      <c r="I566" s="56">
        <v>4100000</v>
      </c>
      <c r="J566" s="55">
        <f t="shared" si="3"/>
        <v>7790</v>
      </c>
      <c r="L566" s="57" t="s">
        <v>226</v>
      </c>
      <c r="M566" s="58">
        <v>1000</v>
      </c>
    </row>
    <row r="567" spans="3:13" x14ac:dyDescent="0.2">
      <c r="C567" t="s">
        <v>305</v>
      </c>
      <c r="D567" s="33">
        <v>1500</v>
      </c>
      <c r="E567" s="32">
        <v>7500</v>
      </c>
      <c r="F567" s="32">
        <v>10800</v>
      </c>
      <c r="G567" s="24">
        <v>1.9E-3</v>
      </c>
      <c r="H567" t="s">
        <v>106</v>
      </c>
      <c r="I567" s="56">
        <v>4100000</v>
      </c>
      <c r="J567" s="55">
        <f t="shared" si="3"/>
        <v>7790</v>
      </c>
      <c r="L567" s="57" t="s">
        <v>202</v>
      </c>
      <c r="M567" s="58">
        <v>7000</v>
      </c>
    </row>
    <row r="568" spans="3:13" x14ac:dyDescent="0.2">
      <c r="C568" t="s">
        <v>156</v>
      </c>
      <c r="D568" s="33">
        <v>5700</v>
      </c>
      <c r="E568" s="32">
        <v>12100</v>
      </c>
      <c r="F568" s="32">
        <v>11000</v>
      </c>
      <c r="G568" s="24">
        <v>1.9E-3</v>
      </c>
      <c r="H568" t="s">
        <v>157</v>
      </c>
      <c r="I568" s="56">
        <v>4500000</v>
      </c>
      <c r="J568" s="55">
        <f t="shared" si="3"/>
        <v>8550</v>
      </c>
      <c r="L568" s="57" t="s">
        <v>90</v>
      </c>
      <c r="M568" s="58">
        <v>1200</v>
      </c>
    </row>
    <row r="569" spans="3:13" x14ac:dyDescent="0.2">
      <c r="C569" t="s">
        <v>332</v>
      </c>
      <c r="D569" s="33">
        <v>1000</v>
      </c>
      <c r="E569" s="32">
        <v>5600</v>
      </c>
      <c r="F569" s="32">
        <v>13700</v>
      </c>
      <c r="G569" s="24">
        <v>1.9E-3</v>
      </c>
      <c r="H569" t="s">
        <v>106</v>
      </c>
      <c r="I569" s="56">
        <v>4500000</v>
      </c>
      <c r="J569" s="55">
        <f t="shared" si="3"/>
        <v>8550</v>
      </c>
      <c r="L569" s="57" t="s">
        <v>249</v>
      </c>
      <c r="M569" s="58">
        <v>12400</v>
      </c>
    </row>
    <row r="570" spans="3:13" x14ac:dyDescent="0.2">
      <c r="C570" t="s">
        <v>241</v>
      </c>
      <c r="D570" s="33">
        <v>12000</v>
      </c>
      <c r="E570" s="32">
        <v>15000</v>
      </c>
      <c r="F570" s="32">
        <v>2000</v>
      </c>
      <c r="G570" s="24">
        <v>1.9E-3</v>
      </c>
      <c r="H570" t="s">
        <v>89</v>
      </c>
      <c r="I570" s="56">
        <v>500000</v>
      </c>
      <c r="J570" s="55">
        <f t="shared" si="3"/>
        <v>950</v>
      </c>
      <c r="L570" s="57" t="s">
        <v>188</v>
      </c>
      <c r="M570" s="58">
        <v>1300</v>
      </c>
    </row>
    <row r="571" spans="3:13" x14ac:dyDescent="0.2">
      <c r="C571" t="s">
        <v>257</v>
      </c>
      <c r="D571" s="33">
        <v>12000</v>
      </c>
      <c r="E571" s="32">
        <v>15000</v>
      </c>
      <c r="F571" s="32">
        <v>2000</v>
      </c>
      <c r="G571" s="24">
        <v>1.9E-3</v>
      </c>
      <c r="H571" t="s">
        <v>96</v>
      </c>
      <c r="I571" s="56">
        <v>500000</v>
      </c>
      <c r="J571" s="55">
        <f t="shared" si="3"/>
        <v>950</v>
      </c>
      <c r="L571" s="57" t="s">
        <v>289</v>
      </c>
      <c r="M571" s="58">
        <v>1500</v>
      </c>
    </row>
    <row r="572" spans="3:13" x14ac:dyDescent="0.2">
      <c r="C572" t="s">
        <v>317</v>
      </c>
      <c r="D572" s="33">
        <v>3500</v>
      </c>
      <c r="E572" s="32">
        <v>12000</v>
      </c>
      <c r="F572" s="32">
        <v>3500</v>
      </c>
      <c r="G572" s="24">
        <v>1.9E-3</v>
      </c>
      <c r="H572" t="s">
        <v>87</v>
      </c>
      <c r="I572" s="56">
        <v>500000</v>
      </c>
      <c r="J572" s="55">
        <f t="shared" si="3"/>
        <v>950</v>
      </c>
      <c r="L572" s="57" t="s">
        <v>317</v>
      </c>
      <c r="M572" s="58">
        <v>3500</v>
      </c>
    </row>
    <row r="573" spans="3:13" x14ac:dyDescent="0.2">
      <c r="C573" t="s">
        <v>172</v>
      </c>
      <c r="D573" s="33">
        <v>5400</v>
      </c>
      <c r="E573" s="32">
        <v>10000</v>
      </c>
      <c r="F573" s="32">
        <v>7500</v>
      </c>
      <c r="G573" s="24">
        <v>1.9E-3</v>
      </c>
      <c r="H573" t="s">
        <v>84</v>
      </c>
      <c r="I573" s="56">
        <v>700000</v>
      </c>
      <c r="J573" s="55">
        <f t="shared" si="3"/>
        <v>1330</v>
      </c>
      <c r="L573" s="57" t="s">
        <v>172</v>
      </c>
      <c r="M573" s="58">
        <v>5400</v>
      </c>
    </row>
    <row r="574" spans="3:13" x14ac:dyDescent="0.2">
      <c r="C574" t="s">
        <v>233</v>
      </c>
      <c r="D574" s="33">
        <v>12400</v>
      </c>
      <c r="E574" s="32">
        <v>16200</v>
      </c>
      <c r="F574" s="32">
        <v>3600</v>
      </c>
      <c r="G574" s="24">
        <v>1.9E-3</v>
      </c>
      <c r="H574" t="s">
        <v>106</v>
      </c>
      <c r="I574" s="56">
        <v>8200000</v>
      </c>
      <c r="J574" s="55">
        <f t="shared" si="3"/>
        <v>15580</v>
      </c>
      <c r="L574" s="57" t="s">
        <v>281</v>
      </c>
      <c r="M574" s="58">
        <v>3400</v>
      </c>
    </row>
    <row r="575" spans="3:13" x14ac:dyDescent="0.2">
      <c r="C575" t="s">
        <v>136</v>
      </c>
      <c r="D575" s="33">
        <v>800</v>
      </c>
      <c r="E575" s="32">
        <v>8800</v>
      </c>
      <c r="F575" s="32">
        <v>3900</v>
      </c>
      <c r="G575" s="24">
        <v>1.9E-3</v>
      </c>
      <c r="H575" t="s">
        <v>137</v>
      </c>
      <c r="I575" s="56">
        <v>8200000</v>
      </c>
      <c r="J575" s="55">
        <f t="shared" si="3"/>
        <v>15580</v>
      </c>
      <c r="L575" s="57" t="s">
        <v>173</v>
      </c>
      <c r="M575" s="58">
        <v>4900</v>
      </c>
    </row>
    <row r="576" spans="3:13" x14ac:dyDescent="0.2">
      <c r="C576" t="s">
        <v>325</v>
      </c>
      <c r="D576" s="33">
        <v>3400</v>
      </c>
      <c r="E576" s="32">
        <v>7000</v>
      </c>
      <c r="F576" s="32">
        <v>4400</v>
      </c>
      <c r="G576" s="24">
        <v>1.9E-3</v>
      </c>
      <c r="H576" t="s">
        <v>121</v>
      </c>
      <c r="I576" s="56">
        <v>800000</v>
      </c>
      <c r="J576" s="55">
        <f t="shared" si="3"/>
        <v>1520</v>
      </c>
      <c r="L576" s="57" t="s">
        <v>330</v>
      </c>
      <c r="M576" s="58">
        <v>12400</v>
      </c>
    </row>
    <row r="577" spans="3:13" x14ac:dyDescent="0.2">
      <c r="C577" t="s">
        <v>112</v>
      </c>
      <c r="D577" s="33">
        <v>5700</v>
      </c>
      <c r="E577" s="32">
        <v>29300</v>
      </c>
      <c r="F577" s="32">
        <v>2900</v>
      </c>
      <c r="G577" s="24">
        <v>1.8E-3</v>
      </c>
      <c r="H577" t="s">
        <v>110</v>
      </c>
      <c r="I577" s="56">
        <v>1200000</v>
      </c>
      <c r="J577" s="55">
        <f t="shared" si="3"/>
        <v>2160</v>
      </c>
      <c r="L577" s="57" t="s">
        <v>341</v>
      </c>
      <c r="M577" s="58">
        <v>1000</v>
      </c>
    </row>
    <row r="578" spans="3:13" x14ac:dyDescent="0.2">
      <c r="C578" t="s">
        <v>184</v>
      </c>
      <c r="D578" s="33">
        <v>4500</v>
      </c>
      <c r="E578" s="32">
        <v>6600</v>
      </c>
      <c r="F578" s="32">
        <v>6800</v>
      </c>
      <c r="G578" s="24">
        <v>1.8E-3</v>
      </c>
      <c r="H578" t="s">
        <v>125</v>
      </c>
      <c r="I578" s="56">
        <v>1900000</v>
      </c>
      <c r="J578" s="55">
        <f t="shared" si="3"/>
        <v>3420</v>
      </c>
      <c r="L578" s="57" t="s">
        <v>248</v>
      </c>
      <c r="M578" s="58">
        <v>1000</v>
      </c>
    </row>
    <row r="579" spans="3:13" x14ac:dyDescent="0.2">
      <c r="C579" t="s">
        <v>221</v>
      </c>
      <c r="D579" s="33">
        <v>1500</v>
      </c>
      <c r="E579" s="32">
        <v>7500</v>
      </c>
      <c r="F579" s="32">
        <v>10800</v>
      </c>
      <c r="G579" s="24">
        <v>1.8E-3</v>
      </c>
      <c r="H579" t="s">
        <v>106</v>
      </c>
      <c r="I579" s="56">
        <v>1900000</v>
      </c>
      <c r="J579" s="55">
        <f t="shared" si="3"/>
        <v>3420</v>
      </c>
      <c r="L579" s="57" t="s">
        <v>273</v>
      </c>
      <c r="M579" s="58">
        <v>3500</v>
      </c>
    </row>
    <row r="580" spans="3:13" x14ac:dyDescent="0.2">
      <c r="C580" t="s">
        <v>341</v>
      </c>
      <c r="D580" s="33">
        <v>1000</v>
      </c>
      <c r="E580" s="32">
        <v>3000</v>
      </c>
      <c r="F580" s="32">
        <v>13000</v>
      </c>
      <c r="G580" s="24">
        <v>1.8E-3</v>
      </c>
      <c r="H580" t="s">
        <v>121</v>
      </c>
      <c r="I580" s="56">
        <v>1900000</v>
      </c>
      <c r="J580" s="55">
        <f t="shared" si="3"/>
        <v>3420</v>
      </c>
      <c r="L580" s="57" t="s">
        <v>164</v>
      </c>
      <c r="M580" s="58">
        <v>6500</v>
      </c>
    </row>
    <row r="581" spans="3:13" x14ac:dyDescent="0.2">
      <c r="C581" t="s">
        <v>265</v>
      </c>
      <c r="D581" s="33">
        <v>3400</v>
      </c>
      <c r="E581" s="32">
        <v>7000</v>
      </c>
      <c r="F581" s="32">
        <v>4400</v>
      </c>
      <c r="G581" s="24">
        <v>1.8E-3</v>
      </c>
      <c r="H581" t="s">
        <v>121</v>
      </c>
      <c r="I581" s="56">
        <v>2500000</v>
      </c>
      <c r="J581" s="55">
        <f t="shared" si="3"/>
        <v>4500</v>
      </c>
      <c r="L581" s="57" t="s">
        <v>234</v>
      </c>
      <c r="M581" s="58">
        <v>1500</v>
      </c>
    </row>
    <row r="582" spans="3:13" x14ac:dyDescent="0.2">
      <c r="C582" t="s">
        <v>252</v>
      </c>
      <c r="D582" s="33">
        <v>3400</v>
      </c>
      <c r="E582" s="32">
        <v>7000</v>
      </c>
      <c r="F582" s="32">
        <v>4400</v>
      </c>
      <c r="G582" s="24">
        <v>1.8E-3</v>
      </c>
      <c r="H582" t="s">
        <v>121</v>
      </c>
      <c r="I582" s="56">
        <v>390000</v>
      </c>
      <c r="J582" s="55">
        <f t="shared" si="3"/>
        <v>702</v>
      </c>
      <c r="L582" s="57" t="s">
        <v>274</v>
      </c>
      <c r="M582" s="58">
        <v>12000</v>
      </c>
    </row>
    <row r="583" spans="3:13" x14ac:dyDescent="0.2">
      <c r="C583" t="s">
        <v>256</v>
      </c>
      <c r="D583" s="33">
        <v>3500</v>
      </c>
      <c r="E583" s="32">
        <v>12000</v>
      </c>
      <c r="F583" s="32">
        <v>3500</v>
      </c>
      <c r="G583" s="24">
        <v>1.8E-3</v>
      </c>
      <c r="H583" t="s">
        <v>87</v>
      </c>
      <c r="I583" s="56">
        <v>500000</v>
      </c>
      <c r="J583" s="55">
        <f t="shared" si="3"/>
        <v>900</v>
      </c>
      <c r="L583" s="57" t="s">
        <v>209</v>
      </c>
      <c r="M583" s="58">
        <v>5400</v>
      </c>
    </row>
    <row r="584" spans="3:13" x14ac:dyDescent="0.2">
      <c r="C584" t="s">
        <v>340</v>
      </c>
      <c r="D584" s="33">
        <v>1200</v>
      </c>
      <c r="E584" s="32">
        <v>5000</v>
      </c>
      <c r="F584" s="32">
        <v>9000</v>
      </c>
      <c r="G584" s="24">
        <v>1.8E-3</v>
      </c>
      <c r="H584" t="s">
        <v>119</v>
      </c>
      <c r="I584" s="56">
        <v>8200000</v>
      </c>
      <c r="J584" s="55">
        <f t="shared" si="3"/>
        <v>14760</v>
      </c>
      <c r="L584" s="57" t="s">
        <v>97</v>
      </c>
      <c r="M584" s="58">
        <v>9000</v>
      </c>
    </row>
    <row r="585" spans="3:13" x14ac:dyDescent="0.2">
      <c r="C585" t="s">
        <v>320</v>
      </c>
      <c r="D585" s="33">
        <v>1000</v>
      </c>
      <c r="E585" s="32">
        <v>3000</v>
      </c>
      <c r="F585" s="32">
        <v>13000</v>
      </c>
      <c r="G585" s="24">
        <v>1.6999999999999999E-3</v>
      </c>
      <c r="H585" t="s">
        <v>94</v>
      </c>
      <c r="I585" s="56">
        <v>2900000</v>
      </c>
      <c r="J585" s="55">
        <f t="shared" si="3"/>
        <v>4930</v>
      </c>
      <c r="L585" s="57" t="s">
        <v>337</v>
      </c>
      <c r="M585" s="58">
        <v>5500</v>
      </c>
    </row>
    <row r="586" spans="3:13" x14ac:dyDescent="0.2">
      <c r="C586" t="s">
        <v>95</v>
      </c>
      <c r="D586" s="33">
        <v>3000</v>
      </c>
      <c r="E586" s="32">
        <v>6000</v>
      </c>
      <c r="F586" s="32">
        <v>2500</v>
      </c>
      <c r="G586" s="24">
        <v>1.6999999999999999E-3</v>
      </c>
      <c r="H586" t="s">
        <v>96</v>
      </c>
      <c r="I586" s="56">
        <v>3200000</v>
      </c>
      <c r="J586" s="55">
        <f t="shared" si="3"/>
        <v>5440</v>
      </c>
      <c r="L586" s="57" t="s">
        <v>233</v>
      </c>
      <c r="M586" s="58">
        <v>12400</v>
      </c>
    </row>
    <row r="587" spans="3:13" x14ac:dyDescent="0.2">
      <c r="C587" t="s">
        <v>205</v>
      </c>
      <c r="D587" s="33">
        <v>3600</v>
      </c>
      <c r="E587" s="32">
        <v>12800</v>
      </c>
      <c r="F587" s="32">
        <v>4700</v>
      </c>
      <c r="G587" s="24">
        <v>1.6999999999999999E-3</v>
      </c>
      <c r="H587" t="s">
        <v>114</v>
      </c>
      <c r="I587" s="56">
        <v>300000</v>
      </c>
      <c r="J587" s="55">
        <f t="shared" si="3"/>
        <v>510</v>
      </c>
      <c r="L587" s="57" t="s">
        <v>265</v>
      </c>
      <c r="M587" s="58">
        <v>3400</v>
      </c>
    </row>
    <row r="588" spans="3:13" x14ac:dyDescent="0.2">
      <c r="C588" t="s">
        <v>285</v>
      </c>
      <c r="D588" s="33">
        <v>12000</v>
      </c>
      <c r="E588" s="32">
        <v>15000</v>
      </c>
      <c r="F588" s="32">
        <v>2000</v>
      </c>
      <c r="G588" s="24">
        <v>1.6999999999999999E-3</v>
      </c>
      <c r="H588" t="s">
        <v>106</v>
      </c>
      <c r="I588" s="56">
        <v>4100000</v>
      </c>
      <c r="J588" s="55">
        <f t="shared" si="3"/>
        <v>6970</v>
      </c>
      <c r="L588" s="57" t="s">
        <v>318</v>
      </c>
      <c r="M588" s="58">
        <v>12000</v>
      </c>
    </row>
    <row r="589" spans="3:13" x14ac:dyDescent="0.2">
      <c r="C589" t="s">
        <v>103</v>
      </c>
      <c r="D589" s="33">
        <v>5400</v>
      </c>
      <c r="E589" s="32">
        <v>10000</v>
      </c>
      <c r="F589" s="32">
        <v>7500</v>
      </c>
      <c r="G589" s="24">
        <v>1.6999999999999999E-3</v>
      </c>
      <c r="H589" t="s">
        <v>104</v>
      </c>
      <c r="I589" s="56">
        <v>4500000</v>
      </c>
      <c r="J589" s="55">
        <f t="shared" si="3"/>
        <v>7650</v>
      </c>
      <c r="L589" s="57" t="s">
        <v>136</v>
      </c>
      <c r="M589" s="58">
        <v>800</v>
      </c>
    </row>
    <row r="590" spans="3:13" x14ac:dyDescent="0.2">
      <c r="C590" t="s">
        <v>217</v>
      </c>
      <c r="D590" s="33">
        <v>1200</v>
      </c>
      <c r="E590" s="32">
        <v>5000</v>
      </c>
      <c r="F590" s="32">
        <v>9000</v>
      </c>
      <c r="G590" s="24">
        <v>1.6999999999999999E-3</v>
      </c>
      <c r="H590" t="s">
        <v>91</v>
      </c>
      <c r="I590" s="56">
        <v>4500000</v>
      </c>
      <c r="J590" s="55">
        <f t="shared" si="3"/>
        <v>7650</v>
      </c>
      <c r="L590" s="57" t="s">
        <v>308</v>
      </c>
      <c r="M590" s="58">
        <v>12000</v>
      </c>
    </row>
    <row r="591" spans="3:13" x14ac:dyDescent="0.2">
      <c r="C591" t="s">
        <v>88</v>
      </c>
      <c r="D591" s="33">
        <v>12000</v>
      </c>
      <c r="E591" s="32">
        <v>15000</v>
      </c>
      <c r="F591" s="32">
        <v>2000</v>
      </c>
      <c r="G591" s="24">
        <v>1.6999999999999999E-3</v>
      </c>
      <c r="H591" t="s">
        <v>89</v>
      </c>
      <c r="I591" s="56">
        <v>500000</v>
      </c>
      <c r="J591" s="55">
        <f t="shared" si="3"/>
        <v>850</v>
      </c>
      <c r="L591" s="57" t="s">
        <v>181</v>
      </c>
      <c r="M591" s="58">
        <v>1000</v>
      </c>
    </row>
    <row r="592" spans="3:13" x14ac:dyDescent="0.2">
      <c r="C592" t="s">
        <v>164</v>
      </c>
      <c r="D592" s="33">
        <v>6500</v>
      </c>
      <c r="E592" s="32">
        <v>29900</v>
      </c>
      <c r="F592" s="32">
        <v>5300</v>
      </c>
      <c r="G592" s="24">
        <v>1.6999999999999999E-3</v>
      </c>
      <c r="H592" t="s">
        <v>84</v>
      </c>
      <c r="I592" s="56">
        <v>800000</v>
      </c>
      <c r="J592" s="55">
        <f t="shared" si="3"/>
        <v>1360</v>
      </c>
      <c r="L592" s="57" t="s">
        <v>326</v>
      </c>
      <c r="M592" s="58">
        <v>12000</v>
      </c>
    </row>
    <row r="593" spans="3:13" x14ac:dyDescent="0.2">
      <c r="C593" t="s">
        <v>181</v>
      </c>
      <c r="D593" s="33">
        <v>1000</v>
      </c>
      <c r="E593" s="32">
        <v>3000</v>
      </c>
      <c r="F593" s="32">
        <v>13000</v>
      </c>
      <c r="G593" s="24">
        <v>1.6999999999999999E-3</v>
      </c>
      <c r="H593" t="s">
        <v>157</v>
      </c>
      <c r="I593" s="56">
        <v>890000</v>
      </c>
      <c r="J593" s="55">
        <f t="shared" si="3"/>
        <v>1513</v>
      </c>
      <c r="L593" s="57" t="s">
        <v>238</v>
      </c>
      <c r="M593" s="58">
        <v>1000</v>
      </c>
    </row>
    <row r="594" spans="3:13" x14ac:dyDescent="0.2">
      <c r="C594" t="s">
        <v>192</v>
      </c>
      <c r="D594" s="33">
        <v>6500</v>
      </c>
      <c r="E594" s="32">
        <v>29900</v>
      </c>
      <c r="F594" s="32">
        <v>5300</v>
      </c>
      <c r="G594" s="24">
        <v>1.6999999999999999E-3</v>
      </c>
      <c r="H594" t="s">
        <v>84</v>
      </c>
      <c r="I594" s="56">
        <v>980000</v>
      </c>
      <c r="J594" s="55">
        <f t="shared" si="3"/>
        <v>1666</v>
      </c>
      <c r="L594" s="57" t="s">
        <v>270</v>
      </c>
      <c r="M594" s="58">
        <v>1000</v>
      </c>
    </row>
    <row r="595" spans="3:13" x14ac:dyDescent="0.2">
      <c r="C595" t="s">
        <v>313</v>
      </c>
      <c r="D595" s="33">
        <v>1500</v>
      </c>
      <c r="E595" s="32">
        <v>7500</v>
      </c>
      <c r="F595" s="32">
        <v>10800</v>
      </c>
      <c r="G595" s="24">
        <v>1.6000000000000001E-3</v>
      </c>
      <c r="H595" t="s">
        <v>106</v>
      </c>
      <c r="I595" s="56">
        <v>100000</v>
      </c>
      <c r="J595" s="55">
        <f t="shared" si="3"/>
        <v>160</v>
      </c>
      <c r="L595" s="57" t="s">
        <v>325</v>
      </c>
      <c r="M595" s="58">
        <v>3400</v>
      </c>
    </row>
    <row r="596" spans="3:13" x14ac:dyDescent="0.2">
      <c r="C596" t="s">
        <v>105</v>
      </c>
      <c r="D596" s="33">
        <v>1000</v>
      </c>
      <c r="E596" s="32">
        <v>5000</v>
      </c>
      <c r="F596" s="32">
        <v>3000</v>
      </c>
      <c r="G596" s="24">
        <v>1.6000000000000001E-3</v>
      </c>
      <c r="H596" t="s">
        <v>106</v>
      </c>
      <c r="I596" s="56">
        <v>3700000</v>
      </c>
      <c r="J596" s="55">
        <f t="shared" si="3"/>
        <v>5920</v>
      </c>
      <c r="L596" s="57" t="s">
        <v>192</v>
      </c>
      <c r="M596" s="58">
        <v>6500</v>
      </c>
    </row>
    <row r="597" spans="3:13" x14ac:dyDescent="0.2">
      <c r="C597" t="s">
        <v>117</v>
      </c>
      <c r="D597" s="33">
        <v>1500</v>
      </c>
      <c r="E597" s="32">
        <v>7500</v>
      </c>
      <c r="F597" s="32">
        <v>10800</v>
      </c>
      <c r="G597" s="24">
        <v>1.6000000000000001E-3</v>
      </c>
      <c r="H597" t="s">
        <v>106</v>
      </c>
      <c r="I597" s="56">
        <v>4100000</v>
      </c>
      <c r="J597" s="55">
        <f t="shared" ref="J597:J660" si="4">G597*I597</f>
        <v>6560</v>
      </c>
      <c r="L597" s="57" t="s">
        <v>177</v>
      </c>
      <c r="M597" s="58">
        <v>7300</v>
      </c>
    </row>
    <row r="598" spans="3:13" x14ac:dyDescent="0.2">
      <c r="C598" t="s">
        <v>280</v>
      </c>
      <c r="D598" s="33">
        <v>1000</v>
      </c>
      <c r="E598" s="32">
        <v>5600</v>
      </c>
      <c r="F598" s="32">
        <v>13700</v>
      </c>
      <c r="G598" s="24">
        <v>1.6000000000000001E-3</v>
      </c>
      <c r="H598" t="s">
        <v>102</v>
      </c>
      <c r="I598" s="56">
        <v>500000</v>
      </c>
      <c r="J598" s="55">
        <f t="shared" si="4"/>
        <v>800</v>
      </c>
      <c r="L598" s="57" t="s">
        <v>201</v>
      </c>
      <c r="M598" s="58">
        <v>13000</v>
      </c>
    </row>
    <row r="599" spans="3:13" x14ac:dyDescent="0.2">
      <c r="C599" t="s">
        <v>150</v>
      </c>
      <c r="D599" s="33">
        <v>9400</v>
      </c>
      <c r="E599" s="32">
        <v>16900</v>
      </c>
      <c r="F599" s="32">
        <v>12600</v>
      </c>
      <c r="G599" s="24">
        <v>1.6000000000000001E-3</v>
      </c>
      <c r="H599" t="s">
        <v>151</v>
      </c>
      <c r="I599" s="56">
        <v>500000</v>
      </c>
      <c r="J599" s="55">
        <f t="shared" si="4"/>
        <v>800</v>
      </c>
      <c r="L599" s="57" t="s">
        <v>252</v>
      </c>
      <c r="M599" s="58">
        <v>3400</v>
      </c>
    </row>
    <row r="600" spans="3:13" x14ac:dyDescent="0.2">
      <c r="C600" t="s">
        <v>177</v>
      </c>
      <c r="D600" s="33">
        <v>7300</v>
      </c>
      <c r="E600" s="32">
        <v>15500</v>
      </c>
      <c r="F600" s="32">
        <v>12100</v>
      </c>
      <c r="G600" s="24">
        <v>1.6000000000000001E-3</v>
      </c>
      <c r="H600" t="s">
        <v>162</v>
      </c>
      <c r="I600" s="56">
        <v>500000</v>
      </c>
      <c r="J600" s="55">
        <f t="shared" si="4"/>
        <v>800</v>
      </c>
      <c r="L600" s="57" t="s">
        <v>253</v>
      </c>
      <c r="M600" s="58">
        <v>1500</v>
      </c>
    </row>
    <row r="601" spans="3:13" x14ac:dyDescent="0.2">
      <c r="C601" t="s">
        <v>253</v>
      </c>
      <c r="D601" s="33">
        <v>1500</v>
      </c>
      <c r="E601" s="32">
        <v>7500</v>
      </c>
      <c r="F601" s="32">
        <v>10800</v>
      </c>
      <c r="G601" s="24">
        <v>1.6000000000000001E-3</v>
      </c>
      <c r="H601" t="s">
        <v>106</v>
      </c>
      <c r="I601" s="56">
        <v>500000</v>
      </c>
      <c r="J601" s="55">
        <f t="shared" si="4"/>
        <v>800</v>
      </c>
      <c r="L601" s="57" t="s">
        <v>107</v>
      </c>
      <c r="M601" s="58">
        <v>13000</v>
      </c>
    </row>
    <row r="602" spans="3:13" x14ac:dyDescent="0.2">
      <c r="C602" t="s">
        <v>297</v>
      </c>
      <c r="D602" s="33">
        <v>12000</v>
      </c>
      <c r="E602" s="32">
        <v>15000</v>
      </c>
      <c r="F602" s="32">
        <v>2000</v>
      </c>
      <c r="G602" s="24">
        <v>1.6000000000000001E-3</v>
      </c>
      <c r="H602" t="s">
        <v>89</v>
      </c>
      <c r="I602" s="56">
        <v>9500000</v>
      </c>
      <c r="J602" s="55">
        <f t="shared" si="4"/>
        <v>15200</v>
      </c>
      <c r="L602" s="57" t="s">
        <v>198</v>
      </c>
      <c r="M602" s="58">
        <v>6000</v>
      </c>
    </row>
    <row r="603" spans="3:13" x14ac:dyDescent="0.2">
      <c r="C603" t="s">
        <v>169</v>
      </c>
      <c r="D603" s="33">
        <v>9000</v>
      </c>
      <c r="E603" s="32">
        <v>12000</v>
      </c>
      <c r="F603" s="32">
        <v>9000</v>
      </c>
      <c r="G603" s="24">
        <v>1.5E-3</v>
      </c>
      <c r="H603" t="s">
        <v>127</v>
      </c>
      <c r="I603" s="56">
        <v>1100000</v>
      </c>
      <c r="J603" s="55">
        <f t="shared" si="4"/>
        <v>1650</v>
      </c>
      <c r="L603" s="57" t="s">
        <v>256</v>
      </c>
      <c r="M603" s="58">
        <v>3500</v>
      </c>
    </row>
    <row r="604" spans="3:13" x14ac:dyDescent="0.2">
      <c r="C604" t="s">
        <v>171</v>
      </c>
      <c r="D604" s="33">
        <v>6000</v>
      </c>
      <c r="E604" s="32">
        <v>12000</v>
      </c>
      <c r="F604" s="32">
        <v>7500</v>
      </c>
      <c r="G604" s="24">
        <v>1.5E-3</v>
      </c>
      <c r="H604" t="s">
        <v>91</v>
      </c>
      <c r="I604" s="56">
        <v>1100000</v>
      </c>
      <c r="J604" s="55">
        <f t="shared" si="4"/>
        <v>1650</v>
      </c>
      <c r="L604" s="57" t="s">
        <v>189</v>
      </c>
      <c r="M604" s="58">
        <v>13400</v>
      </c>
    </row>
    <row r="605" spans="3:13" x14ac:dyDescent="0.2">
      <c r="C605" t="s">
        <v>329</v>
      </c>
      <c r="D605" s="33">
        <v>3000</v>
      </c>
      <c r="E605" s="32">
        <v>6000</v>
      </c>
      <c r="F605" s="32">
        <v>2500</v>
      </c>
      <c r="G605" s="24">
        <v>1.5E-3</v>
      </c>
      <c r="H605" t="s">
        <v>96</v>
      </c>
      <c r="I605" s="56">
        <v>1700000</v>
      </c>
      <c r="J605" s="55">
        <f t="shared" si="4"/>
        <v>2550</v>
      </c>
      <c r="L605" s="57" t="s">
        <v>170</v>
      </c>
      <c r="M605" s="58">
        <v>4210</v>
      </c>
    </row>
    <row r="606" spans="3:13" x14ac:dyDescent="0.2">
      <c r="C606" t="s">
        <v>300</v>
      </c>
      <c r="D606" s="33">
        <v>3000</v>
      </c>
      <c r="E606" s="32">
        <v>6000</v>
      </c>
      <c r="F606" s="32">
        <v>2500</v>
      </c>
      <c r="G606" s="24">
        <v>1.5E-3</v>
      </c>
      <c r="H606" t="s">
        <v>96</v>
      </c>
      <c r="I606" s="56">
        <v>1700000</v>
      </c>
      <c r="J606" s="55">
        <f t="shared" si="4"/>
        <v>2550</v>
      </c>
      <c r="L606" s="57" t="s">
        <v>288</v>
      </c>
      <c r="M606" s="58">
        <v>3000</v>
      </c>
    </row>
    <row r="607" spans="3:13" x14ac:dyDescent="0.2">
      <c r="C607" t="s">
        <v>264</v>
      </c>
      <c r="D607" s="33">
        <v>1000</v>
      </c>
      <c r="E607" s="32">
        <v>5600</v>
      </c>
      <c r="F607" s="32">
        <v>13700</v>
      </c>
      <c r="G607" s="24">
        <v>1.5E-3</v>
      </c>
      <c r="H607" t="s">
        <v>119</v>
      </c>
      <c r="I607" s="56">
        <v>2500000</v>
      </c>
      <c r="J607" s="55">
        <f t="shared" si="4"/>
        <v>3750</v>
      </c>
      <c r="L607" s="57" t="s">
        <v>297</v>
      </c>
      <c r="M607" s="58">
        <v>12000</v>
      </c>
    </row>
    <row r="608" spans="3:13" x14ac:dyDescent="0.2">
      <c r="C608" t="s">
        <v>168</v>
      </c>
      <c r="D608" s="33">
        <v>3000</v>
      </c>
      <c r="E608" s="32">
        <v>6000</v>
      </c>
      <c r="F608" s="32">
        <v>2500</v>
      </c>
      <c r="G608" s="24">
        <v>1.5E-3</v>
      </c>
      <c r="H608" t="s">
        <v>159</v>
      </c>
      <c r="I608" s="56">
        <v>2500000</v>
      </c>
      <c r="J608" s="55">
        <f t="shared" si="4"/>
        <v>3750</v>
      </c>
      <c r="L608" s="57" t="s">
        <v>229</v>
      </c>
      <c r="M608" s="58">
        <v>1000</v>
      </c>
    </row>
    <row r="609" spans="3:13" x14ac:dyDescent="0.2">
      <c r="C609" t="s">
        <v>200</v>
      </c>
      <c r="D609" s="33">
        <v>1000</v>
      </c>
      <c r="E609" s="32">
        <v>5000</v>
      </c>
      <c r="F609" s="32">
        <v>3000</v>
      </c>
      <c r="G609" s="24">
        <v>1.5E-3</v>
      </c>
      <c r="H609" t="s">
        <v>106</v>
      </c>
      <c r="I609" s="56">
        <v>2900000</v>
      </c>
      <c r="J609" s="55">
        <f t="shared" si="4"/>
        <v>4350</v>
      </c>
      <c r="L609" s="57" t="s">
        <v>340</v>
      </c>
      <c r="M609" s="58">
        <v>1200</v>
      </c>
    </row>
    <row r="610" spans="3:13" x14ac:dyDescent="0.2">
      <c r="C610" t="s">
        <v>231</v>
      </c>
      <c r="D610" s="33">
        <v>1500</v>
      </c>
      <c r="E610" s="32">
        <v>7500</v>
      </c>
      <c r="F610" s="32">
        <v>10800</v>
      </c>
      <c r="G610" s="24">
        <v>1.5E-3</v>
      </c>
      <c r="H610" t="s">
        <v>108</v>
      </c>
      <c r="I610" s="56">
        <v>2900000</v>
      </c>
      <c r="J610" s="55">
        <f t="shared" si="4"/>
        <v>4350</v>
      </c>
      <c r="L610" s="57" t="s">
        <v>210</v>
      </c>
      <c r="M610" s="58">
        <v>1000</v>
      </c>
    </row>
    <row r="611" spans="3:13" x14ac:dyDescent="0.2">
      <c r="C611" t="s">
        <v>301</v>
      </c>
      <c r="D611" s="32">
        <v>12400</v>
      </c>
      <c r="E611" s="32">
        <v>16200</v>
      </c>
      <c r="F611" s="32">
        <v>3600</v>
      </c>
      <c r="G611" s="24">
        <v>1.5E-3</v>
      </c>
      <c r="H611" t="s">
        <v>116</v>
      </c>
      <c r="I611" s="56">
        <v>3300000</v>
      </c>
      <c r="J611" s="55">
        <f t="shared" si="4"/>
        <v>4950</v>
      </c>
      <c r="L611" s="57" t="s">
        <v>347</v>
      </c>
      <c r="M611" s="58">
        <v>638330</v>
      </c>
    </row>
    <row r="612" spans="3:13" x14ac:dyDescent="0.2">
      <c r="C612" t="s">
        <v>227</v>
      </c>
      <c r="D612" s="32">
        <v>3400</v>
      </c>
      <c r="E612" s="32">
        <v>7000</v>
      </c>
      <c r="F612" s="32">
        <v>4400</v>
      </c>
      <c r="G612" s="24">
        <v>1.5E-3</v>
      </c>
      <c r="H612" t="s">
        <v>106</v>
      </c>
      <c r="I612" s="56">
        <v>300000</v>
      </c>
      <c r="J612" s="55">
        <f t="shared" si="4"/>
        <v>450</v>
      </c>
    </row>
    <row r="613" spans="3:13" x14ac:dyDescent="0.2">
      <c r="C613" t="s">
        <v>336</v>
      </c>
      <c r="D613" s="32">
        <v>1200</v>
      </c>
      <c r="E613" s="32">
        <v>5000</v>
      </c>
      <c r="F613" s="32">
        <v>9000</v>
      </c>
      <c r="G613" s="24">
        <v>1.5E-3</v>
      </c>
      <c r="H613" t="s">
        <v>110</v>
      </c>
      <c r="I613" s="56">
        <v>390000</v>
      </c>
      <c r="J613" s="55">
        <f t="shared" si="4"/>
        <v>585</v>
      </c>
    </row>
    <row r="614" spans="3:13" x14ac:dyDescent="0.2">
      <c r="C614" t="s">
        <v>324</v>
      </c>
      <c r="D614" s="32">
        <v>1000</v>
      </c>
      <c r="E614" s="32">
        <v>5600</v>
      </c>
      <c r="F614" s="32">
        <v>13700</v>
      </c>
      <c r="G614" s="24">
        <v>1.5E-3</v>
      </c>
      <c r="H614" t="s">
        <v>119</v>
      </c>
      <c r="I614" s="56">
        <v>390000</v>
      </c>
      <c r="J614" s="55">
        <f t="shared" si="4"/>
        <v>585</v>
      </c>
    </row>
    <row r="615" spans="3:13" x14ac:dyDescent="0.2">
      <c r="C615" t="s">
        <v>176</v>
      </c>
      <c r="D615" s="32">
        <v>13400</v>
      </c>
      <c r="E615" s="32">
        <v>22100</v>
      </c>
      <c r="F615" s="32">
        <v>19400</v>
      </c>
      <c r="G615" s="24">
        <v>1.5E-3</v>
      </c>
      <c r="H615" t="s">
        <v>127</v>
      </c>
      <c r="I615" s="56">
        <v>4100000</v>
      </c>
      <c r="J615" s="55">
        <f t="shared" si="4"/>
        <v>6150</v>
      </c>
    </row>
    <row r="616" spans="3:13" x14ac:dyDescent="0.2">
      <c r="C616" t="s">
        <v>195</v>
      </c>
      <c r="D616" s="32">
        <v>3000</v>
      </c>
      <c r="E616" s="32">
        <v>6000</v>
      </c>
      <c r="F616" s="32">
        <v>2500</v>
      </c>
      <c r="G616" s="24">
        <v>1.5E-3</v>
      </c>
      <c r="H616" t="s">
        <v>159</v>
      </c>
      <c r="I616" s="56">
        <v>500000</v>
      </c>
      <c r="J616" s="55">
        <f t="shared" si="4"/>
        <v>750</v>
      </c>
    </row>
    <row r="617" spans="3:13" x14ac:dyDescent="0.2">
      <c r="C617" t="s">
        <v>115</v>
      </c>
      <c r="D617" s="32">
        <v>12400</v>
      </c>
      <c r="E617" s="32">
        <v>16200</v>
      </c>
      <c r="F617" s="32">
        <v>3600</v>
      </c>
      <c r="G617" s="24">
        <v>1.5E-3</v>
      </c>
      <c r="H617" t="s">
        <v>116</v>
      </c>
      <c r="I617" s="56">
        <v>500000</v>
      </c>
      <c r="J617" s="55">
        <f t="shared" si="4"/>
        <v>750</v>
      </c>
    </row>
    <row r="618" spans="3:13" x14ac:dyDescent="0.2">
      <c r="C618" t="s">
        <v>154</v>
      </c>
      <c r="D618" s="32">
        <v>6900</v>
      </c>
      <c r="E618" s="32">
        <v>14900</v>
      </c>
      <c r="F618" s="32">
        <v>9900</v>
      </c>
      <c r="G618" s="24">
        <v>1.5E-3</v>
      </c>
      <c r="H618" t="s">
        <v>155</v>
      </c>
      <c r="I618" s="56">
        <v>7000000</v>
      </c>
      <c r="J618" s="55">
        <f t="shared" si="4"/>
        <v>10500</v>
      </c>
    </row>
    <row r="619" spans="3:13" x14ac:dyDescent="0.2">
      <c r="C619" t="s">
        <v>216</v>
      </c>
      <c r="D619" s="32">
        <v>12000</v>
      </c>
      <c r="E619" s="32">
        <v>15000</v>
      </c>
      <c r="F619" s="32">
        <v>2000</v>
      </c>
      <c r="G619" s="24">
        <v>1.5E-3</v>
      </c>
      <c r="H619" t="s">
        <v>89</v>
      </c>
      <c r="I619" s="56">
        <v>7000000</v>
      </c>
      <c r="J619" s="55">
        <f t="shared" si="4"/>
        <v>10500</v>
      </c>
    </row>
    <row r="620" spans="3:13" x14ac:dyDescent="0.2">
      <c r="C620" t="s">
        <v>224</v>
      </c>
      <c r="D620" s="32">
        <v>12400</v>
      </c>
      <c r="E620" s="32">
        <v>16200</v>
      </c>
      <c r="F620" s="32">
        <v>3600</v>
      </c>
      <c r="G620" s="24">
        <v>1.5E-3</v>
      </c>
      <c r="H620" t="s">
        <v>110</v>
      </c>
      <c r="I620" s="56">
        <v>790000</v>
      </c>
      <c r="J620" s="55">
        <f t="shared" si="4"/>
        <v>1185</v>
      </c>
    </row>
    <row r="621" spans="3:13" x14ac:dyDescent="0.2">
      <c r="C621" t="s">
        <v>283</v>
      </c>
      <c r="D621" s="32">
        <v>1000</v>
      </c>
      <c r="E621" s="32">
        <v>5600</v>
      </c>
      <c r="F621" s="32">
        <v>13700</v>
      </c>
      <c r="G621" s="24">
        <v>1.5E-3</v>
      </c>
      <c r="H621" t="s">
        <v>108</v>
      </c>
      <c r="I621" s="56">
        <v>790000</v>
      </c>
      <c r="J621" s="55">
        <f t="shared" si="4"/>
        <v>1185</v>
      </c>
    </row>
    <row r="622" spans="3:13" x14ac:dyDescent="0.2">
      <c r="C622" t="s">
        <v>323</v>
      </c>
      <c r="D622" s="32">
        <v>1500</v>
      </c>
      <c r="E622" s="32">
        <v>7500</v>
      </c>
      <c r="F622" s="32">
        <v>10800</v>
      </c>
      <c r="G622" s="24">
        <v>1.4E-3</v>
      </c>
      <c r="H622" t="s">
        <v>106</v>
      </c>
      <c r="I622" s="56">
        <v>2300000</v>
      </c>
      <c r="J622" s="55">
        <f t="shared" si="4"/>
        <v>3220</v>
      </c>
    </row>
    <row r="623" spans="3:13" x14ac:dyDescent="0.2">
      <c r="C623" t="s">
        <v>111</v>
      </c>
      <c r="D623" s="32">
        <v>800</v>
      </c>
      <c r="E623" s="32">
        <v>7000</v>
      </c>
      <c r="F623" s="32">
        <v>2000</v>
      </c>
      <c r="G623" s="24">
        <v>1.4E-3</v>
      </c>
      <c r="H623" t="s">
        <v>106</v>
      </c>
      <c r="I623" s="56">
        <v>2500000</v>
      </c>
      <c r="J623" s="55">
        <f t="shared" si="4"/>
        <v>3500</v>
      </c>
    </row>
    <row r="624" spans="3:13" x14ac:dyDescent="0.2">
      <c r="C624" t="s">
        <v>316</v>
      </c>
      <c r="D624" s="32">
        <v>5500</v>
      </c>
      <c r="E624" s="32">
        <v>29000</v>
      </c>
      <c r="F624" s="32">
        <v>2500</v>
      </c>
      <c r="G624" s="24">
        <v>1.4E-3</v>
      </c>
      <c r="H624" t="s">
        <v>84</v>
      </c>
      <c r="I624" s="56">
        <v>2500000</v>
      </c>
      <c r="J624" s="55">
        <f t="shared" si="4"/>
        <v>3500</v>
      </c>
    </row>
    <row r="625" spans="3:10" x14ac:dyDescent="0.2">
      <c r="C625" t="s">
        <v>232</v>
      </c>
      <c r="D625" s="32">
        <v>1000</v>
      </c>
      <c r="E625" s="32">
        <v>5600</v>
      </c>
      <c r="F625" s="32">
        <v>13700</v>
      </c>
      <c r="G625" s="24">
        <v>1.4E-3</v>
      </c>
      <c r="H625" t="s">
        <v>110</v>
      </c>
      <c r="I625" s="56">
        <v>2500000</v>
      </c>
      <c r="J625" s="55">
        <f t="shared" si="4"/>
        <v>3500</v>
      </c>
    </row>
    <row r="626" spans="3:10" x14ac:dyDescent="0.2">
      <c r="C626" t="s">
        <v>199</v>
      </c>
      <c r="D626" s="32">
        <v>5400</v>
      </c>
      <c r="E626" s="32">
        <v>10000</v>
      </c>
      <c r="F626" s="32">
        <v>7500</v>
      </c>
      <c r="G626" s="24">
        <v>1.4E-3</v>
      </c>
      <c r="H626" t="s">
        <v>104</v>
      </c>
      <c r="I626" s="56">
        <v>390000</v>
      </c>
      <c r="J626" s="55">
        <f t="shared" si="4"/>
        <v>546</v>
      </c>
    </row>
    <row r="627" spans="3:10" x14ac:dyDescent="0.2">
      <c r="C627" t="s">
        <v>228</v>
      </c>
      <c r="D627" s="32">
        <v>1200</v>
      </c>
      <c r="E627" s="32">
        <v>5000</v>
      </c>
      <c r="F627" s="32">
        <v>9000</v>
      </c>
      <c r="G627" s="24">
        <v>1.4E-3</v>
      </c>
      <c r="H627" t="s">
        <v>119</v>
      </c>
      <c r="I627" s="56">
        <v>4500000</v>
      </c>
      <c r="J627" s="55">
        <f t="shared" si="4"/>
        <v>6300</v>
      </c>
    </row>
    <row r="628" spans="3:10" x14ac:dyDescent="0.2">
      <c r="C628" t="s">
        <v>284</v>
      </c>
      <c r="D628" s="32">
        <v>3500</v>
      </c>
      <c r="E628" s="32">
        <v>12000</v>
      </c>
      <c r="F628" s="32">
        <v>3500</v>
      </c>
      <c r="G628" s="24">
        <v>1.4E-3</v>
      </c>
      <c r="H628" t="s">
        <v>110</v>
      </c>
      <c r="I628" s="56">
        <v>500000</v>
      </c>
      <c r="J628" s="55">
        <f t="shared" si="4"/>
        <v>700</v>
      </c>
    </row>
    <row r="629" spans="3:10" x14ac:dyDescent="0.2">
      <c r="C629" t="s">
        <v>109</v>
      </c>
      <c r="D629" s="32">
        <v>7000</v>
      </c>
      <c r="E629" s="32">
        <v>12000</v>
      </c>
      <c r="F629" s="32">
        <v>10000</v>
      </c>
      <c r="G629" s="24">
        <v>1.4E-3</v>
      </c>
      <c r="H629" t="s">
        <v>110</v>
      </c>
      <c r="I629" s="56">
        <v>500000</v>
      </c>
      <c r="J629" s="55">
        <f t="shared" si="4"/>
        <v>700</v>
      </c>
    </row>
    <row r="630" spans="3:10" x14ac:dyDescent="0.2">
      <c r="C630" t="s">
        <v>140</v>
      </c>
      <c r="D630" s="32">
        <v>4100</v>
      </c>
      <c r="E630" s="32">
        <v>13000</v>
      </c>
      <c r="F630" s="32">
        <v>5700</v>
      </c>
      <c r="G630" s="24">
        <v>1.4E-3</v>
      </c>
      <c r="H630" t="s">
        <v>141</v>
      </c>
      <c r="I630" s="56">
        <v>980000</v>
      </c>
      <c r="J630" s="55">
        <f t="shared" si="4"/>
        <v>1372</v>
      </c>
    </row>
    <row r="631" spans="3:10" x14ac:dyDescent="0.2">
      <c r="C631" t="s">
        <v>124</v>
      </c>
      <c r="D631" s="32">
        <v>4500</v>
      </c>
      <c r="E631" s="32">
        <v>6600</v>
      </c>
      <c r="F631" s="32">
        <v>6800</v>
      </c>
      <c r="G631" s="24">
        <v>1.2999999999999999E-3</v>
      </c>
      <c r="H631" t="s">
        <v>125</v>
      </c>
      <c r="I631" s="56">
        <v>1200000</v>
      </c>
      <c r="J631" s="55">
        <f t="shared" si="4"/>
        <v>1560</v>
      </c>
    </row>
    <row r="632" spans="3:10" x14ac:dyDescent="0.2">
      <c r="C632" t="s">
        <v>204</v>
      </c>
      <c r="D632" s="32">
        <v>5700</v>
      </c>
      <c r="E632" s="32">
        <v>29300</v>
      </c>
      <c r="F632" s="32">
        <v>2900</v>
      </c>
      <c r="G632" s="24">
        <v>1.2999999999999999E-3</v>
      </c>
      <c r="H632" t="s">
        <v>110</v>
      </c>
      <c r="I632" s="56">
        <v>2500000</v>
      </c>
      <c r="J632" s="55">
        <f t="shared" si="4"/>
        <v>3250</v>
      </c>
    </row>
    <row r="633" spans="3:10" x14ac:dyDescent="0.2">
      <c r="C633" t="s">
        <v>93</v>
      </c>
      <c r="D633" s="32">
        <v>1000</v>
      </c>
      <c r="E633" s="32">
        <v>3000</v>
      </c>
      <c r="F633" s="32">
        <v>13000</v>
      </c>
      <c r="G633" s="24">
        <v>1.2999999999999999E-3</v>
      </c>
      <c r="H633" t="s">
        <v>94</v>
      </c>
      <c r="I633" s="56">
        <v>2500000</v>
      </c>
      <c r="J633" s="55">
        <f t="shared" si="4"/>
        <v>3250</v>
      </c>
    </row>
    <row r="634" spans="3:10" x14ac:dyDescent="0.2">
      <c r="C634" t="s">
        <v>212</v>
      </c>
      <c r="D634" s="32">
        <v>7000</v>
      </c>
      <c r="E634" s="32">
        <v>12000</v>
      </c>
      <c r="F634" s="32">
        <v>10000</v>
      </c>
      <c r="G634" s="24">
        <v>1.2999999999999999E-3</v>
      </c>
      <c r="H634" t="s">
        <v>110</v>
      </c>
      <c r="I634" s="56">
        <v>250000</v>
      </c>
      <c r="J634" s="55">
        <f t="shared" si="4"/>
        <v>325</v>
      </c>
    </row>
    <row r="635" spans="3:10" x14ac:dyDescent="0.2">
      <c r="C635" t="s">
        <v>247</v>
      </c>
      <c r="D635" s="32">
        <v>1500</v>
      </c>
      <c r="E635" s="32">
        <v>7500</v>
      </c>
      <c r="F635" s="32">
        <v>10800</v>
      </c>
      <c r="G635" s="24">
        <v>1.2999999999999999E-3</v>
      </c>
      <c r="H635" t="s">
        <v>106</v>
      </c>
      <c r="I635" s="56">
        <v>500000</v>
      </c>
      <c r="J635" s="55">
        <f t="shared" si="4"/>
        <v>650</v>
      </c>
    </row>
    <row r="636" spans="3:10" x14ac:dyDescent="0.2">
      <c r="C636" t="s">
        <v>86</v>
      </c>
      <c r="D636" s="32">
        <v>3500</v>
      </c>
      <c r="E636" s="32">
        <v>12000</v>
      </c>
      <c r="F636" s="32">
        <v>3500</v>
      </c>
      <c r="G636" s="24">
        <v>1.2999999999999999E-3</v>
      </c>
      <c r="H636" t="s">
        <v>87</v>
      </c>
      <c r="I636" s="56">
        <v>500000</v>
      </c>
      <c r="J636" s="55">
        <f t="shared" si="4"/>
        <v>650</v>
      </c>
    </row>
    <row r="637" spans="3:10" x14ac:dyDescent="0.2">
      <c r="C637" t="s">
        <v>130</v>
      </c>
      <c r="D637" s="32">
        <v>1200</v>
      </c>
      <c r="E637" s="32">
        <v>5100</v>
      </c>
      <c r="F637" s="32">
        <v>4000</v>
      </c>
      <c r="G637" s="24">
        <v>1.2999999999999999E-3</v>
      </c>
      <c r="H637" t="s">
        <v>131</v>
      </c>
      <c r="I637" s="56">
        <v>8200000</v>
      </c>
      <c r="J637" s="55">
        <f t="shared" si="4"/>
        <v>10660</v>
      </c>
    </row>
    <row r="638" spans="3:10" x14ac:dyDescent="0.2">
      <c r="C638" t="s">
        <v>122</v>
      </c>
      <c r="D638" s="32">
        <v>9300</v>
      </c>
      <c r="E638" s="32">
        <v>14600</v>
      </c>
      <c r="F638" s="32">
        <v>11300</v>
      </c>
      <c r="G638" s="24">
        <v>1.2999999999999999E-3</v>
      </c>
      <c r="H638" t="s">
        <v>123</v>
      </c>
      <c r="I638" s="56">
        <v>8300000</v>
      </c>
      <c r="J638" s="55">
        <f t="shared" si="4"/>
        <v>10790</v>
      </c>
    </row>
    <row r="639" spans="3:10" x14ac:dyDescent="0.2">
      <c r="C639" t="s">
        <v>292</v>
      </c>
      <c r="D639" s="32">
        <v>1500</v>
      </c>
      <c r="E639" s="32">
        <v>7500</v>
      </c>
      <c r="F639" s="32">
        <v>10800</v>
      </c>
      <c r="G639" s="24">
        <v>1.2999999999999999E-3</v>
      </c>
      <c r="H639" t="s">
        <v>106</v>
      </c>
      <c r="I639" s="56">
        <v>890000</v>
      </c>
      <c r="J639" s="55">
        <f t="shared" si="4"/>
        <v>1157</v>
      </c>
    </row>
    <row r="640" spans="3:10" x14ac:dyDescent="0.2">
      <c r="C640" t="s">
        <v>263</v>
      </c>
      <c r="D640" s="32">
        <v>1500</v>
      </c>
      <c r="E640" s="32">
        <v>7500</v>
      </c>
      <c r="F640" s="32">
        <v>10800</v>
      </c>
      <c r="G640" s="24">
        <v>1.1999999999999999E-3</v>
      </c>
      <c r="H640" t="s">
        <v>106</v>
      </c>
      <c r="I640" s="56">
        <v>1100000</v>
      </c>
      <c r="J640" s="55">
        <f t="shared" si="4"/>
        <v>1319.9999999999998</v>
      </c>
    </row>
    <row r="641" spans="3:10" x14ac:dyDescent="0.2">
      <c r="C641" t="s">
        <v>268</v>
      </c>
      <c r="D641" s="32">
        <v>12400</v>
      </c>
      <c r="E641" s="32">
        <v>16200</v>
      </c>
      <c r="F641" s="32">
        <v>3600</v>
      </c>
      <c r="G641" s="24">
        <v>1.1999999999999999E-3</v>
      </c>
      <c r="H641" t="s">
        <v>116</v>
      </c>
      <c r="I641" s="56">
        <v>1900000</v>
      </c>
      <c r="J641" s="55">
        <f t="shared" si="4"/>
        <v>2280</v>
      </c>
    </row>
    <row r="642" spans="3:10" x14ac:dyDescent="0.2">
      <c r="C642" t="s">
        <v>275</v>
      </c>
      <c r="D642" s="32">
        <v>1200</v>
      </c>
      <c r="E642" s="32">
        <v>5000</v>
      </c>
      <c r="F642" s="32">
        <v>9000</v>
      </c>
      <c r="G642" s="24">
        <v>1.1999999999999999E-3</v>
      </c>
      <c r="H642" t="s">
        <v>91</v>
      </c>
      <c r="I642" s="56">
        <v>2900000</v>
      </c>
      <c r="J642" s="55">
        <f t="shared" si="4"/>
        <v>3479.9999999999995</v>
      </c>
    </row>
    <row r="643" spans="3:10" x14ac:dyDescent="0.2">
      <c r="C643" t="s">
        <v>303</v>
      </c>
      <c r="D643" s="32">
        <v>1000</v>
      </c>
      <c r="E643" s="32">
        <v>5600</v>
      </c>
      <c r="F643" s="32">
        <v>13700</v>
      </c>
      <c r="G643" s="24">
        <v>1.1999999999999999E-3</v>
      </c>
      <c r="H643" t="s">
        <v>119</v>
      </c>
      <c r="I643" s="56">
        <v>300000</v>
      </c>
      <c r="J643" s="55">
        <f t="shared" si="4"/>
        <v>359.99999999999994</v>
      </c>
    </row>
    <row r="644" spans="3:10" x14ac:dyDescent="0.2">
      <c r="C644" t="s">
        <v>132</v>
      </c>
      <c r="D644" s="32">
        <v>13300</v>
      </c>
      <c r="E644" s="32">
        <v>21200</v>
      </c>
      <c r="F644" s="32">
        <v>17600</v>
      </c>
      <c r="G644" s="24">
        <v>1.1999999999999999E-3</v>
      </c>
      <c r="H644" t="s">
        <v>133</v>
      </c>
      <c r="I644" s="56">
        <v>390000</v>
      </c>
      <c r="J644" s="55">
        <f t="shared" si="4"/>
        <v>467.99999999999994</v>
      </c>
    </row>
    <row r="645" spans="3:10" x14ac:dyDescent="0.2">
      <c r="C645" t="s">
        <v>211</v>
      </c>
      <c r="D645" s="32">
        <v>13000</v>
      </c>
      <c r="E645" s="32">
        <v>19000</v>
      </c>
      <c r="F645" s="32">
        <v>15000</v>
      </c>
      <c r="G645" s="24">
        <v>1.1999999999999999E-3</v>
      </c>
      <c r="H645" t="s">
        <v>108</v>
      </c>
      <c r="I645" s="56">
        <v>390000</v>
      </c>
      <c r="J645" s="55">
        <f t="shared" si="4"/>
        <v>467.99999999999994</v>
      </c>
    </row>
    <row r="646" spans="3:10" x14ac:dyDescent="0.2">
      <c r="C646" t="s">
        <v>244</v>
      </c>
      <c r="D646" s="32">
        <v>3000</v>
      </c>
      <c r="E646" s="32">
        <v>6000</v>
      </c>
      <c r="F646" s="32">
        <v>2500</v>
      </c>
      <c r="G646" s="24">
        <v>1.1999999999999999E-3</v>
      </c>
      <c r="H646" t="s">
        <v>96</v>
      </c>
      <c r="I646" s="56">
        <v>390000</v>
      </c>
      <c r="J646" s="55">
        <f t="shared" si="4"/>
        <v>467.99999999999994</v>
      </c>
    </row>
    <row r="647" spans="3:10" x14ac:dyDescent="0.2">
      <c r="C647" t="s">
        <v>208</v>
      </c>
      <c r="D647" s="32">
        <v>1000</v>
      </c>
      <c r="E647" s="32">
        <v>5600</v>
      </c>
      <c r="F647" s="32">
        <v>13700</v>
      </c>
      <c r="G647" s="24">
        <v>1.1999999999999999E-3</v>
      </c>
      <c r="H647" t="s">
        <v>119</v>
      </c>
      <c r="I647" s="56">
        <v>500000</v>
      </c>
      <c r="J647" s="55">
        <f t="shared" si="4"/>
        <v>600</v>
      </c>
    </row>
    <row r="648" spans="3:10" x14ac:dyDescent="0.2">
      <c r="C648" t="s">
        <v>167</v>
      </c>
      <c r="D648" s="32">
        <v>1000</v>
      </c>
      <c r="E648" s="32">
        <v>3000</v>
      </c>
      <c r="F648" s="32">
        <v>13000</v>
      </c>
      <c r="G648" s="24">
        <v>1.1999999999999999E-3</v>
      </c>
      <c r="H648" t="s">
        <v>157</v>
      </c>
      <c r="I648" s="56">
        <v>7000000</v>
      </c>
      <c r="J648" s="55">
        <f t="shared" si="4"/>
        <v>8400</v>
      </c>
    </row>
    <row r="649" spans="3:10" x14ac:dyDescent="0.2">
      <c r="C649" t="s">
        <v>267</v>
      </c>
      <c r="D649" s="32">
        <v>1000</v>
      </c>
      <c r="E649" s="32">
        <v>5600</v>
      </c>
      <c r="F649" s="32">
        <v>13700</v>
      </c>
      <c r="G649" s="24">
        <v>1.1999999999999999E-3</v>
      </c>
      <c r="H649" t="s">
        <v>119</v>
      </c>
      <c r="I649" s="56">
        <v>7900000</v>
      </c>
      <c r="J649" s="55">
        <f t="shared" si="4"/>
        <v>9480</v>
      </c>
    </row>
    <row r="650" spans="3:10" x14ac:dyDescent="0.2">
      <c r="C650" t="s">
        <v>304</v>
      </c>
      <c r="D650" s="32">
        <v>3400</v>
      </c>
      <c r="E650" s="32">
        <v>7000</v>
      </c>
      <c r="F650" s="32">
        <v>4400</v>
      </c>
      <c r="G650" s="24">
        <v>1.1999999999999999E-3</v>
      </c>
      <c r="H650" t="s">
        <v>121</v>
      </c>
      <c r="I650" s="56">
        <v>800000</v>
      </c>
      <c r="J650" s="55">
        <f t="shared" si="4"/>
        <v>959.99999999999989</v>
      </c>
    </row>
    <row r="651" spans="3:10" x14ac:dyDescent="0.2">
      <c r="C651" t="s">
        <v>331</v>
      </c>
      <c r="D651" s="32">
        <v>1500</v>
      </c>
      <c r="E651" s="32">
        <v>7500</v>
      </c>
      <c r="F651" s="32">
        <v>10800</v>
      </c>
      <c r="G651" s="24">
        <v>1.1999999999999999E-3</v>
      </c>
      <c r="H651" t="s">
        <v>104</v>
      </c>
      <c r="I651" s="56">
        <v>980000</v>
      </c>
      <c r="J651" s="55">
        <f t="shared" si="4"/>
        <v>1176</v>
      </c>
    </row>
    <row r="652" spans="3:10" x14ac:dyDescent="0.2">
      <c r="C652" t="s">
        <v>315</v>
      </c>
      <c r="D652" s="32">
        <v>3400</v>
      </c>
      <c r="E652" s="32">
        <v>7000</v>
      </c>
      <c r="F652" s="32">
        <v>4400</v>
      </c>
      <c r="G652" s="24">
        <v>1.1000000000000001E-3</v>
      </c>
      <c r="H652" t="s">
        <v>121</v>
      </c>
      <c r="I652" s="56">
        <v>1900000</v>
      </c>
      <c r="J652" s="55">
        <f t="shared" si="4"/>
        <v>2090</v>
      </c>
    </row>
    <row r="653" spans="3:10" x14ac:dyDescent="0.2">
      <c r="C653" t="s">
        <v>138</v>
      </c>
      <c r="D653" s="32">
        <v>6100</v>
      </c>
      <c r="E653" s="32">
        <v>29600</v>
      </c>
      <c r="F653" s="32">
        <v>2900</v>
      </c>
      <c r="G653" s="24">
        <v>1.1000000000000001E-3</v>
      </c>
      <c r="H653" t="s">
        <v>139</v>
      </c>
      <c r="I653" s="56">
        <v>2200000</v>
      </c>
      <c r="J653" s="55">
        <f t="shared" si="4"/>
        <v>2420</v>
      </c>
    </row>
    <row r="654" spans="3:10" x14ac:dyDescent="0.2">
      <c r="C654" t="s">
        <v>180</v>
      </c>
      <c r="D654" s="32">
        <v>4500</v>
      </c>
      <c r="E654" s="32">
        <v>15000</v>
      </c>
      <c r="F654" s="32">
        <v>6100</v>
      </c>
      <c r="G654" s="24">
        <v>1.1000000000000001E-3</v>
      </c>
      <c r="H654" t="s">
        <v>166</v>
      </c>
      <c r="I654" s="56">
        <v>270000</v>
      </c>
      <c r="J654" s="55">
        <f t="shared" si="4"/>
        <v>297</v>
      </c>
    </row>
    <row r="655" spans="3:10" x14ac:dyDescent="0.2">
      <c r="C655" t="s">
        <v>163</v>
      </c>
      <c r="D655" s="32">
        <v>1200</v>
      </c>
      <c r="E655" s="32">
        <v>10400</v>
      </c>
      <c r="F655" s="32">
        <v>4200</v>
      </c>
      <c r="G655" s="24">
        <v>1.1000000000000001E-3</v>
      </c>
      <c r="H655" t="s">
        <v>91</v>
      </c>
      <c r="I655" s="56">
        <v>300000</v>
      </c>
      <c r="J655" s="55">
        <f t="shared" si="4"/>
        <v>330</v>
      </c>
    </row>
    <row r="656" spans="3:10" x14ac:dyDescent="0.2">
      <c r="C656" t="s">
        <v>339</v>
      </c>
      <c r="D656" s="32">
        <v>12000</v>
      </c>
      <c r="E656" s="32">
        <v>15000</v>
      </c>
      <c r="F656" s="32">
        <v>2000</v>
      </c>
      <c r="G656" s="24">
        <v>1E-3</v>
      </c>
      <c r="H656" t="s">
        <v>106</v>
      </c>
      <c r="I656" s="56">
        <v>1700000</v>
      </c>
      <c r="J656" s="55">
        <f t="shared" si="4"/>
        <v>1700</v>
      </c>
    </row>
    <row r="657" spans="3:10" x14ac:dyDescent="0.2">
      <c r="C657" t="s">
        <v>311</v>
      </c>
      <c r="D657" s="32">
        <v>3000</v>
      </c>
      <c r="E657" s="32">
        <v>6000</v>
      </c>
      <c r="F657" s="32">
        <v>2500</v>
      </c>
      <c r="G657" s="24">
        <v>1E-3</v>
      </c>
      <c r="H657" t="s">
        <v>96</v>
      </c>
      <c r="I657" s="56">
        <v>2900000</v>
      </c>
      <c r="J657" s="55">
        <f t="shared" si="4"/>
        <v>2900</v>
      </c>
    </row>
    <row r="658" spans="3:10" x14ac:dyDescent="0.2">
      <c r="C658" t="s">
        <v>187</v>
      </c>
      <c r="D658" s="32">
        <v>1200</v>
      </c>
      <c r="E658" s="32">
        <v>5100</v>
      </c>
      <c r="F658" s="32">
        <v>4000</v>
      </c>
      <c r="G658" s="24">
        <v>1E-3</v>
      </c>
      <c r="H658" t="s">
        <v>131</v>
      </c>
      <c r="I658" s="56">
        <v>250000</v>
      </c>
      <c r="J658" s="55">
        <f t="shared" si="4"/>
        <v>250</v>
      </c>
    </row>
    <row r="659" spans="3:10" x14ac:dyDescent="0.2">
      <c r="C659" t="s">
        <v>307</v>
      </c>
      <c r="D659" s="32">
        <v>3500</v>
      </c>
      <c r="E659" s="32">
        <v>12000</v>
      </c>
      <c r="F659" s="32">
        <v>3500</v>
      </c>
      <c r="G659" s="24">
        <v>1E-3</v>
      </c>
      <c r="H659" t="s">
        <v>87</v>
      </c>
      <c r="I659" s="56">
        <v>500000</v>
      </c>
      <c r="J659" s="55">
        <f t="shared" si="4"/>
        <v>500</v>
      </c>
    </row>
    <row r="660" spans="3:10" x14ac:dyDescent="0.2">
      <c r="C660" t="s">
        <v>183</v>
      </c>
      <c r="D660" s="32">
        <v>9000</v>
      </c>
      <c r="E660" s="32">
        <v>12000</v>
      </c>
      <c r="F660" s="32">
        <v>9000</v>
      </c>
      <c r="G660" s="24">
        <v>1E-3</v>
      </c>
      <c r="H660" t="s">
        <v>127</v>
      </c>
      <c r="I660" s="56">
        <v>8200000</v>
      </c>
      <c r="J660" s="55">
        <f t="shared" si="4"/>
        <v>8200</v>
      </c>
    </row>
    <row r="661" spans="3:10" x14ac:dyDescent="0.2">
      <c r="C661" t="s">
        <v>271</v>
      </c>
      <c r="D661" s="32">
        <v>3400</v>
      </c>
      <c r="E661" s="32">
        <v>7000</v>
      </c>
      <c r="F661" s="32">
        <v>4400</v>
      </c>
      <c r="G661" s="24">
        <v>8.9999999999999998E-4</v>
      </c>
      <c r="H661" t="s">
        <v>121</v>
      </c>
      <c r="I661" s="56">
        <v>1900000</v>
      </c>
      <c r="J661" s="55">
        <f t="shared" ref="J661:J687" si="5">G661*I661</f>
        <v>1710</v>
      </c>
    </row>
    <row r="662" spans="3:10" x14ac:dyDescent="0.2">
      <c r="C662" t="s">
        <v>215</v>
      </c>
      <c r="D662" s="32">
        <v>3500</v>
      </c>
      <c r="E662" s="32">
        <v>12000</v>
      </c>
      <c r="F662" s="32">
        <v>3500</v>
      </c>
      <c r="G662" s="24">
        <v>8.9999999999999998E-4</v>
      </c>
      <c r="H662" t="s">
        <v>87</v>
      </c>
      <c r="I662" s="56">
        <v>1900000</v>
      </c>
      <c r="J662" s="55">
        <f t="shared" si="5"/>
        <v>1710</v>
      </c>
    </row>
    <row r="663" spans="3:10" x14ac:dyDescent="0.2">
      <c r="C663" t="s">
        <v>287</v>
      </c>
      <c r="D663" s="32">
        <v>1000</v>
      </c>
      <c r="E663" s="32">
        <v>3000</v>
      </c>
      <c r="F663" s="32">
        <v>13000</v>
      </c>
      <c r="G663" s="24">
        <v>8.9999999999999998E-4</v>
      </c>
      <c r="H663" t="s">
        <v>114</v>
      </c>
      <c r="I663" s="56">
        <v>3200000</v>
      </c>
      <c r="J663" s="55">
        <f t="shared" si="5"/>
        <v>2880</v>
      </c>
    </row>
    <row r="664" spans="3:10" x14ac:dyDescent="0.2">
      <c r="C664" t="s">
        <v>203</v>
      </c>
      <c r="D664" s="32">
        <v>800</v>
      </c>
      <c r="E664" s="32">
        <v>7000</v>
      </c>
      <c r="F664" s="32">
        <v>2000</v>
      </c>
      <c r="G664" s="24">
        <v>8.9999999999999998E-4</v>
      </c>
      <c r="H664" t="s">
        <v>106</v>
      </c>
      <c r="I664" s="56">
        <v>300000</v>
      </c>
      <c r="J664" s="55">
        <f t="shared" si="5"/>
        <v>270</v>
      </c>
    </row>
    <row r="665" spans="3:10" x14ac:dyDescent="0.2">
      <c r="C665" t="s">
        <v>251</v>
      </c>
      <c r="D665" s="32">
        <v>1000</v>
      </c>
      <c r="E665" s="32">
        <v>5600</v>
      </c>
      <c r="F665" s="32">
        <v>13700</v>
      </c>
      <c r="G665" s="24">
        <v>8.9999999999999998E-4</v>
      </c>
      <c r="H665" t="s">
        <v>119</v>
      </c>
      <c r="I665" s="56">
        <v>390000</v>
      </c>
      <c r="J665" s="55">
        <f t="shared" si="5"/>
        <v>351</v>
      </c>
    </row>
    <row r="666" spans="3:10" x14ac:dyDescent="0.2">
      <c r="C666" t="s">
        <v>279</v>
      </c>
      <c r="D666" s="32">
        <v>1500</v>
      </c>
      <c r="E666" s="32">
        <v>7500</v>
      </c>
      <c r="F666" s="32">
        <v>10800</v>
      </c>
      <c r="G666" s="24">
        <v>8.9999999999999998E-4</v>
      </c>
      <c r="H666" t="s">
        <v>106</v>
      </c>
      <c r="I666" s="56">
        <v>4500000</v>
      </c>
      <c r="J666" s="55">
        <f t="shared" si="5"/>
        <v>4050</v>
      </c>
    </row>
    <row r="667" spans="3:10" x14ac:dyDescent="0.2">
      <c r="C667" t="s">
        <v>191</v>
      </c>
      <c r="D667" s="32">
        <v>1200</v>
      </c>
      <c r="E667" s="32">
        <v>10400</v>
      </c>
      <c r="F667" s="32">
        <v>4200</v>
      </c>
      <c r="G667" s="24">
        <v>8.9999999999999998E-4</v>
      </c>
      <c r="H667" t="s">
        <v>91</v>
      </c>
      <c r="I667" s="56">
        <v>500000</v>
      </c>
      <c r="J667" s="55">
        <f t="shared" si="5"/>
        <v>450</v>
      </c>
    </row>
    <row r="668" spans="3:10" x14ac:dyDescent="0.2">
      <c r="C668" t="s">
        <v>255</v>
      </c>
      <c r="D668" s="32">
        <v>5500</v>
      </c>
      <c r="E668" s="32">
        <v>29000</v>
      </c>
      <c r="F668" s="32">
        <v>2500</v>
      </c>
      <c r="G668" s="24">
        <v>8.9999999999999998E-4</v>
      </c>
      <c r="H668" t="s">
        <v>84</v>
      </c>
      <c r="I668" s="56">
        <v>500000</v>
      </c>
      <c r="J668" s="55">
        <f t="shared" si="5"/>
        <v>450</v>
      </c>
    </row>
    <row r="669" spans="3:10" x14ac:dyDescent="0.2">
      <c r="C669" t="s">
        <v>291</v>
      </c>
      <c r="D669" s="32">
        <v>12400</v>
      </c>
      <c r="E669" s="32">
        <v>16200</v>
      </c>
      <c r="F669" s="32">
        <v>3600</v>
      </c>
      <c r="G669" s="24">
        <v>8.9999999999999998E-4</v>
      </c>
      <c r="H669" t="s">
        <v>121</v>
      </c>
      <c r="I669" s="56">
        <v>8200000</v>
      </c>
      <c r="J669" s="55">
        <f t="shared" si="5"/>
        <v>7380</v>
      </c>
    </row>
    <row r="670" spans="3:10" x14ac:dyDescent="0.2">
      <c r="C670" t="s">
        <v>175</v>
      </c>
      <c r="D670" s="32">
        <v>1300</v>
      </c>
      <c r="E670" s="32">
        <v>6000</v>
      </c>
      <c r="F670" s="32">
        <v>4600</v>
      </c>
      <c r="G670" s="24">
        <v>8.0000000000000004E-4</v>
      </c>
      <c r="H670" t="s">
        <v>159</v>
      </c>
      <c r="I670" s="56">
        <v>300000</v>
      </c>
      <c r="J670" s="55">
        <f t="shared" si="5"/>
        <v>240</v>
      </c>
    </row>
    <row r="671" spans="3:10" x14ac:dyDescent="0.2">
      <c r="C671" t="s">
        <v>161</v>
      </c>
      <c r="D671" s="32">
        <v>7300</v>
      </c>
      <c r="E671" s="32">
        <v>15500</v>
      </c>
      <c r="F671" s="32">
        <v>12100</v>
      </c>
      <c r="G671" s="24">
        <v>8.0000000000000004E-4</v>
      </c>
      <c r="H671" t="s">
        <v>162</v>
      </c>
      <c r="I671" s="56">
        <v>300000</v>
      </c>
      <c r="J671" s="55">
        <f t="shared" si="5"/>
        <v>240</v>
      </c>
    </row>
    <row r="672" spans="3:10" x14ac:dyDescent="0.2">
      <c r="C672" t="s">
        <v>319</v>
      </c>
      <c r="D672" s="32">
        <v>1200</v>
      </c>
      <c r="E672" s="32">
        <v>5000</v>
      </c>
      <c r="F672" s="32">
        <v>9000</v>
      </c>
      <c r="G672" s="24">
        <v>8.0000000000000004E-4</v>
      </c>
      <c r="H672" t="s">
        <v>91</v>
      </c>
      <c r="I672" s="56">
        <v>4500000</v>
      </c>
      <c r="J672" s="55">
        <f t="shared" si="5"/>
        <v>3600</v>
      </c>
    </row>
    <row r="673" spans="3:10" x14ac:dyDescent="0.2">
      <c r="C673" t="s">
        <v>327</v>
      </c>
      <c r="D673" s="32">
        <v>1200</v>
      </c>
      <c r="E673" s="32">
        <v>5000</v>
      </c>
      <c r="F673" s="32">
        <v>9000</v>
      </c>
      <c r="G673" s="24">
        <v>8.0000000000000004E-4</v>
      </c>
      <c r="H673" t="s">
        <v>91</v>
      </c>
      <c r="I673" s="56">
        <v>500000</v>
      </c>
      <c r="J673" s="55">
        <f t="shared" si="5"/>
        <v>400</v>
      </c>
    </row>
    <row r="674" spans="3:10" x14ac:dyDescent="0.2">
      <c r="C674" t="s">
        <v>223</v>
      </c>
      <c r="D674" s="32">
        <v>3400</v>
      </c>
      <c r="E674" s="32">
        <v>7000</v>
      </c>
      <c r="F674" s="32">
        <v>4400</v>
      </c>
      <c r="G674" s="24">
        <v>8.0000000000000004E-4</v>
      </c>
      <c r="H674" t="s">
        <v>106</v>
      </c>
      <c r="I674" s="56">
        <v>790000</v>
      </c>
      <c r="J674" s="55">
        <f t="shared" si="5"/>
        <v>632</v>
      </c>
    </row>
    <row r="675" spans="3:10" x14ac:dyDescent="0.2">
      <c r="C675" t="s">
        <v>179</v>
      </c>
      <c r="D675" s="32">
        <v>6500</v>
      </c>
      <c r="E675" s="32">
        <v>29900</v>
      </c>
      <c r="F675" s="32">
        <v>5300</v>
      </c>
      <c r="G675" s="24">
        <v>8.0000000000000004E-4</v>
      </c>
      <c r="H675" t="s">
        <v>84</v>
      </c>
      <c r="I675" s="56">
        <v>9500000</v>
      </c>
      <c r="J675" s="55">
        <f t="shared" si="5"/>
        <v>7600</v>
      </c>
    </row>
    <row r="676" spans="3:10" x14ac:dyDescent="0.2">
      <c r="C676" t="s">
        <v>243</v>
      </c>
      <c r="D676" s="32">
        <v>1000</v>
      </c>
      <c r="E676" s="32">
        <v>3000</v>
      </c>
      <c r="F676" s="32">
        <v>13000</v>
      </c>
      <c r="G676" s="24">
        <v>6.9999999999999999E-4</v>
      </c>
      <c r="H676" t="s">
        <v>94</v>
      </c>
      <c r="I676" s="56">
        <v>2900000</v>
      </c>
      <c r="J676" s="55">
        <f t="shared" si="5"/>
        <v>2030</v>
      </c>
    </row>
    <row r="677" spans="3:10" x14ac:dyDescent="0.2">
      <c r="C677" t="s">
        <v>335</v>
      </c>
      <c r="D677" s="32">
        <v>12000</v>
      </c>
      <c r="E677" s="32">
        <v>15000</v>
      </c>
      <c r="F677" s="32">
        <v>2000</v>
      </c>
      <c r="G677" s="24">
        <v>6.9999999999999999E-4</v>
      </c>
      <c r="H677" t="s">
        <v>106</v>
      </c>
      <c r="I677" s="56">
        <v>3700000</v>
      </c>
      <c r="J677" s="55">
        <f t="shared" si="5"/>
        <v>2590</v>
      </c>
    </row>
    <row r="678" spans="3:10" x14ac:dyDescent="0.2">
      <c r="C678" t="s">
        <v>83</v>
      </c>
      <c r="D678" s="32">
        <v>5500</v>
      </c>
      <c r="E678" s="32">
        <v>29000</v>
      </c>
      <c r="F678" s="32">
        <v>2500</v>
      </c>
      <c r="G678" s="24">
        <v>6.9999999999999999E-4</v>
      </c>
      <c r="H678" t="s">
        <v>84</v>
      </c>
      <c r="I678" s="56">
        <v>390000</v>
      </c>
      <c r="J678" s="55">
        <f t="shared" si="5"/>
        <v>273</v>
      </c>
    </row>
    <row r="679" spans="3:10" x14ac:dyDescent="0.2">
      <c r="C679" t="s">
        <v>101</v>
      </c>
      <c r="D679" s="32">
        <v>6000</v>
      </c>
      <c r="E679" s="32">
        <v>12000</v>
      </c>
      <c r="F679" s="32">
        <v>7500</v>
      </c>
      <c r="G679" s="24">
        <v>6.9999999999999999E-4</v>
      </c>
      <c r="H679" t="s">
        <v>102</v>
      </c>
      <c r="I679" s="56">
        <v>4500000</v>
      </c>
      <c r="J679" s="55">
        <f t="shared" si="5"/>
        <v>3150</v>
      </c>
    </row>
    <row r="680" spans="3:10" x14ac:dyDescent="0.2">
      <c r="C680" t="s">
        <v>207</v>
      </c>
      <c r="D680" s="32">
        <v>1500</v>
      </c>
      <c r="E680" s="32">
        <v>7500</v>
      </c>
      <c r="F680" s="32">
        <v>10800</v>
      </c>
      <c r="G680" s="24">
        <v>6.9999999999999999E-4</v>
      </c>
      <c r="H680" t="s">
        <v>106</v>
      </c>
      <c r="I680" s="56">
        <v>4500000</v>
      </c>
      <c r="J680" s="55">
        <f t="shared" si="5"/>
        <v>3150</v>
      </c>
    </row>
    <row r="681" spans="3:10" x14ac:dyDescent="0.2">
      <c r="C681" t="s">
        <v>235</v>
      </c>
      <c r="D681" s="32">
        <v>1000</v>
      </c>
      <c r="E681" s="32">
        <v>5600</v>
      </c>
      <c r="F681" s="32">
        <v>13700</v>
      </c>
      <c r="G681" s="24">
        <v>6.9999999999999999E-4</v>
      </c>
      <c r="H681" t="s">
        <v>87</v>
      </c>
      <c r="I681" s="56">
        <v>500000</v>
      </c>
      <c r="J681" s="55">
        <f t="shared" si="5"/>
        <v>350</v>
      </c>
    </row>
    <row r="682" spans="3:10" x14ac:dyDescent="0.2">
      <c r="C682" t="s">
        <v>295</v>
      </c>
      <c r="D682" s="32">
        <v>5500</v>
      </c>
      <c r="E682" s="32">
        <v>29000</v>
      </c>
      <c r="F682" s="32">
        <v>2500</v>
      </c>
      <c r="G682" s="24">
        <v>6.9999999999999999E-4</v>
      </c>
      <c r="H682" t="s">
        <v>84</v>
      </c>
      <c r="I682" s="56">
        <v>500000</v>
      </c>
      <c r="J682" s="55">
        <f t="shared" si="5"/>
        <v>350</v>
      </c>
    </row>
    <row r="683" spans="3:10" x14ac:dyDescent="0.2">
      <c r="C683" t="s">
        <v>259</v>
      </c>
      <c r="D683" s="32">
        <v>1000</v>
      </c>
      <c r="E683" s="32">
        <v>3000</v>
      </c>
      <c r="F683" s="32">
        <v>13000</v>
      </c>
      <c r="G683" s="24">
        <v>6.9999999999999999E-4</v>
      </c>
      <c r="H683" t="s">
        <v>119</v>
      </c>
      <c r="I683" s="56">
        <v>8200000</v>
      </c>
      <c r="J683" s="55">
        <f t="shared" si="5"/>
        <v>5740</v>
      </c>
    </row>
    <row r="684" spans="3:10" x14ac:dyDescent="0.2">
      <c r="C684" t="s">
        <v>219</v>
      </c>
      <c r="D684" s="32">
        <v>3000</v>
      </c>
      <c r="E684" s="32">
        <v>6000</v>
      </c>
      <c r="F684" s="32">
        <v>2500</v>
      </c>
      <c r="G684" s="24">
        <v>6.9999999999999999E-4</v>
      </c>
      <c r="H684" t="s">
        <v>96</v>
      </c>
      <c r="I684" s="56">
        <v>890000</v>
      </c>
      <c r="J684" s="55">
        <f t="shared" si="5"/>
        <v>623</v>
      </c>
    </row>
    <row r="685" spans="3:10" x14ac:dyDescent="0.2">
      <c r="C685" t="s">
        <v>299</v>
      </c>
      <c r="D685" s="32">
        <v>1000</v>
      </c>
      <c r="E685" s="32">
        <v>3000</v>
      </c>
      <c r="F685" s="32">
        <v>13000</v>
      </c>
      <c r="G685" s="24">
        <v>5.9999999999999995E-4</v>
      </c>
      <c r="H685" t="s">
        <v>94</v>
      </c>
      <c r="I685" s="56">
        <v>890000</v>
      </c>
      <c r="J685" s="55">
        <f t="shared" si="5"/>
        <v>534</v>
      </c>
    </row>
    <row r="686" spans="3:10" x14ac:dyDescent="0.2">
      <c r="C686" t="s">
        <v>239</v>
      </c>
      <c r="D686" s="32">
        <v>5500</v>
      </c>
      <c r="E686" s="32">
        <v>29000</v>
      </c>
      <c r="F686" s="32">
        <v>2500</v>
      </c>
      <c r="G686" s="24">
        <v>5.0000000000000001E-4</v>
      </c>
      <c r="H686" t="s">
        <v>84</v>
      </c>
      <c r="I686" s="56">
        <v>4500000</v>
      </c>
      <c r="J686" s="55">
        <f t="shared" si="5"/>
        <v>2250</v>
      </c>
    </row>
    <row r="687" spans="3:10" x14ac:dyDescent="0.2">
      <c r="C687" t="s">
        <v>146</v>
      </c>
      <c r="D687" s="32">
        <v>1400</v>
      </c>
      <c r="E687" s="32">
        <v>6600</v>
      </c>
      <c r="F687" s="32">
        <v>14800</v>
      </c>
      <c r="G687" s="24">
        <v>5.0000000000000001E-4</v>
      </c>
      <c r="H687" t="s">
        <v>147</v>
      </c>
      <c r="I687" s="56">
        <v>500000</v>
      </c>
      <c r="J687" s="55">
        <f t="shared" si="5"/>
        <v>250</v>
      </c>
    </row>
    <row r="691" spans="2:9" x14ac:dyDescent="0.2">
      <c r="B691" t="s">
        <v>360</v>
      </c>
      <c r="C691" t="s">
        <v>361</v>
      </c>
      <c r="D691" t="s">
        <v>362</v>
      </c>
    </row>
    <row r="692" spans="2:9" x14ac:dyDescent="0.2">
      <c r="C692" t="s">
        <v>363</v>
      </c>
      <c r="D692" s="19">
        <f>C3-C2</f>
        <v>2600000</v>
      </c>
    </row>
    <row r="693" spans="2:9" x14ac:dyDescent="0.2">
      <c r="C693" t="s">
        <v>364</v>
      </c>
      <c r="D693" s="19">
        <f>D692*30%</f>
        <v>780000</v>
      </c>
      <c r="E693" s="19">
        <f>D692-D693</f>
        <v>1820000</v>
      </c>
      <c r="F693" s="68">
        <f>E693/20</f>
        <v>91000</v>
      </c>
      <c r="G693" s="19"/>
      <c r="H693" s="19"/>
    </row>
    <row r="694" spans="2:9" x14ac:dyDescent="0.2">
      <c r="D694" s="19"/>
    </row>
    <row r="695" spans="2:9" x14ac:dyDescent="0.2">
      <c r="C695" t="s">
        <v>374</v>
      </c>
    </row>
    <row r="696" spans="2:9" x14ac:dyDescent="0.2">
      <c r="C696" t="s">
        <v>376</v>
      </c>
    </row>
    <row r="697" spans="2:9" x14ac:dyDescent="0.2">
      <c r="C697" s="19" t="s">
        <v>375</v>
      </c>
    </row>
    <row r="698" spans="2:9" x14ac:dyDescent="0.2">
      <c r="C698" s="21" t="s">
        <v>72</v>
      </c>
      <c r="D698" s="21" t="s">
        <v>77</v>
      </c>
      <c r="E698" s="21" t="s">
        <v>78</v>
      </c>
      <c r="F698" s="21" t="s">
        <v>79</v>
      </c>
      <c r="G698" s="21" t="s">
        <v>80</v>
      </c>
      <c r="H698" s="21" t="s">
        <v>73</v>
      </c>
      <c r="I698" s="22" t="s">
        <v>365</v>
      </c>
    </row>
    <row r="699" spans="2:9" x14ac:dyDescent="0.2">
      <c r="C699" s="21" t="s">
        <v>206</v>
      </c>
      <c r="D699" s="21">
        <v>12400</v>
      </c>
      <c r="E699" s="21">
        <v>16200</v>
      </c>
      <c r="F699" s="21">
        <v>3600</v>
      </c>
      <c r="G699" s="53">
        <v>3.0000000000000001E-3</v>
      </c>
      <c r="H699" s="64">
        <v>1100000</v>
      </c>
      <c r="I699" s="63">
        <f>G699*H699</f>
        <v>3300</v>
      </c>
    </row>
    <row r="700" spans="2:9" x14ac:dyDescent="0.2">
      <c r="C700" s="21" t="s">
        <v>298</v>
      </c>
      <c r="D700" s="21">
        <v>1200</v>
      </c>
      <c r="E700" s="21">
        <v>5000</v>
      </c>
      <c r="F700" s="21">
        <v>9000</v>
      </c>
      <c r="G700" s="53">
        <v>2.8999999999999998E-3</v>
      </c>
      <c r="H700" s="64">
        <v>2500000</v>
      </c>
      <c r="I700" s="63">
        <f t="shared" ref="I700:I716" si="6">G700*H700</f>
        <v>7249.9999999999991</v>
      </c>
    </row>
    <row r="701" spans="2:9" x14ac:dyDescent="0.2">
      <c r="C701" s="21" t="s">
        <v>230</v>
      </c>
      <c r="D701" s="21">
        <v>3000</v>
      </c>
      <c r="E701" s="21">
        <v>6000</v>
      </c>
      <c r="F701" s="21">
        <v>2500</v>
      </c>
      <c r="G701" s="53">
        <v>2.8999999999999998E-3</v>
      </c>
      <c r="H701" s="64">
        <v>2500000</v>
      </c>
      <c r="I701" s="63">
        <f t="shared" si="6"/>
        <v>7249.9999999999991</v>
      </c>
    </row>
    <row r="702" spans="2:9" x14ac:dyDescent="0.2">
      <c r="C702" s="21" t="s">
        <v>254</v>
      </c>
      <c r="D702" s="21">
        <v>1000</v>
      </c>
      <c r="E702" s="21">
        <v>5600</v>
      </c>
      <c r="F702" s="21">
        <v>13700</v>
      </c>
      <c r="G702" s="53">
        <v>2.8999999999999998E-3</v>
      </c>
      <c r="H702" s="64">
        <v>3700000</v>
      </c>
      <c r="I702" s="63">
        <f t="shared" si="6"/>
        <v>10730</v>
      </c>
    </row>
    <row r="703" spans="2:9" x14ac:dyDescent="0.2">
      <c r="C703" s="21" t="s">
        <v>246</v>
      </c>
      <c r="D703" s="21">
        <v>1000</v>
      </c>
      <c r="E703" s="21">
        <v>5600</v>
      </c>
      <c r="F703" s="21">
        <v>13700</v>
      </c>
      <c r="G703" s="53">
        <v>2.8999999999999998E-3</v>
      </c>
      <c r="H703" s="64">
        <v>300000</v>
      </c>
      <c r="I703" s="63">
        <f t="shared" si="6"/>
        <v>869.99999999999989</v>
      </c>
    </row>
    <row r="704" spans="2:9" x14ac:dyDescent="0.2">
      <c r="C704" s="21" t="s">
        <v>334</v>
      </c>
      <c r="D704" s="21">
        <v>3500</v>
      </c>
      <c r="E704" s="21">
        <v>12000</v>
      </c>
      <c r="F704" s="21">
        <v>3500</v>
      </c>
      <c r="G704" s="53">
        <v>2.8999999999999998E-3</v>
      </c>
      <c r="H704" s="64">
        <v>390000</v>
      </c>
      <c r="I704" s="63">
        <f t="shared" si="6"/>
        <v>1131</v>
      </c>
    </row>
    <row r="705" spans="3:9" x14ac:dyDescent="0.2">
      <c r="C705" s="21" t="s">
        <v>202</v>
      </c>
      <c r="D705" s="21">
        <v>7000</v>
      </c>
      <c r="E705" s="21">
        <v>12000</v>
      </c>
      <c r="F705" s="21">
        <v>10000</v>
      </c>
      <c r="G705" s="53">
        <v>2.8999999999999998E-3</v>
      </c>
      <c r="H705" s="64">
        <v>390000</v>
      </c>
      <c r="I705" s="63">
        <f t="shared" si="6"/>
        <v>1131</v>
      </c>
    </row>
    <row r="706" spans="3:9" x14ac:dyDescent="0.2">
      <c r="C706" s="21" t="s">
        <v>198</v>
      </c>
      <c r="D706" s="21">
        <v>6000</v>
      </c>
      <c r="E706" s="21">
        <v>12000</v>
      </c>
      <c r="F706" s="21">
        <v>7500</v>
      </c>
      <c r="G706" s="53">
        <v>2.8999999999999998E-3</v>
      </c>
      <c r="H706" s="64">
        <v>500000</v>
      </c>
      <c r="I706" s="63">
        <f t="shared" si="6"/>
        <v>1450</v>
      </c>
    </row>
    <row r="707" spans="3:9" x14ac:dyDescent="0.2">
      <c r="C707" s="21" t="s">
        <v>178</v>
      </c>
      <c r="D707" s="21">
        <v>1200</v>
      </c>
      <c r="E707" s="21">
        <v>10400</v>
      </c>
      <c r="F707" s="21">
        <v>4200</v>
      </c>
      <c r="G707" s="53">
        <v>2.8E-3</v>
      </c>
      <c r="H707" s="64">
        <v>1700000</v>
      </c>
      <c r="I707" s="63">
        <f t="shared" si="6"/>
        <v>4760</v>
      </c>
    </row>
    <row r="708" spans="3:9" x14ac:dyDescent="0.2">
      <c r="C708" s="21" t="s">
        <v>160</v>
      </c>
      <c r="D708" s="21">
        <v>13400</v>
      </c>
      <c r="E708" s="21">
        <v>22100</v>
      </c>
      <c r="F708" s="21">
        <v>19400</v>
      </c>
      <c r="G708" s="53">
        <v>2.8E-3</v>
      </c>
      <c r="H708" s="64">
        <v>270000</v>
      </c>
      <c r="I708" s="63">
        <f t="shared" si="6"/>
        <v>756</v>
      </c>
    </row>
    <row r="709" spans="3:9" x14ac:dyDescent="0.2">
      <c r="C709" s="21" t="s">
        <v>165</v>
      </c>
      <c r="D709" s="21">
        <v>4500</v>
      </c>
      <c r="E709" s="21">
        <v>15000</v>
      </c>
      <c r="F709" s="21">
        <v>6100</v>
      </c>
      <c r="G709" s="53">
        <v>2.8E-3</v>
      </c>
      <c r="H709" s="64">
        <v>3700000</v>
      </c>
      <c r="I709" s="63">
        <f t="shared" si="6"/>
        <v>10360</v>
      </c>
    </row>
    <row r="710" spans="3:9" x14ac:dyDescent="0.2">
      <c r="C710" s="21" t="s">
        <v>330</v>
      </c>
      <c r="D710" s="21">
        <v>12400</v>
      </c>
      <c r="E710" s="21">
        <v>16200</v>
      </c>
      <c r="F710" s="21">
        <v>3600</v>
      </c>
      <c r="G710" s="53">
        <v>2.8E-3</v>
      </c>
      <c r="H710" s="64">
        <v>300000</v>
      </c>
      <c r="I710" s="63">
        <f t="shared" si="6"/>
        <v>840</v>
      </c>
    </row>
    <row r="711" spans="3:9" x14ac:dyDescent="0.2">
      <c r="C711" s="21" t="s">
        <v>282</v>
      </c>
      <c r="D711" s="21">
        <v>1500</v>
      </c>
      <c r="E711" s="21">
        <v>7500</v>
      </c>
      <c r="F711" s="21">
        <v>10800</v>
      </c>
      <c r="G711" s="53">
        <v>2.7000000000000001E-3</v>
      </c>
      <c r="H711" s="64">
        <v>4500000</v>
      </c>
      <c r="I711" s="63">
        <f t="shared" si="6"/>
        <v>12150</v>
      </c>
    </row>
    <row r="712" spans="3:9" x14ac:dyDescent="0.2">
      <c r="C712" s="21" t="s">
        <v>194</v>
      </c>
      <c r="D712" s="21">
        <v>1000</v>
      </c>
      <c r="E712" s="21">
        <v>3000</v>
      </c>
      <c r="F712" s="21">
        <v>13000</v>
      </c>
      <c r="G712" s="53">
        <v>2.7000000000000001E-3</v>
      </c>
      <c r="H712" s="64">
        <v>500000</v>
      </c>
      <c r="I712" s="63">
        <f t="shared" si="6"/>
        <v>1350</v>
      </c>
    </row>
    <row r="713" spans="3:9" x14ac:dyDescent="0.2">
      <c r="C713" s="21" t="s">
        <v>214</v>
      </c>
      <c r="D713" s="21">
        <v>5500</v>
      </c>
      <c r="E713" s="21">
        <v>29000</v>
      </c>
      <c r="F713" s="21">
        <v>2500</v>
      </c>
      <c r="G713" s="53">
        <v>2.7000000000000001E-3</v>
      </c>
      <c r="H713" s="64">
        <v>7000000</v>
      </c>
      <c r="I713" s="63">
        <f t="shared" si="6"/>
        <v>18900</v>
      </c>
    </row>
    <row r="714" spans="3:9" x14ac:dyDescent="0.2">
      <c r="C714" s="21" t="s">
        <v>310</v>
      </c>
      <c r="D714" s="21">
        <v>1000</v>
      </c>
      <c r="E714" s="21">
        <v>3000</v>
      </c>
      <c r="F714" s="21">
        <v>13000</v>
      </c>
      <c r="G714" s="53">
        <v>2.7000000000000001E-3</v>
      </c>
      <c r="H714" s="64">
        <v>800000</v>
      </c>
      <c r="I714" s="63">
        <f t="shared" si="6"/>
        <v>2160</v>
      </c>
    </row>
    <row r="715" spans="3:9" x14ac:dyDescent="0.2">
      <c r="C715" s="21" t="s">
        <v>107</v>
      </c>
      <c r="D715" s="21">
        <v>13000</v>
      </c>
      <c r="E715" s="21">
        <v>19000</v>
      </c>
      <c r="F715" s="21">
        <v>15000</v>
      </c>
      <c r="G715" s="53">
        <v>2.7000000000000001E-3</v>
      </c>
      <c r="H715" s="64">
        <v>890000</v>
      </c>
      <c r="I715" s="63">
        <f t="shared" si="6"/>
        <v>2403</v>
      </c>
    </row>
    <row r="716" spans="3:9" x14ac:dyDescent="0.2">
      <c r="C716" s="21" t="s">
        <v>294</v>
      </c>
      <c r="D716" s="21">
        <v>3400</v>
      </c>
      <c r="E716" s="21">
        <v>7000</v>
      </c>
      <c r="F716" s="21">
        <v>4400</v>
      </c>
      <c r="G716" s="53">
        <v>2.5999999999999999E-3</v>
      </c>
      <c r="H716" s="64">
        <v>1900000</v>
      </c>
      <c r="I716" s="63">
        <f t="shared" si="6"/>
        <v>4940</v>
      </c>
    </row>
    <row r="717" spans="3:9" x14ac:dyDescent="0.2">
      <c r="I717" s="65">
        <f>SUM(I699:I716)</f>
        <v>91731</v>
      </c>
    </row>
    <row r="719" spans="3:9" x14ac:dyDescent="0.2">
      <c r="E719" s="48"/>
    </row>
  </sheetData>
  <autoFilter ref="H467:I687" xr:uid="{00000000-0001-0000-0300-000000000000}"/>
  <mergeCells count="1">
    <mergeCell ref="H467:I467"/>
  </mergeCell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Influencer Category</vt:lpstr>
      <vt:lpstr>Influencer Agency</vt:lpstr>
      <vt:lpstr>Lembar1</vt:lpstr>
      <vt:lpstr>Influencer Data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andreakbar06</dc:creator>
  <cp:lastModifiedBy>Ariesta Naflah Azhar</cp:lastModifiedBy>
  <dcterms:created xsi:type="dcterms:W3CDTF">2021-09-09T03:44:14Z</dcterms:created>
  <dcterms:modified xsi:type="dcterms:W3CDTF">2024-04-05T04:23:00Z</dcterms:modified>
</cp:coreProperties>
</file>