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publishItems="1"/>
  <mc:AlternateContent xmlns:mc="http://schemas.openxmlformats.org/markup-compatibility/2006">
    <mc:Choice Requires="x15">
      <x15ac:absPath xmlns:x15ac="http://schemas.microsoft.com/office/spreadsheetml/2010/11/ac" url="E:\Excel\US Labor Statistics\"/>
    </mc:Choice>
  </mc:AlternateContent>
  <xr:revisionPtr revIDLastSave="0" documentId="13_ncr:1_{FA28D150-BC44-4D9A-9995-2D63C0072C95}" xr6:coauthVersionLast="47" xr6:coauthVersionMax="47" xr10:uidLastSave="{00000000-0000-0000-0000-000000000000}"/>
  <bookViews>
    <workbookView xWindow="-108" yWindow="-108" windowWidth="23256" windowHeight="12456" firstSheet="3" activeTab="3" xr2:uid="{DB438AB8-0F60-4224-9C67-97043B861F24}"/>
  </bookViews>
  <sheets>
    <sheet name="Data" sheetId="1" state="hidden" r:id="rId1"/>
    <sheet name="Populations" sheetId="3" state="hidden" r:id="rId2"/>
    <sheet name="Data Prep" sheetId="2" state="hidden" r:id="rId3"/>
    <sheet name="Dashboard" sheetId="4" r:id="rId4"/>
  </sheets>
  <definedNames>
    <definedName name="_xlnm._FilterDatabase" localSheetId="0" hidden="1">Data!$A$1:$F$1919</definedName>
    <definedName name="_xlchart.v5.0" hidden="1">'Data Prep'!$O$2</definedName>
    <definedName name="_xlchart.v5.1" hidden="1">'Data Prep'!$O$3:$O$50</definedName>
    <definedName name="_xlchart.v5.2" hidden="1">'Data Prep'!$T$1:$T$2</definedName>
    <definedName name="_xlchart.v5.3" hidden="1">'Data Prep'!$T$2</definedName>
    <definedName name="_xlchart.v5.4" hidden="1">'Data Prep'!$T$3:$T$50</definedName>
    <definedName name="ExternalData_1" localSheetId="1" hidden="1">Populations!$A$1:$B$49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2" l="1"/>
  <c r="T2" i="2" s="1"/>
  <c r="B6" i="4" a="1"/>
  <c r="B6" i="4" s="1"/>
  <c r="B3" i="2" s="1"/>
  <c r="S4" i="2" s="1"/>
  <c r="D15" i="2"/>
  <c r="E12" i="2"/>
  <c r="I8" i="2"/>
  <c r="I5" i="2"/>
  <c r="I7" i="2"/>
  <c r="I9" i="2"/>
  <c r="I12" i="2"/>
  <c r="I4" i="2"/>
  <c r="I3" i="2"/>
  <c r="I10" i="2"/>
  <c r="I6" i="2"/>
  <c r="I11" i="2"/>
  <c r="E3" i="2"/>
  <c r="E6" i="2"/>
  <c r="E7" i="2"/>
  <c r="E10" i="2"/>
  <c r="E4" i="2"/>
  <c r="E11" i="2"/>
  <c r="E8" i="2"/>
  <c r="E9" i="2"/>
  <c r="E5" i="2"/>
  <c r="A3" i="2" a="1"/>
  <c r="A3" i="2" s="1"/>
  <c r="P6" i="2" l="1"/>
  <c r="R6" i="2" s="1"/>
  <c r="S50" i="2"/>
  <c r="S49" i="2"/>
  <c r="S41" i="2"/>
  <c r="S34" i="2"/>
  <c r="F12" i="2"/>
  <c r="L5" i="2"/>
  <c r="M3" i="2"/>
  <c r="F10" i="2"/>
  <c r="I18" i="2"/>
  <c r="I19" i="2" s="1"/>
  <c r="F11" i="2"/>
  <c r="P42" i="2"/>
  <c r="R42" i="2" s="1"/>
  <c r="F9" i="2"/>
  <c r="P29" i="2"/>
  <c r="R29" i="2" s="1"/>
  <c r="F8" i="2"/>
  <c r="P26" i="2"/>
  <c r="R26" i="2" s="1"/>
  <c r="F7" i="2"/>
  <c r="P24" i="2"/>
  <c r="R24" i="2" s="1"/>
  <c r="F6" i="2"/>
  <c r="P11" i="2"/>
  <c r="R11" i="2" s="1"/>
  <c r="F5" i="2"/>
  <c r="P9" i="2"/>
  <c r="R9" i="2" s="1"/>
  <c r="F4" i="2"/>
  <c r="F3" i="2"/>
  <c r="P47" i="2"/>
  <c r="R47" i="2" s="1"/>
  <c r="S38" i="2"/>
  <c r="P44" i="2"/>
  <c r="R44" i="2" s="1"/>
  <c r="S35" i="2"/>
  <c r="P40" i="2"/>
  <c r="R40" i="2" s="1"/>
  <c r="S32" i="2"/>
  <c r="P38" i="2"/>
  <c r="R38" i="2" s="1"/>
  <c r="S31" i="2"/>
  <c r="P35" i="2"/>
  <c r="R35" i="2" s="1"/>
  <c r="S30" i="2"/>
  <c r="P27" i="2"/>
  <c r="R27" i="2" s="1"/>
  <c r="P23" i="2"/>
  <c r="R23" i="2" s="1"/>
  <c r="S29" i="2"/>
  <c r="P22" i="2"/>
  <c r="R22" i="2" s="1"/>
  <c r="S23" i="2"/>
  <c r="L3" i="2"/>
  <c r="P19" i="2"/>
  <c r="R19" i="2" s="1"/>
  <c r="S19" i="2"/>
  <c r="T19" i="2" s="1"/>
  <c r="L4" i="2"/>
  <c r="P18" i="2"/>
  <c r="R18" i="2" s="1"/>
  <c r="S17" i="2"/>
  <c r="T17" i="2" s="1"/>
  <c r="P45" i="2"/>
  <c r="R45" i="2" s="1"/>
  <c r="P8" i="2"/>
  <c r="R8" i="2" s="1"/>
  <c r="P41" i="2"/>
  <c r="R41" i="2" s="1"/>
  <c r="P7" i="2"/>
  <c r="R7" i="2" s="1"/>
  <c r="S16" i="2"/>
  <c r="P39" i="2"/>
  <c r="R39" i="2" s="1"/>
  <c r="S3" i="2"/>
  <c r="S18" i="2"/>
  <c r="S14" i="2"/>
  <c r="S48" i="2"/>
  <c r="S13" i="2"/>
  <c r="S39" i="2"/>
  <c r="H18" i="2"/>
  <c r="S12" i="2"/>
  <c r="S11" i="2"/>
  <c r="L6" i="2"/>
  <c r="P25" i="2"/>
  <c r="R25" i="2" s="1"/>
  <c r="S47" i="2"/>
  <c r="T47" i="2" s="1"/>
  <c r="S15" i="2"/>
  <c r="P43" i="2"/>
  <c r="R43" i="2" s="1"/>
  <c r="P17" i="2"/>
  <c r="R17" i="2" s="1"/>
  <c r="S33" i="2"/>
  <c r="M6" i="2"/>
  <c r="P34" i="2"/>
  <c r="R34" i="2" s="1"/>
  <c r="P16" i="2"/>
  <c r="R16" i="2" s="1"/>
  <c r="S46" i="2"/>
  <c r="S28" i="2"/>
  <c r="S10" i="2"/>
  <c r="P3" i="2"/>
  <c r="R3" i="2" s="1"/>
  <c r="P33" i="2"/>
  <c r="R33" i="2" s="1"/>
  <c r="P15" i="2"/>
  <c r="R15" i="2" s="1"/>
  <c r="S45" i="2"/>
  <c r="S27" i="2"/>
  <c r="S9" i="2"/>
  <c r="P50" i="2"/>
  <c r="R50" i="2" s="1"/>
  <c r="P32" i="2"/>
  <c r="R32" i="2" s="1"/>
  <c r="P14" i="2"/>
  <c r="R14" i="2" s="1"/>
  <c r="S44" i="2"/>
  <c r="S26" i="2"/>
  <c r="S8" i="2"/>
  <c r="P49" i="2"/>
  <c r="R49" i="2" s="1"/>
  <c r="P31" i="2"/>
  <c r="R31" i="2" s="1"/>
  <c r="P13" i="2"/>
  <c r="R13" i="2" s="1"/>
  <c r="S43" i="2"/>
  <c r="S25" i="2"/>
  <c r="S7" i="2"/>
  <c r="P48" i="2"/>
  <c r="R48" i="2" s="1"/>
  <c r="P30" i="2"/>
  <c r="R30" i="2" s="1"/>
  <c r="P12" i="2"/>
  <c r="R12" i="2" s="1"/>
  <c r="S42" i="2"/>
  <c r="T42" i="2" s="1"/>
  <c r="S24" i="2"/>
  <c r="S6" i="2"/>
  <c r="T6" i="2" s="1"/>
  <c r="P46" i="2"/>
  <c r="R46" i="2" s="1"/>
  <c r="P28" i="2"/>
  <c r="R28" i="2" s="1"/>
  <c r="P10" i="2"/>
  <c r="R10" i="2" s="1"/>
  <c r="S40" i="2"/>
  <c r="S22" i="2"/>
  <c r="M5" i="2"/>
  <c r="P37" i="2"/>
  <c r="R37" i="2" s="1"/>
  <c r="P21" i="2"/>
  <c r="R21" i="2" s="1"/>
  <c r="P5" i="2"/>
  <c r="R5" i="2" s="1"/>
  <c r="S37" i="2"/>
  <c r="S21" i="2"/>
  <c r="S5" i="2"/>
  <c r="M4" i="2"/>
  <c r="P36" i="2"/>
  <c r="R36" i="2" s="1"/>
  <c r="P20" i="2"/>
  <c r="R20" i="2" s="1"/>
  <c r="P4" i="2"/>
  <c r="R4" i="2" s="1"/>
  <c r="T4" i="2" s="1"/>
  <c r="S36" i="2"/>
  <c r="S20" i="2"/>
  <c r="T34" i="2" l="1"/>
  <c r="T49" i="2"/>
  <c r="T50" i="2"/>
  <c r="T13" i="2"/>
  <c r="T41" i="2"/>
  <c r="T9" i="2"/>
  <c r="T24" i="2"/>
  <c r="T39" i="2"/>
  <c r="T27" i="2"/>
  <c r="T22" i="2"/>
  <c r="T16" i="2"/>
  <c r="T12" i="2"/>
  <c r="T25" i="2"/>
  <c r="T45" i="2"/>
  <c r="T7" i="2"/>
  <c r="T23" i="2"/>
  <c r="T43" i="2"/>
  <c r="T11" i="2"/>
  <c r="T38" i="2"/>
  <c r="T40" i="2"/>
  <c r="T8" i="2"/>
  <c r="T18" i="2"/>
  <c r="T29" i="2"/>
  <c r="T35" i="2"/>
  <c r="T44" i="2"/>
  <c r="T26" i="2"/>
  <c r="T48" i="2"/>
  <c r="I22" i="2"/>
  <c r="T30" i="2"/>
  <c r="T31" i="2"/>
  <c r="T32" i="2"/>
  <c r="T3" i="2"/>
  <c r="T10" i="2"/>
  <c r="T46" i="2"/>
  <c r="T14" i="2"/>
  <c r="T28" i="2"/>
  <c r="T21" i="2"/>
  <c r="T20" i="2"/>
  <c r="T15" i="2"/>
  <c r="T33" i="2"/>
  <c r="T5" i="2"/>
  <c r="T37" i="2"/>
  <c r="T3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274BC8-CD4D-443E-BE51-4ADF5C5BBFC5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<sst xmlns="http://schemas.openxmlformats.org/spreadsheetml/2006/main" count="3993" uniqueCount="85">
  <si>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</si>
  <si>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</si>
  <si>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</si>
  <si>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</si>
  <si>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</si>
  <si>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</si>
  <si>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</si>
  <si>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</si>
  <si>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</si>
  <si>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</si>
  <si>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</si>
  <si>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</si>
  <si>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</si>
  <si>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</si>
  <si>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</si>
  <si>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</si>
  <si>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</si>
  <si>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</si>
  <si>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</si>
  <si>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</si>
  <si>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</si>
  <si>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</si>
  <si>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</si>
  <si>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</si>
  <si>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</si>
  <si>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</si>
  <si>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</si>
  <si>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</si>
  <si>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</si>
  <si>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</si>
  <si>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</si>
  <si>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</si>
  <si>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</si>
  <si>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</si>
  <si>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</si>
  <si>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</si>
  <si>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</si>
  <si>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</si>
  <si>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</si>
  <si>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</si>
  <si>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</si>
  <si>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</si>
  <si>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</si>
  <si>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</si>
  <si>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</si>
  <si>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</si>
  <si>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</si>
  <si>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</si>
  <si>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</si>
  <si>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</si>
  <si>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</si>
  <si>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</si>
  <si>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</si>
  <si>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</si>
  <si>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</si>
  <si>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</si>
  <si>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</si>
  <si>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</si>
  <si>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</si>
  <si>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</si>
  <si>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</si>
  <si>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</si>
  <si>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</si>
  <si>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</si>
  <si>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</si>
  <si>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</si>
  <si>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</si>
  <si>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</si>
  <si>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 BY INDUSTRY</t>
  </si>
  <si>
    <t>`</t>
  </si>
  <si>
    <t>EMPLOYEES BY INDUSTRY</t>
  </si>
  <si>
    <t>EMPLOYEES BY INDUSTRY (CLEAN)</t>
  </si>
  <si>
    <t>Others</t>
  </si>
  <si>
    <t>WAGE &amp; EMPLOYEE TRENDS</t>
  </si>
  <si>
    <t>Avg Wage</t>
  </si>
  <si>
    <t>COMPARISON BY STATE</t>
  </si>
  <si>
    <t>Population</t>
  </si>
  <si>
    <t>Employee Per 1000 Capita</t>
  </si>
  <si>
    <t>Average Wages</t>
  </si>
  <si>
    <t>MAP FILTER</t>
  </si>
  <si>
    <t>Metrics</t>
  </si>
  <si>
    <t>Percentage:</t>
  </si>
  <si>
    <t>Color Codes</t>
  </si>
  <si>
    <t>Teal #269999</t>
  </si>
  <si>
    <t>Red #FF5050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</si>
</sst>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&quot;$&quot;#,##0"/>
    <numFmt numFmtId="165" formatCode="[$$-409]#,##0"/>
    <numFmt numFmtId="166" formatCode="_ * #,##0_ ;_ * \-#,##0_ ;_ * &quot;-&quot;??_ ;_ @_ "/>
    <numFmt numFmtId="167" formatCode="#,##0;\$#,##0"/>
    <numFmt numFmtId="168" formatCode=";;;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rgb="FF000000"/>
      <name val="Arial Unicode MS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/>
    <xf numFmtId="0" fontId="1" fillId="6" borderId="0" xfId="0" applyFont="1" applyFill="1"/>
    <xf numFmtId="0" fontId="2" fillId="4" borderId="0" xfId="0" applyFont="1" applyFill="1" applyAlignment="1">
      <alignment horizontal="centerContinuous"/>
    </xf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0" fontId="4" fillId="7" borderId="0" xfId="0" applyFont="1" applyFill="1" applyAlignment="1">
      <alignment horizontal="center" vertical="center"/>
    </xf>
    <xf numFmtId="9" fontId="0" fillId="0" borderId="0" xfId="2" applyFont="1"/>
    <xf numFmtId="168" fontId="0" fillId="0" borderId="0" xfId="0" applyNumberFormat="1"/>
    <xf numFmtId="0" fontId="5" fillId="0" borderId="0" xfId="0" applyFont="1" applyAlignment="1">
      <alignment vertical="center"/>
    </xf>
    <xf numFmtId="0" fontId="2" fillId="5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">
    <dxf>
      <numFmt numFmtId="0" formatCode="General"/>
    </dxf>
  </dxfs>
  <tableStyles count="0" defaultTableStyle="TableStyleMedium2" defaultPivotStyle="PivotStyleLight16"/>
  <colors>
    <mruColors>
      <color rgb="FFEE0000"/>
      <color rgb="FF269999"/>
      <color rgb="FFFF7453"/>
      <color rgb="FFB2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2"/>
              <c:numFmt formatCode="#,##0.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123-49B6-AC6F-8472F99CAFC2}"/>
                </c:ext>
              </c:extLst>
            </c:dLbl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_ * #,##0_ ;_ * \-#,##0_ ;_ * "-"??_ ;_ @_ </c:formatCode>
                <c:ptCount val="4"/>
                <c:pt idx="0">
                  <c:v>27033069</c:v>
                </c:pt>
                <c:pt idx="1">
                  <c:v>27186117</c:v>
                </c:pt>
                <c:pt idx="2">
                  <c:v>27304411</c:v>
                </c:pt>
                <c:pt idx="3">
                  <c:v>26277342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23-49B6-AC6F-8472F99CA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309386063"/>
        <c:axId val="309382703"/>
      </c:barChart>
      <c:catAx>
        <c:axId val="30938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82703"/>
        <c:crosses val="autoZero"/>
        <c:auto val="1"/>
        <c:lblAlgn val="ctr"/>
        <c:lblOffset val="100"/>
        <c:noMultiLvlLbl val="0"/>
      </c:catAx>
      <c:valAx>
        <c:axId val="309382703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8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047609206329494E-2"/>
          <c:y val="5.4782650965523108E-2"/>
          <c:w val="0.4973711947423895"/>
          <c:h val="0.83718084266044457"/>
        </c:manualLayout>
      </c:layout>
      <c:doughnutChart>
        <c:varyColors val="1"/>
        <c:ser>
          <c:idx val="0"/>
          <c:order val="0"/>
          <c:tx>
            <c:strRef>
              <c:f>'Data Prep'!$I$17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28-4A2C-A9B1-132DC746EB07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28-4A2C-A9B1-132DC746EB07}"/>
              </c:ext>
            </c:extLst>
          </c:dPt>
          <c:dLbls>
            <c:delete val="1"/>
          </c:dLbls>
          <c:cat>
            <c:strRef>
              <c:f>'Data Prep'!$H$18:$H$19</c:f>
              <c:strCache>
                <c:ptCount val="2"/>
                <c:pt idx="0">
                  <c:v>Trade &amp; Transportation</c:v>
                </c:pt>
                <c:pt idx="1">
                  <c:v>Others</c:v>
                </c:pt>
              </c:strCache>
            </c:strRef>
          </c:cat>
          <c:val>
            <c:numRef>
              <c:f>'Data Prep'!$I$18:$I$19</c:f>
              <c:numCache>
                <c:formatCode>_ * #,##0_ ;_ * \-#,##0_ ;_ * "-"??_ ;_ @_ </c:formatCode>
                <c:ptCount val="2"/>
                <c:pt idx="0">
                  <c:v>26277342</c:v>
                </c:pt>
                <c:pt idx="1">
                  <c:v>90371997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28-4A2C-A9B1-132DC746EB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Prep'!$A$3:$A$12</c:f>
              <c:strCache>
                <c:ptCount val="10"/>
                <c:pt idx="0">
                  <c:v>Business Services</c:v>
                </c:pt>
                <c:pt idx="1">
                  <c:v>Construction</c:v>
                </c:pt>
                <c:pt idx="2">
                  <c:v>Education &amp; Health</c:v>
                </c:pt>
                <c:pt idx="3">
                  <c:v>Finance</c:v>
                </c:pt>
                <c:pt idx="4">
                  <c:v>Information</c:v>
                </c:pt>
                <c:pt idx="5">
                  <c:v>Leisure &amp; Hospitality</c:v>
                </c:pt>
                <c:pt idx="6">
                  <c:v>Manufacturing</c:v>
                </c:pt>
                <c:pt idx="7">
                  <c:v>Natural Resources</c:v>
                </c:pt>
                <c:pt idx="8">
                  <c:v>Other Services</c:v>
                </c:pt>
                <c:pt idx="9">
                  <c:v>Trade &amp; Transportation</c:v>
                </c:pt>
              </c:strCache>
            </c:strRef>
          </c:cat>
          <c:val>
            <c:numRef>
              <c:f>'Data Prep'!$E$3:$E$12</c:f>
              <c:numCache>
                <c:formatCode>[$$-409]#,##0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F-43C3-9FE6-707C2ED73103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\$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Prep'!$A$3:$A$12</c:f>
              <c:strCache>
                <c:ptCount val="10"/>
                <c:pt idx="0">
                  <c:v>Business Services</c:v>
                </c:pt>
                <c:pt idx="1">
                  <c:v>Construction</c:v>
                </c:pt>
                <c:pt idx="2">
                  <c:v>Education &amp; Health</c:v>
                </c:pt>
                <c:pt idx="3">
                  <c:v>Finance</c:v>
                </c:pt>
                <c:pt idx="4">
                  <c:v>Information</c:v>
                </c:pt>
                <c:pt idx="5">
                  <c:v>Leisure &amp; Hospitality</c:v>
                </c:pt>
                <c:pt idx="6">
                  <c:v>Manufacturing</c:v>
                </c:pt>
                <c:pt idx="7">
                  <c:v>Natural Resources</c:v>
                </c:pt>
                <c:pt idx="8">
                  <c:v>Other Services</c:v>
                </c:pt>
                <c:pt idx="9">
                  <c:v>Trade &amp; Transportation</c:v>
                </c:pt>
              </c:strCache>
            </c:strRef>
          </c:cat>
          <c:val>
            <c:numRef>
              <c:f>'Data Prep'!$F$3:$F$12</c:f>
              <c:numCache>
                <c:formatCode>[$$-409]#,##0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49366.8125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F9-494A-A9AB-C66A15358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86595536"/>
        <c:axId val="1186602256"/>
      </c:barChart>
      <c:catAx>
        <c:axId val="11865955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602256"/>
        <c:crosses val="autoZero"/>
        <c:auto val="1"/>
        <c:lblAlgn val="ctr"/>
        <c:lblOffset val="100"/>
        <c:noMultiLvlLbl val="0"/>
      </c:catAx>
      <c:valAx>
        <c:axId val="1186602256"/>
        <c:scaling>
          <c:orientation val="minMax"/>
        </c:scaling>
        <c:delete val="0"/>
        <c:axPos val="t"/>
        <c:numFmt formatCode="[$$-409]#,##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5955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2225" cap="rnd">
              <a:solidFill>
                <a:schemeClr val="accent1">
                  <a:alpha val="99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2225">
                <a:solidFill>
                  <a:schemeClr val="accent1"/>
                </a:solidFill>
              </a:ln>
              <a:effectLst/>
            </c:spPr>
          </c:marker>
          <c:dLbls>
            <c:numFmt formatCode="\$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[$$-409]#,##0</c:formatCode>
                <c:ptCount val="4"/>
                <c:pt idx="0">
                  <c:v>43391.395833333336</c:v>
                </c:pt>
                <c:pt idx="1">
                  <c:v>44830.666666666664</c:v>
                </c:pt>
                <c:pt idx="2">
                  <c:v>46352.958333333336</c:v>
                </c:pt>
                <c:pt idx="3">
                  <c:v>49366.8125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0E-4927-BCC3-3179F1F9CE1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9386063"/>
        <c:axId val="309382703"/>
      </c:lineChart>
      <c:catAx>
        <c:axId val="3093860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09382703"/>
        <c:crosses val="autoZero"/>
        <c:auto val="1"/>
        <c:lblAlgn val="ctr"/>
        <c:lblOffset val="100"/>
        <c:noMultiLvlLbl val="0"/>
      </c:catAx>
      <c:valAx>
        <c:axId val="3093827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Annual</a:t>
                </a:r>
                <a:r>
                  <a:rPr lang="en-IN" sz="1000" baseline="0"/>
                  <a:t> </a:t>
                </a:r>
                <a:r>
                  <a:rPr lang="en-IN" sz="1000"/>
                  <a:t>Avg Wage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8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_xlchart.v5.4</cx:f>
        <cx:nf>_xlchart.v5.3</cx:nf>
      </cx:numDim>
    </cx:data>
  </cx:chartData>
  <cx:chart>
    <cx:plotArea>
      <cx:plotAreaRegion>
        <cx:series layoutId="regionMap" uniqueId="{467D2BEB-38B0-4BEE-9517-81592104F633}">
          <cx:tx>
            <cx:txData>
              <cx:f>_xlchart.v5.2</cx:f>
              <cx:v>Average Wages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1H3Zctw4Eu2vOPx8qQaIjZiYnohmbVrLsi1v/cIoSzIJEiRIghv49TdpSbbErm5rYnTjRtU4pkOq
QjGBg8w8uQD69/Xwr2t9u6tfDbku7L+uh99fJ01T/uu33+x1cpvv7FGurmtjzbfm6Nrkv5lv39T1
7W839a5XRfybjzD97TrZ1c3t8Po//4Zvi2/NubneNcoUb9vb2r27ta1u7D+8t/etV7ubXBVLZZta
XTf499cfb+vcFM3rV7dFoxp35crb318/+dDrV7/Nv+ovj32lQbKmvYGxlB4hwXz4H3n9Spsivv+9
J/wjzn0ueUDk9xd7eOh2l8PAZ0jyXY7dzU19ay3M5Pt/Hw18Ijb8/ur1q2vTFs20WjEs3O+vPxSq
ub159b7ZNbf29StlzeLuAwszyf7h/ffJ/vZ0vf/z79kvYPqz3zyCZL5Wv3rrL4hsb7/WO5vtHlbn
BSDBR8wXmAjB0feX/xQZKY8CjIQvZXD3/gyZ50i0H5qfI2fYbFcHic0fevd1l78gNMQ/EpxTnyN5
t/QzpQn4UUARIT4CdL6/HrbFndI8Q6D9yPwYOAPmj/ODBGZr6iZ5tdjVRqviJfFhR4xIIhhBd8sv
nqqOkEc4YCTg/F61+FN8ni/Xfpjm42dobRcHidYftRrNi8JEj3xJfD/AdC9MGGNwPpRJzu5wwk9h
eoZA+/H5MXAGzB9/HiQwi51W30xdqJdUIXHkM8q5xPcmDtb+MS/AWB5xLMBBUbzPxD1Ppv3wPB47
Q2jxx0Ei9Eed7Qq7A/LyUoSN0KNg8vwEs7vlD57iI/0jSiRmjO1nB8+RaD86P0fOsPnj3UFic3Vb
FMBMb29fEBwG/h9cPwruF39G3YAfEEpAvx74A7x/tzHu+MGzRNqPzqOhM3iutgcJz1qbWt28oGXz
gyMmGcM+kU9VJgCVCQShfkB+sLrHqDxDkv2Y/Bg4Q2R9mKztk7LXprCqeNi0LxDr0CMO8SUjwKgf
vMljbxPII0F8QE3uh+ZZIu0H59HQGTyfTg5SYRYG7Nl1o67bl8wPQDAqGGaEsDvdmNEBSBMIEgCT
82dR6DOl2Y/Nk8EzdBaHkSf451TGYzbw5JP/ZfqGyCOGCBOIQSTzWHEgSYBwQAih9A63WaQzS638
vTz7AZoNfzKFw8jbLAz4l92NeTlbRoIjIGaMIervVRWMIDqlIiAcsgaP/ctzRNkPw8+RcyV5c5Am
bHmrd/2ufklGBnqAAsF9ck+XZ75fsCPKA04JBlY9vWZm7DkS7cfm58gZNsvVQWKzuTV1/KKRJmSY
KbgOKvFefQnIEaWUCIruyfRMbZ4h0H5kfgycAbM5zBjzDGxJe525B6Pyv7MyIqYMNPFBM556lYAd
+YEQiFJ+py304aF38ctzRNmPyc+RM1DOvhyktpzc7JIX9C1QpiGBhKT/Q9JlBgzGQKSBJAM0s5Dy
l4Lsx+N+2AyMk+VhgqEhzWzUC2ZhKDrCgAUFb3+nCDM8IG7BNOCEBT/dzmOXf/IMif4GmB8j59gc
ZlB5dTu8aHoMgz8nAQ3wfqcCvBhIsS/FVD+bXgDcY2B+Kc5+VO6HzSC5+nyY6lLcqN2L5vvlEaST
pZAPQf6MhEFaDCLIAHF5H2TO3MrJrwXaD8uPgTNgTg4zJXaxq53eFTcPW/YFPD3ELJOrZzNEBD8S
CEORRt5XaGbc6zmS7Ifk58gZJhcH6ltM/4I5SupDOwblTDyE7bDuT8J6AvE+Qhyj/WH9yS+k2Y/J
3agZHicHyoZfut4SQHKYgrcA2vv9NUuAyQCYGaRaIAtz51Cg5PzYoZz9Up79mDyMm6Fy9v4gXcq5
aZV9YaeCjiT0wSDO7+uQMxMmMRTKcABV5nuvM3MqzxJpPzaPhs7gOT9MpbmEUph1utu9aCkZSHIg
oZJ8H74jNFMdIY4CEgSTZt2pzoyLPVeq/SA9HT3D6fIwcbrYqeIFk2OUQTlyarR4ZLseexsuj3zM
MQWXdAfQTIV+Kc5+ZO6HzSC5OMy02KedTaAHtDEvWRUTRxRjSOsH4odPeYwL9tERY5A8Q/QuygHF
euxznifTfnAej50h9OlQlcba3XXS2tumeckUgH8EbTCQnhT3pcm5dYMeJgTFGRLMGMHF7pny7Ado
NnyG0cWBYqSuExXvXlKHoE8GsJEiuKcH8wwNg8Ilgph0ikyn16xAdvEMif4GoB8j59icHCR3u2tq
XO4y0+we7Mz/HnlSsHGQqUEBvu8vn9E3MGyQyZm6BH/Su8c27rlS7cfo6egZTtvDjES3t/2ri9tB
Xb9g3hm6zagPreiY3jfMzuJRjPgRRnBEAHB82Bt3pYDnSfM36DyayRybi4PUoQs19Zq9rAJNvWQS
Q7PfPb+e+R9Jj7CEjibQoKfIPEuW/cA8GjrD5eIwM2rvTfv/phGdHEkEyTP/IQ0905tgCo2gsAmd
znu9z/Pl2g/UfPwMrfeLA9UiaxX8K0v1sKX/d0c0nenwoUXgR6Vm5oiglANt6D4U1u7bOv5CFJ4l
1H6cLqbpPMxoBtLF+4ME6U2iXtABQQ6BQjMzWLr79NtckQA9JKHO9jc04VfS7IflbtQMjzfHB4nH
tMVMW7+kxkDKkwvoL7+PPtGsy3lqQRcC2pzYfU/NHo35lUT7cfk5lxk2F4fZ7zSRpONdXkIK4SWb
nig54gGDvOhD0+ZMacTU1Ak9UVCPu8tpzxjCs8Xaj9Js+Ayq7YGqERy7fdGiKARAkBxgWEKD0/fX
DCSMwPFQaFfnZJ52+7Uo+4G5eBg4g+Ti6iAt2/a2273kAQFopiWQVYN06M989JO0G+ZABeD4oLg/
3vGXkOdX8uyH5WEeM1S2Hw8SlXcJHM5+dWJftlBNIZvmB3AS4N6lTH0bj7GZTBoGWKZTg99foE2P
0wXPlWo/Qk9Hz3B6d3KQOL3JNLSovejpaOhvDqDhnN93cczrPRLaCiFXgJC4T2sD036M0XMk2o/P
z5EzbN6cHSQ2kwc9va3trXtYof89zpla1iBPA2dt7jujZqxNQAchBEFwl8WdAsmZ13meTPvxeTx2
htD29CAR+uQM3MwRvyA8PpwekHDjxt+c64QbH6Dmg8E7oXvv9PDsu3zbMwTaj82PgTNgPn05SGCm
rfbF1NnD6ryA4gAyRPp0utZhH1GDIwSQHoATOA+n2WfhznMk2g/Nz5EzbLaHic2b+jZ+0TopZNng
Mgfos71vRweH8pgU3NVJIclGZkzt14LsB+Rh3AyON+8OUlXukoQvXtiBkgEBXYAI886RzO7gmAo7
PkGQuuYzD/NcefZj83T0DKH3y4NE6EOzS17OkE3xDRSsIfC/J2gzBvD92g0BHVM+n5mwX8mxH5G7
UTMkPhxmrPlRweGnF+2Omg7ZQIctmuoAe91KcMShNSqgD8cJZyfTniPRflx+jpxh8/GPg9SST7e2
efVzUnchxf/u9+E8J1z1BK24D4R5VmCDGg6H0ihw6ntCPQs5ny3WfpRmw2dQffr/lBz4+5vUftwy
t9w1u9X36+keXab2z+9+XwG4M2829D463AvlHconN7+/xpIBMj9uvZu+40lY+fPekvmY251tfn/t
TRUeCjcNAYmgkGSQCKxfD3sK3oIiKsdwCR73qYAbVdgUFBXT5VW/vyYcolkufeiNQz7c6iFAPyHR
/v0tAoev4aIpGcCJLBnAGccftwJeGu2AA/1YjvufXxVtfmlU0djfX0Mt4/Wr8u5z0/wY1BDhH0FM
YCiFgKQgRHm9ewfxB3wc/59KVT4t/ZaeMB0Ei5Z53bYumm4zRslwquOKHY+eSd3C9L27YcaKc5bR
Kg6BGfXvjGlR2NrS22mh0UXGqNyORUSueJqqOOQlL5axpWKb6M6+c2mnrnLL9CZrO3WSxxz/acoo
WOlUpKeBz1eNs9XXzqbp8eAFtQpV2g91aNtyvEZl5i1UFHN/EQ2Z/762KjuVhS7OIkH0piU2JENT
XBjmq4XUUb700jw5xZ3tTwqV5/ki9zhZ+l4sTvOqLXUY6eGNKQO9KXUgz52NuzQUfPDfDl4rt0Jl
6AI7hS4ccV4XdoZUa7i5SG+w8ePPWCq5xV52iQfeXkQ+vhqRM0vMozYsKiq9EFUl+UacS8I+d3wR
4K7wF3VeN5fSYRriVJAVoWywYa1Vu2EalTd9Dw8hNcnCStV6U7Qm+1DRlFfhoGm6KfMhPZa2aZY9
7fMlEg4vGuy3n0ygojdNm/RvG6PGa+l697moW/I2zgJ3TFxabzlJh7dQi1QL5PtqXUWsPUMDr77m
pB2WXRGLddnpbiNwBtOIhyGkWaGPu6L3wyqj7Y0nSahq5hZElmd+EZ/QyBtWrdIozJAplpZFF3lW
5ide4J3oTGTLuDLjJ9rV1aaqOvYtlqkJbdqos4bTfgO3dkQnfp7kl3gUo7+WXpqdJs5G3oqMaXtW
Upd+jJ2SX0TF81WqeHkalbx/X3Z9dSUjqi5GxNFFb9HQhW1N1KeoofY8bZF+Tw0tNzmcEJZhXxl0
zAYt0jDThLwdnVAXcUzHtRNC69ArA/GuUCXuwqKpArgwk3TnvFfoUtawV0zc8GiRjlRft8NQbiPO
9bEbWnLGm1Jv8pKrL20g1OeqTPC2iEv2Ng/0eDwkbtgiryNnfs/Mcd2a+E1Djb1KRyIXQ271Se61
J2UR9VEoCxZs/ar0vxRAbS+qmGYnCuvyOE01zcM8s3rd04S90WV/5ic9he1Y1ccealZtEgPRawPk
QjdkeOWXkdhVpL9l1ZCfxK7swtzl7MRUEV2LoAyWThT+R0Kza9eTMl54MfW/iKC4Mh0ZP1pbus2I
CvTWJJwX4ZBE3inzLEpCCJfQNukww4ve49XORnV6KeKs0iHEt/JaRUGyKToYFI9KfwgUyhcd8eoV
6rL8LI0BxJ4QdcJbzZcB1fl7QWzzFc6mdnXYZPgK+mBPYr/np6avNkUR8MXIRV6ESqfZW4Kxfsci
fcxd35zyaCxOaJabpS3bLGzBWH5pjFQnguXR2ilSLYVthjAqhvRdaRG9HYfKLEiWJosxcVmYliz7
LJA3fBBF6b0t/dwsAFCBwjrJ/GXFcXnp1cO617w6q+ouSBdSrlmT5pvI9ugCWs/1ptJvuyjqPntR
b5YZJ/htimJyXMCJDrvQPeq2Berqa9I4kISiZY8GsTG4H1adxq23SuD6k8+NcFUZlmjUKuyFM6ti
dPGb0Zps4w3NqELnmFjU3cDlIvB6E8aRW7XFaG04mrYNllJ2H+LR0TTUmSyXuo4rMHNW6VC3+Xhm
vKG6cEWEVhh7n1M/q4MwjkeyUlqKECwAWsi64AvtqU9Z0KMTjSxaGZRWoZ9m5qvmyXgWmUS+ZXnA
T6xlQx6Osde8VY2XLYUoFqwo7Y6nYtikiAWXyPK8WZQ5QdsuMGgRRPmoQz/QfJUTIz9K8BrbkSbJ
pzqg6jwfuz/l2PBj8IjjwqW229qYKthKfXpuU14sGufJ87yl9WWTRtVFivrqoxcpvbVZXq4MtvEa
SxMvRz8pV8xW5FPW5/4xb2CWdRSYdTKk/u0o4vaiZ7LcUVJNzqUd6eck1+pD4+NOh1xlck1SGW/a
MclWxsX9wsNRcomxAiMuKQu7uBreoxaWvkjYuHSuKVd28IMzuIiApctBm+QNEWkPGw33C+lRVgGy
7bhxMWk3hRqak0yO5QfdRhuFy3SVuWi8zDpCV2XXoTJ0DRrTResVNGTxsOaV6ba4i/1TiePsz77y
s2Xv8yDsMLhbBSp+ZiO/PBY4GEyYVbX8knGulnnRo886qqNjsEzJSdT4S+dzdjm2qXddUoFOyybw
1nks7BusCn3CqBetOY3tW+364EPcB9Eaowq9TzqF4HEi8hbOeXxNElFva1d9LezortHYgvlv62a0
oR5ovBlIj5cjCUjoW++MFcjvmrCo1VCFrelZ7oW4aJECi6bQW0jn1+D70zS+ahkQkTBtK+0WBZHN
2yqu9LFJQKXDoRRZFo627otQREH1TdZldtLpxA/p0Hvnys9XLijyy64rsuOGtV9YzeIQbG2VhEHb
t1+zhn9hKtmhqP0m9PglMMO7Ao/5whv7Ep5X5Sd1IdyqrtSVX8XlaZkIcdWVmf8xS/vimkg+fKoj
GNgV3IOtrlxTZ6dlDLNoT8vKVl2z0XyoRn4BVKuIeTj6GWIr5ZuGrrhRyfkA0cCy7Yc2uKyayvHP
lkffWuVIcKy7HoDzXOKXa68bu0Vk0KZ1wHo2eVKaC1VWnvlSggEF7iW7JR6ibF1lLs5PAy+rl7ZP
/SWQvOwMx644hX4N8YU5Vv2JRBSnl9GQ6DORMFxftcmYRBs9ZnosFoPtR2PDuGHpTZAM1vvAqmhg
K5x0UREaT2XmpBKKLAsPuU0tTbHuuP1kRdyH9RDrJXKAZBPTT4Pn98dclWLh8qbdwieHtdQC6KRO
TlVNz1vpB3GIPMPCLAYv44nOOwYu8qEYE71KuC9OwYN47xNPxeeD0HgRF9htuySutjWgeTo2fdgk
qt/RTLrTWnIvtNRrN7gYXFi0E90io9+GUKGoz5Q6yaJ1JrhbdiZqjgNN6CKrArWxUF5auIi+zcfE
LtPKi09GGjcnbRRFp3Xuq9MGxecca71AApfnScSbpYtF9WdLuF4EA3MbVXVqnTZWrrwYRataabPq
I1oOoUkycGRRaRcMYD5uUemHjfbzDUMR+kbbCGh0mZVqUCE0V+IbHhQ8+GRRWwh73VJRZexDVFFg
HAtVaZXr8PEd1U/Y/7UpXa3i5P5a8B8//ufK5PDv+6XVP3853Sr+8yfoTr+7jvwfPwUXnUzFATv/
0BTE/fiun9djT5HTj7uyZ6HY3QXmfxOn/eObzwzi4EDrPwZx+vEl29/Dvu8j7kM4SKQcSeEHcNgM
uvrh3hIoD9+FcHBGAxrNIUSXcMm59CWHHPF9BAc1Y0LBgFFB4VJguOQM4r77CI7BW3C1A7xLpgto
IL77byK4Kd38KICbxME+ZhTOUkHTFJRA4UGPA7hAdC7PW2A4CRrL9JvOx4gA1eh9r2qWTZP67mOq
4Wr2tXVE5wtrHWPXQ6TL4hwbZip/XXo0j8B7BJ7JwkJGKAK7qbNk+FCj3INNW9OSjzxU0RB3HnC6
rqLdgujWjWSp0tb6b7AQpajDGJVe/yFp2mgy7G3cBEvqpPKrcGyBGWyIjVXFwkGlTNbAkCDKi9ZF
l9pSLZxNosJbPALyfsc/jm8xAP1kdaAoSeCcGbTwcQa3Y85Xx1iOTWNHdlvavpM6BJeX6CysgbFm
FzJmEh45gAvMv1W8Vu5qOq0LovlJW8N8CtzHw4d/Fsn/i0iQvMaQ+oGQH26TAD7/FDCR+kNubB3f
gA9n2UVJVZydjrStrNokHld9FubgtTHEK0kZtGGWDmUmwhSVJtuZwbqqCgUE6umpRh0Q89UYxWO7
HPUAUKyaZkzGj0nNp+iMj1nFt+OYYfhYLqkFPoJi2wp5Z1rubr/fs85TluBnFgEIAywyBPfQLg5N
R9D8NWUZHmURoiQblJfp4hb1nuPvWaE88y7XkRkv/3n1QKNmD4K+Jkrh9ma4gS6A5z19kNN5JUc+
RDfTXaiYrEodZRSFPoJr9AegXvRNbw0jSeg40x6wUByL7l2mWJF++2dJIAUzlwSyKQRh6EsQkMaZ
JU4wiR2SQ8pvOhvUfMtKlzZNWOcepPVOY8tHxv/bRYarLIPpvkQBBVtYhdncPRx7wmhBrnVb1cYt
K1d6XRZ2wRi5/hfPmjbhU0DBcMGFQAQ2PBzBEDNAfSCF4KmYfzPg2Cp66zstEmCSZQv7LjbVtMTa
8baVq39e1r/sJOj9hHwZ/POhYQAKcE8BJrW2tUwzez0g2QZjmAoddO8i31Owuv/8KPxXCCWGwmvA
mQ87CvoVnz4rNQZnfefnN1ZTlotjJaPig/YbsFGLRsRRXL4Z5Bih/NwoCJHQinVJNn5MrShLEkLk
EA1RiNIol2/TlMMtsIsEkjz6POviGvIubU9pXh//s9B/AYYFUMWHq/4AHYShOvlUZiyzwB98VFwX
wEFBitqTWfqtw85jn43JuSHLKO9ME/1qsf4KjARUILiAuzumswezB0ceRkNZM+/ryDzsjwspmGrt
AlIKSY0WmGjf6mNQk0zsXKLjwSyruq5lCXm3we+uVD72dREmwTA2X4HdpRBrFdx3Zyx31AbLX6xS
MMcWBBTsu5rI6QrRObYs7ss6b2vzNQmUD6qYBq4ZLy0fathUo0Ox6zbSlpZvPRIp0CZbUArOoODO
gbGUGY3dNWzAPP3G7VShB/dHs7GH0Iua9NudAaZRCdYF2F4MfD6WMmoWXS4y2Kkd/MUWQKeoGw5u
uCC4A0SSPJpMtGeTBB7ou0EHb6OkbIYvo5soRFgNYwRr4acpASOPRsWrdO3TioF+V0mvhsuS0zS/
5X2LFQ5JE9nxEtRfss+FKmBr1qNJQUYILWXRTrEW/pxZU6bFquWDHj+ODRHdFaTkePfOpvCbPkyK
FCxImCTcAGZ+MvTw6JwkKnOLlJQeKHoUwHeQEHICaRKvXVLwgoVT1AGf5FhF8BHFhc35hnVD0rxt
epGDM3PVkIIJtjVNY7dKYwmP9lQv4eMj6aeneZCf4lsiM1V9AX7OuuOIdpW60LQI3KbHdijOkspz
7Wk7tAPspSGIJsunOoXdWdDZBJwliprJZ1ZB5IO2lUHVWH9haFFm2fH9BFjaJDDVAtr9ebpEKPJg
QRkqYPvZIZ6MmM4hGZSvKhtx+I8SpcvThS2ztH74jgqisHpFVASR5AK2nOmHkCQjgzVoiXLw6KFM
wDg6YmBO8d2q0izrYeVYULbwgb5vkuy00HXr6QVO5PRE4glgba6MOCxL6UQF0wNDP20XIxvwWiQz
BWyaNOJp/q5omBFinRK4wp2HJUt90KmukBJ2TezXGjAjA4IvhEZTHIl1EzdZQE49Oih3XeVDB2to
hi6F50O3VoCj94GGWzDS5SjaQPcnES+6TC3iEU6lB8sUDwTecxzYIkwilSUfLioSQbZ4Zbx6wl34
HViBVT2SDiZj/GjavzWpKPwUB6Qi3am0HYVvMc5QUIU2ha6LFJBvBPiuGgJkEMnB7OGXfZtOslCZ
wNUCCy4EqKALqgx2ChnhroHjDv6iEIiX5iqYeFvUoUxtLQ1g/6uWwg8LSZwAsVIqpzWuuhxWsB36
FpZzDMS05zRQQHqcNgOF9YkRn7boRK27qzIo4P8rHGhQYAEhHt8CdRyBZdBegZ672o2T8UgyIGJp
RepJpamcvrSG8wyABLPAG4uwKTHprqCC4MMqJEaU1h13A7JpftHp6XT+qqptDfKNwMWmXU2Uqptl
CbkhzI6HQLOhXqboSiZMTfE+3CEzWaZEJ+m45shbQxogLsm6gRwApBVhb+tkGUP+aLxkzg2w/QML
5RS6knmvXQFEoTd8C+3HHQSoCWo05Px4lBL1xuBERZC7SdsJ4UJ1DuG1D7rceSfKIq1cONRVY+xi
0NZ6/VkWWQEyRp4FbCoaKMPgkhpcwGQKiG9j817mkGkutvAHr+QQLDhStNcrMMRgblYNiVNXLeKy
NVKGLfB2SN1HPm+S44ikLYuhrpSBmeXXY888mkzG1sGcZTpkIyTh6mRIkvg8M0mLxbYZpJ02j0on
kyKaHhKpa8ioTfsStYOFPRQRVWXxmRnNCO9VftfWeDsyAqbSVgWs0jLPAA/IcyMPt9XW9twHk5sW
VQsoFRjq5wlkAvMevktWaLKC7ZSDAaujyqjp1qgpe/gkhDBQ7gmbOprsUoa6fHgrm3RihAltYzBP
JR04rF+TeGAdOlhF0AXsNxY2VFfVxJkpM1g5dha4GHZ6oO0IgidQi4JHU6wHkB/MJbijzpUCvHwe
sRI0DxLpk5NtmraC7ThwpowHTrl2YB9ckHj0zYBcXcYhmChGj8uqKWBKgalNHY65P1Es5PWZu86D
CqKR+zgErP60OL2pIGG7yWqwqnIVJ2lPvJM2Hce6DIOAxMsq6otoRVEbVe+jaoDJKwPO36061wuQ
GHKhHqySyRMBip22I9Dp40C10wreb+tc9dN7jhoCG3dUw0ScOWStYVbWg1LKR+zBroRimahl3YfA
RGME+unFCjSXBhETOOwTLMqtr8DsLq3M6sYLxYgd/9Mrel2/R/mgr6TvyxT2EGT5qlNelF225qZr
y+syBx9zVse5Ry8ikJTAFeKlqv5UYHNHyCMVRt/QVI/1u9zwHP5u24h1/2aUHuQ+e0835qwkrC+L
MEgLycpFRQm17brvWQDF1CqJIDfLc5Tjc6LBra6ioOnwogKMajDyQ1CNKXjhrqbDIh6ybqL0Y907
KKsIp6GCVdaea75IH7f0PdeNo/EirWg2eKHUvotMWEqYfwT7NIJcVpOAJ9MLMep+HJdS6RHV68gf
e3M2gHK0IW+yix4u1CnXnRQxWUJWdhiv4tRPDDg+3ohT61wbhIRCXnwBtUppXMjjxsqlZ3yRQmpM
+PUiZjo+hkssmiUU2HooEcgCoQ3uceKvo3LARRM2kGxViyQizLssM5PTD62t6tRsUClcWa2kQcNw
NTQDaS482xTeO+pRO35sCtjVIas5rz+MoosLE+qGi7rcQAYuHocQdaLkSzmMOttEqkmH9WhokJtQ
Zob4yULUo62CrzhPg+IG0qqmG6A+07jqVqaMtO2iFaURoU8sa9CmiYqKBcsWMraab6Lcy/hWYuFl
2abjJdDa5DYJCtJIvDBB1vpQH2WNG/mKk4Z48bb2YTLp5T37Rk5HHL/r49xAdrU3anKoUAzJS/ah
d6ws6bKM+jrqgE+hGDiK6wQDNhZBVaNc14ObuGbh1SkwqJoM3eRWJBgSUO4qmOhjDQ4c1CGhfLJw
OTQSgClRnotwtE6d7mOotRBb9sHZWMUeUFKWVB24HpbkKXiZpmCxDxUJIeA71y0zE/vjNpsiB5Hi
EaR1tMu13LRVrvhnVlj4uw0bXHoikxuo+0CuoWwrBmaSWQvMPsg8WKUNtLsAC+4RcDdvARXoEmxZ
GqjJaUReP1XICNT+0arDBR/JMZxv1kCJCh8OMnkneZsjmCjwkgDyTYzl9WQQc+2Dj+7hXABQk97J
BhaoLMTkOYOqH0DSOk4EPLsVozDj+w7qLfCeieQAX4ZSE4EuWWagV2BjZTrZyYwKDR/xUyxBogKS
tbjeyVpOfFVGHVgbv2lr/rXvq8KsuZ+K4jw2aQdusSnLiUsVpZgoSyKbaY2gZskb/K31rMvkste4
a3UI/hDyBqEoowHWVqKawfKDDXcTRfqe7uE2n7zUvQej0FLQXWUGTRkLLqHnoQgxiTxYyDKmqTQb
p3IIOnTrwcKCmUknCVrrJbB9HlZirECFwrYkIzBSUSTwjSZveE6XGS5coEMgRNNWVAh4wDuWDxH7
rGsoK53ewQgOE+OPEP61zVUAhQCYMUkLDBi1thO4htp21vXJ5dinKJJfukywNDtOSh7n/Qmcs+X/
l71vaa5TV9v8Lz2nCiSB0KAnwLrZy3fHiT2h4lwQIG4SCMGv7wcn53yJcyq7Tk+7J9nlvbO9FiC9
et/nhn1cOQxnMgnWfgOftIbKQ556v92aCn+sSrTgM1m2QT6OBiyWBnhd4NJy9jUfM1YTdCkFybdu
3na91uHR7wtj49t1lKQrz1HOfXyfZWXbPqBU+7hUW6PJfFSGbVtkaIYN8GqrAX8ht2xr1AKF0bgc
gm2B0XyC4OUwEK7QZxc/TldpbYFDEwQVGtWU0h5dYET11m+O0bYec5BU6Kx93IHqe77yFj/g329/
G12JXm9nFXMcl4HE9yKpBEeG71JHU7E187Tfvu2P7VGPIZ6LmuYOD1UbFL7mTB21xYuN56LUxzDg
IC7SZsBaUGm5oCeo9kyzbe2qloj2qpmDwo5ZoUwcTBf4BeBUMzV3C57t5NkGn9WuGpfg97bcwIpg
a62F7TDyFVyU+rPVU0mbxNRTP6K4LDOjZzYHY90meUiwzhqfbEMgOHJMbH7gtgdimEB7icETz3lc
wnW5pDPB/BRxsTh7cIQO9WcrA4ebkv/ofEzhW/QapotBHh1KJ2o0Bj8n4nhtBRoDVxQ+pq+2GCh+
KjCz6N3ieZ77Qu00rLcQUPh+SmUvMY5YqQvjHeOop9NjtCo6eak3B7j/nhTb0M2jeOvCtAu2IZ8L
vTXyRd9hfeQmL/DUxgaAbpe52FtFWmoL5nrPRditT7jrW8VdgwEzL3ivvp3NNj9gOUUhPh7QXr5u
pbJHTY6OPQ/dKHctd1j6xyAOJEaVOkYf9WPrtVZtrZXyGtE2yTJ0ygzZaK3ZFkY7b/iRl9NlW5Lc
j+f2xmfOtQNuyLpN3KHwRtzIOeDbFse0XPRXUVQzNK/LXBWHXLZuuoscX80pnlygjrEhmClwsHkM
/QGkUBalM1J1h18j2KhRq6qh3TpR0hJU8XT+MTW6GiymPA2VDVCk0PBPUWqAXBG1E4XdpsAfg4XK
1+1Ld6ublyLFLlvKPhnjFRMvgzoCCx1Dko/VP8sWhNyuDKbtq0P9VlEFThE1f9x5rmX1Fe8BjuAv
rgtW1ELqrWCNeIyeTF1tyrJNIq80K5gBSdv6M+3cNqEvPyqHcGZrdJug3lbl31Gj/4AZIWtT4H1A
kN7BD/MODwSHHs+5UPOry8dtzrTSUzLMPLYMSkCGpnG9//CR71E1wFSQioRsg/O2+HvyO5y39NC5
+GM0vobRvLE3P5aGir0N2f371f35UZABoMelG2EEauodskpk0a8W6MRryfKtPnV4c4VFU4hijdr1
9896QwN/xY+RPQKYmiL/F4L9P1kp4wdGzaqmr442EwaZSTZ4JUAajkxiG0rdBDgL16hD0ZhaBs1G
Mlk1xCrtR4K5GyjExmwIjLxb7flRmX9yH60uthGh5aHBmcCjYcZPf//6f9yqzY+DxhakOcZx5HP8
/lSczpuxmHmIVx0HDt8DB9Q2FuJwxQj194/6Y80h7gAxO2EEJogg1v3dU0EbVZIWDdRnIWM6Lcd8
iav5CZK4bYtEOZQY/7Tk3lMoW+QSdPoEKX9A2JFh+vvF6cHQuAB+/7ln0I2taEKw2W6nEpX9viBi
O7NygX4fzcSCn78pwn19g2oHFdnfr/39bd5eDR1uXAZo0k2J+u6bzO3o7CwK+gJMAqPjIiVQqrjl
2zj/9096f5fxCmofV0t9jk8DOPYOvK7RGIJxr4KXqe14fQXl3jaalxUmtaOVZOsa//6BMKL8xp8Q
vGAUsDNI3hAMH+Cj32/yWMUrismiX3QLnkjuNM23MoeiuOC55npQLkgQW7dIkfI6lDgZ//4F2B83
N9qy6BEdDJ0/vJf0fWVhhVRBz9uXQfpL0e7AZa31DqiHFNXhR9titdxaY9jWt/r9ExT3wnGDvJpo
bHEuzD9uTlOFG8QD6H/BLu6YoJgWVhW3OBJMPXexyWI6evGclEE9olrzOdwOS7tMne0ymfvY+Ani
pDb8deQTwKNg1m4u0b4BotvFaObJeCpBLcdr1tXe1lsZKIFRLDxNOKYYA00EnlnUl+htuKHbEd/3
usfX4j8AeoPWHlWzrsnWNFXx+NbxkWBrlvOqqVBJfFPMuP9xUWkgk8Q6u4EsbQ1Y9u+3/48Fxxlh
PsK2Y0EgTXy/tCdMFtLz1+W5kwNFz1r04zYCQee2dQA/Ieu/f+S2W34tuVupxeshwdHE0ALwTXHw
KwcLomwZBxPPzwLCajzBqRRRfRXGnNTeNTR9+AYJU2LCEOWCfGsKPdVs3+bvX+P9lVMa4RWUCG8T
uGwQ7+8O0TYa2hnPUj7XHeDPixKK5+YDqWeiz8SMiPr6t9r+9sfV/crvv1/kkMCHnAIpirb3MrDw
3SKPAr8oZW/Mix36an0KK74ti6qCOqb9h+si77Y0fjve9YRc1IiDeaOwmv9+f4vZ+Uq1lnxozejH
WQ74ciz2BWBUTLpQquN0SEB4N/gHB2CDdenwQuknDGshJJc9YF1AMBh5Nv6+n6lCHxqsbGvUywIT
iuQoAl9kV8kN1nLeBgPE46YdO9k42mDiugE78mi9gOLivDrEWVQU3sYUBbbZ6jUGgtoNJ89DHVX7
tvMLhsi7/+J+4x4IjHBQiIOBhDHy/T0Iw2IUTTS5D1NTbSdz3oGqqBPIUjE5//2j6Lv1vD1TFK8I
ggu4MFFH363nueuBqQYsf4xZ9/ZZUwjotLbD1upPKPUoQT+4dwWRDu5C69oNJf35k7bThhB4s4+b
GzK+4ZmYBXtUOtKYHIiCV1eTt54NtmoEBqtv6vmw0AkD065uc4zH5YqiZvc/iT+wRRuJ5KmKYO+s
sb/iv9mu2R74Glb4FO+NHec/oAkbAAEdMy+U25OsAnQtc8ItCn+XjbrcgOWfFBp2JNZuBc4D516e
A+WgyRI0MyCQv9/S+Pftwjn8JBzvj4dgCVEjCJB9t4QHXIGN/T7/oizlnyrdhmRPQI8eozruGTB+
Oe4L5sTlEpcqz3qWt8eG1OrJFqUPfXw8tSBNC5oIb4lNEslx+JBjfjW3yhkrUxlbcixFddeAavti
e2b6JNKeXFJwOdGNDfPuUvqlucKJJFdM69LWmWcq+nEFj2wvcj1XYdIr4bMMqGH95K3eiOFAOTmn
RuhbhlOp3jPl0Su+aJuN/TLswImrJwkO/0IpApag6kfAeR00wBXsEeoFqonwcnGFVybTOvhBRnvN
HwnO58+97IIwyXUkAWEUxhxI1baPM6fTU0mphA7K91ibecDtnutJmK/K6/VDxPDqX2BT07FyU7UH
TbBARgq+yKVuFqWXTKyxF6rtduMsLAAbWVUfJ7w5Hqh5PtXZOOvuER4HQGIs8CTQPo+l8DLcsXHx
X8kympeAr+yDnMIplS5qLmtuyh0rlxKZFH/bz78XaywI0MooZngFJzh9NArvFkQH+IcPYdF+xfNy
t4Lkbb2LVDdWeGx+9OHvH/b7hv7xYRxCue2YRw/3viPJV4bWTov2a+TzBhoh5z8GLfDVpGnqK8vo
hPmv6Jo7UIS8/od+7I+V/3aZ0OqAskERfy+bmEIjuprp5uvQwuuRUNXXbt/QAMK3v1/k22/6n2P4
7SoR57e99uQtQPP9EOlIUxMLrczXYO6wZyjBcZF0GHjKDEJcWE1Ik9+XsLn0ia9CCPap7Ut1sGUY
QUA+QvYFsV50oyMtLlpv4B9w3hr0SZMan5oGzQsZ26ZPyBiwO99W7fdmovEZJgZ+Z8lCPooKc2oS
dIHfp0Vd3NBGYB17vImA3tTg4oJZAFjTYvlabVLTapj0PihC/7PvRpqueH7/0Au9E+HhlmxtANog
3Bc4mpB1+PvJGXjcOBYv61c2bTdfllQeaFepo1vd5zYQ6pl6wmUTKUB6DNqLjqxdwjb7+5MJt4/5
7cnwTazJoAdBeCmO8XcHSlDnDegDyb8WE4gDwGm6TlwccpHBLLGOmWWNO/JmdFNSen0Dtqdrjh1w
qyvbR9CxK154N2tQsCNdFwBnOhcvTQk8PdW1d1UuLT/DK3ZoaUMfgYGqm87DQ0siEGNLuo4OtEvV
mTzlveD3aBttB1NP+X2JqvKa8r481ECKj2XR9TdNOKox63IzvS5KTh/8kNR3XhvjgIhcMO8pGecp
oZAAP85KyCqVg48LkC4QiR0LUAC8GuB14TgTH1joxedSLuxjAFQ7T0A6hO4flv12797fW9ip0ING
mGbxLrnfH/EESBjPnedfh5KF195Aq6e+hPstq4fWvw5mzBL/8InB78JXrCpEcG+qW+iRYCiAXO33
jwx8onSDo/Nb1VfsArCZ1yT5tHiXACqrPYiIEZU+LPTXnvrqqSzceC5L4d95VtD935dW9OfSQquJ
8okYKQ4l7nsxoJ6b0MQFcnoLB4IBc3uXv3R6lTYbmiVMBp/UQDiaLlfJGAIrzCoZhUcJOWwGnESI
FIRnIzPdRfxTOSq7Qb+A0FvPyKs6Ks1xoNRdRzB7nYqQFyzpuCBzYpaASCCcfjMlOoi7NG7WsD94
uC37qh69KxEFFn9h5t45MnK5XdyM46wKy35fzDi90y4o63MDmhcdJW1skahBtZCUzBU4XJCeT6HF
aIpexDyMxLUn+GWoTjSHXAYrEXRRGgH1u6WibEG5QlEHGbwDrzRGShWpgfbhau4FDDNd2UfQ1cak
C04Qp8z64EcF+Tjqrvw0tfP4nZWkBNRjq/yfgK8/688W1g7RHKRrsBL8getRAia0dnP9LY6ADyRi
FtUrVB4LWEM8MsxU/OtqpvwUtd7rYuH4gHrU9s3/xYKNNwkyjj4Y84EN/L5goZQyjVm5+pY30TJl
bw8kWiepzqWKxr2/WvE46HbaL5HMd73I3bOMte2xTtbg8e8r9h1A97Z7YhiL8f7TkEBr+V6xuzbT
bDtXV98K7kcP8LuZe6I8L4NrorzEuThdT2oYL3rWNiflaHA1wqUAiF2N7rbkMoYguZ3tufQm+h3K
+SFM4qGsH/7hW/7RMvAIetcQWxyaaQyV726ZbfKlEQObvgH1HooP6CxCkwJJXJLJwF5HIluDUzJr
FGexDrvvcvU5vELwRM0HyjvzFApVnH0+1x+IZhMYEpwCe11phdtdVDxlA+jeHw/6pz3951T6w2X9
q9PhV+PD/5s+i206/uUB/+GW/58Xsf7ilv/xP/3LLh/AagEgNBR8C0ZGu/rTLA8fPXQcEH5jIQDN
Ap34b6sFokfQWby96JeCTsBw82+rBXz0OO6RsAQwP4igLYn+G6tF8HsTCZAeoDDQFbwLFY6v4I8+
Bqm0EvBCXlzYIB8lmMKA34GNW/cUUCaMQVxcWP+18mZ36gfG5qTqYnFvOzseUTHtgQ7BcPDHEpTW
L7fxP8AgaKJ/O3+3r4aLQwKeTyK8OxTn0O+1xZlwCWsAQyduw767EaL2b+I1mvAdvDyE2GbqHsoA
8opdCdHJWFAB47PFXnJiyr/GbRvcGXTPg95Bg9jwj2sPYcMihxlYhDTBcyPlGMHUYft1v9rIizMF
8aF/A0o/Nl6GucyLj3OdrxlkeO0oM0hkIFHJOsZr/UEutjh2zgMGl4pQDfdxbhQYI8B4DZCMVlzE
egogH1yqndOogvEk9bQToP5v1yCaPogOhv1ZD43dNC+qSCbUg1cYm/17lqOVTCzTfZWWsoMPOkZ7
E+xtTqS6GGmn6j10bXB6VxNld+1gsnou5n2r8yeXF95Bl6u+GIoqOExIEfhS+lLfiCZ0GQhBOOq6
i76LzCOHe/M2EG45cDONl3ku7YXzrJeVfB10okQVXUP4s5zbQu69sqrR505Bd+8x8ezTyiSgtLou
g/VOfoJKsueJP4XzlQfm+W6dauFSDmh4N5fWnQu+wmVaqBu9TPA/rqLlkNtGQbGH1oK9atNUieil
SRwwoDUFFlJG935c9/e2bGna5HFzG9qVS7h0dFBf0VYZ+qEqtExc4JU36zrs2JKT/QCy63HxfQc/
K21PLurDg1JNu+85lKppoKMpNUDWd2vLg6Ojeb/j0D0ldPWHnfP77sTgzEsDkPl3uOvDZRzVeg8k
0r8oEBgI12oUX8jAV0WWt7761I+Beew4KOYB1GaY1pPXP8D3sl7TlrgztTiJYdCJ9gwoyK4ZcPUa
DtJULVbvSNmNUYL7zvYrIBaAaHUvP9dY9hiytINiH+rGFQDvvc/tfI3UNXsZzmbaKVaKAxvgNBy9
tU3IXFJc0Ejv5djo/eSvJCl0KbGkdcPz/QzuCf36wKB9wS9JPac8SKDFtAvFHHwmBfrqplqWb7CK
5lfAMFgWO6ePDLqBOQX1HT0bsqw6zbkMTsRGlc66mS5wno+8XQ62IwRJE1BdxAkZGk7SUAyqS8BM
LpkqVLHJcXLvEdEQaFYYBGYn6FkCtLVhF+4c7uPJ8lVjbA6UPBd11F4CHsHdg8NwTZmtdrBQy71a
SFgBssnZF8gXZ+jX1awfYXhtz0IJgdu3DoCHwyrfQ+OXozUrt90l44ElhWK5hfhJUZWRUcx3vPXL
8MDrLjrVo/4g5Ly+cru6XT4bdgKo30EBvogm6wOvu0YlnJ+tXGKd9HG0+HBdrW2Q1aWuRVrM7bwk
MEDxlzbnYsrCQbsq6RB6Yq+hkmInF0CsljQYMyogm+CdzkvHR5KIxdpTV0RdiLAJNTRplcfqJuy6
SCe2LMgNIKD5LtI2gDW+ldYlS2vUDcPGOMwEIAzUWLbz9toEvc16vYLaRzm4bKSA937KVfOUj+1w
X0507HZOEXqVD/NwhpGuMxmng39Tgul+5AC2VRZMJct8RBWcI6xRsdPBIi/sGuqrmUh5WxL0HH0T
tI9xOMLPukxN1vRzvUN5RvENTV1/qYrRQ7wBg3Qf3beObg1wW+9TTwEVpm4YxD2hc1zuoHpBy1/0
wAT2zG/EN8ith4ulCebnIpYqtUtg74PRDkfX9dnqRR6seFMnjz6BcikZB8kupbDVns9WP4S0g+Aw
DyJ5F2BY/9jZprzni2uCo9GmuGWM9T2Ym7GGTopL89ItPjQMDFhNeNBLpXZ5NNWf5SCGIAkDZ6/G
GI6TpAjmEL4rGtcqqZdR3iC+AAEBoTX4OFWM9jvqu7gXnpz3A4/MSwTrikoL4a9nCHooxGu0Ouma
uB0o3WGH2uBOFa/zT7a2Af7AokOdxyavYd5LFoSOQNS0SqjN/Ia0aRUO/AwgQxQJX4jcyJ5guBAg
mfKTHYfpcgQC9/bYjl4sLyE4A/Q2UVykDfjOyOhLRf05m2MGqH1w9KkMxv5U9ZzfgpAM8KnNFzIY
gYUY1vTGef0ZaQQoOaE6F0ucf3GmOwk+NUkUepByBo2XxX7b7yD5q64XCPcPrAN8mKyrIzctNjpL
5jKer8OJ+CkhE8kauRDY6fFHCeDxBYzVcKcJdZfgL5lKTS/bZ0D09oulylzWgM8z3XTusPUlr8qr
uy9YpSFNGTJOUDoqbuPdInN5Np3FHIjjVF/SeEDmDPhf6FwDjCNsh5l5YdncaMzFi/ZK6GNg13yK
QJG2uyEa6lcGN1S9W0RLXVIwSLSyyngLqGM1Ng7wJp8hAodU99DXJRyik/X1c2lk/QS3LB6X/Oyx
yt54PqvvF0wbNbRnh6pqCtgfmOZr2hpJr0w5RwCu0Hjd5HXLkFogu5cFBu79OHlN1o0+nlfuV0uH
zVK1LzQcGvzO0n4lAWBLP8ohoOWQFlzFgwnOBuUMu8gsK+wMltgEfRfpExWPORYISLHPiE9/Nl4Q
ZeESwLs1w99wUcW5xxPsOo8ldHG5hIcdGued1w3N/Qye+rqrquWOYZh7cMr6FGMcrIDI8CHefjLm
vhAzDmt4P69k2MnMIY+IIKIAYw70qsaYFJAPhu2wYcVOKAAEUM3zL3PlhtdYDEhrgQ5GXHBm5q3B
DIneNVUH9UuwjizRs15PMaxmULp2U3QeG39lCeDDiSTOWzmEf1Vlz0MAFCCB8aSoUt2yKEzRnuiP
EDMu3h3CJhp2mHDo32HXgpPwsQZyaHFVdGGhkcxTBgnOcKwh43eZm3OZ42hl6L86ReMH5wKWdQP3
DNbXEl3GukahlYJCnNtFqrrSiFdxMAPw5rpqY/ekiRjuAzrzlyGPq0MXFYAn67L2vrAA2TJxx4f2
MBjtEMdQND5NZAAmOhm4nA5l0we3UHVLJB30pbgpoNv9Dp0xK1PlF/6pjyvlp21nEQdAp8jP3DRI
Ol5G8QIt4Y8m+/+PdY9L/+1//6/fQuD+FQz5ZobHVIdx4t+0wh9j3Umpsu1K8x/+p3+NdXghG5gn
KI+ghuDg8/D7fg52eJVuCALszcwrkIGxvevrp4ceL6yGeBkphpjdAO9BJPLrYCfg/4lhysdAhlQ1
8t8MdiCo349PABgwJSL+GEoUkMob9/uLf7mMSmBdgZEXbgg4cnh6JFWE2/Lu31b6si16NlXioa8H
5B2NMIHlqW9jTAmFGbvhqMEk5Gm8baL1bT+pt701btsMYwd2HAK/sPvqbSMOb3vSvu3PJVeghSwx
9qxmeDAShWQuHAJvOzvfNjkmC+x3s2399a0KtFtBWGEE1juI9hzqxNzlFwY8pk1Y7A2vYisp8VZc
xlgUu2L1UXHkprpLF0iCQhjMIPA7C7D0cEs00dWM17QmjZ3uzVbG+FtFwyt9Ud2QTFw+9FvJc1vx
0wUBLl5Bx7fjroNgr4pdESZt6BdxElX9vQp7e8CvByu3dsuxmCNxQXpdXgYyPriSaC+RXdntwzaM
UoIjAjdzJnWQuTAf9jhnyEcl0NGXMAI/BMRF0ICxl8IuPRq9RWTtSuntRCp9sh0OLRmQW0gLTRa2
Ed95SxkhLsZTt5R7CjPFfB/6kHGGSmmV9I7LLxGgoQMDdZxqyHgvg6ZRWYnklnurKcdthyTnykyG
XUPGSPHdpnU6+/NuIF13ncNR+r2ykdjbmi17E5ZxWmgO4CwSX8I8B58PDX4aeRK2SIM/kBH0UTAv
2PDSNu1VeGHnrkl5KdqHSht6T51wl7Tn8y3MVsNdX8vXikCZFXbRnK2Fu0RCwJKFkwYfR3LU/whZ
VYDtmgel6yZta2WuCa1lOuKOpLmo7zSETdeeq6e0xI79UMNQmjBD3PUC8DHrXUh2AVjYzHNzkfk2
Lx5hiwNwruKBTGnVdgK/tqoQ2tX3wSUFrXCx+BNoTzej+jJ1x20LsxlORnHPy7C/izFmJavOqzzp
i3W9Zh4Fp9RbD2yG6w6rN7X3PnobiHOn8Uxqxi5hakl6Tdk+wLK/6hxdn62Gm3jnjaO8YJUMwDzX
akgotSwbYKE8TFVe7D30cGAfzIUvoytIaQeerBF6wKFDOldcOe+IQfdN8Y/23vlLg55+E9Sv45Pn
qT1Q1Pu4XPx9zi+ZFS6BFurTAs/hraT6xhvVU7BokQnF7gPIr3dt3H8x6P5OOICfFirbBBbnl4YD
O9zESkvalOQyhLstbbcntXz1irzHHDP2W9rFRzZhpreLyI/9bL2rGS+f2OVTX8DYx56RbGBuCPL8
9p7RXarqIjwtg2FPDCax1FXcwN+lfTQ6BNvKu+C5BE1dkmckMaEz5o0+KD6QU2UQjVOiDxhlMowr
Bp7yus1BF7IIAI9mmDlchdy1uS/3NZqMlNWVAfpC1V0fh8XJVrjNy1rTkxARGgI4gg/tiAC0HtKq
A0Dz6Ippe7FoOp/0wnLETwVmvpvZ+DTBcn704Fi7nlkgW2ywzrDZf2grDyqjbAg0qW6XfKbNee7C
6wYdajdggI2iVTxWdOn3jGDugT07v8XQUN6E0nxuMUSf0NchMKQMPke9DWGg0/74YpCcePARh5Tp
XpHLQrXN3ichlrRfYABqmNop2M5vF5TdRDrUOwWLWwcCbHlZJ6RIIagtT+2ENVgubnmBaB0BlU3p
Dw8YPx9amGiSAiFSN7CqMXBoQk39bRHmICv6WZpDjxBPNI8hximMM92pry2MVwjdVFnXt+J+rPj3
Hj6otCDAnmYZqwmu3wChVl40Qv0TtSB/0Fk1kyvSbgqrCW1b5O0DpHXsYzI2sFUPDlu87Wflpiep
FhMweIPa8aKBY2/C2eINX2oPSj1YCqvJ32HoJ9EN4ty6CUCji4/1FFfr2TEd3Tkc2A9U59gi9Yyl
d9KjDT+ZoNQXcm0WkyAaLXwdsfrLNJiGQqaBl3PMI1HP7wflxSTLYZi46GASvhiW3NuPomqLYz6M
J6TrFTdSTeoh9sDUJ9p6/CBrmHxSsc7yuY+Z2VnCmmOAzu1zjDeriKSJdVVhCh7ZuQAmVSboKDli
smbQLraPsT+otWDL3YowPpT27y1iPeaEMjJfjdYYMFdk8Dd2AoGgK0bRIqnCCeMIw6zy0c/p8HnQ
fvmMM7lok7mZrgxdm5vchuK77+S0ZlLl9B5iJfsRQSXrdePzE6g89Q3+iehrCOMeEuEkHSYYPK3a
FYKVJ3ijThivEJoTB2TJFqXjJhE57iIkZjJ+muwSnlVk1FevQgzERTMRqBmivpzvkOMUPeEcEbve
rcV+WhbipbBu93ka1AFoPGSiuS81CEmGYlTkT6Ju7a3jg49VuUjvtqwiiGcItIPP1ZLX11AswB1r
85HxlIhmPUHIV39l41Df93P7oEAjkrRE+OqpDuomC2qJzdp343CzDnTIUzObeEmIKXOkpYFUveoh
rX4O52X+htzG4QVZ0VA6QVGqk1w0hYDbbPEudFDZ2zZEvUkoHMtfmL+YG2jrijyhXmyOE3x8+si9
uX8RhWvjdFlzhFoGI52zqqyGJRG8qT7C289YEnd0vK9YDoeU5+hwHUGGe8KeK6sDJuB+ge8MqB6+
udhRrv3nXIw527WlDxw5sF54mIDk3eei9w8DbN5pO01tBd8/klFRnqsYYIRtEL1HwMPP43ARALLO
oh4O6cVOJoOOOQJ/1a9IEdBsN/jhkEYVGXehbAUCWU1/F0xmBLYUijOUpBjked6NmeNVfzKcQXTX
QDPwXOtq5ElZQCiWwjTVfaoX0re7kYkFoFo1rN+2kfAKfj5oO0j0CiGu+MBl23zuCtPtqQS9m6HE
5/CF2BrGo1nUqIghnH+nEvzklVgZf7GhVsde9jBbkCIEbLnQhb6CN5WXYx7QJzFCLZ3EDXUMkgmL
RMKOdMcChmqT1ACUY+QWyOUedurBpo7I4LMVlqR9G/YvBeDVu1CMAqCJI/7zBLwt3xX+PGEt+WZK
oMEOvooBmvcduMpim9Kq/FOJPIIPyzpGBtEd0l1OZgKaWUFumAGOHNKG0/pUFfWtv07IQ235NUI2
sk42NrWxt5sB6qdILRGQOQn/euKsyAqBqKMMKhhyEyn0hjHieg5DhMYC8grLXgWSYSNE+fXFUwtQ
Y0kqYJkIEfRosAC9KP0D+L3i2oxk3c1kRaBshQzblYVjtvZUAdz1pzMkVrto0s03WZFJpxC682/Q
XAANt6aVmzFUfwCrnr9GrMuh6EOSXoKnuZq0B2d4JYmrTwXaLANxXoiQRsS5V4DjalZ97X1h20Rv
f/SeVCgtdL7q8kF+VDksx2XoywOQUw/zQT6dde8EIM06ii9r3QAK9dEjwpF0gZgRz4CRGCaYowVi
C2HRqT8ZZDjAr5/PgG5kGY7ghHuEJA/5uv4f9s5sOW4jzcKvMi+AjsQOXA6AWlkskkWKFHWDIEUJ
+w4kEnj6+Uq2p2X14uj79oXDYYkssgpI/Ms537kpNL09zo6ln/gNy5NBz/41XqF8IUgZ91Xb4aby
Gel3JQ5fLDYvLav/KcQZ0r8lZufeIxvVvuki63/TGP63S/6rLlkI8981yf9bvr2//T0R6zfK3PVL
/miRyZT36XSZHOEWo0NlwfnH7tMj8xKRy9W+4+j8m+75D1C4/Tcir5AoeThVHLx2P7XI4m+GcVWE
247DZtD09f+kRf519cl3wWbLT4GOyxDm9Uf4uUHOdQqgwbS0vY9WMcc5saz7CaDYX8gS/qxHtKGk
Oh7SwOuIwBTIiX55mVUf+kWuwCGH1dJxxFZLZE7Cu6soof9Kj/FnydKP10KiblJCwLcC0s5n8fOv
xGeRD7404/2iN/6dYG9wC3XMPForUsjWqf5SsQSD5Zcxw1WszuYYPYPlYcO5hpj9/JK422zmC2BZ
M6z/SRB3zXhqemyi4Darxg49pCnPwnNMY8v+T9J+l2W+7JxmNpiR2ckU2lKyV55Une1ajrA99BFk
rYvfi/daZf2pA4mx6+LE381rn+0QmhjM4lRNCa9XD2WBDbDU+vGTPjr1EfAyUIm4ys7xMmZnK8Hl
EZlJnYLuEdUhS4ZlA02nejA0a8U6j500RUT57LbJrZiWbDO7ZR3CUhf7lfPxlrgJxwvT3JwejGGq
vq/m2txhXsw/GSJjFyXicmt3aR3qzGbx29bzXjQ0o92KJ9eTogl6UCWYBRWl9mgON64+NmfgE8A/
8ZK9sUfU9qUzdzxvtHnfwSSD86r8GLy6ZjRfB6+qTs56ZW80azqBYJ/BjgIZ3orBYCJdaP5coMKk
Z2dSurAFHl595iHLcErrlvUI+tQ6nGOu81CwSkahaVb1OyjA9hWaofeSM5q4+Inw05DnpP+Re0PL
ge4zSwgqYwGfqOWZ2vaIrMGdotZ7L9LSs8Ostso7UUqvDYHsNicXKu3NguzpGVVkGRZx1keGUXLt
5SBhAgs+4l1m6pdUZQLcfb5c2LY4m4GS/LVyG4AaSoxbjz08MEWYFB99VaW7tE6/Ln3eRonp2TeJ
700tXmxs/5uBNyet4/K2Aw/5YpmG9mDW2XoSK2inYFB6gfZJCo0VXR7TdTbao8VD+AC0Gn/UXGO2
XtCJiTyZPpIBt2KhX/dAa0L/TdeesenlPcXm43ztxhLb6oxdHDphAMv1Q5hqDvCuggGAyF0UySd/
0DIuUvDpwNeBQWmVCgc112GDpyb0Y6Y4bjve5DSwZqDGZAEj4+VvkOOg+GjuF1zcZpQ2zrJR2P8u
8VwaJycd7m01zzpgEtfi0ubuYdohb83CMja5Lr+pyoWc02vjbWHU6/uoGsiWbmu/t6oo7pjJGFGx
juOls0dgO6N3YQGXbSZ7/axNvXk21tTYsNcdzpq7Um34zvxY1/7EoseX26VCWjBXL64ZN0jgAWlL
C5kFS9CvNWBpI4jpPZuIxZnKS8AsLSvgdchlVCRVQVNsTEsRLmXnrCcPZo86oIGH9hJCwBUiiDUt
waI8zLQKgTKmYU54I5oumhY8Uk9Wn3vJWJIpoDw5P7ks3za+DqiXzUbaF6EWA0AM7E44gT+i9djN
ErL6Z6VZibd1l8KwD5U3DyLKSnT92wEj9HUJXI3ONinmNbnIwuZvmm0mk7PT9VMaNFVfz/eJoyWe
SXfbDemNH2uyyYIhnu1XowWElAeijqm9MHr5xnM+zZq97RRn5IdL74r9bUxH7VgsbTL1j5hb6qrb
6f5QvGp2Wzz6rCV3vbgKR5vKtfcSbtGzGy8agy7TiJcAK7p5tBX1WjCvEjmsjQ18Z4+meZyNuDvp
Stl7o9IYbapiyZaoWn39CcpJkjP6uf5vN3biR1gn81fHqGMP3Cd2cIvt4qEpFa87IUOOCrqOQzuI
+pgh7t+M1QQ7GcYRMkX8bs0NQh9qXxdEwlZ3Bqz4fVaz5PVHtlrCUwFcZzYbMVph1fNfHSvfx3UQ
cR5gqZvaSMq5elCm1X6zkEqd+EGyZFsYFlQZFuprNDlJiX8QhNPBE6V/V9qZ8wYGk5/PLKW+BSVU
PUDwQTJfIP+sQ8yk/JmtjdV3w+vLZ1Mg2SuL3Fkj6szmMalSRNgDtFqdw6NwJu7bMvpR2/y3CvyL
KpAizKDO+Ne7kp/Trq414O9f8AdqmFxmbDnXkQhVgmFeTZ2/F4G6bv0NCwgptTr5Zr8tQ/6+JxH6
tS50qTd+hwybJEDzDyYfdDQsVQz7P6n+fjEO8RPh6DQpMYVDueQ7v9onGNwhrVq85davV20tQg+8
y7KtHMqVqrLMQ6EAdIUySdqbwbaGD31ZMsb9jrpfurrf9x03ChgedZ9frfxVpqtLSq7BPfu9gZXf
9XaLvYK9q5jkuq8qx4rni4Yooe5CYFHIaT+BUfKrdj9VnJxOMku6JFHGGlItaDXHBk3n4IeGrjfe
dybqSzbtZ8piJQ+JCywxPsSuglWAuLCTj63kTX7U8AIbG1zQhrVJcvYrN7yXlnlHz6xCwcv+kFY7
HIRGwnTQWpfx0ldWFU5zScl0feR2rrGaoBSc+KmujPRpHRuT7kvnGFgn7X1Oq+zJy62+gwCU5g9s
g6GW9d1htbnJ0yae3uKs/dYZWJiCrOgzHnS5GfoNejU3hG/kGvUxT/CGUOisxawMRrlCdjeGu1a1
zrzeU+cULot2UHMzc1gVMMIetUWHtBVBF8qTLWhyXPo7I2MKtpOxYCS0xzbJFAsa8tVNpy5OSR94
2zLLqPkQKjbWlfxvW/ibhvWvDgRcL9yV//pAePqm3v60OTV/+4rfTwTfZAeKFwT1M/tO908ngiAy
3MRyIbi9f0uC+v+28Kp7xeLv4nWiRMNu9f8Hg2H/DS8lglGS4fCFszr9Tw4Gndrwzz0NeATbYgWL
5QO77/V0+HNPI0ZQFV3TiAPpFP2L1CzkDyU2fmWU51XXuk2qoccCeV1c3Nm7HYZWfnZk3j22VJmd
6IfjhN6dMZ673lrNpB0WvMkxKrk8vZ/qTnub3KvcwWlEt4f25vJos41kuIf/sJgPlkVxhYa0LnWX
9WjvGWefBq75NJQstHLEpWtjIksB3nTrtb244svkvBJvBMVvrCxGOkWOoHBNEA0G7Qwd7hO29hGD
jFtXpX5MfeWQgGQwjNy4qbCGbVpaRnscrSRjj5XXhUeBpoxlgXlS5at+dJvFeLaWZOhQojcw1sPR
AgS1wzqy2IcJYiJlLAWJmz9RzWiTDGD+yI6C1m7ecuqQj8TJE5c0kwHWyaanEZE0OIObiUe1Xuv7
kR9h2IHFNG6YCzCnmhw/vYlxY8hwHlEWbiWoVrkBBrsgjG/yfYWp6JWmcWTTB8lszwbXg2rh2a+L
tJnMmkm6z4bsMSnLlg9rym87o272uTE/501m7vJxps+p/GSPdvaHczNJXwgymJPNQpSX66nbxupv
0nmaXoaEZedUYgqpVJoEtfTZbyfO11HFBEdM8+uaI+I3Oj8slHmAePesJByixdfzI5iU9yRr4KzG
xfS4ehNzTdoD0jCMZ82EA2e7KPsHN3VZmtQ7WO0XuWbPTml8b8psvCE2ZwYCl5zXtHPDahpfm2o4
onOp98WYtdE1zkKBPcQ507LcbwFT9WCGUmBtQWEUz63QsmjqtWZTVPKbk9XObeWs8f3sN04wiCty
b5pixCZxVCxTsbOkRRG1yjsoNw6lnLzqvuIytJjZnRh097feOBsbHivi4DZZtq3BGwaTxsLlB6Eu
mwy5q6SdvTODV0fVL8um7WztkrQLu6A8+RbTUNxRzD3aY8aeqlrKnWirDFZnm+1r0l6CKaOuN5vF
1tjDT9vRs60D50K67ZHebBOojxDgNB855/ytsYvqQNndRDFnB2EcU1bTYGbvjWk1ITgkqK1JnwQo
6oaoaa6UqJpNp42mMLAFexFdY7kIgfpJJ9wF1RMW3TI+rGs9B9XQdgG904u90EOaNDrHtLP9UINw
/92c7P7LtLphro9BXqANx+rTORaMEYEBSRasdsGA3k9T73XYYlftO2rf2gwk+Qc2dic66qjP5cqW
oGLTS7zKdEH2OLuPpVW091ROJEV1cZ+dW6ZoSFozbxO7sTuEejnlT8M1kmgU+prssrwxjvWU9FW4
mCOvxoVVrEE8j1+xvJihiKW8R3qnh1JyWSQ+YU0BCt/lo2OXIDaJay3HaczqPSa8ZYYBx6WlQrj3
QoUdP23BJhRDk9518C2SOW63DgSj9PvCvIl7bfa7NcCw3s5nvAbDKwXTLA2WemwCdVkJeBR+tUMZ
CGSu04ydMBp+s2I+uEvu7Ny04ZRQLHuw92sb25T4ANuVcUPbmZvYX8sdsuSMuKX1M6oV/9nNWnUu
c+2NW+rFWDMRgHZvEFePx1HrrHOONy1Cvpbf1Fr2Ab63jzKjzZ6rPkeUjCI8uzUYyukBjQ/MD73S
77sq/tSVRuEFsJT8U2uVzVH3xy3ke3mSU9ZemEtqj4U1uG9GZWdRUvhduFY+LeGUpNzGVDLGJr7m
xCzlIm6dmNyrMR6HCIzBeC4HUJR8n3rb/Iieud61hRU7xLZIcxt3ttpoXZnu3FLel6mVbbJl2M9k
HNBmE3/As2T1ApjC9QOy61dS9Ow9NaL/tTeGB4BdKca5wpR70xs/O0teBZkQ2gY/5sEqdY+Gj6Fh
MOrt+D1uLGsDIFhjWGOnDFwmParFylKvIcRlSbxreaVzHnjLOZu94m7VhLwls45h1zK5UVYrhHlD
zq3lGhMrIiPZpb4FwBI9cujn1y2w3u8WLek5g8dbdnpuuGKbDPA9ciWOOO7GguApZ+7tq8D2ArDH
CAqvIZ/KqkjrAKS775TaaUvHkhdBB44+JRBb+NXXBe7lRlz1GJOOs6sdii7Kq6Ykb84zhicfbm6E
WpcggevCfhi7g68hnu219rvq3E9V5jab1Z8npmfkc8BfXEPNspoN7LF0O02VOmpF9yGL9bYc4+lG
V3gs4PZ2IZu2+s6gMjkZ6hpoJhb8mNkoKHttZ68xzg66lt2/xIsNiwUNkObxO08FoxHs05x3nfNl
XbFy1KxANmkxfjGaorix2zgO9AXJR2yiIW+XXD9xDQw7EgqYyBXF98kp/a1q1y9Je1Uhr0T4BflC
MmHc6LERgMHk3fOTd0r0OcQh2t/HhRGD7dcHZAye5OFugCwQyStcgO+t332zxqzcAmRWgVTWS8Xs
IySOr3suPb7VCpgvaCc1fu8nywhzeDWRxSEauMg37xu7zB98o2kPwjPWkyxG3ga3+DJVMcW55O7i
lJIv3tLwwBjNxywj60wm2I+Z43CuO1n5btSjgeENFARMAWebS5eALF+rGdKs1cnQjXkDitQilGV5
J0BlQUnmuMF8hc7N8Nc2wu+850EYpIyZA9KBemUEH6QuE2TesJYfX45F/sptX4y341x7T51r87Wm
WB77qyWyVKSglX7yMLFhvmcJlb+6OQkfjjOHTZmcLaMZ9ubkJWao0vwavxbzRqdZan1CJo2WxUad
v4zexlpjsjs7plJ80pJeZe2qBdeABKuaNAYreFXbETNUCHU0UHcSrdterMrdu8r2vswAwV4nob7m
cJfvULRp+QZNs9zn7Wje2ZUjUZzlquZkbUcZ2DAnfEP6KIZtmytCVJcODttlXiDhhJyapEwiBcN7
YQ3l96EHL3O9URM+U1cwiF7c3tkhgbK5ZSB8EuA4+CvcWOydBEKZjy2gvNAdxYlWPv88oGJ8B2J4
LOcUC1TepCDyEvMDbYD9yPzP+KonuVaFK7IcxkbZhEFsbvqOng9kJHPKRX0VpVeysJ+GxxWjE6PX
wb29Auh2fu3cM2clg88d3UjyOFB7XVtzLmdHuh9x4jImNAb3zh/t7MVmZ3mLN8FGGY7Z387MNmyb
di2jvnPBj2KIuqC9otUk52A4K0xjNNIxekd3bCcy9HpvrCKphuWuBgKyS/Q+RzE1j1smEHTL/Fy7
sXe0XY5zpKIBLrMXTrPihUfc9JlIH/FY5GO8F7mbHYQ9U/HGnXPsaqmxNtIGxmaLM5fPicEO6UZq
qLT8Ne2PvmZwQ6QChwR6ZkSDLLXDtGI0HShY/pEjE7FZxdA/jKsaX4S3Th82yirAh41/gyh7vGPR
3n9qTBtbvzs0+RiZnRMVlZ2C3Ui79dmHRIRVzLaH+YmhreEDmrUmP1r91mTJXLaL3GQ598MNi7qq
2nhIMz/NMTa6z0mhZWskPcWT1ZssnxuxV2Ow9I5KNlZhOWcHGR7qrJlkssadHglYW/RoSGvttmQx
8xpXdr0lixAca7Wq8oB0QUS5lyObtKxC84KhYnosCBR5kPzVvao4XtkRP84VtfEAj/y9rmp0e6mb
bwk2TG76mpIUHlEHZ7mS1ZOezkwEhWvsZq8qTpAGOqbSKDwbovTCVltLVP99a29nvZ4fCDzp+8he
ESGQyltsZK5Pp6pep8ACgYKuQyX3RmvGKAjcvG/uVJIqFOyJEp3D+Ae+HMVC1ab+gotpQvfSDh+U
m5k3JQFIkdl6bMbEKQaOsaXx3H7Y535akcYKNnW9IStQC50h1zfl2tZ9ZA4p5yiEJNzjg2PuR9zx
L1dDErFGoC/dfV9wL76zNYwjoaEFPGVSoq3iEu7zDdlyc8QEXeLb0FzyalNc5Sc5akyLBl+/qG6k
F9A7bQc3MI0kcZLHbu7bA8qlPJpGMzu1WOLD2Jjc71XfWF8F6qM16IHy5ztVtU9DwVLilRHdFFaW
jyKJ+zHwyAawkf973rfGa5O9M1WU4DqE97DLevd5zWexwRW1wuEfMCEOxrC+CQrrm3lpbcSE5blx
0bI0fNvjanTjQ9tm7edUWTgNZp3QO4REoVFZbWSnuskuJ63MTVLgwm4QPIWiK4YdvHA97GFqny2s
zBEoMuvTQBW5GZXyQ1xX+SbhWUdx3rEtMXoCY0v3oLU1wgwa98uYZP62L4TxZlvK2ldF3wZxwclU
Eo0cuNDcd1liSsgEtncyM8QgQUHqxnvpa3JXGtadqVL/Q9T93dWkE/SjQGMCF3bf6WVHKTVB66el
VSzJrHnDddNtW5+QwW4p6G+4KAVbi4wdAeB1/BA8xmOlFV8GanryL9xqrxEvEjHensN6dmqPYDJU
zJrQltAiBWPbxFZFZpmr3Y1AOZCvpHuwT+UtClhySZMaWEECo/0qDky/taSn3MZxlnHQdojZGo17
d+Dgn/COwtkAcNeX1aYvRslDZ14e0lH4Z6nwvuR15uwhMdgboyQLV+DlPGZCv/c8THPYOlTDHjR5
G1wA9HWDd4rCrvPOhdb1hP2KYqOXiPvykpzaBIk8k86hJpI6S6tXrR1eO4g3AWymnYV1VQRNKz9Q
zw6oQcR6IFuE3Q6NJypGe5wChXcoXAqkoTlUpQgS7huW5XQj+bQCo1afW48mIiHpd+0+6rz8zJ7p
er1NotlM8JOaQJnmxsFLHJSZHx/zbLDfioEsoyoRQGfNRRehRnJuuekRBU8QobpT4+Q1V8vg7nRR
IEHrSW5FelPcM38QIposIg83shWEt47U27mQpOhexz+KHenBRzW/WVk77ZPcE9/mmhYtH3O5r6xx
imatMx4QVTERaPuvY6rGo4sqjA1qAYy+YUGRLu3BY83EA1grjoZbyYe1IIuGOLl3+jVKMZSvGIrX
vDrUE2j/MJHD8kKKyhAw77k1zSp+ppR6yrSOZU0/ujepY84hgTsUjg3BVvPaDTh2tT6q5fTF17vb
WV8wo+TGM3jOIsylZW1bp/fC2Ta9F0grVWBCa4jwL8jQmGL7aW0KtmxrYdzUSwoZoX4dW3fYL0P6
2Dv6NZKF+g/bbUBKdP2YNsYrtrLyYMra+sDQ2DOw7c2o1apn5Xrm97attHWbkIMMdqGdKb5Vy+Zt
daoLWUYsmFlk6RCwvPiLFFPBslVKJFQQwi+djvoeTXccM3Ya5xlSu7VkFP+VTo+jbALYTf9Cbjzy
2tZEbc6vF7vovno2ctwJ1cYRRX808B3Pa5ZgpEziiI+qdW+L3G7vpGNRWOuF1gQGwHgddfpa1hvp
4aHYTCIligHn74H/4I+K2vtuJMYFyCSHh5elRxR8xXGxebjq5vw1LsDJ7wqtSDbKmSy8WXmF8EEd
14ydliZ0LER5HZZXYfVkXGeBbZ2Eiz+xwNMdktltxM9xpts7w6YSTgakp7BJejnv82bag1z7knjr
UXHBh2XWikORaLcxGDMAltgM8849Ev49bmezcDdu4ZTH1mb81/mEONeU+iGVKchOqzv1iXzw8+FD
oBuOpnixN76qHzqrrSMGM+4BuDE6d21MSdAm8pkZvXY3G9YLxvsB1Z7WRnPvkK5TmvUuBW2+yRpM
l4QkaVFvT8OhHhPB5GLEC1zYHy0s4odJE4zh4pkYhWb5UiQ6k7NxMbd4nbMgH8332Jb64+zZReSo
Ze5DqGJkfw+ufOTsQzzu2H3oim469h3DKKHnIa4r6xYpq8acJcuMTS/gNPtOfWuN5RDGKz7iyMhm
/M4uHkaX4EHomB3PR91fG6TvS/s26E3zasMXqaJCW9evhcF2JtSXQntDjdDfudDL9zkPPGSjrqv2
HjlKJ5dFfIiSKccVlyXHnu3zxqyW5Z06i1sraau3LNe9O7zS8S3E9+mrljnfk15fWmzJ2nDsGEM/
rOT2hHbmohZoMzF/8pQ93RtGaq3nXnkNtje3anZMQSsSy0cTO+zqO1u9yXQ3copMRS3ZdogAgU9v
sxZ6jkUa1BlJry1Dm4fBPovl05LYn6gQ7EeUNM026ZZxz32wbByswzRX3vOM0T3AjWk8JqIkpyRl
a6QP8VulYPbnGPBD3TWMLCK9vdBuZpDG5qkkJTvoRon11PJHtU0clP89ufbT0SIFHtf3SHLTLokJ
lmJIVOLXZBZ2xT46OqvplewSjD6tHbpO0z/3rUUweed5EkON65PCLJjxLW0ehwvnwqvTKN88zygQ
nyTfgMT1blpfpgKZALcxMSAmA2oWXPUy3JpTO53Qw7CmEu087qBEZaf1agGIeGD5wYhEiYoJUW2g
G3gNeMxfKyFOmdeqcNwvVp+isymmfCR+K22CjshxilaInWTBkzpASoupHu2pHRk+iaJ1Atowj09C
85/xVCQf8G/zJEJVnCjgeMtyWTAVFqHJjbZZoWchFx+udDiIDkSkiIqtudl+nymvSULvHhaNsn4d
HGKtEXNGdjvNuySLuweVSOMlz6nAIxJUiS3vbf1+6Br052Unvctg9zxPOcua+3LVUIZbGUj9tGMu
g1jAu+0XbXwpWk2cBQikndF68LUmOZgPODxdrMzgaQAvxf4NIlgDVFdWHIn0kY+GYTIMRanBXcpS
DalpZXu1Qc2YplFmD7h13BmeXzTNTAUBeflJfmbCP/I88XuzvMkRnNvb0ZltPukKGe6I6DRCQHaP
QAgBnrO0xsZkDPWEfTM55mA2Qow5y/cSz/lrrA8UaivOAzznRDekvo/bIcmz7mVybLBjGk/dhMgU
HvZQaWl2sg25oPmu1WZPQEOobvpYuQc5i3HTDk5xavW6Rljs6uJEmNL8acyBN3PKZlWUarMVOr0V
c5yMqPeLrj0TKuDtq1RPNoNccd8PwgpN4jMSTCnzeOuVlfmZ6a3GQ2xunwT13alvunk7jVT/jDNd
pjRaelnSXCKKS7DzsMsgN2qobqfR/6pJXd9wOMV7J0XqixVZv/Ult4aZG+km6xBwpLp3XytHkRti
y6ODZgcREjoHa6TrmKgYQ+bN/XFI/elW693ihNXwnXWqvpExHiHiAt/Q36ShYQERxbjKWFGPkSN2
/fKsZWa8dXs93bSsfzcaF/ouleQ+S6zbBwL3mNk0RY2N24dmnJpKjxwdvQnhbdSyYkWKVlrolwnu
2i+9csgq0Ifp3kPZZVDolWUEmFOWF2WnWbSkPGxym8wx5lmyOGluF8026xtmrDqVRpNu9QLoLZK3
s12s/H8RPwymWu5mCM6BIYtnfzA+mwmHta3Vm8wy14hJyZtf9+iBoGJG85wm0UCcUVS7WrM19MLa
z1a1QxB4WeFyQnGx7dCHlBEkyXpHNqBJZFj30g7E3jjJRByYgRWoG3dyteQXTbEGMUzts0l0Mpwl
KmTVofhqYTkA3JveKj/vHuape5gao1wC0Xg82vVrI5iW2p0HByOMhUEoAfnxJ0tqH5bmTreNUUMe
4/wPyIhCjG/51udxtif28+okW2ABfdm9/FfHUo/ZuPzF2hpYo4M49V+vrc/f5v95bfriZ8/v71/0
++aaBGw4TWQaIKS96nmv4pTftSyu/zfXEfD+cVx4zFh+ys22EDTDGbIFfEadJMBrIMLvkhZLsNT2
rzx1pME0NHzDPzLD/8TkSr41/wyZ9Oe1NancLKvx+gIXs33AD1dH8E+OX106nSR/qTlgTeAOL+rE
vjP7uT2Tm+X9pob6l+nIvyqNr68F3v/Hvp08gV/F03IQ2spiqD645kyCB7iOM7wL/xnsgHfqOvYJ
P30U/+R3u6qk/w5jZLdvox+3rsoAKOS+6f3yu/W4Bl16QF6PmIwkmFkYxsyUVx3xCWKdeiRucWMq
T3+amU3+hYT7apX+5cXJXXXQKPHpef9AuUNYRzM89PVh7cfxowIxzphKl94JhIG6qHj1n2ND/NWv
/E/eYrTZSNQxgHKt/ZqjAVU972fPrQ6AVtU9kKXxQ+Is4ljMenWfCLbz//49/ocXvMq4BS/H1SsQ
VFz//KfrJxd0Y9S3/j7VgBpDL6bdTke0TZ6pIVCVzuu/fz39H95XFxG/4xlwZXlzjR8SrZ9eEDsg
xLpYyf3UKJQFkxOTuw7JCZWtB9SRZeaU6WevhJyBpFO/dGxzn+sWc3GYOgUGosQd3Mu4ABrBsmcj
O2hBSKGS9NXnxfD+4iqw3X/y86IN4d63+DS52ZGy/fwG1fB7krwapz2a+MR60irDjm+GpBTdlvxo
CpOOfdZRb9IFnNcAFfOJe3C5aH7Z74FjO84xGzzzUDErw7Ey8KxKnZJraYgNMOqrp5+RaFYgd+CA
Vpu6l/q5IhcZhWVhrzow2QGdpwZom2LTWL1ty2TlzJOeENfJFagrtUVd9BGJWswQhM1VLxv73aOw
XCKHx4zceEXHVrQ3bXXvcEo4UebJwr+ONrSXvEz9+NL1Rs8lF+dXfqY7sMe7NsSprn/jKr0aTPUs
y9UtZiJpPah6mU9YOUtUXnZOkLCPXv4KJfOf+6XiPsW6pe61eQTEXHQMGlTcta9TbrSvay/MA6xD
gJ00+e0rti95L5BwVqRSXhPblMh9RM69/eb1Ql2avtQNDP1xy4hhVBet0/QnRkdelK2ZzbTINupD
vfiKNmFkxIOPiKy6IbbVZbLg7xJFisugKtkJhn6dxc9GXhR9NHmz/VZOvI/eKnnfejwak8+Htnqd
/zx3q/3maI66YBzwN53JoGS7NNnIplNpDOEHGavLb9dqmicmaGszm6fbrFBwtfMGHwPw4PbVWCil
dsNMGBvZD0vBvMCNs+pQdFpH70H6vPdjlZq+pBL9IfUJk/axYGS9IUqa60TWjvXWDF77miYtN39X
+Scfa/dzW1Y5hoE648pQlPWhRRjUTS9gMLBDR504TUs7R9IxeEu5u5HM4J6uWE+RUbSVU8+H5DOK
PUxpjoR2bq+/62z5ZeAlDUHB1/ffUiNl6ORZrC1dN/I9LSVHqsbw9uPvjHGMengROefGmu41fteH
1B1lNBMfvZ2661Qwvd4ezljM7X4Y8ji+0QcJzFkO8wROV3n+hTG/3rOjxkQzYY1gBXUeO/yiQDih
T6tH7MaCAU3cEJG7LXMWqbGp8QV1mekItfTRhdlC3mWdHodhzLQdHv98jogLXOJLi0ewpKm0MeHV
6TTGJ2P1l1cH4OyHXDTshHM+rNl9LmtEx6TAa9bIhqKWu8FI0YGsggmj5sEBakjkDTRb2rzRwxPb
hHSjsoVhTe0vWx/yUofo5TCbHe2/l5tnGyszoot5H2PPvhkTuhunmpowbVm7sHFYzpZdkAsCV+0z
O80uatPFCUboHHcaLHr4PN2QAOeQ9pfRKnzi2M1hNiFMZepGuprcW16TQAVghVZSda5nqIPJB/w5
/Yzdxz2iNXfO5NX5MVwpazmxKKn4xJU2NMGaJ9mubtfxw8/AIlIuT//H3pksx61kafpV+gVQBsAB
B7CNmcFRDJIpcQMjNWCeHDOevj9nMK0uqSrJste9yKRdMhSYHO5+/vMPmPcyuoMjasqJus0Z2gAq
lxc+CSy/y41lOI9dHBnkjDW4XHvpDWY1ZDY0NFc150sw6ujYM6bmzG1/xBb/AZjVT/escwxmzNjj
5CCNkGVaa3nmtqu/uaSZPCEQhtrmRX4B3jgM0/0yxZgZwqm/qR2r/ja32ZSTrDK+TJUfPaWuZMas
7OwhNcz0X6laeLOC2RUXoUn8S+JBePfrAFg7CMJywzpaPUiXeKYkLTctlxHtLFH47tElSzT419LW
1nOhDAM/ktjp/Qs0yoh81lbdTjuhLJUdpS3E6xINrtyqMjvmQR1ejUYd3ak2jS8iP3jAIJ0eeqde
YPPo6T+xntoCM7i05z6hkmSid2srOWL8aD/3RtiPa/TKqJaxVzqhMsogVwzjhUsG3LARY2OteTHx
dQgr5e+QcpS3U29P/W5x7Kci9utNNbW0dIYiHjfObKOLN2iBDatChOUNVY/zmluCz9csWerRjbHC
fw38EaV309RhtVv8Cr4sqszeWWdtZlwVeYI/kVdg+bB0bvR19vzqkJBbfuvFgoKNS9p7Vo36YrbD
9hv6fDYjNcEEV2JMjHVmDTzWhmJ/m5BdyGzh5JG6UX47X2CD5uPhMbMu0K8siGmRYI55Gly5ocv8
lkmigVdNz0hpI3AUYgz1UOoRbm0iAg1uUHEzmTaS1vwqDfieweZsoFcFV+3Io1nn+EGhM+9RdK08
n0jJBIuyaBVnJUNwElFwJfOa0j6yMyZ8NZC5GA9MhIMbkZGgRXxXQZ2DdPna0TplNUF3DQnwrhYc
Xrpjk+895PKHSnFgoo+cl2VGFgbZg3kSZydi/gjw1UMfn+74ThMPSrIrR+cKBqEJscddcMLqjPZH
SV+V4lAoRoS9NO7LmwNxi0J43EAtAjXX4XrxJu/IEjkmM4XN/nxaVomEet/EKVsJBDSsX55ium9y
pQ7kEk133cDmF+FLAHMgL+ejPdoSkKNHyzNdW7hT02MjufDbaDd1fGu7A2eNIxXXSiODQ5Yqmb17
p6nzluVCdk4FuxLBDswTUJTB88CqHHnsszZt1knjzqfQqNxvMraYWTFaS6/GWsEjyiCotawZFmbu
Hq45zJu5vHIW4bfMi551yqFBHcH+jV+daoJ93I+4l3DObHMSwwue7Alcmc6Y7tY0QWc9CDKOa2Cc
ibAM5TlQ86Mp0XcUHj+hhC5BQbSrcC/aFoqp6hTqJ5qmgsdEsEuxyVseo2HB81qhrDaVuXHb2ki2
aNlCU+cxO5BGWSu98SQFFtCnQU7YGJHkGUexf59nfoCsJKuDhbalHzVzsiOe0oisx9Rnuxztp7GD
cGCx38hNPEESE2sRYjaLBPgPftKIbHFfGLQMV54dm0dEhzHekN2wTggT2fK/ZjM5bnDM06W+5vE3
93jAxBcZhAlkTUFyNDosCoY2ZumZ/eIQIaxdzRMCMLI3Xa4DZgByRBp5XnDpzJjyN4X4Ap8r2QgV
9TsI8tZGQXZbqYlEnQpP/RUKK+u+dJhiCC7psIAYAPfwWqD/Lovsl5E4LgyxKjwAk0PQ7BqCr3gD
xzWzwi+03b+MfL4NJme8YFyzM+jxkwy62oS8gkx+MAs64nNxmHqaEmyOwxPdkHmXsohu0iYet5Pj
3Dpm51wDK5ZfeNoszOWUH1n5gGrAmWk9wPXyC4l7RX7dQ79bCW7VrYnC6rE2ZP9NVba4we8RQpqI
THaQU7PPg7yEXQFb17pn61dubSJzfrkydI/afydJUDYGqVkSuDc6oX8w0uUn/CweiAOPNdu5rhjj
TdGb0DfG2aAJb7ACt6uZ9FdmkBjR54r1itmwS6vLvrGNC0kGUn3dZnRjVkXMbJNIxYhchpBnj24e
Kd+MWw0BjOy7/1KL67LjQ3mK/I+KwwVZsMAgPtf9OAGmAStefajdt13/MNEGVXrn++d67bfyBxEP
6mLADOp+h8rtY/kThHHXp1VXH/JSMhlDYrcempboYgSrVnUJP5fa5W06/PNxf6v9OS4MJS36RixA
qfjxuNTkucANpqatlMuXziB7rGinfIJ5FjN/VUU530sZMxc3g97m/vnomuz/6e4SeEZZzAvOSby5
zn8oUlPgE0tWhxHrHLhUvrIffD3r4mjEbN9By9NMVUVdorfetuMzub+dwv+Xnp0hu+9VX3Zqvv8J
Db78gL7pCvt/B+weIff//PF/Tt1L9/OD3uStMn/H7KTEfp0AN5f+MvltyL3+jdnRrvov0Dya2SBw
IHb/8CAA6BOuQxyYIPDQBuV7x+ss/7+I+nEtcnBsDy9NAtX+A7xOaDn+fw8tfUTMBxDPg12RoOB/
tgbILeKqrDFzf/qYryMis2tHZ/+ZbynHLs2l7MUxFNqHsplbrOE6G/gcWnYVmq9RqXQqeYWTh3cM
Ypf0BfoLmFyOAUXude4WoAGrKpvc+tWFpklElyExs6R28DzH+onX3dzf5zFy5hffh4b6nYyXhrBq
mTS1wIg5AT1fI7RSxW1smWxnyGeGhwaHZXTRpFve3HDKEf33+dIuRJn+Mtqh4t/845Hene/GP+Pw
Pk46GonCkJrtF+89j++33FLPKpKeLDP/J1mDZGAfELjkziGnMlHeAWvsDkLRktR58is3cRMLd38+
vPVRC8TxPQ+Ot+1QoPCkOJmPk8+SsmWRpkx+pFamA3RRw2E0S1lhGyQyKjznCKCHYxARBmk4xlKX
dyOe6YQaWc4iR3HsZFy28OcJJFHWTYAhPX/780kyIP8xjjTaCziKLpIlwAKL/ZwClMm4YWgYw03M
Np6TW4rRk89165Y9jUTIfVf/+fFcvCu1HNNkVv4ExnrTVIOSm/3NUijXpikY0V9cmRWSbPwO2iR6
+c+Ohw4UhJnro/g3cc78tACIMbSsckjSmxDhoHEqs3Q27Y2X4Re5LdvG45L/fEC9kv3jxfRMgYcG
3TGy2h1kap+h1ylODDtWwviB7TRg3CaiIek1u9yH00y/V3VSPmdonrqzpPB/RdU/DXZ9XFo8tNFd
VLFUxJ8GWw2x0KsMgVxq5iUG9jHZiH+NndAuwbzTpE9uS1ZhwgJjuDb23zKCPy51PE+BJynwNlGI
rg4++rTAR+6QGOYUix+GhxWfWLujKQkM7knuvqigruQ3iUEKF/4DzdyfYC+btBDbOMm5KX9+AB9H
NGfiIuehj+JLF82f+zlXrSOBJ51h2X1H/UHNs68a8H52yWHRBvMeF3a2OJs/H/L3i6evI3EOxrvN
FIHzaVDH7CUwJjHVD0eOTJu72ZKLxV5QjX1LxASm8/JZ0d1jvLeSfLBnchkGFWyhqMEw+MtAsD4t
DdyAwESYqGc++iy/9TuiAEVZUHfGawzvsjAOZBXrGaaYqriFlzemDrygpGhnuP1YEQjOyk3w1DsV
tUzh0xuWKk9BEeNpsGncStn3BUEK7euf79nHnRneOewGtRrTtTwWRVLbPk6OPUxiZTbL9DqpTjEI
4GyZ3CxzGgW80UnBST/V5ETpl6YbK/0jwRrhLzfL1h4z/3hdfUYrUb+2K+kT/Q/JtCDVBb300n70
u1iQE9XBvAEF6gwB1Lcikh6XF9s0Z6RxYQyy0K2pneamWam6UdmLAbo9o/Vw9a+I726zF8AED97M
mGNZv8LApZI3YTPxqQT8ja+ZowLLMKi5SlDPqkFgQzuWNUGcf77B/0NCK71Bx7Zsi/nv94AlEtYs
L++r+VFEgF+YeKlGDvfUyUn1vYNMaKMyxKx3eUJWrWNLC6Oy2B8TsJgTcrVAkyHQNRBGPz4yoyhu
x+ilwiqPYlhYssuElLphj+OnjtJt+0Ry1XY9skSRiqojSpMORM1es8FA/AWb0uFWdJ2nE11dinwo
CABL6InW5/sTJfgv/EfTP7JeSbAisyL8E4u2y+dpyRrRGMyyMWD9eFhr785TkR1jDAehxicFvvzL
gqoNDj6OKCoN2qg28l/+xwj/OLDNFBKuxF33oe0B/166uesYUM3ScX+ctHYo8MPRAIBbESgBmfWQ
D+RMvhS8LNylUU15d+fBow4RGnSIcO5ZMezhXuUVn5oKAOR7ANZW3rw/tqgZS27lhE6XzdfSIvjQ
oXaTfhD471j8COY0GO7Nqqg4EzfLGNMwg/Qm7c9DDhuE3y7ek2Sp2jgL0Nr9bfXj1W2NyJzmBziq
kvK16zMUF+GIwccNrEhHYaEUKwmZOrCpo+OVAptpjmaOeSVRpwUSv0sFFA8xudCW/DglTNF3M8FT
aQx7BwGDV1b5D+ypF0UiIey6l3EhXOfWGSxzwtIjxbqyXjckmbf9bhxdUjRUAx0P7V5hFtaVMJWF
b3Kp0NmkU9cT/wMY2ZDJEJeDwjIfBe7AyzAsaiR+cTLc1El3gW31zknm3exEa3OyMCzag73GVrit
5jDqEJF6JrfTo95bFvZ0DMX6Ap8VmGUNpkhyNwQe1nNuYUwLbebKTp6wD4ZGKpzOttYzewnkSMTM
t1ju6rCMdeTm0cGzRbdpMFJdLkOM3s29NVqxvYuM1o/NbY0jmPMIoQc9BplA5jQ9TN2EcM4AxTLu
QZE8VCFKSvW4eEOE0LCuKituv2ClkGf7MGFrT+ib46PrDLJK2CQkqqVt/FerSP3yR4xHxTBpR8C5
+Rn0MGfNdZaPrZUeurBsSJVlznZzuQ9JDZM3ELmNLENYS68oj3/GPtJq7vJEoxoRziKqgSGNKJ3c
hi9Cmp00tyUOt7V30aMnIPetdKesibbpEHVkqVEzR0iEYbSPvXsflrZoLmTqwOTeMVYQmKzqAQBe
rfPWh58Jtc6RJAxT1i/pfDFGLbnP6EaLSVbrLBgdJtihTnr3a2XA+movGByjEUL5Klo21309pXxJ
Nwt/krdI9jx+dOdfGlDk+ZsZsANT6wVj3+Z16RsEVcdUqjqyD9ZkGACcM8Sk3ttPZWoV+cqFqwOY
bLpGwuVEAjGweJlChLEB6Rxx4Ea381iPtXeXhkY65rBYhWHXF1k/B/5wK1PhJkgDg0DvHz3VuSRI
eFEYGsul4+QtdwqZI1P2NbN2E7uXhgiVl1/hsptY+V2ajqQ3bEfEsW20hfApOHemLH1K8wC7yYbj
Fs9JszFr+Kj+puyIhi6/wk0uOV4BOT94xOULgrhiz8Kdtf0+YQVZE5Wiv4Tzx5WchkCgN1RO3HL1
6zq2SgGZPR71HRM5bbtgVbXwqBFre3rKdwAPfdw8xq5iACwlW9F9F6iCz9XnS407d+H2NSkOEB5r
SRtytDyGH3cqrUQ/Hku7lLj/snJo5/mqdHCRh/YGW51HYWBBEDs/4YIGqCtUkkCPWI++NXugzn7s
9gZP0Omb/gnSHqJa7pcRLxUwMh5707VPxAqnkvCk6+UkGVkcQfCn5jU0Jj3ApDL0k3dnEGGEH4W+
NcMAwZu8xs5vRs5hKFsOu36/HqWEaF6pNmN+507kZ50y1wlRtDpjwGZ9VdPB4168j55waQO+0ksN
fXEhekZ+NMQ58PzQtSEn2gXu4ur/Eq1LnBVuJcbp/VYb54//+yafP8euzs6uPbsuOAGrNOLhNUuw
RVL7pETdMF039jJxECD+CFcFQRRlRSbP+UFVy9Ax1Npu7lV0QTztHLrgvPEwS8xmerR0p8Eucj5i
19RDas2WNByCVWbOEY8bwT0mumus6Uyc+M93kChzhyt8v6bYTvoZR5iqlKN1mHtfx4qb50d7Hh4y
zHLuj4SOyg+XdgjfOMk55lYgyNOHQS4u+eVcNaYXPy6gz31HXnAs9O09D6Sln7F23nKR+lugOLf8
OzJjBKOr7WJ96ucbaiwjSlnknIK4ti3J8xSNFwthDVO9j3T1YZJLBq98IItA15Q1XdXmNRk8u3ml
T1IyfODDFvriFT1+edsC5OgvJPyKH5iW+fzIS1O/DiSU6vMv8bWKx8deB15hixDRLz7FjbAiccja
2bO6S3EeK0naBp23f7/lAag7pzMlIuNLWAEqDp7WScY6P1jNIs1Hdm6pT75TY8B/XJttFHJwN40r
dvddjnr0Ih8bvcvmMcU9tgwwiu1Nz/rK73B1kKm/y9gsTvMRs3ni2g90dky6X3ng5HAZwzaixCOt
ktw1pGZNyw82jW5+Q2AZ/z+/AQquiYTLQIpu+/kNzI2QuntUKUfH/bkaniSujEaxDedFj/0xYCpP
d5NobGYY+MI5apqckFU+MhklaoULIhNhpXwzSV1lvonyCqXs4R1LSbs8RqZJlGhZ1d9np3WEONRp
zO3Yi7d3pqmI5+Gxhzqj70nEfjV2j1A04lEeuvOlT0EEbWsjMKzOuKIsGluM6RYkAziYKEffPgss
g5tpwgXgx7nW9duMhvbK6kkoNFYdigJ+KAa4LqYSylaD5LEFDCBwbJL+VipOZllcC3jJfELOln6/
aXu3jCt4f9Rmi4UYJtzB7FahfRGF8EqM1XIuk0LLF1R4jUt/f96HVubK56KYs6pcd3mez+4ljHT9
PnXOmIBARZnfMVXiKIMB5k07M9OkO8BPffP6RFjcX7v3M4AoWOIR/1zNOVf5bWR7RjrNGLYKS4lA
pLqgrHqWu2sSqYTsvjgz+uVwO4UpDm87OdZu3iL9MkBk6GyFvnx2ImFxOSyGqLPw63OISdhhBK+X
jcIN9XCDP2Qx+M53Mu0qUAORmIkYjuPiFqH3BSvn0TjhUdJRKi41LpDPzLcU1MZYw8rYp46pryGs
ESk1u3eIKU/Yr7KzDgrY1c8ywFreenXo0OU3Ujb1HO60arszfo0JloHhlhVN5C62PWAVxhoRj6ee
kMCOWfdgRk0aResQr514uh899jbNj2BIhsb+1mIeqcy9ynrMFdaGvbTZ0+L0WNetelaHicgl7LjY
U3qeG/QWOq+gSAN7PfBLA7cdNBzsPxH3vV3J+VmS50wxv6apNOvLeptu8nzQ818wR3o2YfevX17i
LPQnyjekJUxt/TtaMQafmKNZfzDEc4RPDODp+vN5WPMqR+wWw5ulm616i5e0RsM4K/2X9yHLnpKZ
KIDvxp/O2IWeTo1oraZZYXdv2cr07/rYi0YaXiZRLs8OrueBfYFsQr/lkQHpANwDgI4fMF+YLRqU
y3hqmmBFNybPjfMC/+Ofvh/IVQFLGiRpHva5YiuTdIFdk5Z173zJzhMWjWL9zVBJNXBg5I3GL2HG
KQdVcVQ0VbiKG9kbJ+TfNddMLzVlKCV2pLdxsTNxDG/I9Wn1by+cUWWsI0jke/2S17bG2DflOOkx
6YUL/SGE9FCSim1MUASj93xDbElwJ3OlL/UWy4Eikl7Gtsg9/y8ky08QH6iepgeb5zxYS8pPdsBx
B94DUctGLFdJztqL4DqcFHkS+U1jOPoNIvBDv12ogfW5/6W6+1jb6cNLDXKZgUsr6zcoVfVTZYyt
J0/vU2PK9KTvP0hcfvPnQ30C1HibTBBijoUPMf8vNcb3j8YZ3iGNH7KV/PcYwfOe9AqoJzR9cX3W
ozuQsX6ofZLyhCtHOTyy98nxz+fyEU908QWjZWkBIEt6QYzzT8BqOAh7xuchOgUgoPI5cTFlb3Yt
duTkZlZsnf92n38/oK1JrSZdQ1tCcP0EpWYkfFh5YcKnnEoWCiTOQadJrExz72/2ny/wUyC4vkK4
36aLYYFv4/T3uTk75akTEd0h799njDFeMOvFmEDM2i3CaXECwWdiUV/6Ucwp3W1UmM+OQDB+MrCm
Zj36yxl9HOmcEaUUFHFg7MB1gOg+AapzgAbGm0Vzn59fqpF9He/41Gch8zrE04RHANtKY/mBYHFg
a2HE+kTSWqDsWg8Nlf3OLUTlYkfG1IJpblM3fJz3I7RuYMZQT67HM/ZYn6fZv1zEJywEhFN64E8s
/0j/HNpQHwcxEUJsmltZvZY5ShPoQXSaWIqH2exYWUWIretLi9kr2A9O06AHSJuU5R7IEdFwXIO+
/a1LN+sFHH/ifLh0eP1huf7lRD+9bZwo+KvHNIXnmm6Vf5pXJvKaa5wsxStkYslcnHZtnfd3rLJJ
jS9KMzecnIHKmL9VrPNU0n62zMZprOvwog1IWYrWhXaouQTAgU+PBJ38QYx2XECRe4lR2lKwuSbx
z17bRjqDITLt53xrloRM5n8bPp9AXS7Forqj527R1oK+++kNAvQum6Ec6mePjFg9lZ93UmHYwzBb
WwvMEKb5+dyYOa8i/Vunomanwp/g4wjGGaP9770C5xM+yMlBOAOjtywS4JjbPg2LDNVaEcZV/Vyz
91PNVrSZ71zbVizmS0GGBLcjCGH7QtSb5tkjhEuNTbymlzTK+6hZQuITCpyxn5TRgwL64K4MkwlL
J9zMs97Vj6dqRcAQmgcPtLBWabY8LbnUILDJrpCnkHD3eUBVSXYtRqNvMLdfTBPPTpD0pgHdxYwQ
zNVuK9qdxCGHf5VNGqPdNG+Hh9CuYQC/AjihR0mjlzNH5q37uF3tFoCVLYGy9S4YlDWcHHJWuyul
spB46LxQtg44DIvpgJ5+jL7BeAudp8Ec9P7NI7Um/TU0bN/FX8bGx8kVJFhiNA+7RE95IJWfKRlY
eJSRBVvvGTZTCyl4sk0PIepYpRXa874ZmWb+/Hp9bnTYHsgtGLxmENAW/HxE9oQ4RBRi/CYWgo7c
9dg7urPyXsrLoWHPHqZiYSkd7b5ro2t03B7j9M+noakH/8SlaUWDE3v0xFxSC2h2fHopFqzRGiOQ
xVOBPKKDLk3ukvGzgnTMbBRnbWltVYgr393Q+rokrUnspFz2O5s0W0CUMWcHi/XrZc5u/jSB/ZCg
00JvAY/2CR5dN+4CiYVBBHWWVC+sXFe4lNF+JaHMZBxWQ8we4yJMs06/+QNr/61NK7GescdTgl7C
n6/Y+jSv+YLeF/ARV83V4iP6aRXJZAgBG4ulRza9GNhu8Xix50t7WPS4dejfOofYIjqbLjSrAj+i
7o2FgGW0HtICErgdnqjg9ZC2m4R64oBIWugpsgFot3YNCfCU2otLyTVvwrHQ/AcLih1vp2c1vEZ/
viQ9N/x3t4oWVcCU5rAJgY/i0NT5NFOP8zIlanGzg1caKkP7XJAy8ywVe4a/7UJ+PxS8AJ/3xXcA
O1EwfVy9itAu5j6S0eFcjQ1ILtluETtV8OPPV2V9nK/5dhgaAb1jWvRAIb/xpEqzi8N0qoPvZkqn
7n1nYctMV8tKFBpRG30ETGuzcJSN0YHKAcJW8K8xAOhEOXmP6WiyD/zLeZ0pIv+44bRxuAXI7Oy3
/rb/eWk0TeYgLyHxTC2ocNqt7U66qd+jN+urX+1S0hdeV21E24tUrxCxCwx8N+qs4pJCCmoQ8WZZ
DShPJg2wsHlXhG4UVYeZss0lQ3FKMmtC32kzvX5rG6Leoq1KbaeE9Jj3i92tzcqUZBX6yqULciVg
ywl5F5zXrkyCE4lbrOKtZrrOoniAM079KROE2WYKheQABuRBPMyNtGaIvNeOkP/1CpidKz7AE5/J
R77tMM8oUPZ2N/FrtpmwQO10hTYOtgHWUNk+EE5p99xuql/ZezeizTVQYZzLzpqNAM/NRB2+wOZt
u8JaViXasDLZkKeWoyb/NxrdUNFAOj3XmG/FLavIyP1FH6jrK68ZAP2BfTKJ1xZyCONUYKRJEYfH
Fsbw63wqWt4/Wq15mj8KEAlU/pJQJYeoamkaGqdtB8XSRUybhsiCcW4F5rJZX9ARAxz3aACv0riD
ur02+ioazWLVCFhN9l3QBFB6t1FDWkrz4M7BsFQPtIL17E15Dpvypupa+rsP2GgQZLFhnNOV38UK
K4AUiyXwgF8zqGDrH12JR+UzDF+8327oaIT1lzII0owshrI1TEBK2DJTt1ZdzL5xi2cOz3aDL+Si
UAQjrquGNVWz5ZIp5hAjeJUFbddiypSnYwLQGfiKPUASm+3ewchvfJVmkc3xJnTAQkjjwL1XfS0B
xQ1sTc7Lyzs60rD3i+SVj+IDLKiMcwlt+r0EpiepS/iZ+Ad+nIdG/laol16egaYpUlCI1RiUKQvs
jtqo8jgNO8P4Y8yMIXhgf135JyIBSZwsEjdyV3EUjSd3Ttx0MydjuE+cQRwSUywXhdJyPtwH7j2F
N94UuPENHgBEGjfOoB7wNAkOTuTC4uftIxqU6MOvkUk+d9mbEHLDWDk7cEjQfrt0L/3afK4yXscS
YdKVHLXdrRPHPF3TULsU48stXr797ZLmnbm1G9Ft/dkk5DRrZfE9rvuTbTn1pXKM6LIYWnLRWrqD
8Dmiw1BhkxYHo//Fq+OGPWyd/EjaJtzkMUF8s1OWGzcMGnKsbIIMw5IdD2HxDl/tzyVGTaW3G/nK
Cx+o7BU6aL+3iSX/0ZD/jo2xlRNcGaTuLk7N6lQjG4ajDnreEn9ZRY/jtPgvuVG6oKx98TD6NmYF
dmceHXJYsFcwDHHl0EHZqa4tf7YEq32hr5NA++lE8MOiCw/UZNXWPdTfONnVc2lsrbbo7tvBAQtm
Kti084TvQ4vYbOUWo78OPfi7/tdksIP5gt12/721HXwDKiwsQKCSIsZoUbj+Tx/VAQKN0FDHImDr
vXGsLv0yDSIDwiqqS7ftrAb7gLh6MdO2vpo8x7xsJWYKzJ2u3i9Ew4jtbz9dm5hAX9CYNI5JJmJ7
4zP7/bDGEWXhgtoxBtGsjW9j3Yw/G4N8eTuxlhf0YRUuA2ENrXFZWkZunJPUDfFI9Zt6GbPpKPuo
gXNr1cnNbHlMxKBd62EUOm2GQIn6qKZG7ey6J8w0J82dJtyTO87fzT4MbxyL12do+25D18fEzXYq
Bm/jzpXYOl5X3tSxo77N9US5bLKVI7umz9jvZ2TcRogcjB5JAbswnC7tvNxXYLgr2yy6LxOJ7V/a
GJ+sddZ10WMDo/+rmmqMnJqpn9ahpQjWwSoqZ3fh0w7hxZviZe1M/ngXkBtM6OoypC9pUS8r+u8F
SfP4wdX1YJH94/gXtY2AsldmeHQI33lpfTldpYulUL3SC+OgYbcKe6MBLMSiTPoGySW5lQUvygCn
wSylhqTnpm1zJ0eZ7ZjopVwHyeIdOiSrd9Sk1DFjrB4x5633A5rIPaG38kWJ8HEEwnxcGjSq+6Z2
yKxriujnzA3Zx53X91sq9PnUqcANV8ppINNkUbcy42G4wB2y3jdABJZW6waPQdkFr2KqxUOqwuqV
ZKzlZ88A3wxeZV87bKL3JivFppma7kTpb6zcsRyuDNVmz5igl3uRWyEEJzp9N/FMlg8MWGYkM018
oHq0dAePbeu6bst0nxEz/AhFSnD+g320zFLsUinab7RMmrugjNXBmvPgVKD2usQrBGcvjykXhJL8
qBJhwlH1znhXtqF6UPh4fxfZwORgN/Nw48wFLw/thltLdP3lpLzxIhknQe5V75f7UGKLCHIJ8xNE
OrhYDLQNIdPblwV3ykcf4uS3ZvG7BxZ8bNsQ8V4vltFRr8tklwehewX5yBLrrghyMk5mbKNNKF27
JTKqu4zu6B1k8xopK0lVOzWmzbe66x30ke6yXKnA6S8pyjOA26J6iMQSFMzZxbTFk80/WNAx1kO9
OLf+EAmapsr4YYQEq5hXs+ssSaD9qMGZNl5Pt9G/ylwxeN3WxDsh71b/rXwDAM9vDGcu/19Ub5S1
/WNiD0Ozj4mJcj6I3cyiDI6fNW5+sGjrpqUL3jVulcH2/RL5pse9lubYKbLCBnrw1qSsEeuqpsDL
zzG+eGWQEFM14Tu/jYNa3SN8xE8QNs6Mc1GSVcnGUKULsTAMLWPvEc663M9+iTPuXm89zE3QTFVe
Zdy1aoyyYwZcqnIMkdi5rN2iD4fr/1nxBOsttDajxRbxsgNH6J7cBGAOR0JDoZwjJMCMSkrow9BJ
7+jak1mmD4vAUW1A29OYQX+0mezMC9+hWbtv8lk7igyt258ClCop1WaUB3iIGGGU4yzmBNMpEVSI
K+yj8i/VjKvqfpQAfmvTa2zzagwwlMXqjhbrtQ4OHTeAQcumoulwJDgUHTfO/bhozzjH3qKDleid
kBiW5kQAK4bkmUYkatstbrvOSf1uM8sUq3p6n+irtpUP82TdW7NdbB2rz+MrlG6pXBUlHbj10mkP
Jfyx6Ml7fZodSvRF1TYa3fE6Syj/NumUTAek9VhWY20We3QrUmXhbqZqmCK9S1qmPUJMkp3d3Rhu
MGGCmWLfukIQJuiS0E55smpD/RgCtiZC1Wiuqiq08JgcYrvHGldOsVGtoU0Bu6DEiuU9Wt/KY2PW
+3OSr5lJOz5QYZo/Jd+BlK3Ux1a3/epGDb4CeOh7lqdNcsg9ca8tY5A9ArAS25608Z2XaBhweY6j
xygmkzSo3XRFlVCcRlh329AP1d5k7cANsZcKYoKHb+iMaaYSSb8bYhWs66Ze6pUHIomOqHCLkypz
uVFK4jDsJw7TKxEP31GCLTuvwpy6iabwGu4HRnDW1OoYOdYa5y7AvuvkUSvjfD6AwjMcGC8QtZPx
h1XV2Ze6KVt/23pedEVESnXqm7aLtj3uUhgkl0WEmLSYAqKC02Zjlw354E2I729mWtugi6vLLHSN
azubnEu7hk5CDCy0ooCqaGPb4fBS9l6/X3BER5TssQZvzGBo2m2NjuYGqGzsLmo1YtrdjiYG81mU
rh3ZDvUqwAAJUQPYX3/RSi5uO9N+PC2Y4P8IYSQ1+xTmw0bxTqLKnjN1wyLP2p/IjND7lO0FpxDe
s+gkux4Ll3Vf1vFTmkTWs07O2UGnDPaVGRQ7r/bSOzKO1RovsfgrLguPqMppdVG37TwbT2gSCrGt
cwW+cMIM1bG3RTitQjWl/joBcDyGtc1FRya9x2TC1IlUxtuUquQ4jFbyPYuF95yFkfU1s8R4NcCp
2bh1U10ImnlPtEXxqGdKm+qVSM0Gv/hQsG1FEazHoPPdyXSNPhMgxqI92e1rhV8DckWZQFGhzVfJ
i9Itk2rdqmTqYAEsFW0cb0yttciZRlZItFL3muwL+zWOY9w7baK1Svw6vdjHG6Zo1jQmGBP4UJKV
JrEhJIQDzFKx1cqiY1FX3b9qirYYB0shzGfW3VGtAgLChoPRZXLT1alxQANqP2pGF7HfJB6sktmo
b/EaTF97ogFZHSg8d1UfwlOtQldcQapQpIBB91upiB3N1dT29Wtmd1OybmkADatkyKfvXTfzrvBO
Uqb1Nf2lH/gi8Ee4Ev+XvTPbjRzJ0vSrDPqeCe4LMD3AOEnf5FpDoZB0Q2gJcSeNNO5PPx89Misj
VFVZXZibvmigUECkNidpNDvnP/8yhFU2kIfWoCfkbCWKer8ipN9N0NJoWzpJh/qR9m2jUI10QRE1
ihUqDTYJvroM1kMni+LJEfg55aCiQaEqDcm9I5pUeA+uB19ztTq1uzEpdiM11ZpVXiFVbJKEZObJ
o/KEX6fUVwbidMXvyenGtbdULRG2YoCnD1eQReSvarjMzAmthUzXeCV+mzk1WhuuXezgR3OT6pTU
RhUtj5Xsq/xar7VRBjQVEbm8LN56EX6r9XEx7xQVv0jz2u4NMt1yrUmNlwKEVMFcXXGnLNpCZcgn
9TJParv2fJrtycRacklKiac3KnNrDhKYBW6x6RlcmDOWoHNU5hezG4Ho+LKfPE3cFAOgFfmETDS8
ftv2okkfMUQ16zgYeVUYcCMSMvCsGqamtrttTKlWYR3RK+WHbOQ0WFhE5GlJWlwDC+ILlldMxbFg
y1YbuHY2EeuTl0XSvPVgKhBZ0fxjGz0yV59aLv87AllH5T7KjJg6T2DQ/Gi1lp58+TFGU8Q6Cu4K
bx1a6Vo0iQvPQ0EEGYZtHPiC93Bx3mMzUidyJTAb5X1rNOmlTyixE4UUYhf8TaGxjbLR5oRgO+4e
+gQ8wT111JPTFbYj6mxiEStJI98RLqHztDjxsjp7Ndy+GlYnz66fqwuj5/KWDaI2XZcYoEgcWb8Y
nSVSO7TBZFPjqPZ9M9dnGzlKHFqHGLNgjCHYjxUSS3L4oZc6NFsqd+GxY84eaYOda+7SzsFHUjAf
G5hxpT5k174YCfWqJjMtQjHChfSADqraPS1UfiSDoKmPQHcH0sT7jWY2nhk682KYu9XR5UG4ffFV
gffYbfQaTdzG7Hl3QniAJV7Hqzc0gx6SFcPalh6O0i0MwmmzrB7O6Jj6+TxQOuK5N9wgSCJpounT
09m0Odft/jLT5rkMhVFCox08KDpCKb5k3jQ6hwaXAtyBqzX+ZarGvNqdLZW7yRVjhcRlyN/FomKi
jvkK6mybc7QPztbHMlXGifoAs2MKUBrEKMPHdNfaJn7uUelOr8oSTTNa+hi7BILB09wKxrSq3loV
atFGZpgEq6TtDDQjbYa5HdUEvt19YuXDe0xgEIALBbVe+WfrXeRjQ6Rsy57J1Ndeb0hOjVSzrkNz
VuVek7XzRNC5CV7pRHqM0+WipxYNqjPLq9K1VUxGVavvHiGlQWhDXQD/2Ydt1wzUR5oO4xNs6yqm
8S43ZkMZfjlBhZiIJvjDplUhTp2pTW8xR4T1LEpIdfpM0rtbWR5kgb8ZsS64mSsbDK+aPWL9JvN7
8LLXBSoZa+MPk9U+WQhq0TCMwUhpCkwvcrHUWd1UFWilYIeZiE8K27B8prcck1snK9u16DL0dE8F
Yx9b/MbSV7ZIY94Zg5ndnZ1MIbDH7z9cTF2CpyASkwuEld+STps/HUzHtki4BNR1DEX+dDCdcsu7
+2Fe6mX1eNDALPDrg7X4bTRM5I1ny9LKzDKI43/4lXZ6pT7aq1Wp58AQT9piYRgll3mDimi+QuqJ
M6neywFp1NmU1EvJhj+c/UiZiiwQ9f/OhFRUzqxvmd3DgFEN9I5BPBgDW6/CaA+x+z+0FI11Df22
asXCwe25EPfj5HToQbqKq4Sn5Tyj68cTsqT+vv7ZNJSSGs9PO4885sA5UZcBB3oGJxa05IYcGV1u
FlsIO8wHqM+B8adPaGxBdIbQ97NFKP4bE7lY1vzksFsMF1NXtSL4yQC0UyxSS36Yf5Z6fWkUEcla
SZE7EDj/gcXnpAiJXl7ipZu6+gsD4L5CW+fgW5j+nbcnTrskt/dJ6hbsv5+8PZUoIZ0H4Co3wAKI
u96c/TsJoyUl42zdWcP9U0NntGZ6Ak9ngNdEKuYspZYl97k1taPPuUlVR3mO1WTbuOt9s68x9gSF
NvQ6whMMt80G/lu8GfriyZBl/dh2NWkLaQX0CNcdCisemxgZtU8x6n+8XOWkkGi0aJdtzyRbArs8
VzHhbIQCDURJpLlz3fVdfeyshrHm6p8JLODslUh1HwCMUwdn2dh+PftjTqYq74Y/rTGzwR3Xao2I
acurQHgcuCV7aSSVTRaDQuFUpt60+8kDswXbClrceU2/Maw+pHz53fqyzEbtkdyT6dGLOm0jZK8i
QLRyfNiK6APBh0ogi9l9dSn3d5oZaa812qBHlR+xNn8zqmS87F7+6lGJdKS7ET3eUBu3q1UN8uZy
g1sm+vVWwxvzhwdl70ojwHDgAhBNOY2N3n7LwDqCc/odZhvVspkSrX5Q3ML8kiUG4ZHnjDshKg35
Jxx40mbf5h7wvw0xPzeb9pUDivAxnKMY3TqPNLR1Ke5aU2LCed1leA9NoXTdlTXaNsiymetPhBg1
jBqggtTX5gzJcd6NOmNJPTBqdeqSg9onZNMdkNjM3dconUbrzarMOsch2y07E3frVu2UwB3IomrZ
vHJ4hozaYK5lnpbaagAlWlsoG111Tv02t3EZO/TzBIiJMdNkbU2zGt1nu6o6NpWG8B0MiEbHYgwa
UOfBIAvIx4pjqIbkXw8IRSjj4bvOSLR5aRAYEXI0D4mov6uNMpMlDV0ICnUoxYgDGOzJNM7hcQpy
K5ltsAZxbdphGryoze1AkBMtTGpMdts+1O4YDVkARcal72M6nk44LxGHQfyyHG3X1kJVGL1sXnv8
VLUZW9yYNBd/rE1Kss0iEnaGfYTYMPOIFZ/XKzHtWPWKXRJPg4OFLmHMurVZE0v5Giolx54ulE7S
L19keIkUNn5snusM27+ezv06z2Zo6MBUQunpQc1CB/PZRjK1Zqbdceq857VYx+Wkpq3UtzL3Ch64
UjOV+hdzyl9ZSetfRMXNrHJVuiIn/uzhBzbndiqKse/lj784/OAVGlbVwhrAh8vsoQEP6qQgeksz
ZoI/LvnfMnPYfa+vXsrv8n+vP/VWC6gZcdKdrQT+/Nd9XfK/v/yWy/StrWX90X3+rl9+r/w/5y9j
Ihq8dC+//CM8O6fe9t9b7BdkX/z4DL9/53/1i//r+3/Jf1U1XR7GP7dzuHyBiPxSvf/iAPHjh/7w
X8VJlcE5knPVVNHo/unlgCUQTqooxKE1qo579mz4PUrYwJlVZ55JoC5ckXUI/Dc7B8P5zYXhp0Ei
cSDPoX/+d+wcfuUEWfx52H6qusqHUf/bn1cW7ISsLZN82eMxbxG+N5jVKZ7i+WupgQ7EHOP/gg3y
ebrPH4QQ4qJW4JOjkvxEJKANQpKz2PMeS7+WAdEw+ERYpf+CgfErAeN8WWsU6rpd4Zmo658IGJ0l
VegtybTHYQktlj41t3lNkFHqmCKE4keOh2xxIGsy5U7Cpv760xq4+TGm/9n/AU7VJ74EdAn7LIeH
XMBN/uzAgIGhmw6z0+1r2N5AODAbt4AY6h7yiXvCQL09TtnUStBbzGE3gnhJSe2dKiAK2Jx+qfH0
xZQ7IupZjmtOeKwxxnOZJG2R1PC9wMBIIYxCwU5qAq6sNlYkZxQC7jx/NN2c3+FeloOsucsefiK9
O5kvx9K2mscobaDsDyV2OCLWcE5nIgAcAJtl2asIhu8ppcVVS/LivY6F9E1n9NFxxNbwxcWgnL67
HuaPRHJFQ1UMD0VfzTsJQnsCh4ZLGKWuxi6uV6eElONnZAbiSWNcqvrjlOJ81pCeDMc4uvMGp0TB
JIVaH7hVsCzilRDLmM40jZ0OqsfA1ZHEdi6pfj+Tex1gAJKQSrdUpxoqNZt+DFgnnLS9rYEBqKuc
sfNJMCHHCfUB0r8p3Ud4xgdGlLbHnPboVpZddFxwqdzZZOMcmm7h4xjd8JCp5fDQZIv9haejh9Bs
GIfrVuH39tS8zfXI++BorKGxmr8mXVQ/YcTNkyFCT93bo8c7NLbR0egq72RrSrpvmKZ9jL2Yv6ot
P4JMX36za2YT0RSbhwauxj1qF/ktw6fkBM3YO5UlVUCAKzfO8szqFfIzCJDGmKwQnMDkmTJV0hng
6PmdsBMs8LWYyBC9bt/MiH/GOdp3P8504CX6RDJbkZu9AYzMX130WTs77YsDc1ZxNTvYthEvi3ua
BBqpQqgexUFQz2w6qjYG1sq0U7Qov4tH/ARsN2muYE5baG/i4TsKq1Ub3+XbslBVNg2tfk6nZniI
MD+/pHPkVxnJvMP+wN1oE1fs4Tp4FaFv9W2lsa6ZFBJG4HEttpmhfSSSyh/ynKU4IIb9rhFusZtT
Uo1iWDchoi46f1rxoFSo3IICy4mPMY8FHnSe5U9jlGVBNylpFdRJBJCqRs0bVgXLZTUm81d9LHGM
rHkZirbJt0pede9QVLT71EzHIIkL4j4x7vNlzHPM+vVWr0uUsILhO8V6vl3yWafch11CAVLPO1Nj
/bdM1Z6K2ImOhcyfRkX2R0iV5XXsfsD4UoEEFSBahD6lfkik9azqTFZ1ek4S11ibG/Jz0p2O5XqA
pPIZwezwvTMdcUUCFoty0gdi/HhQNt0zSZumuBalYeJTNlrX/YwVZZVii9rjKPmsdCar1ckZvOtR
/WyU1nyRoYP6Mrmzy8wmc6mfqrF+Qf0oKz9F0bHxWi8PzhfnrtE3spbKHZhE1REJki2XozvLb0Iq
+d1cd5pLbDD3R+u06AhlG3+0UU33Xa07aGwhEu0suGFvAqUcj6lEh+rPcEketTT3TniewlbHh7K5
6mw9dvVvbu5puf1EFPDYvaXMKp9SrcJ2dz8YS4WQv1swx4evNfaXTCFwPxtjozfvjJxkysac5q+a
O8Mftfuk2kBraQOMu+0t6xC+dYe0G8x26tia+uqqrz2dcX2GNaiS33RIP26x9LtTrB4mjCi3buJY
t0trsXc6k3HVWjEOfNFVCXIQqA4vUYyJ8KHU86/SMkkrKKI+7M35NXVLep+hf88TvTwoVUznYCYH
ZF7ELGu9ONXlMIaFRTso0Wi/06Y3YZxKOt4m2hZjqx3RdnmBNrcOAkUrDmIRp1e4Y8yXiieGGZAm
OqJ/Oyq5aIK0aOhfhBc1B1NXi0BXJvovlQEyY0AokmVRfMQ4orowaCtnB1OEzEWzupsrJw110MmL
DAPeS8ZS49ZOeGGbrNQu0jmawh4u7WFB5ucDEagHFTuGPX4Fsy86ww3rkXpSGC6vJQFmROU4woeK
pV6M6IP3fax9ATz0trbpSDxa0S6FZCJ2b/QKo+1bjQfOWC48w01ckORFmK0DsEMDW0ftqZc63AFd
7Q/x6OEbXHg2pA9I9sEcyTejRuceWzFnHge4y5iJYy7Rpw7Wkt3cQb7WNlqXS3DqPpkwzCTU0HOn
Z9caGC8a+XRRMRXCijHPn4AOalImkG3uAFhwXnJwAQjwNEJ0PpgGdl9Gc0t15m7N3jKcg2B/VYOZ
TYQEW0QvciN4ry7NQoqLcYmWsIbmetAnIQMjSXirJFnNebOpVsb/3BEYJ+x2+rqMRkasTMmMRVb7
sQiMQSGet7WXF8bf1kGfy+WeVrGOfbDePXnUTK4IM7qBdkLEYdQ3x7wUJHpgq81yJ1eqYIobIik0
bx1y2SgOZo3QhXYsV8rbtlGYDuPavWzweyaCC63co2PH5CSq87g1o3nY9EDQ2ybBILCPy9tCUzjL
ye45pLRsBvroIYiVmCgYN9Z2RcqKtw0iudwBaZo3RuZlDaUDYt2o3JUAoVfIPOcjtjYDjZnlJWaI
G2H5HbT4ivBN5+RNnW775gisiNWlbhFcleSXQi7aQSTQWHxcftuLYokMzLUdcFbHYuDIrLSQF8kc
566faZn6XZRlSVyIU9lToGbqcFiQyfmiVNodo3zraSz6NA0w385gH8XyrTTg311q0hwIY9YqLbae
PBIG9sSwEpkNGUNiRz5hyOkk1vBaZxqTVYSo1AWiuYWHXgQ2FP46dIcyvVDI0gXjnZ3MYfmVyQF3
mPbkNYAA6NAkjR4aqHQ/VW4k/SytrWtcZtP9klTiVReuIoFE53x9NirALiUS5p6cQ4W27DNLVidP
jyw2Z9G9u1AfhB+PBOxu1Vxy4Ah24Y+qKKDCz0p0J3JnfQdyygQnUkUUxBY+4k6S4rSeCOt6SVPl
TqmF4HJTg2BggGU8aREgQAgkQSUw7Um8gt0uIkwYDF9pC6czMtvm+KP4YrSj3QOJy3eEdpkb6EjO
qJPL1QwSPYAeUoZCv2amSnwSBSMOlYOJJyZMiAMU8OpUAA/twZgwhK0Blro2w9+7FDr8tMTCUnOD
DlK5q2Kvf0gRfF+j0M5JWLHFVbycP4XXPBrK6tIYNc26KS/l/NFl1CSp51CeeE2j3bANVu+GsOsh
UGKGuJIy8WjHbESbsuXjzFLMuwS61EOSqjw7rVHcylfLdt5hfzNfqAPhuAnBtwFD13lXU2w9CRmD
rc1r+csAC3SSYFCdKe9mnerfo06YP9xZpLtpiUhRzvBG0NJRzhsCjTGtRCpQHHLda27/uon4RE5e
m5hV7Obo9EvwyNmBfiVCtzrWGDEa532s6M0xQvW8lsNO5TdZ095CmKO8ZwQUDDyYZzmvTgpjxc3u
O+tfNTTar1qCH59l/SSGY2l8nM/SsL42QL+yptubcJIT3wbtv3ZgNIQ4ZkRHmKFIsD3uLMlp040T
1xDVpWXsl65+jiMsQRSg5qM0hvkCVmTz2Pfo6bD9nb6OVNz/Ap/RaI5/IauvN87FoNAg1QR+9+cP
i2VW7sAzloRWMo4eZGV/mQUvGhLq5FrpWXUcRSwwbWDF550EG+ecOubVRKS7oG52ULlc/vXTPLec
PxG6eZpI+s/yB5fG/e8a35jBnM4kSu5LLAsNH+p3FEi3b07LSIRnC20nYGtewtkwOHgioMjHjFEm
QfPra2oO+V02ms3RKOxlT8ph/U48r3Pr2rGA3NAsKx1rHaZ3lhL89Se3/sFCRHzoAl6srpO2o37q
2XGuMERBLNl+ajjTZpLss7Ap8Y6v54ndKa3GwIM48DHo87CHExNvFU1/cTPxbaxiI0whG4WKNcZM
xcv6kimd+TSAvF6mi5FfqGppPJPulEyXOGBVw0WbJO4B+UYeqGa6bNOJF5pBeLaPvdS6VrWEmTXD
nLupIE+AAnLZVhMKJjOhmm+bHnLQusPouOLeDXFrfyHnfP4o3Vi1Njq2wQygJHsselPq3hHtTd+z
gSVRTc1Os0xfwuwYnTtDpIpxf8lOfK7Vp2ppbquiWfcUby3bcwp6r7QkyXWpzWAnF6E+ReIqNzRM
nPuGGhSeIwGYyfAQL0qM/6KlF8+t0ef2EeqDM5yaiFTdb2NKQoUyyW4KrThPVCyh8aRX9oZBKAVT
Yh2fYjPggir9AYsnbSMbMrwODoGj8SGnpAkIC+Q/rNJ6cnklNGs/SlGqEb9NxX2BaZt8x452EpzG
1PStmmAoD6+PK44rrw4J/KYjKSZKeYTl6kYBxybJPFb3dN9ssa4pv6kZraYOWu5LS6kBPT2xXEJO
K31MT8TrnPVYXKe4jPcD1ZWaj6zIpaOhYJrQPxDe/uy09I/LhC++OxZGymQ9hZG43jsvH930uCzc
fA4d5Q4dgnHQODhuc2NId1GesOm5VlccOsutXxAF1C/mDBuj0wsdGhfuXVujcwmRH7j1cwOrvR9p
+u2ikt/Q+ctvE3r5Awh8/dytvV2VeAWh1t3A0GYpGOTPxYjZ9BITIiLxd4cobeCJlDq3pdH2Dyqm
CqFe6fWLBXFlp5p0WEKjew7aauEE6GpNftMJvqEXKcRV56QOb7DJboJbkRsAi9MZRaZJ/HFtLbwj
Uu0rbQP51g06dWne6mpaw0SWYiPpDjHFM5d9lXAmQn8FldNHjpzJW4/QdXywtWYHAKjUm8cRu/uT
NgKz4G3knWKM7vFed6qTHXPjWg7QHdldll+71fDgkhWEFn1Od+6KAIGMi6syBx9CZwJCgJnXh8tb
uuAbuIin3C5vhskRzEE62m2mh9daBWutHBPb10x+aaWshfP6qSfTA8Ry05qFURfrMzDG4qCtr+q0
7u8kW47QoDmmrAZz/6kt4ddlSCnCfkhBRtbmNZ1UGnhSl5tbYox5MjUY/vv5LCZntIpWrGe+yFE2
wndqR3Adw+ZWraBEXTjzxRLb8yWTA/d0Xob6BATD8m7U/dQr86UZg3gYcm5uz4hPZbB8UKEUcAdB
TpqSLrjA5AeTVgoqxL/uqY9syz/DA0qscBvMhs4WwJFbvwJ5S+rO21wACI1J8tFCd73EUYVaY8Jn
D5LPBBbmMjZnyjHldxCQJ+bnSe7Rp1CS9bUz3TQ9QbxJBWeecGS1OEwLV7SaegDikKDr194IBBeh
NwfaUVGT9kodYjkEnAFwN4Y4CLK/TKV1ree29YWCR4U/YA/yGylMIIKLmTePkCkAyqxubN5iCMWh
RAT8FatFcBs8Tg5oJda+0WRbo6OPjmekRkGQQEaiQ0AnHEt+U6kD9pBwI0JD48+f8ZvzITnlYLdV
nZgHsqC/4625lsuofIiJKCmWGqkSuH1eminQpTCBhqpai+4QmlcnQRYGRo+me3I72TzWBJtCWIjB
1Pq1Vka7mFwPJp2WH6sdm7uiy/e68OrnKabYadXGO40O+2w9JtzCxGpaEsMNHkie91ooaZ9CaVOe
dxnv9Lqem3bdhmVUy4tC4s4Bk9yh5s1bfpxDFKdEg4IvWVFv6pL1FKBBe9ZcloS59PK9b6L6Be+1
+BqWMbARrle+nZs0AOxEGwQseRCt6Ne5vHU9ENI4r/K7chxAkZjMBTZS+Pvz2UDoIOw8N06uHbZ8
cCdA1EGxcBmIFegZHummEIMpQ0jo1u/Hdh58rzTBz2oqYZN2mDSpTLsXMMM3ac+DRARaHOZCrU6L
0VcnaLnFoVyfQUJ5+CTl2Iptu9QU56PGbobg4WEeKZNJg3RPal3o90pZsdmyjz3W0hVPxDxFR/AL
2z9DgpgymQdXF9GRfIsR1ivlp2Q3EQznZL6NMYjYNvVEccIgikwL9p/OMEBBa/wB/Vkd6udCVwCo
kXM+GGlEq9BROCN3HgMdcDnksGfxnLfZyeFugBzNF6TAx9/o6uHLwM9d+wk5gUK1xnTTAtp8FQ5V
O75JQBaDHLiZzEXJgOQ9YibHqWUPgh7PYK0p+BpMGOA962i3UojWVnMcRQGIuG6VBuYXYYtZ8vXi
6gj8SBgH9VJkaOAyRtsFZMI72YJOV50zXzqIrO+Nxum/O/gH7To++qaiwDPQN9OECFLbX2XZUnI0
cikOeAPSxIiU9Aqneh4Gi7u2asEP0Op5VYace4DciG5oGJtHqpKMWIdphu1CLINH3dJb6dWoYCO4
QZE9PEAPpoKcB4zleh74jCj+EkZTdHf+5/nFnMuMI0bR+vbNgkR2JzhUDhVs5psJJ7YtNL90VxNj
GxopVWXMiBg1FcZ316ZwFsavVrpcCnuhI8MPYTvJ/KM3l9oOYZ1xfStQ7EjxbOp0puNaBUD8piWD
Z9DvABK44vGA4m7ck8BEbFacBMs6iekAVEIo0fyxHMnBEapi/WNW+m+NKv9/ppC/DDf/2czzv+Go
kqaMuvyfTyqR1Fff37r0re9+Hlb++LE/ZpXab86q9KXphDKpn1vOP7IiDSaSFpobhnfnIElGbr8P
K039N5VNWseIGNsMXG35HAhMu+Q//4OsSA9DBMvFrH51+WBO9m94z5vnceTPTZRLB0quAW0U5r2q
+nmuZ+kz5gt1OuxrxPSBjotzmCyV51td9zjb+StxLxnKoqULK8ihfp6xEUzTnB9dLRe+2rn37uDm
RwV7wMupL04DpS0ENftKb1qyVFWF+LhsQEuyMtzgTS5b0yhVArlQV4Npe1tBoo9PqIrnO55+K6JB
DeCwwFA23TzUGtiHscbfPB+QmVbxN9WGFKJcPg6Fd89rTGgJxx7Ey+zVVoQaFHjyQo5lP68Hpz2I
oX3UCGPwF2sw0I1YSoj91ANkoDsccF+Hlj9vW+KxqNOPOu6gvaISBtHUb7WExpUGB3dXAU6qts2j
ra3DldapNqPC5VVUI/4EMzgYFOfQtu4B85UujCS3ZvAiWvkSG9cs/9BzhUxhm1tZu60M1IZfWgzc
AjOPv3IJ3AbVPZSplEHU8l2DymcYhKmECXx3fCN0stJNzpsaVzngNLLWh9y8Hd2eFGN+MiO/BEwH
Hu1C0s8Gmygw1gIdpNVpy21cF7feXAwhgCvPJF6sC8ts+PijQb3Y8IGAf2gOl/grBjUT5QY4mFdX
H3PV1PuGtHXfiuY8GM9jG6+I32imNO6Dd89wuguNak0KV6HqnYtps2Mvo/nTAWs9eY/eIefgtVFj
KUyGIHku+9Hl7hnELwej5RxcTbk/LxKKaMImzUYGwmEdaLNxWw4utBzVQx1JYajn/B8k69sh5UPF
WW4eiH/ztloGOZIEtOnoeEAog1hXUcf3QgC9SiWdb1OvY88hyXw7sldGKwurL0rhl5Z1xXr+mDyY
aiuDAFQ4fUW5z7Nf+FdGgsoGK4sqGDsXyudQ8zMld0lqtGVYHiyXaiM9v5Xt4/l5l5Ssm6FgWXEw
U68kLBlILTx6xpekW7rFUdXiD15yVrXN97oJq5OET2NTr+9CzKz5a4FjzMZ24RprfBDePEZGIk+v
2OkPkBju54UnPza8J7g5MEumabikpxM+uN4j9Q86J4cn7PYsJgIer843g5A3SjmFbxV5+QqkyCQQ
PdCRpHIrJKdI+EUuwZ4qT7uDA8hoQoyA/2ulZHRCYMKmr0d6rQZnYJCATj5DnMgLVzLcjG1dOxlN
hHvEOgHOEfLhhm2gYMuI2OlrVlnFF6exyi+petSV3IgecUiKMJ/jIlR5T9RiSG+HxOJoXhdIBvx5
bhUnE9C2r91pdaqrN2rJ4zYTLz/GiVrtJtXIQ1QNvIa5W/vnZ6uUXL4S0bfh28gWwhKo4N/7SBsJ
nl9X+XnAV4vW28nYzEPcOxm8GEkRQDQW/nkBrCucV/yW7hHF4cw25kEtDc2Fsvr8mDt8ZXgPWEYT
4oVwyLToRaSWsrcSLnUhGxKJoqYQ+0cRncGhTee1mtbyD+YbBrJf3h5V4W0u8dddwYDoqLbUmk4K
Bd2arJ07Zq9KnM4bBU+5U5TreYgZWeozxFb2Z7y6XiztNDuJt3VsFlmF09BJgeruL9WKu2XlC8JF
hsbkpKaTufOSgo4IuB5uAfN3Uxq273SqgbiIPgyfo/YAMQEYvILgOqWluifGysCSLWZTjDU2t5FH
pzi5t4t6/TYxPHe3aBSXzLf0kHZkYE7FZTNiTvFH0XiLHFHvS5cdrAQy+bE36d5KWVhfWjQ7A+4x
yj2/O7khZkQNWsu81eeM6XqkuPRZKBnybGQxNZPYShsNX17DfkwaCrXJNqer3sk/yDLg1sy8Aed7
bXtgkiRYJTeMNLytWdl5aE6dDBTXYgukVN042Obc6NpSBrD0i50bNR+Nw38mPC7kpadDTNlPTKVI
aUvaNxfpdUiXhwtE4zyUtVmHuZLcKGN/5dRdtjFGNz7O6URFrdAKEYyOpVWo52PNZH8ioyrArp24
iNVoE/sm0w49V5M0REubveoEGwWayBi+ozS4B7QqgDJHkV3OCBCOKabb9JRqhNYFKZHZhyvJkCTL
tLshEMCO4o2tMTrftogvwBNzZPCk7LUyXMxEaL7dNMpRRP0LaoP6XXrDm5mqNaMuY8o/3MaAPsQu
ARXV58UY97CI6y1SlckTSAqBVkWG+LHMMEEm9kpH3KW50aU31gupY0Y1yqscG3bnUHmmLPfY1nbK
44w43U/6eChOECmMbtO2BSgavVeTXlmDrc/Yt1YR0wtMKo+JY9//VIrd/D1h6DO8Tl2DYRdqQdBV
3NeMT1B/4eHaiLNnDxQzz+A2yUeac7gYlXvft7XBsuKtM1NW+l//3c/0r/PfNbHpx20FXpb6iSfl
zaY+k33W77XxvNnxDhpp/l4BE8Iqyj/++q/9SpykRFyvEiqjrZt44nufzdWWEafsdKn6fTGzQNZK
wMsjJaTNUn9c1/80AT/Cp17eS7CwVHZt+vZLNa+xcfz0TFbq5O9Ex5W6+Z//8X9Jjairl58bgB8/
8nsDoKkebEUoiXBNDWyILEYrvzcAmmb+Rs6K/cOuDxoja/QPtqLzG56JKoEWNAfrV/gMvzcABqFU
VCEULgywoMm5/079D1vj18kOa8bic609hsrnMT9bSZUNFPUpt0e8swXeK+wDY1cWFCUQYdSLWgwu
7l5Z43S0oblO6Ln6DQcRqMZ5JUp5r5dmt7SblWMLwafNWioGaiS8wtwvwFxC2ljHZVWq9b4YJzSV
Jg51JTomb95nyjgqKGOwniyHA8KmUg7IH5AcdOKyKmYg9WFIeYE8VwC/YCt0rJUSUkWWAkzOZhTd
Z0YjsEyxHwmyHXYjBf/q6Y/vvpWJU1bCpC6zqdc2lgXkk9i8KszI8Z1lcArdCTviwQtHJq8jTKaF
iGu7sMmcRZf2okJRyKFkyeGSQBX0enrSjWu+eE/OpAeSX+ygMxW7acA8K7C8Oj3YZdw4V57XsQXL
WSUoQlHQIthi7nYd7KaegwEIMynNfC+idtxmS+sQU6pU/GKULtHkE2w9kMcZVU/gQNrdSGjUsON0
AfSXciCpESkzFJh4XjaAcW2QWc3w2LXm/BAttWP7bdyI6UA27rTqqCwuFA1crz+SadPgwq8VO6nb
bWhq+RAy52qYfGjtaSRKYLVUwSFHpQISmzQfrQMx7M6Dl83TSe9GT+7SDKfvbSJbhgEDSz0gV2VW
bxtOVuYpVbkzuiICTbMm0mhhDGJkm2WKbw0Ya2zodNs6UHvI8AiFSzCsKAkglPTuVh/HMRyJUPRx
hxpi2Jgd2c/IQoUFj6MYP8jIVl+ocuJtbvE2bnOYhyH2tPNLSUSbvsVx3tqRHS++aFWbXJBxUDzW
8NE2kTpoI11H3BHMkcRqoLfONZ7K5H3rSRTiAwBnAlY8Z7qqTdoA66RotvOA3jhxWu96shpMK6K2
93vI/Udy0SdnUxtlTnyEQYFgJX3xrmZKfcBUVD90JY4pcIyjZ94G/DiIDvBeo3LQ0s0suyHfxV2j
30fE6x7GtnS2KHGZanhVJL8g3nlTRwaNw+wuAXE6DCZ4A9JD7SCmw8pjovaMGdGeSrswj3liuU8u
eMOOIFA72vw/9s5kO24j26K/8n4AXggEAs00W2ayb0Q1EyyKktD3gfbr3wZpuUhKlso19qBcXpZI
JJBA4Ma95+yjkICIjeqZrLXIk+SmDeo7OtDNRe2Z8+dM58yw63C67+IqZ4oU8AgahumzszdmyXbJ
aC+nciwuakXWAG3rJIlXVh8Ha4VNeyOY5b1z2Jew6/WJV2fo+l7XC1IFA1B2k9qVtW5pZe8xpe91
6XEfuoHdrUBZm9cqqrv1BDbL35WFbUEZJEAxOH2yP3ZKV5fNongiXC37Woh0OtQ+yUbjkiTWU8Ks
ikA/JmZsb2C7D2uF+f1kiTNYl7b1MA7Te5U1zE3S0B83qB/dhp2eBMuVAb2jDO2cq6EFisBh4Wl3
U/Nva+y/UvEr5fMi+UVr7IGkPczG8asX4/NPfX8x8vYT6NUVbzdLKXQF/3kxWvYfvPwQ0tvmE2sR
LfiLzpgAxOYRAMezLRaryPcXIzmOkl+IFP75tfmPOmNvR/RQPR1BkOqCCjaJXlqqgJfcYk3ISVV3
3XhBl4R4rwE/G89+4sL1cYf+2jHUdExGkuK3ppnqj7q0+3cE047wsf2ifv/i6v2kmhWv/SpYaReK
sL/Q+2y8EJbDFXn5aexiqlIfkQ1ttUJchOnM+K5zS2z5Y88GadUPdvfR5UGOV03uETkLNJoXHAEU
ro0Hzi2++Fqbl/yOCHsqcql3NMI8sZ8cFXwV5F+Mv5GMWPabwmL5xJSmgI8hfZuUF28+MRNbvttJ
X5DwEoYbh5yadz3zUrmj3V8yCyDcPtnELnXr7DqYIqfUlPscNx35xH2pv0Rj2wpikSvFVCQu8TTn
y3zdbVQKy7JMoqu0Aw+DTbnd0GX179uoPiXThuxnQiud87iJ+vw3LogfvwacSiaNSPp/gvV1OekX
MGt3MrAhV1l7ARnXvy9D+r208CxujYr26NUwNv5tFYjsw6+//jdlvglMBMypS6OWe5F/LB/rxWFB
VoQ2kiry3L1ZXJDY0V1A4VuTRhfd//pIb7ZNT0fy6QIv/Gsyn7w391nFW3WueTFewFyzH4hsImg8
wAFhrdIq2po18vq1NCe6LNC0hvx3N81yU7zoRnN4bhRLWUguHYfV4c3hoWXGUbhgl9yafPY86dRD
mi2fAeVau3UayqnJ5KvfD1k9QNRKS/crQlcSgNh40QyQjUmHJwHRk7igPEC/WHITYeD4WpHfvDEN
2EFrijW7OVESydXz6+BvgxvFj1+Ux27MEjA9iSrDX/b6izKdThVKBca56IL8IW5AwK6EkerCXskJ
XO0R50n6OfR8gGlzTbgC1rx4UQq737Q7zyU675CReJn0X2OQ/F96VUXu8ddfMfaXt1dZkimIgBAo
gsDt5y5qrxe3k9N4sdlEWp5T0VWBj2SCwep+yZvyd7rvOoSYtXnd55PqVkBD3HUjCgrHptpny6s+
zer8piJadqSHMoTvhyTHbtJij6womN4Bu/IY2hYBI/mljoi1pKYIkra4GJZCo15KjjAUVB/49qlE
rD7KT4AiZTdWEl6FQK7GVda56NupYvRTPeMspY2IJ4u1we7meWUOXnKWLWUQ9a19jJbSaH6qkgYz
wovKTRcfjKc6alhKKrEUV3MyPlYtQLGOuALiEXLt7oK27g4ka1p3dUQI755RO/XaHKXBZ7pzVHFx
URufuqW0q4CoHMjjqA6i9rMvcV85PPdLORg/VYb9UiQ2S7k4LYUjig7/EurPuMV5Wu/EU4WZMdSB
ujUQxrTulyI0byXlaOVfRgEjjg2xEvqEV401rAmVYTem3ezDmJvRqdX41a2CK7Hv/MSwqJjy+cFz
ymbbmiOKEFqfqMSwxj4AyBm+wTGlfoY6Si1dPNXV41Jiy6XYnp7q7mYpwTMt85OCvwqEf6nQqc2p
1pOnyt0NBvisT/W8vZT28qnKb6j3Q3up/IdlExA/7QeSp72BfNonjNIdzxwwAFlw3Q21zvMVSCWI
VV+iILKs+WM7GKObU/nSckzLR2TbiZYNRJKuq8wLnWo6TyAm6nkPA1UHwCRjBAyJlZW35jLiTRD0
LSW5j4wWadLSyo0AlG2KAGEH0uN0qLcAskNz3WQ4LC5pFDrgAdPJJc59GjNfnzkt3UqyVAN0RgPN
VGXsHCNKgsueR8cJ17VX4d4XEr73rsjixl9hnQWcsB3pV66NwBfMkKeATci6xJCSryOfFMzdkLlZ
vm0DqoKdKsJ8XnuzYsUsrBQ0Xx4tIel9S0vvCqZFDoE9jL1vRtfT7t2YpaUhaHqdd6GoWINjIV3t
qmRdjC2ycBROrG4gp8LIJT6k7Weyo5q2iHdT5uTTidkit0bZNmX0aUc1ZfuG8DCDyZptvTeqfBYb
oC4pG5Q0N41LIEcGcwVdFO8Tphn5QTa+phFPMMUNowUJIQ8ghjiNhgjRCoQstr97RlNVccvLWB7x
J1vprqv4BNtSM1LaemKcscUkUzWc5x4QzK3Bo9KAVxXdsWGamW3CQIbd0lnm64yfYtMLgpXnr1jF
fQcKkoYQJRFW1wdBxX+CWixFIZfSKd/EZRxs5i5I8bYPTeWTszYk9loSjoElAua/cWoGGdDQKsDF
QTfcrbZiIgzsEMViCLepb0dsCfh7aA2BEHD7hIQGjEOMpUKPsfEJQxnhLXCHUs9CyQ2kH6F/bxvY
GbLB6i6cyp/gk+JOP1ddwSsphFu8GH9A4cgdoXei+AjPqIiONaOEcdcOao5Pyd3Ud3ZiqQc1BoiY
PGZakgCgEQ9P68z0EsCMJDiwJIGjawze25jQt4/ZgKRkhUSzv22VM3yumkjCNxrCYOuROIxCzwv4
PSorif1D2yUuIEhhY2i1EndCwwlaDQ7JgmtNWNq4JWIqiU8aQFzw8FwmGpex4fr3hVkvN2eS1O3e
zdqovRonhndrs16aI9FQ8MFKwInilDeYf49Fnrs7Z5VsNp7wR7a9rR9YV0kDGvPG8mj/HkY7Gbpz
Peql+Iym8UqlhjPie8k5dFkiSIQ7nesZuqO7nPzy0ZG0Lp+rysWFrQrOoqtJCFqE+em89tOeR6fK
wjS+LlAHgT7rqApC/ow11dJFdFkLe2ogylURtsdoaMbuPGfygorH7Gqcoovjdzv1tbUsGjxMa86I
BQTU0VIn45K8Dwg0OJJEEXsM41TKfQFC7mEoFg382CTTjdSj2Z4i/bcSemKEiN3i8hr2bWGKi9oP
649g4516iS6LrWPpIZc9JRcA8gR+pBpEGQEYe9SXZEEyb5se0yxVV2PXmkxXiQ9O3w/0jtAxBwCU
iM1a1pC4xknIPsBD7QtStt1VZC+8R3KT7/KhCplT2CxzUzNENzHo4lPa9YnaKKuxyPPJlO1i/LP8
+4b8iXCbWQWPyWwE0j/YqMXqrzkL8sQMn1tqC66SeyRRYJJ2gJP6LS+ZoT4VTYfbJPBxGvGmlUiQ
3KZOPjU+LGBjokw/zr5uxBfYtBMiRiHcHvQlc9XtmIuFaDqAHD9UfC3D2gC7QDxl3+vzcXJBAvVt
DYi+PbFzBIYn87CQiqHKtfO+ytKyPMebYp8Z2mTKEtVF3p+G5CtGSFbbPLqjEmm/mECoEdi4cduv
0qgdaBMOvVfzFpjq2yysRfxBlLP0+hVEzXR6x3zK8PllUDzp7kC7OBpBNXymLWT0WMaYRR9ihBzX
I/2Ced90YBi28bx0+2JLJ/JqTLNZXeROteD2mC8757aIwAhPVDftlqki39rgFQiPm9nNWTvwsmzF
KPHT9RlUzf1MNCkf1R5DF0fWZLbrgPZo/X4gU/cuiWiD8DjE/j33et5eFT7dkF1nVT6pXnnkkArb
fQynRhkWXUqR3Sh4fAPj81Db8FIzr7/BRuLDFQu5o7dVLPk22TjQvoulTsszt6kieQVaMnMOZKj6
nNc4GuF52hjoOPN2MV5QjXX6PMsCPj9+xnDXRl4awa42zcNU2zz3E/OWmKZi5D6r+f+dL/xmvkCr
gk3O33dSNl+zh+Gh+fpywPD8M98VRgsNwWdXSucDmRHujL/6KK5CfATV4KmH8jxE+D5f8P+gSY/6
yCfNhuVvccJ8b6N4f9i2ELRlHGUR5PXPaAjEz7zebODSUI4QpEBBy1pGGW/6AGmC5kIQBXgykfL4
gVZ2UQF0kbS8xzmn0+c2ud5V9XSVldaMyDVCtMEOfF1gydolfVygaZGzwGPfUTMWBSUBz+nwddTO
gnVB0MGrEH1hqK8Kz1gC+jD/GqhZJc1O4hfpXE/SBMU/+tAzuYjonNF83D57xDG2XmQJWl6kEuhS
XJYHmDHwr47wQ1IkB4gHiDaDUb2wBClTmlOg0snKycGLG6NK9gMfzlrJxqkOuOqDQ2k0+qbwQ/vY
tPGnxK2ND3GWM9+uC2dlA7CjfrdC6jikODhjqkuoVN4mH9vr3gu/KCPlJAGGrURkXdsWVjff5xGc
lCQQCXXR3gzTbxWkUII1fdhxhYk0C9YcQJhaVyiKOXrUW9cOeTcUWfqcWHC56ixEDMK7C/ruXBA/
vIrG4naoZ3E2MmReZWnRryyQjvwjP4ODcGZ71Ycg19Z6Fno8os/4hIDn4KBIXGVSXqdT+qlenKFu
Wd6OiTF/TAnB3OBRjzapV3U78EL4+uNizS14N8pgG7jsZsA3LR8BMoLiV/v1KPfu7JqXMjUMdp5p
eRu2fnZfIha7Z+lEc7EoiyA8SmyuiD8QV/GSNaEMztUV3UMcEbZx1AQWPpS2aO4qZi+wn3idr/HX
sBxbwAwHdRJ4M292petLSDzNBzv17pw2LsF2I70WFORngLhdLN++OPFrx4MJ7L3L5sog5U4O7wAJ
hkebxG0XCUSbX1t+0D0aJjmQa9jh8hqpsrzIYzaQm8GKRsRPUT1vs6i4lTTWtrJhLLGxSnnTZppW
txeQRSkj3q08OatksZtEGS+hPh9rf988WVHCSkDKjidISgQFrLTXg0y1xNidLv414rAbQ72jBIhP
7dwxP9mc+KadAPfmcQIDTXEty53w2I2u5DjhL55qpQ9lgn5WqQT7AdT52dh7dFSCb5PvDueZ1YDc
CQukMJkbsx9DUIApNBG3T8vXvwv9bxZ6X0iWvl8s9PHz8Pn/ym//R3uiyz+/bp4///z3Rd/5g3H/
kka2THnoMtKI+i4rdf+g1KKla7Kfo79jOn81z6X3h+/bPsswhilWOoc/+s+qz0iZNCvfY0K1JO38
k7Hy8vp42cdj0ad9b0tBJ48+mlzO/GWHiVSwVFD9myeE/THW+5aFxiXq6wPW08VSeQL05NiamKCD
7oNIWdlAsL64eD/pmD9ZEl+0Ep8+AuoPgbzVp9Py5L980eQqCUerPA/HVdlMkF0ZR7PxW81dW62s
2kRuv0R12BnY5CpM9i683+1gfbRRLc4RUjEqI5PNYlx6O+1DnXYp9JdRG+CXFUKdDWU11O7qcTGh
xCW6viJaGemnBJXh8q+Tba9sjDgtcdRx3q5aYzspMi9KjQYwTJ0zxHPFtJpNjQwHqr2Ej5DSOJLF
Pdpzii8hT0bHW+UgWGxLnoYdvRhAEtc2gW648FF7esY5jzKyIC1brBlnttFds+Z0mM8Wg52vrx3/
o5DGtg3dh7nlE/Aw0+Yhq9oBmF0TKxNF267MNv2Yr9nD3YwGE3Voi1vaHtteV594U5n7mPw49rqn
iG8/z2G31km6rp0h2+OW81aD1oRqw9rMgeHtIVBj4jWHx4IMldDp2rOCfTAy4GpdOS0Hw5WUSnzK
YHj/XVb+K54W9zYl19+vK5dp9hCV+cPLAtJ6/qE/FxOfaZtkzVAWQhAplc9U47tExZQIUajpWRNM
S9gef/S9hFwkKuDrqC9fyVPkH45QzPOQJBFDqNx/pE9Raun4v3iMkc+ggGdZEnwCsSxbr1eShnZM
MTqiPtraGDfSznY66vVO5tpjtFxE5UHBLixWGnqS2qYNZGBQQir5kjHCKdGqQ9hH9UGPKw725MrL
5o5cvuyUPXqcXGmnaD71Tex+VLNTHCMRZqd6SEiiNNjskAsS50csqJhbU7/fIOyAN1DVRvmxAOh3
3k94lvb5JPbhgLI2nCOr2gEqafyPmPCkdwK8nu0gNijnQz+MnXc1UZJvCGaLzmAMaXsrHRCCaz+s
vPih10b0Ad8RErqyKdl8gXxkodDweDWdXZQ3oIPNNI5GbHZ4goeLLMIU7e48ujjVRdnCnKGuayGg
YPZBEX6iW1qG4zYncdPIj4ViUsDe1SLRVxEt5eYANK056GjOZ1xPsMlTTsOWsoT6etP1PRATRv/C
fBwgSAwz3cFY4eFPi1ah+SmSMkjXedeQwbZyuoI4l8IDZrIeYdAGGer+ubZRJSSVPa9Tpw/RZi6w
74i4Lw/87Jx8mQOQjipd65yA6k0fljHMCotU9T1M+aC5gGZlHEzClK9MSLUrEJpyNfR2Q4M6Kg6R
gc2bMBbrlh5TF69ka6I8EcVwLSj6do5fTQ9ulaRbgBYZokgylOKyJZLby9MzZP9yX7Z2TldKI20q
euQNJIQ56PKzbkF0rN0ugseUF+VGOlF4qSDhrFErjxAcw3Rja4SkiUMAWDv7wXWTD/l7fPkaHw67
cZotfUWX1XmXlnl4LcO6vRqi3r3OoF5/pF09bkIftS+b8vGa+6FEdlLG9xlerKvMKqf3SLhBxQxd
18MZs4INLPlFW5QG93BVeTdEjnFpwArSq7Yx/B1OB3kWOEG2J3E0Zt6BEmK6r2qPZijYxne1QwIv
YUCpIJ4H2iOx8bUc13HeuOO6nOb5UDQUBXj2WPo7FFgHwokaxmxpeC+rUp7682IxEpUa7myfknnl
VU2QbLq0yb6JAev3SuJyQmmNaWabWiXBR1QtV+h1MEYMiveKu2mTzsbyIEf3TExVGFL7zkjNmJj0
l10YWqdiJK7atv1upZOJ77rL2uY6ypziHmFrse8DzLNU2O9FjQ1cZ5535JvOtxOtzzWYCu98Bmp5
HThtdCzIhEZTLOcPnZzzfOcTwPWYlI15apD0BsK9lu5xyEa0wUn1tffr4IQ9cb2NxnTmG3STWz/1
ug+mk2Tvp3SO38tBx8R31176vjYKHzMET5hj6GbPVNPaUkLrHTiPU6xmzjr34myfNHK6pI8DcGls
F97vlCbQowjQuhQJ+P5ZzUm0Uo4ZXxWLuA347ojbN8SH0AtkxEy3oHDGeNU3tlFPNFG7aj0EA8VG
Br/bZVsKttpcV6odjqQZsKuYlHVvMyO51EbzLp6b26Qy3C+jKknxMoG2AAQaAFKsrWpO7twmsU9z
OLBnJglMKydpgw3pRgdUvO45cIKaR6Nrb3nLZxvVmOWj0+G6roa5vJKBP39epsM1481sXOR01Sm4
UZvEC1uhN84sm/laPW3m2Q/PbUt0HxeOQoF/ZR0wgYC0LcS8Bth3ZJsePsDIjb8uffZ129dnVhcM
W/reIyEnnfzAnCw+kYZreatxGKYz/KsLLcCh56e1ZfDE2ZEJPGc0dk0pwLv7pldep0lLr7fSwt9m
3Sgu+jZePM+Iydgj5uTFnTDTGEFZ2/TJ03CQt70OvM/pkDOl6WJyHgiMH/wttv7pxjYC76zsC/XQ
qaY8ZTPcOAuaiHWuM7FOhqIIMNl6EXr3wTaf7YzErrQXLs1gUKydHDZColZatXF0KHO6zatqwtgN
2IEwjBjDpz8oyDnm+FjzzrsRgzMdQgMKDr80xOsStAeVVv5e1/ZIa9TCNcWU6hGRs/pWGvaXuKqt
M5qwrUYpv/CWfZgS9H95yI30fBgj79yXaXpGl9whgWp+jExQ+Vj7y5U9ju9Ks7kdyaVbe6JBlLkM
K+LOiXYxvaK9Gc/+dS2acms4VkQFSb8ViEp0kaUo9mDIBxj3G/GeHAh7n4TK3PG8PyZYEG6wFAzr
qM4IIHIFK0jUVMchScndaQKVnauSeSjgnv68LEwge+S6wMfOHQ0UTpTX3Lk5PQ5/uGIv3HyhfW+Y
K6sSGWWP7d2HTmAf+YTTxhrINy5VhSyP5np+RS9d7TJrKg+ioNdgMiSFZGPGREiF7gqcb7nX3dht
7G7UH62GDXrmlfh23PSTbsXnBNLvGuPqfNYPeditHJiRV7ZXI8uDdbEZ8wg/ghzbb0L26bYTU3eb
mI7a9sx6Get56c72QFrIxghu4160F47p6v3gE1g4tXFz2YeYz7bJ7DdLfZ97kKYj4zB0p01sR2tV
DJ8bE4pdPUJRCAcv/ZJ7rthOs8n36nmfIi/72qRxu7ifXGYK6eL65t8C2i1AdJRz0sca+liS2Tgs
BHxzHTMgJ4Hh0SfrnbUzMvZaFehDofpegzCXR6tNyJDTSX3oKEjwhWX+ibTLdueOVF4GWCYEwFF/
GuclU5hshKOmhWFsTPT+65FUw62EhvfI7CBe89nvYnBm626KnJOhZ9QWq/PZHqqTAqAdGyd0m6VQ
j7VZXXfQeAnFLkh/SeY9S7SxmqQB7Y6EsQjRLlsGCO9OZkJFN8sLt2quXcIR/bbez0Pe4QaChWBG
xQ1IxvSYlHPISKzyVjVCl5UTF0h0ouiIazjcBXZ2LnPDuPHbcdhnuA5P7CkJof7k12AMryD0Rjud
kwc3l6RqONl07fed2EB+Qjqrq3Kj56rYQHrGmBJ1Yl/A2GMRduWloUfGcr7h3kEPBFiVBOWauLOv
deAYWwX/YxXnXb6y4krxIkuZRhayux4s4T/G8P23LuPSFdTAEwdRGfKy3uNlPEdYiDuBja3qDmPe
+CdJAfA/jGfvmOvpmgTHhXT47t+91H+zlwIOZf2yGX+KV+qhfbmT+vNH/rOTUnReMNJ6ijKF7+7F
TurJ02thRsFq++wD+K5ppDvyvQ1DX4eX02IfAbUkIO3+ozbMm4ByxeYJkQqoKwHzGNXg2+Z7jXSL
QPfROc2tCqc9GzYBMkEME2V+1xoVRb/7vAUgZwigfllM8GgaZWKqxF8ubXGbPe8e2ue9hDGPDXWP
F3SYeTrZ4xlzn7Yf6fNehIFubg8X+nmfMlnuQAQOajx2MCTu5M5Zj7vzkbfttbbR/q0FyTBk5Dju
LqNxNe3aOlws79Ot4c10p2cNamFd+3j76pXlW6wPlmha86wgW1Otk9ZsDMaSvD5Pshr001ViBOlt
Uwf+xzabZbRukPeIdYOntjplr4cqoZz8D4Z07JJDTM68Hf3MivdQDwhLkgQtbWUZe5cp3fqPNd7K
jeGXw6eY0IurWaEXKrsJj1YTNXoF+4Pyu5QRLjVdGtU+nXPIBOSdfXJaqMBWS0jBiowL/7H0vcds
nC488kfiVZ/m04F/BOd958jLWMXmie+zvjNn9Ncjvkj+jvTra5wTDE/NaTI3egCqsLLBo0MX7kqC
1wnknlaDIISlQNaGz61r78coDw5WMw37mZnztd9a09EAyNYgwbFGYxUEUHSjLIm/cD+o6wR+LPLv
0jIuo7zw9qNympO2HMXZEOjiLppdArG9rrwqgTet+zGMyrXtaQIaVY+qpMxae+XU5F3BlOgI6slo
9iFhPfDKIdJMq6nfxB1uNWHRliKxC1WCEYw7ycwELExCb3AK6vmTQXLnjorZ2NeofmBxWPOjmVsu
mFdR3fLOCy4ItCzPSiPs8r3NfvNy7GanF4J5ta0tOJff/1+nbB+jc0NZVdXhpctdwjPrHnhnc0yQ
UA7FMQ/aISs3LuqyxN9ZjcF7Qyy5Df3zLhe3B1vef1fU/2ZFJaGOHvPfN6dodJfNw5fy5ZL6/DN/
rqiECTLelJ7v00cGQLcoQv/qTeGsUoiMFX0pWhZ0mr73pmzxhyksOlloWJcO+NIef7nCCos2t6uU
dOkv/ZMV1l4a2S/aUybkO89FR+l6HI4x7Jv2lJlHlRkYqI9wQiy3E6J1b+o+4Ct6uuOe778U+1VE
j7nFc6jOJPoOoqhzjGeuXqlysiumS4TypPK8MFAA81gT8BOabBa9rInbfZcmegz2qcdKEZ+pcOhp
Is/816A74fnhWO9MBecEPCcPSDdGZ6LP1TQTOuq5Bo0YAwVGj9U8P0r0zSgtgEnhKa4DaAsfraIJ
FvyvbqrpNmEmSE6iZ4cDKLxo7CL/Mo6xeT/3dLDx0uBB/0SzJ3vu/KCJpg1EljOauX/dFf+Vu0II
c/Gr/v1js+Opib+8aun++TN/Pjae+Qe/wlQC/wTgsCcd95+Pjef+wcjIwcBBsbN0V3k2vrd0eWxM
3IuMh0z8enhL/3pscGTQHmbg5KGVdCzs0//ksXkjQLYZMiib4oEnkH/lUX3d1A0RlMxeVXYnltWF
GuqAj4SSIHD/zO6kT0mhmgK8VIdl04/wob+4Vj8ZDXGCL59Z5HELWoXFhKeX3vUCV3k5nCIxcCb/
fWQ71ln91p1yZytiK9uAYcxP/odDYbFEsWCTOf02m6GRCS+pXC2bWSbNmSUGupQw3FC+1//DWXEp
F5ykWLgxrLsvz2oWY0q0mq33T9TBEfnPpgEov9aj2x1+fVaLiv3Fovd0ASXnZJuSmwKT6utD4Tjp
0kxxAempYz2ZLJR5nfNt7J0NWDn8nyViBRaXdI2JoHwe9Pytxp578CcHX+YO3MXIbN+cpx4B0stK
671R2s5KJGO0LYRdn/36FH+8RxSGWIvV3Qaljojm9Sm2oSdpRAXdviFPpOHeLOi4qbF2+21S5YjW
f324N74SrqhavExU/SB9EC4sJ/1iWImL05KRoA8dTg7x7mnz1ZXWNw/qK2P4/NQh8e55bf0HlxFb
LRUzHnJhix9kOUEEUsGT5NUjCcBAh8yPLwty5a/Pa7lMr+8UjsKwCfKhyftMLpf5xXnZXcAkuE67
vSS7YyUN4wxr+iWdYbA5Zq5+c04/u4ovj/bmS8NBRSC8yrq91w9iFRB8HvY5roQkxbqFL3fVpOnn
X5/gsj/84QwpApb9FZ4PNpCvz3CKUscbBh47ETn2pV3a2X1IwPyB2E7vpKOZu+nqGxdb57rOgIY6
gCuPlZInXdiU+x5++LYbcSc2g1s9jqM0DpNj+ysr0PXt3NDscSNo5ik02l9/bvHjY6SIPXIhUyki
l36447w2ZDymeYzigVSulW0MqQvYSfVbw5Aoh1pB79QDbie5elsIb/Ync4awSChidYEbHKBiFfqX
6FP/nOT+7Z2pfvrRWJ+XJ1zxvzcPQ+JnuAcI18SREm2tIFIb9lvkA3uOJkgibN+NMdBcc3DIRC+z
uTiORdKcIcPvU3RUKIB6tnJY8WjyE8W2kmjCN1BDwXBY4cQk3WouLGc2DjNsjk3da70ZXMUuE9rL
fYcg/F6Tlbz20ZavG9twd5IcRPZjjcf8ejzqtGnZxmQMwhmUrcZMnUZ2+q4bPDAY9iTpXc2AW1Gf
AZLRl6UPTq+O8XlPNvSTEfb3mUnC6Hujqft9UqQGTbvpWzrJG+2ROOu7YXqinUhf8puL3a+/9R8f
EI9gJInfku6E47pvblZyS1SnmNjv4za6MNIuwkJmHkQ83nVzQMuvA4f3PxwRtTGxyous5G1qj9+M
PenGqd43QXAAIb/FbP3oF/ZZI/FOoAr+8Ovj/bhuwzNgtaHuh1JNeMPrx7EN/b7gu9H7ZMoQetCO
PYTlQEHLpnjz60P9eJt6ip4KHR1aNmht3tymYYf+bcCouPe9Xp2WRi0OTGjc31zAnx6FMS5lCj4C
ruHrE8rZXeR64AIaJNM1q9r1jRO8C97Vr09G/LiOcTYeQk2qRXIy1ZvjpPggBBaHdj+Ootxgi0l2
zpjj22wL5gOgAPaj5MYHeYLHyXuPzHxf2mn8u2VJ/rCcYgRmp6dgW6BJeNpvvXhh1HVpz3Hvtnt7
zNztgMdnh9FD72ymbx5Qptmmn08Ae2OWX7NycG9SnQwMgc3+PJ9necRQFPzmG7B++pmwHqJfJX2R
5vnrryC0DYM0S9nuyYksDmajtr7J0HwudH0RtLQZIrcjuQanwzoj4u+yW0L3nJiMQt9jeOwW2deM
7K+LlKHvPA+fuoTJbh3r6nYqGFtXzBVPVBgNx2LKLgxT/664+PkJ+OzbJCU9z//y3b+4qIFo/Hzy
Bi4qk6ywcatdN9jhu4hVbF3VbrIJWmHSuXE0b6wmP+KbefBi965tHP/QVUGwHiFlbBkc+dfl7JZ3
nj1/naFUHKUHdwo7wsQ4NDF4V+gMZnVd/aY8Em+22dRH3BYvzuDN3TmQJ0HPfULKayThMZj9gnzO
sVhEXBsdNyzyHbvmJDEPskR42lZE6/76AZE/vQsg7NBy8Cyy4t487t7EWoIhsl2i5xnyd5mnPlNW
Xbl2y17YN+Ho9uN7RCzRI9Zc3fXhOikt5LCkfwI+bXeW2ZabhmiX1YAlKafxyjg34oC03UDn2Uko
vk6FECyV7q0L0UyZCYY8w39PUnRzInplnhkgPE7msnwAj3frTBwotJ/QKn77u1i5H0s3oopNOtVU
CI7Jbun1TYM23CUdmwWhZgJeBHu3h85tzGa0gjgmf1Mn/mTZdqiB2XnaTHGxi78+WJsRIM7ott1X
YfHNx9fMWxt1sY2l7DdHWn7T64qU0wKbafkkBrjm28K+DsKORF/FndSEd6mQ4fuEwBTI1RO7CTUR
DLYyHcM7gsuPfnML/eTtS2IhPXYJT2Dhe74+SR3GaG8SJledO32kM381uvWNaQffMld/ZsvrbH59
y75VYS5PDXAhel2CMFCFnP/1Acmmacc45pZlG17cQL6/sKZAbqYCjb3s56+Yie7KGEFLOFUUNzZc
ub4NmyWp6Ten/tObiV4dbxY6TD9QRuNO9yrqeX4Hr9Qbs3KRwuMGXRkxYT0qSr79+sx/8tJ00KYt
dFT23mzyX5+44ydpSB+ML3lqABNWIljPzOZ/s0f86fVlZm9zJ3F5n8RxL9fVpBVhKTDm79kjN2sk
QwSmF2SrOoHHLBdjL1EFhJgb6M22Q0AiCt2AbDv2xuk8O79bI3/clHuOYFfIphwEhnr7vA5Tp+ao
TfkwPfQ3bOS4d5r5HKQx4oFcGOuqzYt95GryVdLO/M1j9db5/nSvUQ1xsanboXq8udc0oTGWLMxm
Pwk7+ly56NNX5BTpyzYWKl+BiXacddnxCwhDAHO56hGJqA1NTqQpUKiidD0Y03DeRxLInaU1YxsV
qvbLr++Mnyw0gDUdZHEmSAUMM6/vDEY18aQIvNo76Mt2AJj7rd3W/pZaPv7NJfnJofCL2a6P/gci
ydveT5yItqqx/+31HOTfbDm513MR5Q3QT/N/OK0lDYVW99JS+2FVqyB76sqz672y4uaasbNDkogb
nCaNpov4V6Px6nmlfBnE+ZNFjCPRFqFEBHDw/+yd2ZbcyJVlf6V/AFqYh1ef3WP2GBjkCxaZQWI0
GACDATB8fW1ESmqJqu5c9V4PopiZET5gMFy795x9fu9UMCzMSql5pwJTzY4pUfsM9gr8ua1w5c8C
2bPMzV8sH//toWR/7UO6c3za+v9+1rLMbkAUBN0R5yb812Ce0EILd9fbrvqLt2KuwIv99oSg0iC8
NaKr77Fi/fubxZUvdbY4XCI+QPxDaMwAaiP3p2WHLbWBT98rdxdSk9fbzhsnAsCGXs/7BU+veBJx
wM1VePQYz8SH1m9uO+Lk7BvUZFDMwaBvmBTk3yVAgrvKw9AIIbZG7aXISsD6w1fyttEaagnPKJic
wwQSxNwEVp4cC9ykhKURLV+iIc+JFdUuvu7anwP3UDpiDvde0ubuOykHhfgZljRLSL1iB5PfzHlP
PA7x5n3+qmrpmDWcIQmO2KOFv7fs1rmIBUPgEdHpqO4DAZfxzh9IRnwKFbbmA/9sTXhPe1VBzvWT
qtk1eHOzuzhqELXqwJPlQQdd/TxayKMufWPJk9NXaK5M1rv9JsmLN8EU2cfJCOHiHGVEtWyZLpI1
YsinzPaihRJwW45sJ2EyJy0ac6UmchXxiJp5R0hqat8IC6sifQfRurtWIAHewIgjqz7C2GkQOw4z
uh1EUc/w2a0IeJoqzeNEGuRzU/j9sDdWl0RXGwVWttewvvSZInY+dPGcFHBCM5gODGSWZavILTk2
6ETlvk7X9p9tkR+16VQQvxJWXm+Jy5HeVvn5iIsHhMJJxPqJPu9Bg+34krZu/V5bsX0dGtybKSC6
EzEw9cq/f9C1OTSdOswwe68pmp3RzzGp4zo/Etwz7aqkEodMjxfynSbUeup7WYX+JtAoQUly8A6Y
zj98z5r2uAigdvp9dESiZO8TvwiPfrJIKMb+sgGTn90ov51/RANuUV8bCLHR+H3pwuA0eiupbTak
o9RvaL33oRV2j0Ei+r1jN8UjU6IFxXHh3MSizu9AR9RHdgsFCrb0bV684BhYzlNRoAvF65GeydOq
tnNZaYoKrFI1T4mdUtHyRGY6qbD+sCkWQ7r4Uj1UdJfmySdAdp7d3WJX3X4eCNUo83SEr1SJm8lD
rcuZfSS79oqde947U5wfoKUuW4MDape6xj0ulK7XNKvbb8BuUQXkEfzooQt3sz30v0hGbbbWAPgl
pmF9xKsWnPsa5+saMXD27MI9K+JesAaOF7xVBzLAHRhz5l1gHH9vivQUBf5zoc075n3sIcjQsBem
7yK0sp47UMTnUUfNYbTICIMh8cKgbw14IIoHXXC8t0sCL0jCWzYkZi67nH3Dteit8bHL+viqNNaR
yVO3A4nF6KngDRir+ak6RFKxNxSnQgnYHCgFf/lq0EzwEZkDtUXZtRjYKkRYemzNXbuHCoDIYHip
ZJyTbcPF80Xg65x3Ucc+gocpi0SJg+QrNsHqvpu4ykoDOjqunLOtMwOpYZA47Jb4hr+QXsQNsU8J
GDTqNjZTNqmvJu8j1ZEYkfoTIWnAYL5ajncgwwhOBmFqU3uMLFf+MUdw4E5eVbt6J+I+IghI4la6
tZCAlJsqitG71WYMrAvtWVvRpO0AE/Qcqc1QNfVuicX4ktPVf3TrElieaKriPJUwCwOIIPfORKgk
tPpp2ZCOMBMQq+wfpNNST9Lfbck1tusbshD7PwYVZyFA4AxSEeGa3u08q/DZH6v0V0JzX6OxC5FZ
fPLmFxPPr8yZxK++7cGnG6GcbyAa+h1btOAhadz2K8yIaQciwRwHKpaX2Pjl11HxOgb9KwgMt7sg
Gau3xdz4Z9cnKYMu3OrZXFOdgepwJeRIOt5zyC9/kF1THarZ6t6jDq1YyQCW3A6gCYcCX/gXZqnw
/yI5odVJA/KL9aK4OT7DPiqbNIwsJEinpOA6g0ogW5gWMvKKIekPFfsmcRItzKTNUGTj2xqIBZwj
KAidTbKVSSttHw62YDR4bpu8Xq9Ba7pkSZk/M86uNzLqNXgZDqf1BtKBrxit7LEbolv5qMRmvqF7
0dNdlpJtUcTE5UkbCLqE+n7r5z6v6pHs9xlDNQ4uOTBUIt0lbPP8Aac84S8MJvc0zoKHDGtEuG+k
WA6LJuxkkrMvjghIsgfymccIZXMePHATEXSXcnZpwpMpx+D8IQKZ/qMnjOzJX3rnRRUc76KszHEB
a3CMcw6qBRXzxuLSfGqDvv0RrDvMbRMu7birOqI6OLLFKZhJtAkt0F1OT2hHC97/dhkV2USm7d/H
nOO6RBFxUk6G1HnROYcVHAGJLWvUoUYt/5FMKnjwl86aNqNMsoeZIX1LvQtn8gO6iY9ttXUnjCsQ
op3U3Do8ltvdlOCAsghA6LBcruFhsdYp/G1pOy+tYwJEQTJ9bfEd3IeBlt/CDFb+oHMEgS7UJGcz
xhSRgYa5nQ0xgZO9TX4lKJmbXvDlgdHOr7FF1E6TrdrpFe/f2lb2oLG3EuwTB1TgDZbyB9/r6nNf
rXLfIaGJs4P9mV5I8uIHPmOis2yqh125MK7dLNzntLHIADOGpnWM2PgjyhB8p6khnaof1qtcg11k
5uIGz4UgWQXLGylPk+RD1oFdXeOhb797ZU6MXLJ0ZI0TKf1gQkG2ikIz8V53y/wYh4qQsDXmqVhP
t9ujvg6Aq1+7Ne8Ix6A5IMND3kmRkT/4iqMWl7l5tDPL/LIXSaDSDEsEW3acXoGfEA6OQPQ29CZe
US7VlZJ9fv2McVsmIC+XBZ1FvrcE+eJRS5tvm2qglxv6LQqnS2hNiEEtCQkHiapAUm0RDePnbLk2
rVadOYtxJEUr11xJi9X1LL2hz5XGmpU/1FUpHSJD0c1bXkkTdzQ159pWRNWcCYQlzCdRwy+Jex0s
ni3KbSem7pdFkurbZ8jWOCnnJ+ERkLm49bonVovll3TLtt+GLq4CchYC/dON4RhxzjC4W23LYQl5
kqujPVVOv8Ep6rwsbo3ydbBZzaJw/ImKvnsiT23V+rqErBEJ9HUu0+7JGeLsgeBg0mUSkiCAZANd
UvkKl4i5vxuAql86zN32U2+RaTWyoRTBWRrJwYu96I49cXpoddqziIVuRN908DQDYS/+tqh4uE9F
mx3Huh5Pfig4NTw2b73eryCGRlnxGPqqPUCiU699O8J7gd09ZJJ/pdq23aVj6/3A8xUc/BZ6TetD
5XG9Gaf56IVHh1CyDRNNf1eBem434K3M1RH9/EgRguQWyu6bW2f+trbkM5qWuxG6LLNIm8i/oe93
E3CtewJOL7bOx0sp2p63rcIHe4JOA3mJdcNbyC21C+tuJm7koSGy9DlMXXlOZhTPLLpiISSXYWOH
n+QcFMNlNKbeFdybd3Y29bdNFjXkFuD+pNSnBEwY/9FC/Z5ASj1XUTNfKzl6HyOc166wHZY0OI2L
R+B1EzoEDQz+zTyX/hfqbdKR7Vn+SKZ1ziSB89JZPpOohacH+CkVXomTKJ6n7GojJETI3Z5CWXc7
IsnglBSEe8TT8p3+n/haCZz4PHM4SK7lZyz07HC2kTHI0cuqUufKsvGlpBYQSeHD4YfCcyNSPe/8
2hVP/CWiKZ9aL7qzQpa6JLtqxZvoII0eNeaUDY1pvKGAYb8DYArfQHDVp6KI3ubSFkfapQQaAbin
E7e63mUx5XdFTONGOu45hbHwI7fTCe+WZR8HqP27uNDebhq5GVWbQ6ataBVmxoQ3FBf+l9IPjk0w
ywO3EwuwLNmdZiH2+gR47K+x0u6XufWd+0QkC6oF4b9gxCq3MzXsIWDt4qup+g1TYvRkRs5SMKq5
O0TUhfj5eviT89z+XBg1EeedDcV9V3IZFA0pCWsUcsuy1pqc7PZSIY0ve5BhuFIWjAg6Cino/az8
DlmZ/ArM0EPV1eUm8K1bvcweZKv4+wAe7MCteADjQnoGUz0KskjfCz9IXwHkUGb446FiCQThGw/F
FWHpskPDG98oA3UhtXMiiQn/qrw+eBBtIOU2nxKHoUW9nI2R410YWDx2REyOOxq75tJmc4lhzcvJ
0ylht236vmFbWlsltxEztPEuSYfyXbh+eAwcGvC01iRPrKWlpaELa35MUq+7NTSz1zSTEYOT7suK
+LvCvgYROIwymk/pOGzHWFV36M/kjWpwNStf1gxHp4E8GjUgXSsR+6vy5MxW8p4wM2Wf872XzQpQ
C5ZtBz96pTvmJKKMg/MOsqo/Szf64Szhz5TE1m9UrPU3bJSSRUtZr1EN3c0bdbYfIi2eTEjFUpve
YeiNwJ60P3B7lEPzCUrWWFwsktIxTeAwiE4RJiWeMX4oHyyiwsmiN5F8oH1DpoMblwDDdV2zCOFk
KL8J8sGe3C4WT2FBHxk3JQtomU/DR61c+wcp2flHl9rLmvjOC3aoAC5BX8pnIgPi6b2n4uG8FWxy
wP3gExqt0DvXbcwTJSHMkqclvbOldvBIZTQkzzIt3BfqY3amlcj9S1bN6kNUkFOVVjQRlNHiV+U3
dBXUMqTfbFU6P6pPzpD0IXOpbk6/uRWWzK2fFhYJ4EuqPqygtXApICqEh1EFzXPdzSwMKp8neYiy
YZQHP5noaCAzXD1qrqbAkQ1svjzU0NmSTKbfAifgd5J2rvtdVCZVsPMbm8uo8cxQ7UbFp4Q3hVxq
16DSitjEzLxpWfiNuimQWbNvtJvRybdTOxXZgeKVV16sGOSYP9F+3OV+YqyjZdYSYGBCCgx3Jru2
zG2/2YW9oGitUwD2ECZ51G3rWafYfMcc770u1oSjLBC/XK15V915EGcn30u+/XkwgxGZ8cZjPEmG
irJRpkXOMssN+wl59JIg23odjMstvSAOPQzE5jlAP9YQ8F7S7kFZULDBrGYg7w5doAe3C2bnQCRl
cGP6QT4HuJ/IX/SZt+Lm6/h+VRTQD+lbuypvFCqGEU8xwo87wmbGX2NIb3SjXUigd6Hl5C+VGd1j
oyH3gT+PnqoI7+IWnLb9AoRKGbABPtBDX/OlT+5o8xmpyvnUuN84eaGZG4v5nwzqLeeEe5fef252
9GU4iqM18PNLQyxkwe6lwC5IRWzUqH4WQCHrY6J7YHE6ATMCwg1N+ba2uX82E6eThFX6f5cJ+i4m
YTlQ0QW535ZnO+xpovTMVsju6YoA7TwkcIfftXh+YSG2V9Q+4WCwQBc4wQ/56NkQjCkh66hxB7Tu
bv7qlEQM4COzL8yk+xPOH9KhCEkkX6Qq3pYln14nxN9/jh7/F1fyF7gSxJ6rRuCfreH/CL64l/2Q
/58tK29d/Hv+xd9/9e9SVCBUTAPCFSi8KkAoJv6p4I59oiwwuaxjxnV84jER+4cUNfzbKkeg/xmv
ehWsK/+Uonre3/hRaFJA+QIEjzRw/wcJeJH9W3MZt7LvAglZpaAxutffabhRNXcC131J5CgxcRsH
3FJEhyOjX+aOfTLvaSDZ3P52lENOcwm2OTcu8ZNEtis2Cu4UwmD0lllUexnIrDtZtFenftOOjbBh
bHisygUhuoRP+udWDs49955/HnzNs8W4JbTHluUczwRjyKkkImLzWauKhbI4YRfytVnDQ1t7gVw3
lmrdXTYYRwFE+d8/2Y/wOzGrEeCHgVtLN26PLssHYNjKWn/FWwGlVVmYR7cbkDihu8CIwXaQVrSK
52s2B8mbKJz5z5jotCLkFJoi/Y8HInoqeZFYXuNLmETqQ8VstepG8Cx08sbaOk0GcJQifH7Ees2y
W+mEr9EmPv5Y18168rs85wWae/A9cuf5UUpLnzymPK/LxKOt8SSOE8+mkgjputxnbsf3b6MsfSvD
mpfuugKSY5TwKD+2yaI+yk8abONL96VQdfvVS0GpbBCn8GM+2pUbIYPgu8n4vQ2mckDPACtBvda8
m+1lhMVCZhR4l0J6ZWEy8639ivdEfo+Ig1o03SR1AKlPT7Z3HxJefENbMb/3Kqu8jUe23kQlz3dl
WoyIDZLq3BSQFEjxWI8nU6Uy2wjC1MMd1zX/5s8TWkPt6ncZctk3V69nGHTE/MgpVeo9ZN80305t
ymOIFDGYmzbz8OLJYiOPbtHg5+dayvkzVmuxgcCR4zIB3cLHTCYyycjGJwY2stg8HeHt4ggi3y23
v/Sh8r1DLRZLYm5ZfuWp5kjYIyxPmKbXYVHBgWFwyG4opaW74AB9ikZcDnQjOwaGjnBfGp8LcM6n
9aqllKZrhajzgHufV1pSlz8jyMUFn4SLaFit0LAK+edoGLka3H6FUiTeAO40MYF3JglT+3d1RDua
wllx8VkuxUQKC7ndRFM7fADVhklpDy37rWlNZomSmRMsecC5mzjJFBixsgVeyaS1KpCQ1YAX6SZx
vWEzSm5liy7sFJWpd7ZwaHlrBh2f+0+Uo6jS+crgiqFEMwmumBTX1Mc8w6rcNwvaEoL7uE7MWnDp
9RTRiPXOIkDfQ1gXLzbABDmSOp/sIyqroxkJkGEf0X7tW3aWn5fwJ1rVVEreQJZw7sv1Ik3Dcb5O
nuaQTG5mHmf2D49iceWNT/OnOiDQhK/qrnPRQbYeiVt1zAWjI1ve1LQfuALWW0LXdNaoLjl4Jtec
bIbg509g7BL1/akLWpHvQh06L/4k0zertEdr01J4ghHrmD/X5HLUmxAL3H5xYwTpeQDzbSoEXwfi
7rkgCijDEm74KYQpXGCWx02uKoDV+7QnyXnESHw09oq8o/PsnaNcEhkta9pm3ZqqPVD6ZpwsB94o
w48+ZsOjcjY13Qj2EtCRYT2lKtrZdRudQrACB7umxAgw7+/I5rP6DdnzfF+4mdl0WChi8z2+P+4w
txd8oMVjxRIuAdVXo+b2Lit1sv8stT3DvVwB3jvHqCqTPQHkvM5nh6GqMBGUpHG/2HbqvAxBqzmC
wp+vLRc6USd51X2t7LQ7gbbIAN7n7ktEu+4+JE8gPWDe6ZdnhUfJP81wAc7ewheeqwo4qJVQQu9o
zTov1PZLe8lkxGbNaxiZYDWj0VjaNAy07wKzHSfOUl2wBVaFy9JMP5BrigkHFzheRE5rr2qyh6aE
O3xGC/TS6RUOGpjJ7CrKWnLDbcn14qgh2X9m3E/JyB0hws65J0bUeRHC4fPQuGAoMCbrlRM5tTQX
n1Fwt3UzSvysoj9W5AFX99oVQtkIJ7YInPLGb3V/0k7E2PPzmicWg1+yh5WF4Hbr9c/21bnXxZi8
gfIB9erZ67KH3LobnkZ60fPBpvyrN70a2GXl3no9JgbAQtvFyZsFiiP9+5KGeqKAqR6toOOAxBsN
HEx1+AbQWfX71rGcRz/k7qpxh5RbPXF4PbDKn3ecIGX2bWqG2dnOXdDnh8+VVcrcCY8TTdU3pwBJ
9TZlmam+BJPHOoFdkg/qjISr+/kQfE9WtEOpO0HMq3bJlW8+mnxOzn1LSukm7jAHAPhek9OTmsyF
aQlYyGrqB73F2N86mznPGyd/gM1rTiw/noDvkGlKiBWBQr8PAXhyI9gi0LGN0hkOkCqS+mkp65/k
2RDiuK0HK3vjUdqfCKwXnCKI77BHVlaF5J7s2eU0pNtakwsF3Ov68EPCKpaZ01/gzWt72iDqm6lD
YBpheTkjNeboqrDBe2+y9oZnTPzoNBGcNcjd3gGyYEFXyhnuacWw+dawOGBO5q9F1AVswZv0W0d4
KmOc7lbZRBH2w8oWKLkHNiiDhUUy4GDOKtftDbs6gLWPsPZxuSfDl6bTh7YFrmOFUfJIDOSmFNE1
BQ9nfzFhDU6N3pIAIQnUQbCqMkVcIyAw3tuaOa7dih1SW0BNmOQC0gw7v9yS6itOjtMBWiv8FkSC
X3mHqnHHZAM7+mDreboEZV5VW8IxDezKps3NwYTsnU4JlyXyG6VB0rjgwG8GtKMP8TxEF8a6POaK
uTsVMw5oYErOq++M8s6yw+aBCVl8AbjD1eusyb95LPdZXLYr7A2Df1lFMBrmEcIHGWAeXLdg/l4z
zn41kXj1S8zQt3Wn/Keuyps9u6kpJuiehNp49MZfyvTJjzyGmMZY24X+xiSkC6JiR1BBf0DbmJzs
sYMaPQ9iL+J2zre+X7L781R5FzP2N3ccr/CjHOKGkcmU8hwv7H1WTK9JUraHqoj6I9j+b2SeboOi
jH5k3WyueWCanVN37sGropJ5YNA/KZvDGiZNuGcGMv9RatLqyyjdOJNSd3GRL0+CYe1W0jJBSmL5
xzQZo9s2Kfw9LKOXLtFWuelDKqO9Ep28Q+TCElWBvCccvd1n1A0XLXoHrERPHGoi6SAm2r+VHogR
DlqzH6sueJ5DIj3mrov39DeqTcmKhWNaVI9+VwLKii8WoJgHHgKGLePYHDLCbM917xlCjYF84kM8
uZbqj/H6hPAMLfcZ3soJUApdj8JYX1U6dzs65cndUgZPukA1AvTevlZ9CdDF1MOrO7vWLQ7kuttY
ccTvMZcOfwykS1OXkFdwGeamO5bFIN9LynfKO02fiOvbrSBRp/EpYoB2b4edveXJG8E/9Q86CsyB
GBJxntAhfbcq8c60j6aQQ0DAdux7dYAq65NmEmE8BqChj+yBAX/EwMdZ/CFSBDUPoiwfzkBnPto8
80lZI83Mae16Xa2cs4Ev9D3tbTgcqVTzOxXxnuqaOCziBJodcTrVHlYMxNWOFYWVvxf7QhJuYRVu
dLIV8FXGfWaHR9xw0mpnus21FTmb1tMlCCYVxj3Hbgjs6zhVtbPHWtND+o4Y0JTXIgVGiv1K+PUp
Wsim+2Dxz+hAux1DXOLkUmsE+JXlKagwmXnpEVODxcLUF+EprvT0ZlUKoI+hdx5CmnHQyLQDO5Ac
FAZBL3dICIpdQaTEW0tk8nmBHkxiBDzcZRmWvc4RoiZlVBxCt7Zfp2yOucQ9YlmtS0FnE6t5pQXO
+4SsvtusE/dQ49QXVDT6RvTxXQjEbMvDK30W2rURzKiQLiZ7l+FSdZ0pvqiw1fZZVGEyXJD2L65m
KI/BF+CC7qZ96VhUThkbt/QhZXBGNTvCxp3J8iaSpKtZ1FOi1FqsvJOxEyLanH6BdluCJwG/VPu0
SDL6JBPivMDW3tc4Fzx1XV2acBtDd8sO5DoH4qazVxESmcvM8G1mwTFXj8skBikINPM+p9qibUoh
Eo4+zya017W52DSsrsadnBcw//VWdBNleQIT/y/EUr+JadetM53bGBmR50Zso39TtDIiqwvk6+Up
lQmtPiGlN39ZfCCb7+QIASD3RUI1Ihta0SEteh6+/9Jy+G/UaL9LMNdPgEZr/T8mS3yK31TZUx4C
eXeHjElughKBllxW7DRkNfce+BKamiFLW7RqxArdDG26NHs4lOk9IGUmhrYmcYAggfF/flgSL/bQ
RNI59//DZgPXJZV5yRAFMANFOpS2bD8XkpqUUPh6OxQulY8WC8URGNH2618ck1UN9y8CtvVg8Pbh
+j9K8P/wUNCjrnQzLhwTokGIy3M6w0BC0ZkuOSG5CQgd9qbYe6mi1Do7a/nd+OAYbmBztO6DH5JI
gJavGrL8NKw76LbLmvKXSgP2MM2aifAXH3hV1P37B2aO4gRrvpWNWPJ3xd2YZIXlWXF9okNJQzIx
RCNs87BqKZqCJOi2ZEM0+5Dohu9kZ5prN9Cr6HL28oWc+6tour/yG/ymAeQQYlhao17Q0mKG/rzs
/sUxYQWEFGnqhhP8LMpGhFHzdaAl9aZo8Siyktft7+TSJkXyjOJhZH/RTGtQldPzSEY71q57MI7s
//9Q/e5C+Pxg4aqAXOkw+Lt/U0JGo932ou/yUxtmVKjMZUAJk3wwwfGjKvJU80ygZeyfDc44+gme
VNVl9N3xqv0RZ3U+TsmbbRt2y/5nXewMbGOtgk0UHWnK9yJT1NwpUpZNv/Z6msTmzqbDTrekivpZ
38HhYqTxuSktxDRfNUkw62Skna9w2pgJjCUT/LWO+140FdcWM98K8BwqkuUvzpP7mxp1PRyRGyEL
pW/gow/9bQHKHasrzBhZRy8PWAPBDpK/Eut1q9PMfHoWftrXbjxaz41L/vYWcBcfyxR6eYYHz9HK
PIfdSbAg3QGWxV85WPw5R0iH9p/tIc9t15NNDMh8qyedFSeZ0QHbFlFLtEY2dv1pMYJ3D9yK5k1I
f54rhA3Bn9Ll/+1E/0Un2mFRYFn/f3eijz9ln/07LPvvv/N/aQhr/kCC3fWTYbv2mf9BQwj+FuJM
ZsgUgSrBOc9/+kcLmkbxP6Ah9t+w3nGBwbVloYrd/0nHGa727+vdmtLAi9mImX0srmtH+l9Wl8SV
xPdI1jsvzr5OFUDXQTERw67yTpbxcz9ap4ZJ83ssnHdSTx3KSchIiBSHVa2IvsQ9exMIIbVqGRuH
rN5k1TfCuSbFd9U8DmPS/zIpfnyZo4iUqzbSWlWSmJvsq/WpnFw1lF6NwhP2bHFIrWbe6yy6krgQ
P05LQRk70PmciolX06t4qev2ynLdnVl1m8grt90oHoxySfRdtZ0lIs9+VXsGPCh2MpqirWMm/eIW
CXiQVR+ar0pRH8notGpH1ZB9CX1B82XVlUarwnRYtablqjq1V/2pEyrqnFWTiqhk7yNS1YhV9apa
Nat+VSBklaQnbdhaTeTCoXItVr1rtSpfvVUDS03PsHrVxfarQnZatbKTj16PDIOPoURH66+K2mLV
1jJe/+6OqG0RjF5oLZKzU9B9hGEIA2loMgifyWZa9boC4e6AgBe930O6KnqBE82n1kMdOkfSuSar
8ndYNcA4RA8imZ4IURDXioHHbVHT6diUeKsqJEb1Xd962bRngWLe1XTVu0a79IRlzD97yhq2ntcg
yGizsX/uPFCCLn30Gx6BTFctEfSnbAg75l9tcc+YZnqH7IsgLQiTt1l4FTg5qZEQyii+zceEUCGY
pWciHOOnaJqYuNUeC1vtEsAzeEwYIjaMIaP1sX5rqia4CWo057ZbUyQ1n7NnGknVIeMJdItsMd6R
MeNw8BJXOyifULIpt21IvUhTIjuk3VzWhyj0pbiJYAsTy/a5tSvuYZ7LG0NZd3CnqPwWuUy6d3Oa
NXvcC/T916C3mKHFfhaFfHYq6dx74UyrdH2e0jgtv7Xt2sxJHGilKxzQOYjSoq+4dp9NMBb3mvip
hu6/PxOkRAg4mMD+xFaCtmYAiGDXdzHhlvST3gyCyx+95hluESpX0jEYOKq95GfycZ1WaGuLRJrV
HeQ97U8ZYDcfeEnce0bv7IZmrptxaQY6NdUpUCNfvjOZuUb12hkT0qYpGWraLRDpq61nOA9tXPOC
BGuw1wHw0+zNKMyOPX/7Nef+OxYhFg/M+Giv0rmgvRflQ/3WOk1xTwoPo1mYP0dHe+3PYEbZlGrZ
Pnx+shJORHwAWMjL164bPYGkRqwW9EG49dI8fvLnVaRpDeJXvUoGmqDRL6r0J/A/JPvANeOLf0qm
cBMNr9Es+MF6zbYORhaRHcAIs7cThXF98stvn1ca4Sm824Lxmu2gQTlTzHTWYj+RD1NL3OwGmQBq
W6R+b3T23S9TsyrqB+FHT31As1auLXkHdcGu79HHuJmO/FM7clK19puLJVZ3nptO7QHU7/AxRHlx
34AwfaBAMjdd6rjXFDr0deossc+5IgHrJkH6LXFRbE6ByBE6pjMvNMa8Y2TontZZbj3LBf/9EqK/
6DJ0QZJoDkjZnC1AzvK5yNamparSZtg68AC2kuiCWxP5wa1DeyfdsCfNR2TevLyesFhF9cxVz84Y
MD/Z3IhP6ZhKKsFyuVdNfj925lFb6mXsUI2MgfzWEDaWidBAcb1zB43CLHvMV0JvPeQnUfa/gim5
STyJjhdtRuNG11l56FhyNtLLW9arcBfYc3wbIjVHxgz7XFmQUY3cxm4jrwPPMb1xV8KHUzjhlTn8
q3JKWtoja3jlxNkujFpv60T48Ath7osZpvFcEh0uL14TpY8OwPUHZ3bJn5IZvoEpDvNjKKuSKczo
7wkkRt6Hw+k0joS0DHQu2M6QB9ZAlx4792fXjPKmg993U7Ih3DeucM6eG/zRO8OpiYMnNKr1thq1
h0IiS79amfuurPgPo4GeLA3Bi4C46c6ZBiSF8MwOCReCJgLOxm0bhvJZe74Pj7tcPsTIlnrBCbI6
4A7tMD83pW4vSVQdcSTTVQkWTnARgovrdLopJ1NBF3JeQ8NICfnEuZqNOBPu5p0mFuGdHeuWFIUq
hZmsEUYt7cGS8mtna7wrjbRv6a1El54LHx19aO+CMf1qO6LbWqLbaMf8ohF1bYs4+kmnBTHu1Nnf
IuSjO6eqXgas9d+Nsbw99zoZdV5H4J5uGEUhub7AAfO7zbgsrAfeWJ+ycvGQUcSw3xd0jkn63An1
kZsh3dtNbO6x9UzghGADDls4t+Bhm6XX+2V0m1vphPdw26snLqt+b4ep8+gtxt9Prm4A9dHAO1VN
1e7gM44b5bjtT0UJu1+EezZCVoyA2++aVKZdF6tkVzrju52CubclT/sEVQtIAv0HkKCvXe4dbdOl
r5NDw8PzqnEToLQlox2PU+8Hr6lp7G3IbYjGp8neCYlU20Z5uwHj3O0UI82iSIg//CgYrxFqn9eK
uBpqCOKr8LaE5jINKTESI23ZGU9l+VpGGvmW8sVPBar7J8rN+kJDOiLqFIi1HC3EcaE/HSrF72aC
+L9lsO+jtJRP7PowvOYdlZW3ehTbPr5vx3b61tim/gaPlaHvQFc7oMKiwQlLveYuYiUfCnTMecN2
lAl5nDDrLbPbEdG+c1Eu3bBNrpbw3k3ohMfsO2xuiextCGfrIXSYg1Ue0l1OorS3aZ9ZtD9LfRsF
vc8V06TMzJjeMVRbJh6Ds5b3knC+i4/jbJ8Sh0jiZ5e+JVADrigdi3K/qK4h9SBprPshi4MzlUJ1
dGzZ7YuZrFYA+NKnPzT/aoTrPjgiG16nvpj+i70zaa4bubb1X3lxxw8ViR4YvMnB6TuShxRFaoKg
SAl93ySQv/59kMs3SnLdquu57bCrIkTqNAAyd+691rf25Ak3n52mxyDEWrhmFIfKypXdWrNquL2u
OmRIAU7ombWjqFjAat1o9hWO6aBu+xTXwRziwNA93laOIc/Kv7odvPuuDeVd5mji0oZlu82Z6+8a
cMFMbrIwoGa4TPjDQCnsIiNCkeWp17Rtq3qdliNWKtm0gdKh0ydxl28LS0CkazNrpyp1mZJ43rXL
iRQu+BJ62Y33KqPGy8aqY+cavTt4pvljk3aSJl2mvZq9f9XLuvsmf+Afnbnf+hyYt0MeAmA3G/oK
qAjWAOx4xMG7LGr6GztodVe6dDVrH2J3J6QN+n7aTXKK1p2pHmfHdK9TYugrrA7pDq/+zkHsFOQ6
yOexir7Ra9+ZPVve2FT5ZkxSsljENB0XAHQwgFc/yCY8J1Fzs0LbXhN9nh5m5UynMIWjgMheizN9
g8D45mesrvrJHTQnWYhTca6DFwVaHj2YTtoQMzV0En5+JwlLWPmaFrElRI1Ad+WLaEayJvN5OkzU
v+psU6oQiB0Vmb2Zu5QWuVcbCE6HbErzFfv2UK0LJ8GH20VjPL/HmYcmfkVrszL2S6wBqq4HDXz8
tij9RXw4yMeQtOqNPqvuGqV2RU6bbV2QuL00ykw2qnZuiV9pQap60sjwz6xz307vGre2v3ZTNQep
Uaqveqf3F1m42jbRx29tNGMLsY3x4o2juSbYzjpa4N4XEVl3j+TQOCP9a24RpcrGCBH/zpr7Beha
uGqKIX2TfTSjy28tk/0+PBZa4qyiVIggazpyG8ZkIm+R6Vwd1jlkISvZCc9/8sE2r+zMOimTQhuB
2odr0Ni1kARdHT0L8sp6j3OjQx2e+Mc5IiWE3u9S9JPF2H8VyFY/3MxOz1KWHXV8Z+1NII+HNvUf
BXgnsWqoZTRcW312UCr0OooEaz5b+MAeiIxUn/NW5JcuLt45gEZEAhvNgMCnX9SCZVitkzJ+b4qC
XV9rig93dJY1K+z77VAm47bVRftK+eJsDDTwN0LpVUANdDOT1L4zUxV1iCJgewvLb9burHjShlI+
O/QxTk1tlmeVjx7oo7kHqF42JAMoz4y/Yk0UNFPTZNoS5clWIPwW7wNHw4o6IPe9Dy8SLBxjZOs3
VO/e575161dlFkQExdiBEIqblsaS7y5RuyR4PJWLscxeLGbhYjbrWBiJDFaHZDGi1YslrVrMaUmE
TU1fDGvOD++aXcYJ9oZUVghuK26hiKIk/eFzKxfLG/LRxf5GyN0PNxzV82KOm/5hlTMX2xx6xfF7
vFjp3MVU12Jh2U/47LLFcNct1jv03eesHQrOWa13cwox3jN3qW+0+9FUL/Y9tRj57MXS1y7mvnSx
+fHGPnHwIzLBJ71DSzED5j98gT9aGf/p+vxd18dydbqy/3PX5/BBrNEfubGMAJbf+L3no+v6Ao7l
vzrZmA6a1//u+RB19BuKP90GTAcIgO7L7x0fC6CsEBzkDAdFPdAlmkG/d4AgyiLv8EGHkFTt2+6/
l4pJ1trPLSBgWBA2eVsghcDvkZz8cwso08NmsN3QuaKQ1Q5RWE7NqcRtwfidiGhsMCtikjOTwyYx
cPmjghrvf4VX+C1mfvRouZlpB3plPjmOPn3OXC052aYLjZqkWQRhdel4BX6Dzq/WaC7m/oZRISI6
MZKy+STKJtRWpHCT+nPK/KTbUcGn6dUFwMmRqcm9LWao8lCEM1Z0NBIBEUfRGkWLtQYgZW9jEgWM
DTPCB/IoetJ4hAzPOeXiuRsIMZ+dsTkafis/lE4WJzOrD8vvxGsuK3cn6qT+0haZCKhtHOxP3ZvZ
pjqfFxUyeZJGG5/UHE97UVcWuihPu5ZAvTFUueM2Bp3ehkFLgObYYksc9GLc2qQqctJJZHqnxbHx
eaRPC0a0XsM1qwPSNgRKoeVENDTlGjbG59xO/E+TPUGRLhmC1ob/eZo8ZzOKOQjNsXiwUq3ZW0Nr
XNuiaA8DzYhApKB3i7GSB9uJk4uv5W9+33DEgr2wsfHXnZoi83d5pY1fOwYrhzm0F7WCnn8rCJDf
qNTTvy30xybwurba+0bybRiMdoM/YnqxAVCXYP0RoDUkzwdNkXtfDGMAAuSSETN51eciKQie4aXL
pmY6E8sRhoxmbyj8qg0kLjewa7cgql2WHCtyzkT6ykz84tFVE2gbHCH1YbkjPzVj52xx1uALoAOV
7elkNOj3kOTx7kd3XWrsvzuBm2oGWEAAxcrJ9OhmZXp2T1yTuiOBRgSxsppzjMRxidmebF7FrGiR
udbOShkTrwrNTB6l0+VnG1v/OaZ4uoCHgyoWh/Jetk27Lbtueu89iwggdDV9MGRa/d3Hdj+sImnp
u8JN5ZkSLdlPdtmdCWehpTc5MvqIMbIFeY3DCWgmaXfkcLknnW5DRVyOK0gUn8XKaX3FEKM0RBk0
KIlWkYepkDRM2F1o/g28slnDXiGYMxtRPG4JzLaDTCsQNlSF4Z/GouA439cWKl8qunbJEDoTOC9p
fzk1gRJz9yliXywAuhvx94re3cbzSM1waSieSWr+cJQNmiqO03SlhRG2qBYxD7m3SPFMXLJbNxX+
ZxpS2Wps3VMd0vQsQEXToLDF19HR863B2f09a0J1RGA8xoEzxkicFrgKx2j54leWea8RVwSzxwu3
Q48DNSgzOZ8qqVl94NFnPnpOJus1gSjxZgYYcY+pvdqohp3ZcWBo9ZOJDx4V2y3HOLcj82Z4xndb
4ewvkV2kIfmMLiO6k1Zj4LIL3ysCz+cjORXV18rI/Q52mMQe247zRldjSnkVzptEeurTODUT8rBG
38aEJqxjf+aS9FZ4iT1SvRynWetov56STHNuTNb3bWmqO0nFEFSTe7QHHms6y8Z0SMKC4l461T3C
C22jS72byKDy5scMgeWl6EbjyTDIJ8cy16w1h8P7IFt58OYkDg+l8F1yahtCZzkymFMtLtSdHKEr
+RBZTXue0zoNWDzFFWPbEiRTkoFTJMDxReOvI1OKg2r0D3rtzrW2mvIAiMQ4FN2AdkHvyDwrayNb
LvKuhVi5DpOa0Xs9w74wzP6RQ9b8rRB1HSjNnfczqokHl5AeUrZ1ukicQOJAT+xs5w5TvU6WVC9h
qP6UxMP0qcyFtW3qMgocb3QuYiK1papYiHyYcesQ8+SrWYl4P8PLCLQpB45n9bNGv8R2XtkE1Z5k
Be2bniKumyThPbNjDd/TUKuuFnKFW9c4OgruAuVpI94iVUSbRs9zAmvHEZJqp7VBDbHk1VBRf26L
/NbRFT3GvlMGZtvWJ+yU/b0qOQXIyVP3Qk/8uy5us2bVD6HaWJHT7gqLkyQVqrfuMm9E1xpb36Kl
syPd6Z3ABKAPrJn5KswkmQ1Y086xRh+kqm35uQbMESCxVTdIqz7tycp5BebEs2E6NToZxCF6kk2X
EvUKC1aEm9JOrC9ZPmKcc5vkqodluVOi0t+I8rHos6pPHB9ClPuzsbdHpy5Ae4TYlZHAI0VT3qHw
85sS+oHqQaz8lngNkmdmLnBp2D4ZWeODZCb4mfxnmE4D8Z6zU8b3ad7N5UprIvksIqc5+mbjHiM8
BR4raOjvWTfR0vbi3LmaeVNquGeYiE80h1mAszwLbO69p3Q2igWOsOKRSHYl0RdnR0Xxwfe0W0b3
mLMyany6LGEUgCvxULE5ZAQhKtuAIygC4YVnDEbZrnK64bC0RmkJYW+VNVZbHqh4OxToP6N+QAnG
ARHaQ1icIyT+bEWhfIsTUe808u1PauzcdwRL+de2q7Wr3aEaMwv7EbzKJzFb4E79sOHgY5Lw1mtq
5w3usEHONn7qing44ip9S1XaH+IUFlWTkbc8chDdD4poRnIZo+6ICHZgsBNZty4qq3u1wAwAQNio
B9MHrLzGK8ZrecZYOMY4rcLxs54k2j5Xo30u6iQ9Gom9rcwUjaqBL9WxnidNWisBr2STlCaq/GjM
nxCG1DuUmc0dVkkUo10NuKIJv3kMCQI6uPGO/hZnLjoPhF/k6hxbljzVdha9MDJHQNuN1bpW+GYt
x1bfQdw8kZaB8yNL3ccs5C30esasBjUvIWrmZWRV3dSx/iXsODYgSQJ8UFfnHL4VnuEJI4hufcqb
jAEJfICNpbXjDsKtv02mLPzSDvME/TJpv3BK4QjrM5qvRmM8uDIdtrnTfZE664ovCp1kqBHQLafG
fIjftMFmajED73W9VB1JU1m5GXmWU39yK1CpgJmK8WrlENegDuIHFW7+KdWc8pGiKjuVjcdWb+sc
iBKZeendol7fgaOtr/ilt4Vj1jtvEu0FlgHon8nWdmhciq2IjejsAprZtEY67CNOjXTqQHbc09Ca
DrGV03ZlJL+e09Rm+ia/dOTnIixs7XrH8V7d1UyBgsxGK1ipttzanpzeBi8kq7Jr4B2EWefYWGII
UF85zD/WdqWm95KAxC8oVQJBmftWRH645o18R5vXbFP6FESLlFp7mDvhBUWaaftItUTHu01WpCvd
ysoLck7mMZnlbORYNDHy0ugDD7iBV1FJtjQHm5rtMxDIsvSOujfoE5FvJQa/rQhrdlAZ6kfFOkCf
k2oz9jyxD01NfPfAs636OcdC0jPWIFkh2qB1Rtk+D5hy8uzBhpKCdlTMtH7Cbhn9GbjkuNRfYCBG
exJHw41bDvgTGENkjNTQwzCz6NaNzOlBN27ovjSxQFaqozSEqCMe3JoNCSdIlAJJ6fX3qXZzouVJ
9hWjkTP9yYxtWBK3qD96UzikIJFHL67eE8SMTD+LMveLJ3dCTWsdQ9tLslM/eX71hLCWbw1T6aRp
88ovqZRXaQsrhmDiXHfHoMT6twbOkrnrOY7KtdaHaQ/wcp6+1UA/PiTOqxU1gv3C71RfNBgk29kY
6wONxImU8REqqui85DiMXnNpan666pzq1eTJMzNksbwipCyfBsZAi2iXuHZdobybyo82FPqlSibv
4OAI5wnmMHd1B+dJxUyaG6ZeH1ZedwSHuqo+QWsmVFD57a0tmiW6s2iZLtXFg5Ck1sNhmGnCxnLY
W3lPrjGolzVVn7GuLEoYQ3bFKoqSbO+0ubXBU2ycRNnhahZIaRLERBsGQtPadubCxAzE64msrkBV
j9bnDvvqhBy1pkHd6ZqBwyLPAsE3hyeENLYk7+dXaYd3UYrwbyVyf3pkiBatxxRhe9APSlxw3BhB
2nfdukUGz6yVBN4BH2vt3XnswgzBmW1geIYysepqkj6mIk2fIi/vX3tKT85M3XidSxU9FrbqkCPz
ZYdFnO4Iiub0ZRsFROgQgwJm3mncOEMtUJh2zWMYFqInOJUfHRisHbKuLW995ANAavTmmSQk/UWH
JPFSVtFzWLjibBm4dhnhCG1vGsTwkIpGR2gYxYnwovoRqkpXrsOwLt0LJmLroYybN1e1DHdqRcTQ
SouFCgjkYdtPVGTBc8DLS97fnH9OBWMsL5XhziPyOwpmPHQ7jkL9Jxo48mOESRTUuOux0UY1aZNR
uU1bmkfrqS0V3fzepqffwKXoSRoy1rDF5VdF1UfFrxFl1VbTfN+4XkYCuJ8ntzaC4yAaxSQR+oax
6UgK2hguaDcm6ckhVio9w7VMDgX+wis+cw6wk8PNJLSvxAmqT8h2Q3vl6A4fjqFQtRF2RrYrS4Wx
eBGIwUxddafNFVMGQLu73hjzW7nUSabivmoVoxa9ESBvDTwMNZVvkNBZ3ZdpqINlgD/J+XMpZHW7
PdsmxXVSisVtrdArzI10FxV0WjQvVS+94k4nE9MEiuRwGGt0dgGQNV2MRyd2aHeDIHDUh8asRt7r
PtMhB6Mcf+GozZ/7cqqnJyU1Br+k03Dg7e8H0ZkucecDEi1sEmY7yRNfSeuBaIoISw/MTq+Y0/zf
whq7eMlvvqpo2oWa2zxh2pqe/9D++TMt6CL2+oOMUHiCTAob/jdVGd2dxWj6R1lNTVhimpu6vJIx
YK8x5sQ0P0euSHHQwOmF0RejMHdjahzNzN5qVru1Y33juUTAD2rTVf2Gj7rzVQog6O+Eqr+YTP/x
3pBjolJz4YX/qlMt9LEpRWjIa123JBhSK4b7ZLz+9TfwZy+CoggpLP1c4f76BdikBHHoHeU1MSD4
8z9Hy7elW21/vMx/WpJ/25KEI/iHK/IvluhD+ZG8/eyF1q0fv/NPIZr1m+vbqJVA4NKadLmA/9Sh
eb8xbgBZD6Pb8/+RWPXPrqT+m2v7LspY1+b2+YGZ/b0rabq/gfgAVemYPn5o7vx/R5jGjfLzE0QU
yOKrXqRpJp0141/03EYXJwpP6QJcIWy9yfM3OwXzBd9DGFD+GCtjVOtm4IiDNkpScw397ICUuCiC
WKdAJ+1jA8Ni/HBpzd0pdBdffJHCc4n8DDQKv1WspyrsmSSp8kthY9JEJGfcMZkk9yQdW/NCz9Aj
LzwtKGs7P3dQw3iPpFnnN8Sn450Y34qqbRm2xtlzz2D7tcqSUQvUmJdql4l6eqMfWEwkWGgz9jwc
v+F68llTV2ZPtsKmdprsa6xlbLRmWyBXnTFxMHaZE2QAzcQcPveHyyJYM7eACRT1Zmt4BBdUnmsG
remn0B691Nw1/kLjIo4mPpupO3obCK8Juqwyd0zaSFn1Xnd1/Vr1Ql2HbsYdYubdKfI7+c4Zp3y1
4L7niwFrPlFwNw9znUZvRmwYsE3JDSyYI49DUQdAPgUTDU9eydeu7lnlK4Ro3rSE+hXSJe8nya6e
WUwPBEyobT3367mrDmQXgiMieyUYywEAlDXvpJG498hXsB6lZvE+dTktwqnw7h1bpx7r0/7RnBkF
J13XbaCdm/tQEbULZIuzit1j4ExnNZwACiXhQZEQchxVDpxCRPCYKIIa9+yJwiiDVpvzZ7Ooh8fB
yugPDzrAPrii+ksCVPyl1zgY1NKGaERg6lkqppHIkB3I4rMVyClUZxXpw+c8m+smWICU5BG2zYkS
e/zu09YDfzr3Wrbucs5Wo1Xmm5p2VooE2+eQQP9/vOTa1OorHybJW/NjXAe/x95FhNdCN4FD9yVN
QbcsAI6G/OjGjO5Lzy/1PRtOcovrzPxsREXy4CtCulemcNtHnaHpdmhi66Qb6SiQvFXxXjN7Zmwz
c2yjH5u9nPXxFsUFkFjM0q9aGbVHUxT+N1pRbrt1BA2IlY74Ptmgp/RvfuooSU8gqrSXNDKd+9hC
M804Gj3myu9U9m4Rvu6vhhhhRiRUsfZtjrBNoZdPXMcMxUUX37tT2l06fY6PLuoYf6NXkt5sWFr0
weaoWHO7wuw3G7EQ9ypG/Q1/rleRdcFsOVQbtvn6mrJRJCSbFDzlL1Oppxbwn8j3SQbPJkok9DRj
IvhHVepR368mf5xTh2YQ9uz8XAr6Uv3KQLSomBnTYg1HcE63WY7mfIxBfO8b6dzrXgqIznIVykbg
UKB7/Mcp5+nZdNOQv4Yhh1Y9D8ccpiEzgyCrjYo+XGc/gptiLjoneh/01twgxEjE1aqL6dzTkN9h
F7NXeM1RFGUIt/2QVGbPpJPX8rzcwo4u7yphzPFpCqVZnJ2hF+m9myAp8tdWrQbxaKkOlWAOsay0
r4beaHs5tM9WHkuSgb0FQtua8mC243GMSudSsZHvij5jtD3lalcPxfzQVJ5xGFKMZJVnR7Qeu/xB
tiaNVdLGAwsEwzY0/Xzj1lxIwtZWQKbwpDbxtcD4ORRYRUWfnMf0SAHN32RqzW5ww2bjJ8arQ7G6
slPtmKYG0BrYNjqWdP4awv0mJGnPMbMwkMNtFeh8LVtSUrq7RFiv/lBHayS3tBHkqF1SpYec0lmt
50F8LnWyDEI8Mqts/mi78dQrvsOwF6c0Mfo5gIaBQ7uLP00m+ir4Lc+eO7sHvInvqFSAmSfGTeBq
ZD5O8JHZ3jkyTe/7pnyh8OXYNJ9cFJZbXMuPY2IWoBHcPpACvCVcunFtlPmIvXGqcdHFjNvpoxGo
PnYNpKPYuTT0Vo+t2Z36NIy2M0ErO8McmUJ1M+1Fy3AF09csPhLpbSV8vFq9crjoLj5s2a2DdMDg
Njo5XO2ziFqDNt9Q3gTk0J1G9vUOjxJ3E8X3dW7DFOtspY8rQhbrh2ae/RslOAcBWnT5Q6ZNEp5e
++FWsThmSaSfVOE3Gw1/ZwGmciKEYSxRIIKRmKMnl6H0GggS8UKTDUISkivMzmi+QnmlJTzq7SeV
RQM+SLpohp882K3W8EjgAGxH6MtFmxUBrdbicczD8MGGurpiHoVmoxLz2uQy+aGAEkxo2Fs+hW9x
J5oHAy/1vTH50ylpO/PmQCx9hPNTBL3pHDtGQ8z+uXWIzPhsd3GzAinNRDCdiDpyeKdG5r7LaexI
Q/VdcPnTvDVn5W8H6ebf8UyVVyU33aCGs+wtky7+0FlX1hjtnPaJy5k2LpobkuF83UA/OpmEwAV2
aNQ7f+ridyvPebZovncB7qQbN2F+9SuR38NN44BUOu4mcVTHfFEsiRrWujfS9lAo07zPSWVZa8Nc
39lS/2KPrUN/WssesZbhHO9d43PPEX3bSSPTuTNiXJbUBU7AvLjcEntLQrC9kAHrlhHG6PhHu5Mz
CsRkOjg9W+SUKeeg5ZDH1/+pk/83oa+Gy7j9r+rkW1x9fPs/2BPeSjww/4jEPHz8v//6/Rd/L5Zd
/TfdwLCBL8MHzUNR/N/VMn/kkd8hUHj/MsEnLdbQKboXe5T1U/ArE3zcimLhBenGv5VeyaD+1zrZ
8zwTdQHvgffFIffnk2bTRkNb+JzDNRLvV+kcV4/cjH2CUxx5d2LYLxIBHTVIjU94qF+Y52kHId2r
UTFxDQoVswuiXiRcvijv80E826GgPsavkG4rS3prNWjmoaX5HljInLZ4jyT4F/daL+ulMen3KWOA
N98sLo4k0l6TQCuIOevxy6G4K+i4jQOAvDb5PoghuRZ8jwHyK0TxZdWwDnoAlG1DMrtVp8oX947e
mUw65BsAyEUQBerTYizZ9sn3LmfPLkww0fixr6457STWJ+gtJLXQRpVUPOFkAztMhi2Ui8swq3sr
nU8i4qfwz1EiJ29z3dMJbdS73WfHfNTfK9d5aeZuW+U4ItsiNj+HjbVPWg+fqMCCVnUh3hbNu+q9
+ZKN+ZuLA3YLQPMm2uyyfAN9gT7eyvLv0GCYq0R9ujVzYKBmgbcBKwsyPDk+Raa8eeWEqdZwooX+
/S4ZmZHWZ+2hQ5wAQVYHtYCGNAnfGnkIuoTkaMQwIaZsenJITJK19RKbsBqn/K1t0jcUGFc3NunP
OBZ1Mh9IWsn3qp/vrZxrNZv9tvFr3ORWdlTQclbk2BVL+BwDl4ovyojbcBUuFDTfgNOYZD6zbw2x
dE9w1CbSlu8yLt4QEtP6mnHF00UmUIrXqi1+QGvUvezEfW/IHUDgE1LugnhfcapdJHdjFn83gSui
tUouWTadDC7O3qt8B+0tnxD037MK+xCZuQOV1DfRpnW8ENqulPGspRhcp8dqVs+t1YSr2J6eCjpK
01zKoIzbHq85Z+ARiT9T2Xd6XKcR/0OQxm1yzRr3JZnEV68x75A1wMDAuzQb/V7ZcEWaaXxiwgPz
s+65Uc19VHCNNOFRs/VjvxoGdXKqOd4gpdOI39NNFNzcCRMiwlVD6waSjXguI/3dN4FFFrT0Vn2U
H6n2n5p2eCIx7HvBYTMQDhkzQzE9mSEZPhlBW9vcqEDeOBpjViZIwY/vXS+dK+XtC9IxVAmWfa3J
sdtydHwy+ZwAjZhSSdPhyNLOe8BOHCb16VobWv2F4amPMgZsXkvPFEkmt10+RWHAeMIOZr8f9407
j8emssdDVzjeYRo17S6L53yzADPvSq2emZzk47GImy4wtNx8Rxj+ZWZ3O+sezlfumiph2EEJUqdr
n4712s2UfAvdig2N0Rgn45RB9DMBC8/FhBR7razOR6dsgI6JQzw72ZfWZECSTZRpMUYDpJnrup/b
TWNNsb5uiUnBrQBn5+hVwNkdt7nmWnxfVsgDUA88VxodVgga9mYc7LepnNv3sjRo52ppvMmdhukq
ip1a+Q5WqWJYG3O1uAbsHqQ1t79KjfdKr2qmOAW9AxxOzmToWwoDrhsF12qASgkVWBfrCXzJnSXc
YTcZ3HRz5r64mnMdjEYewrH9rsn2ZDnZ8Q+bzp80DJd+4B/6hXRmfIMqmI4KeDr7X7JgkpQ5eCqz
am+NGu3ZoelB8UxXzrEXCNvO37icf2nO/Xg1nw1tSWmxSOj9RfHlW3Iondkt9xGP+rrUsyPCTBAc
Jgv6X3+uX/qgyyuRFOi5vJgwlsbRz7uTdN3JTJlQ7Y0+e/NDVsNlOU51OdORpcg98G/iHz3B/zG0
81dL44/X9NjASS72l3/+/JqRWfqxR5G4n3s73mCDeqomHmzNtPZSW1CTfF7gZae2Y3X764/7L57o
H69NjUqDTAc69KsJmAmcVOnslfuuaM11SrLH/RxC42a5OKVVmu2FP71L/JPbTI54+0YmOy0doVW7
iJ2dkNtVnYYICze+xL0PTI+hfouYV56kw/KNzb4OMjw/TZVeSqeFjTTeyEZ8FnaM33eyroOHHmmq
Kn9n21X9GtGbDqyFqvnXn/RPbiHkjOSkUYsK2zB+ubBGjpyrMqxyHxvd1qrEPbNPKGJMJ/7mdX61
vy/fKKpE5A22Z3ErLXfYHw2qUvcm/pB71YdU2MEqm3XALyJnES5J11rj6L70kV485ON87/aieIgX
DqClou/NyLq8lCrg+DMa8NOJdjzzaqyg5MJcOUDvYo/l3q6TIogi5EzNZEwvkW3MuyIyMN5gzz4N
ou1uQFSfp3ZxghmJdSQAstjQJsQIWCbfGbs7qzIDD9yijttNWvo9rNSzFw1b1Xds3rW5j2cEYjQK
gggTGXaW6YRSMg+MQd2jvjFXwF30LbqKLy1TGSiv1Fh//UX+yQoDQMDzlwAo18Cl8/P3qFytaiwQ
ansl0R1QTkysbNg8HKgg5v6vX4sK+9fVzMRRbHG18MXYv04YWhqYEGXmEvbNeLO65IiF528WzB9P
0i8rJnwvg8Yx/+/T9fz58yRxQ+iREOW+8kcQ4MlkgA5W78tKnyiTaIw2PGaGtfc14ypDP2aInR+1
KfzcpelXz0GQA2K5XXlgpmGTs4nHPqtTPRcXXY++K4egVnDs2T43CSlI8RCtBhCJ5zxBnOnVnzyc
byuHYI+DhW8zyMGi0exDOdj4Tb3FGYZIxG+MHf2ERUCVfLeB4wOczS4jqO3MxiDgOSkFKjHsEy3P
oFzU5aPob1VpxBvLVKe/uSZ/8sRyLeASoC8TlmUbP39hBIf02B2Kcq/nHBTGuGCkSXg6iPWMzwwb
epVQboGj9q6FTSQc7RuxUrTO+5R7OcxASDnlsJWhkqse1Mka7s2LTGtz7S0hfdnoXEOQbMEQ2tcY
dSW9alaiGioE3OX5WRjyHYTxKnGTR1AQVFX48ejOTrssFnhf+Zpq3MM7M5c7v5a3yGamnLbcnxb4
fghAo8RcYqWIB3N/R5bHs1+34+Wvv6Q/eUjYM5b/6ESXGb+yNmTUuHkvx3IvQfhQ4sCxkLwdSzDe
rqO/uSLIwP/1OfHYhVnWwJwueNmfL0ljmTMYmaHct0ZXbvCYV2svTI/4FYD/cX1UxS0Jc59oJINl
Kk2pAKMcYBAF4FCFNKlLvw6SYqQt5yjmoznE5HL2UP3qZ0ymdwgpoJf4VPt4Bc21WXfvtPduUz6f
kEmyGXObRWb2FsqlSpVM9RnvNwNhplNlBJSrm7FPvS2JdNcfx0tlTeY6sflBv82OjoZJNq3luK3D
Ab236uPDBLLyxyEIGXm1lj3I1hJgXsLMd43IaQhUw1HPVvKp7SNwUwSM++b4RL/kHvrh0TSp1nR3
wGuSzevlX5BFNDRwlxuyHsatbrXdZnmMusm+4ux/cqLlALEE3npOvaTeUi2JML1MTeat3ZqfRqH6
QkuWR4y0s7NvT+/tkrMNkgnMRnIhH60ICExgy8itlzQeEUJYDIwrMgvQLmi0QFWBoxxTEMefPj9y
KN4VITsLmTbcmDwdjuwvuW5/iTtZHjPdvo4dSkqjnYPlYDQR6LHDVFadPCr7vLdejDb5u/34B6jh
l/WQWgdDANwE7qhfY0vzGekZiLti37nze9mNt06w79G+5HjHY73UXz+O2lXvQwD3qfR+PPNl3G+Z
syBDTvm1pjAJqyjTjZ/5a48RmLvO+whWo+GVG38a5n2uY+0FqI+7NKLP2RAz8A4m17/ULYwyFbEv
9iqGtMJ7D5RrXg2NNSbt5+fRpNwSrckUSSRDMEUkjOcelXXEwZD9MMbZiDOMMhud/1MPhXXVGv2t
9TiS+uAJ8IbdLBvSaJXj10nazESCpE5FLMHoFt6aXEm4J9X87nSYZFsAXi6ng32WONfx/7N3JsuR
G9m2/SLIHK0D0+gjyCAZ7JKZExiZmUTfOzr/+rdAqe6TqLLUrTuuoUzJQAABOPycs/favEQoMvtH
vPt3y25eyX+9X/87if7HSTQR539aZf8+ia5Gch3/f2cNItTyB3901gLxm7kQlxgl/3kGHXi/IQNE
jALLK5DWB6n7XzNo+7eFVoLnjhTsZQTNm/+PGbQDGwWmIwspfhl+U1QH/wGOmx7aX9dnYqeokGyP
+TgvA2l/7Pb/tPecC6WGUiYksDTFdGWkHWFJmZXdT7ab/SjgWh2xvzkSw70bRUwtwuzGtov2Kwt1
xyhDdsadGUnsa3E9D3eOrcLnTNNAv2qSafoeQyuLjlVjw8wPSyYsa+INMIaaYbANiRx/nl01Xnqw
HKiB5iInCin18x/DMLvXQ9P7zzE21pYYhhaDjfJNa0ZlhMhOMRuie5IcEa/m2zS2G2wTZeACHyhs
7wfdyvxnKeQxogi6SYNp+KKo7u+z0Oj1ph/q8F3BRr2lNjxniDnJICuT9KsO7ebVCaPhyxQ1wPHn
Ln6HUwEXi/ybZXmc5F2NtYGh+mx39NKj6axly/YmAEDwLgvDuFQlKfUrORTRzWBY4dFzah7MqPMh
AY6V7VxbcZql+Fu0GaAPR0iqae0dci/sthjb46/mbOPot/3C33dL+usqKHAkzSZ5Xszkjm7VV9Eh
GcEVYib2T+xMh72o2H9vdFF4D0UcAUGDy5TL1TzHFmkRRFiQQYU3BlORUwU/ZlPg1JmJi8NXQuPy
ikmLWlth1pz6MEu3qNrY+FlVhW+4mYKrlhw8RmEMizAm1v4NEUBkN5J81N8PsmgOEQ3ZA3k1HXP+
0GclS4q8ojjx6ocmHxUdI99YV2ROXMDWwRgw6jK/NRFVCkIedHqb0M/B5+rK4YXeLKLe3lH+FUZI
+lWxBjPMxEwGDHa9UJEdM6ZbdnftLQJ0gkKnpMED70FldMYJQwo8XHVSabHU+vEU3fmqficTbu4P
Qukm2RhANd4JF8mdFeQbUKuJo9X3smWwdwgRwT4TrZMeB7tstjqYU2BjpTe81lThd97YDpuqLt1d
YNitZKjf2Duzgni4mogYv6UQitLnRkDYGC7EZyS4kk1tKLWX5pDcj7OM7zC6zGb+g1/XGp01yXkJ
13ZyStSm10K3cwWvxYMrexN1GCEKs0K45qgBueLoMeE0rafI5xjY0zcEaT84Haw7IHGmu1amyaYu
LM2FnhDSAOUJXQ+0ZE6zIv6OEJCCx5uQZIBidJOzcSVLkqrAj1fbDiDsulFmuIPvCkNRwqUFUIGb
M7KLTZ6ZVxav1HMlTEmfzLlHD3XIR+Fe69qhCwczEed1ubTtGq57T1gPJh1nDjel33IHOmUjbgze
W96m63o4om2I+hq38skqFkpmyojTnoLxuifsaTPi7No3bs92i6i65srrmv6E1rm4n83SYUtSee7e
S0tcdkF30TEPZlal7zhpn0yDZQCU9w+/rZwNmUqkpxOk8Wj0Vn6Tj5Ncd2UD3pZq5AEMPauWjxKX
yT9bNEGuAKgBXsnpGMEls9ACDn12h/z6OXDafB0RXbYyKvuQqujew4EAv8RM1yFggHWaiMFdofDw
D632MA1k3nK1q/ERv3u8EcMcHGXl6C19RFweVmrdA7zsNixPGa3/1j3iEipI3GPrxqaj688uk+Bt
M6Xo11GQfrFzx3mRBbucOGOyNxHvd5K9ko+omPqrevTyiUWqY01hEMhambih8V3oiX5gnEX6VpDH
h7YwSu/0wNqYIWQ9VNpxDr0R4KY2DYIXoi6adqGl+7UqRbEmaA9aZpI1N0UPJUe2hX+VtdargDBN
wx879BQSvuUGjdriBwKlYnNRLoTVIErS9pLcG+VcbcumvbNmzBl8TwAlc83tIYFQNBEdC8u+vE5w
nN+mnY+gVLiQGspMM+q3xFb4Ndt0R/a7tvOLF+b9/l2sonpeR/z8LyneSMvtsUpkU3lrDn2ymfNI
PFJK57B/HfVVmpHzIJupvDTwC7cz2s5djsHsPGjlH1PhdOzP0A5tYZDlLLpx0j8kjo2HK+7sV+h+
88G2m/GaNml5hrLaYWV2zduuc0leVSiGumKcH2jMeD4OPDMh1C1g9o0c4rpzkRyKGJQ0GRIZqmaf
JTOPbs2A6IsEnhI+sl761JS+hNdlRxvYKYiRgKHrE7R2YokQZSEtzMOnGIV8vCJWio41MEvqJWNI
rq0h6w6gMBo87ub0VlDo0nOu9aM92MRkhalscdgnEHRl0z1hk7GuNWbAaz1WQAxyT6Tcb018TxFq
PuDwtCBspTW8sQYhAgyH+Evd1B0MEzaUcVchS2Nhag680afXmAwt+vaO7FZAeCdmCDYKa8vR8Kx6
dWLYclE98AMUMLap1ItovGV8PDOhyMTLDByNpsYk2+QLRfwC/VGV1/MmygROCF3FaOvBehbb3sSy
NtvDBMVJTPqHrwZvG2YzQpM2YQmO6asN0CVGuorx3O9HUTyO00RcdgZCn5s0PPJT5hvie/KLvWi1
3FKe+sioN43XJr/zEf+7P/6n/TG9qV+ax6+rHu7XZ63m73/1L62m/xu7MosJkP37tpbezR9izcDB
Wo7IFr2lZ9qkxvC//tgoE04jLPoLjKXZRge03/9no2zxgb93giwLj7kdmP/JRtn+1O+jsWGD3YX3
tqhC5d/6fYCUxx4OS3t0yxDGX5oa5r2IGw0+I6l3VZP6S49VirfOkOEjCHTMMEUZnow2IaMYnRg7
aGleV0DP98BUhrU1mITB+n5mPPp10W1kTIL2thIqWJvIRG7N0uh/0hwyr0n+yp8di2W2Lny6q3ER
8ip2sD+AqRqgq/FSNyPRjntVGPpQNWwD+7Kf/kHu/KlxxBVwHI/ymstAuWJ/ljvT8m9hLtf1EaXf
dMd+NdhHcx+sLaWW8+J7/6mE+jfzok/NvI/jBaStIzyg+U1L96+dIyIexBRlWX0cjdZeTVH+tryB
10nINfj1kT7pcJcjSZKRpI+bnpmR/WmaolnCdEcIHKVO022slEQ80lOMPUb05AE7j7Of4zS8//VB
/83pka0iBehbxm0o6f96eqmwEMCVXX7sGXrjZV30Rh0lmrvpJxdH939+NNcxPcCtPpr4zyOGKPDH
pCxSvJtidLNzSbjHDvU6u9Y+Dx5/fSxz6en9qU+zXE9cRhxE2sA+qXv/emoTNrgY5EBybOIpZ7sX
E+64aZqC1l9rUorAG7jt2968Hok6OeBPJGwY7l73H58zBgW680wyFyf85yEZbRw5F72dwmAkn2cz
dXMHQS4MHwOvRs/365P++z2E2MVkSkSPk3r987CobYLcVq2XHmtT60vlt91GGTzBNeLWGF9cwtZN
lmC3/uG4f7+NGMSRHRaYHolQnvg0I8iilMg+j9S3cmwGQDD8mqPdj+OqTHCc/vocPx3LATDIzj4w
kcCzCtJg/+vv6iQG6pM4SI4JKRFo7SBfr2rRzlcRcK+nXx/r03r7cSyXjjGSH1r5jOD+eqy0UJ7R
GtxDemaas6lCWZzyxB7+UI39ryepyzmhR6PNwiLD7Wr99Ti9l3etV00J1l3woRs8LZwUcx12YnTz
HuIkKRDfouPFYrWEDm3RFMf/0JL/dO8s50r9yEK34JVhnnzqkQ+zmSWNq/gOQxdtcBY2oKa1EZ1D
ey5OVeQT0OjZ8z+s5x+X8E+P6XJYYM6cOPB03qGfx0tD5A2VDiXGKj+0v7Q49E60XeebOi3jPU1M
IHnKqKYSm+MUyXU49vNwHL1y+kF7pWm/13RCTiAb0bcKAxM1zIBTqFPj8us74d99T5cfJoD4GtCl
+jzKz1w7HJntGQekYd7bPPdOCyAiR1Yf5t7ogX1Pa5odqSHl1mCccMaCiTXLhkt17LPKuQpUEB6R
9Ns3geF1cgfVoUph9QZy2P/6u/79rvUFVxMuisuOxPv8VcndRfCdjzjUAgEELIv8KQO916ntr4/z
9ycRzxE/mZRIwXlAPq2wiWFxUYwuOTJ60pcg0bBPiY5zr/LOcR9+fazPyzn3CdMt6Vu8HV18L59H
OLPfuZ0zpSznMOI2kR8OS5wUkZ88KtSLdbSuJxAYZj/Jr0ZRRvupctU/XNhl4M6T+Nfb1bdR/pOE
w6aAr/PpnPO2NiyejPAg+7GdjzK3WExVMNn1MeprfTFsT7y5MNHx7BGFQtBmTOh7kmQtQABEVVfg
1sJT0PfzHWUawpquSYn0bmiaA0sgSuWcxx0NSJyK9zq3w/cBxfWzP+f6TP+RZnrQtN5STSIlKXz3
amgFCy4VoHUP2817II9LHBQq8eu4dBZYbZ0YUClGfZmj0O5XeRkPt0Ur1GseQsHVQN7PHcIkWLdT
Gb4TDezWp7JoqKlLOpQHHB9Ot0slCe8rG1EUe4Qqc8SqZAbyGgeh+b3sC/tp/JgnTaD8UeVNofOe
D8oZNwWcEbJiiGk/RzZPtuOytJjtkLz1MYt31UXuOzYI30Lvz7ZxXYYCEM6YBEz0Rew5+9ERbIYA
9HU/fIkZs0wb+dVvxta/p+3B/cbTH2VEZSzaO9T5xsW3OtZO0fXyq0aOTrpeEJ3l8redW/E1Zhf7
fZMskxiZ5MZjUNnzmfdM/tw083j7cXlD5kxbq4zFpbabOMOiLvP4GJqRZ58sUcTnLAoKsAc6Tuut
/FitEO5dtUqzQvlkGH8rK+Rca8iypljnuakPfVJz7WZM1t26FSJGuZY4X/pWMLq1IlHe2Zkllz4D
nzMCzT57CgU/mvjkrRUBnKCwbecIoyLJVCvH5aWAdcR+8kuSQVaGxbUtbCt5y6PC2pn0nV5TdwlV
5KEhVTgkn/zijsZEiZsBDyZvaLpNZmeIN9Ixk2+5p1iakGc/m7Nw8q293IcFaXJg9elDkTtH3PRG
TyYbGLOo9A58I/eSLJQ+RyPB9kCFkm6GaD7oS+EaCCp1wT6njzvaJCkn0K2KdNThuuMG22ItqF/j
MRJU3z53Lyi+6a4N6bIfeuAnNyjTDUSYi5RERM58jow8PWV+vg00/p+pdaZbwJDNTqXSPKADqrYN
+PH1bFTtJVJxAtW1La/GiN4mTeBk41mdOJt2qU99I7wD45HwMVJyWzmLUcgrs/PM0dZh6MrbQss9
EW/g8SCX7kWSktKC92kFK4UG90zfOINCKIxJry1pWWvTA3wZTCjunbZE5stVtZ6DZLhNIuIKUzPY
xTENWlrsFWwQm0aYgaUFqmMAwZDTyjO/XWPAzzfzsBCtFsywcp2vrezsM2ak23bCmA6cadoMs09o
IwmpO7dJnrzQKyA71tZVjtRKEMO8rlU57rMACil47KVrLbxNUMPMTIL4vovnNyDlr3VvdNsUuO5m
9uhjEvpsHdFjvjSL3B8sXp2v58nnrdbX1rfCdk4a9Rdj8eQm9hLsB473OAzhVVXK6EXVlt7Gzjyd
4rxgAXaWPVJhzTdeYtukQ3XNxWRUzmgXxofW3nUmm9mHB1+kiDwhqzRW1P2kV10fZrMCAUUWSNis
5shOTyaKRHMVGpG87t2cL1TlDGNXw2zpJ1cTcTmNOSARxpfkfJlmc8tGyYk3o8d6kUmRP7X1HD1h
oxsf5oroKQADQLZWgBnncwa4ahsWntw5GaCytEhasJke4IomKDgou+hzG4l73x3HeznO89bWfb9d
3j/0V6saJlNSN8VdpzA1SZ60/OgYDlsBK6sglc3sRTJ/4l1Yeh1DWJmwFJUjLdWQN4KMAnmoU0qf
nvtvU7DN2wVaOPt+HBzE07VV3HZCPctcA0oaMQw7jfahlGNGTDfKy5x0Sauns1t32a5MM/eOVLRu
58k++qLSaLyy+2mjknA8pUCV8GdB0PlGHCaCLJeQZ8QvrJPHMmjjE21FHFnW6HcHPRTcmCl7B0qE
3LiQli63xdxi8afDKQra/6C5/XflTDTnvdIEvVS48ss06kDvhZsYeIvQcYRVz34MtN2h1jq4IQHL
u7RAcpjzV/XaUI2EyjEGh2AyLZQoZt/+rC3f39ZjOp8aZZ9l4Qhi51vARk5gXpOLUrKFKSWuqDy4
5GETggexQ5viP40d2hSt+WjAAF2bKg9O/Ki4y1wGbLyEGfMANnO+T1p0F4kD8Tg1JUTzCgyA73EL
0MDHX0Yw+H5EJLbz6Oxt8ek5sIi76i5S6OOL0EyPYdpYZ65ggtB8WDcEwu4H1+XGDsozmTzQfYvA
uoua3D1giLSvgwiDYFtD7QvdxtwU/ljtc8G0PNed/9pD8MUPIJv10I2JvfZV1YL+gcCxj4fSwns5
mlBAupCkQDHZN73wq1uSgNn2wwb30DgaKfz4zKgcbKNDvs+zUn51AfE+cmrRFe1hvwK24OTH2Qjm
n4py/JphZX9RjgHKw66DoVvj7+SdDp69XZfV4N5QsS+4WSkpAMzqlJuz4ulS9XlMi5yJo6tufVSB
B7vp4mCdBP6hQHBxRMCDTgGg11VF6NE57Ut/70RD8bagRUEo1UHzxWFwuUN4nL0HbgHcopZ1dcSW
RS8Jbtyz7OpvBR+9bZvKydeBq4GXYAUYXkXtpLgKjQ5cYg1HiJcrkOAGIPPGATB+BX0HfnGVbvnF
k21WWN9HIwCmBVaBYWFgQyBH8H+WQV+9SbMcAKqlxsYPeAfCr9b72WU85PiZujPF0L2lbcaa3eS8
NVgE2ixSaxQNTeY+KWjdsvvOKN0HNeSUU/weGzgSFXHEhD86qqRMUsZ748XleULtd5OMbv9kROHw
5rSJ/zXqA4Qsi/U130zgplxee4yaJZEyJVIxw3Pmk2WlQbQtvOHLrGjjC7QfTAoHDLtpQ4g6hmFz
zS4qupmtWW5U3tDVQDrNNJYUZr6Vmg5OmYqzMyY587KRdwYWZ8DAed8D+mdxipf0NnIrTHRIJ7PF
rLtRjlWxnM1AQsg6s2DjgQ4+usHEa8SkO8R9mZPFGXWaILc8ELuAlPdtzUthb4tanWqd9N9raiMq
DHxgJSi996b1k2+htdzKdJTEOZa1BaTQaqeDJ2wCDF3LfjWs2ni3oNJehz72ObfUKXRLPnZypuCJ
3APCHXu3/RZigGA7KYJ10yVPbIwhv4YeVtysufdsCMiawblmeQ3zkJuqQKFbEsENOUuiAFylsiRa
RPo7RxvANUrGCszcitXE5gS+JOBms2wZB1Fj0+1fki2n5C3LrbgkYRJRXB9jYpm9BdBjWLveG38q
bJV7anln3bRWsMtQUKyzwjtZXQGfE+7zihxVcOBQ+ZjoGCCfuZ1FOplXs1vAUzEZtvPBcdX7e2tu
slVRzPkeZ/j00HhA4azej84Qst+NmrDJRsN39IbBOiU0drcd3axTQt4UaZe0B6xpYPBct/2+jpV4
yxSzN2p83jpshE74fB389AnJrqNitKum9DozEQICwFqRDTGtKaq9jRqn29ETBHo4k3dwSZpai2IA
793UEErAJ1tsBe8mE1Ghykmc9FUHfd2otrVR6b3pkVdaNMG3djaKXTvXHp4Wegc6Ekc81xf0Fq+J
5+yqMMam0Qc3WHshNTdfx0Lf9ll4YuryVLfhmSWXhhGzoiuv1e9kFz+jILyXVrmv2U2vyxT6pkjG
vSbGkahp0Kiu6NYaX9YmMEz3icx6iPeV9TYFJhsrsgU2fmwB6MXAgvljlxJhOsUSfWnkfS8G6F9W
QVcbTyQVQTT2/Rdt6+8TZBcv7a0dCkVycOZgjr6IuosgybR+dnLaGhrCPDMATuy9qbdDk7xMw9Qd
ehWTaPwk/KF/bPyGoL4ueSAwNCYrkjScthn6F8Nq/e0EuuYwUMNc9z0xmS2IQh7zWZxcO5EvXueU
+6RoPLB58dgek8ajPYr8k3IC6vC0r5iTbgWyLIeJG6RvNbhGu4uL6d61vOAHg/vZOBl4xmYTMHjn
i701WKN9pfwCzCaWTSJOcqtdPs9qMmIJaDqPNC7MUB0jJp4BIYRZ3WKL8h2gTiKF5QWgClVDxn7o
IO1egp9n6ptsOqNKsTwFNE29bqTkBCy7bnsr/OpHWfjehR4PIEdlxEDaL4WI5VNIbYA6UxZF3Pb9
hiSQnD7TMtNAfxF+hSttbEPsTruyIlckTfR00/COe/abcD4b+LTWAA2MrSINSNykhgsqXQUzZUcv
WZbGLrXxHSzViZlMw89UW+Nt6s3mtTAzvTMj1JRxNoZfo8KgyR050rw3O1cxhGypRCI9iDcwi557
VvGwlLyBwoYVu3X3hWgLtg654Yl9bdrtkb09H41U18BLT4G+cSGF7yQByXcCxfo3Lyd2NGnZ/uHs
qu/cFsAF4ohjWUfpWvPKP1pZx4u0s8OTHbs0BTqKfHh69AiWSc3H8YbaMbZz5bXH0LOZ2QA43Avp
FC8f/wQqp3UvPMr+SqbBHtGiPlh2Vr92haIGm1qLLoFvj7cj2RrkdKDlX/m69DAucjHBz7kwZVWz
+2gUg31ljDJV/qbP6BvnRVIjIk6IAzICviLyP4SohCLtvcLtvlSJ4gSSlE9kHdGXjsbLnZvk5kvR
C371MhN853Fqj61bTnfZxH5XA3k66KyH7l/Ps4LCynk5Bb3w2qXsa4a4JoJhTps9WzVq+77PZbsZ
ssXNkmi6IjQvWQzAP0G2xX5eOYNLjkcoioL7X2jjOqii+pXmH5z3LKWj6OuroG075Ct5oGjJNAy2
iYvQ1U5l4+iQ2ktChGuO7lWVaiZk2qV5Fers9HHfGUmpd0PKL2BrnO6YmfUlVh0ahgEwGt8vRsJl
lHTXUBM5+pL3yzXJe6ZsJv/JbzWhnB24bDQp1wvN8myVZrnHEK1wVZf6LGcCFND/ENcFCR1DGneA
cpYMIdJW+MA89R4iEuK3QYxTpc7hOChZ+5uJgOeXQvAnWem0R1ku/7dSXC2T0CQc/LaczwMfRAZG
G7joNw3xEpsuqu5M4YRMOu772GB7bULx44lcCn4gZeG7xk97NaTcTbbmQ9PJqF5pJZY2tn1reFKY
MK8DcwxPQxxWr2EssImEMY+OEfMIk0bKbJLgjlNYm9VrJjt1DJrJsAHIDLlgSJ6H5j3FAWdYWh7t
rzCKMnbA4VjugzKxrqlb2i+KcANMbQDTTn3FZRq6yiICA7/axwNrdVn8gyTN+rXxEw5NcuRwAqcW
HhUt12LV+0b3qsnniQQdOdXwd0EL3I7F963HprSOTRCctaq/l8IPUIqFqNwGbAxC8esoFfKwTzyB
YT8HdCzKYK/aQW0jQgjONi3wc10Q/tKOLlnJ2tPmVQ4S57a0vfDk5jbfXFH5uJuS5XAvbJfmB2NR
f+Mud8FY05pza5eWgus4GPV8RU04kuV28qQWb5FIa8QtvlGtmcXyTFetS7gJ1ekOU2/4FUtZuQcr
YDwSLBC+y7DmhAO13IOtwPgHKC88JZFFYKePlR+zMoZZ4FmUfUT5DD8xZEARp8CYXjooet+mwWcK
1bEhb2ml1tE2ZlvBm7FOoYV0Q3mDX6F/TMTo/6gHJ3wnfDM4DS4ZwvCaeTM5ydjsYJfD0YOk0h6H
oAm/pp7rlqSDILEiz5kG9yavE1KkPlrC/xU6/KPQgWDDP3XP/yYEPpOx+fMvSuDg4y/+EDl43m+B
7cF1sy3mA9x/zA/+EDngsYdaxjgGn4Rk30rH/19iYPkbLiMa/RKFrk/CAlKLf4mBkT+gLGYCiNGe
gQDyh/9ADPx5qMA0gYKZz2EWFaBL/jTemzGp2ZCMURCE2znYuvMZMc6frsY/z/SZ5SHycN3FgMJX
Rknx12kbI6RlcxjoA4EVq0z7K/B3GP64pP+TTPB/OMpyon/SNKMunHDIcxRZfuuMb9X0U7n/IBn4
+7X664l8Gk/KpHIo3TlEry9SXOZk0+i3X58F0PVPkguspYBOHYY8FncG/plPl6uDaJB+JJ66Rtl+
x8Mvxi0LgrVlX6sPbgilC9wRq2fe84ruRL+bOnvaomQ09/M0jPukbttnKybUCrZjl25aJS+WWwzu
hr0opF8Cl6gOWrGxFX5NcwjDh0RY7L4kGS+P89JKk6lMr7Am0V6vaBb4RAj5fgefyxwOfdqu0f/F
gp2o6W0yQ8ZnOPEzhKe+Wnnk21FQ9GwHRC6vhK895kOoTrG5z/FZNIbH+r14KASN0dhwweFERT8B
QFI5SIasv+6DQj8lOFI2cR1jxJHNd88qJLNGQqZ8oxk2ndTFngzZawcixBOuaecyhr25N+hZbSuy
DtjmLClvvensusxv4BPW5tmnwt9CA57IfZiGe1sqPoQXwrXE2rqttG/N9Ds78xyCZjtUNAfWUdXH
lzAdxu+BAj40aBtKrBeiKZVDyvES/XMsvfAlrlFybEBa6yeGk64NC8j82bYTTkjGaOrdWOzga6KA
1DOhBNDnJ085l2EQfNBygVFxnCvKdCz3JBQixHO9TVGH6hqJuI2BbeEPh6jYUHADOqVlo+S6z1Pj
Jo2cn6ozHMa1qv+R6unJ0dbPAFX818lCyun0RvKiCCE6Eh7GJWnjxtyXo/Nz2REHq5jklUPaCELD
GO4BpQi1eu4Fn1dMfI90ktmpCNzuOTFmuYaJKq8Kv495I4/h1gYnvO+7cZF/wtaNSnvYBG3dwu+l
CqpwftIUIjpvHYCh3frTLNiI5350cmnaHyimOIClYWY0qdqPhZ8dUjcdHrJK9w+ANvjHAFW5MaAF
XfIIwB2M0uzEWBtQj1H124HJ8a0fcDnJGiAls6CXu7FYO2/UCDv/mDKm2YH7QHc6QTkK133LbghY
RMRwLhEPaUk60woMlHtr5Wa6j6NI7E2nDd9CNPgI9S0jvLHGgB5zFjPSWjlmiXWPRt/tHMMwJoHS
W+NscE5z3TbXjbEUN4Uejl5Qe3chcdv7ro7tO0ky2PXouJBbG/ZHEjcVXZ9BMH2hAXFsWgWPqZ/Q
omZw9N8UE8hVUI+VWtlGb+zBNfjvTpr577S31LqDh3TV4i55iwNhbqO+cWCwQTvdGp0K6AcHy/UI
0f5uSKj/kTOrSdfdAKAgjphVmjDMDkSrWdd5FDmP1A56G84+gkqS2sw9huR2747O+OJb4fCtDN34
IopGHAZEqd7G6Se29cDZadTS5fxuZgjvG4DQN0TGjq8tQRnnso+C2wkQ8SNFADOlrqPEnBpCVUeL
JE+8+HoX1a1/lyZt+TrH7nhp53m6m9JY3UxdA5xhYjuNFN69yshP2puNSxzhrLyHerb9jUIccmCH
7Q9rV1gcoMHrEJPKEqpLqwUZSkDRMmLqPM/dMP+vdkM4incn8VSxivMqfmjaIf3haq87mAOLEHEU
3Z5bg+El1EbgfnW3VxWRdpuuTroNbxVn2wunucpHD1BdXDXxo2bHF60gn/OZbhh75BVJaPc0v058
2+jRMit9monYu2J2sNhow6RZp14JBdct0uDos2PYVaj1mQhGwdElRWanqCVQvEbGvo2zBDG/B4V4
TZeQMjcQaivmtj3+XlXGjT/vQoTUeHn7EB89POP1ECquw1RpmGBUSXdl3jZvCHsVy9iQXYjZouGd
EsCiWAW+wbjVQM+lPICBGn5KQfFloTq5+qiZxooUXTLY2R0Tm2y+KVkycMzZu793mNae5w5YF6Ih
Ct6lxLJKz8WFQm2EaqSgGeXKpQpG0dj59LUHP2M7yj38gU6EKGNGy2RmOSSzPzordGFIsZst9u52
vjTWMtV9IWun27D35Z86rW1sEzwj549y3uoi656uMFtfJ66eh6Qo9iroyz0VebhNtCkWBBdq9oY2
ppiWzX7Vv2LIV0dfen62inqA2nh/xQE4Rcbi2Q43AU1nqtUYNXprBglu1GmgSAPDvGJaNh0qevsW
cRgm0CAIaTCk/aE44ZuhFpAAyPulR64Pqqz5wmLy9AFgt/dgTp14+ZjUJs7SmfmQc7q1X+7l6FG8
6LrnsEiXw9OkiS4zWwraSjbGY514SLqMiZ/etzVyS0kbpAdo8eOjIsyWarVoPfcqxI9CkQK3mpTP
YXn6DX/PbrQ92rWRPY9BEuzLsqEP0XjG1gUIyAyEzkL00T9aXnZdwATESOmljB7dHtukdKoCxjEx
PaU7u52dV7I3821Zc4ODIQW6wx29RsSFDcAR5U+S7/ojc9/uscuITuVGiu682IgwWfcBUaGMcYDr
UAm3dbn3Md68KDakAGmIJ4DaT8Tv75WfFRrTnVKZvmhDDD+HMjSeClmHdHBUam58PI6//06ZmsL3
WfBlJ8ced8KpzRv6IcZjhFL8Dswbk4Xc6reGOyVfy77zL0E1TDtD9O4Xu5+dL0NrOF9wz843vKm8
XdzExmYm+WBDb4EeYhhWZx0Z7X1FDsHWastiC890uvm46orIW9QUvn9rLei+sqx48XXpFQEPJgSL
GJ5ir8d1xY24m+DJXUlmKNsyIKihmJUNSbOAVdAKh4dYBvOpp46+DX0zOjLyZ+zycS9rotsuOMNx
gFJvXGlgajegsMItY4wI8hoszBV1X3YrmrQ4enSWX4IwHPYqRFoHYo+XodAOP79GsJx1hDyaDQ2w
aIRotUaoFLMEmktbAslDNk83LArz0SIg51a2WkMjdwG3MfHG4o62xyXhAhOWRuBP0y0LrnOMUvBG
ZXoLUs/Y9TbNL6cv6CGOeroz5Uhfsa0nAgk7Xt0yLnFENRWtiUkXMttYhEwlK9+Mgy3vpuEYtIwp
V6HTMQBTEPTXpSyrxx4l2q5nwWEPxEDoynQsRT4dSuq29wZU0TRw5tGsTw0akh1yX/j5hD4Yj50Q
/4+9M1mOHMmy7K+09B4hABTjojc2gkY6ByeddOcGQp8wA4p5+Po+YEZWkjBLmnisa1FZklUZqQRM
ocN7957LDdvJOk7MBj7DtKMKqAY1n2ZjQnKfXrWZTldS8ZcdVQgtTx9VSq3bTFKZEm6kfX8VQxgk
keMy69XvoBEpoAxRIaBOzZohusbbCHUoXS70PlVi2werN8atA3kH2xb8/RVsIIQymWt15M93KHlW
OSmXd6pFOwRubkrtyOffPBgkmoCqorJz1TYK/iL+o7exAPULr7X0PVKFjX2kiukidnzCiWBnz090
Y4fgISh+hNfaFOkEYEbZvT5AFqN3nW8nGSr7xiyIDxPmqD+PWOjhY+XlPW4RxHJJpFzSMbtt5Wiv
4PuRUhorv5yysbGj519FSyssjUf/isdINqlasHKaQV3tHKfqtwVlmL3v0zfKOZdcIv6pkIeVqr3l
hBjSqCK4pQnHW51axJp8iewHvuUf1PxuBp2UZX3os/ncVl44IWhDe4oe+iKc1pWjBB6r1Z4X0a0R
pBKgSh+fPpjzVclRvTcxrW3Qw8QCOv1sTxU0HFSnocduShjCtuR5c0BTnKp0y2DFpkUoAZDnYUAW
MhHoVpSi7CxE1+6hy4fPQUs8ezJoSH3GFjA/ETvFvUQXT8J3gCAK3lN4GcaWvM3J8v2qBMS+s6tn
31By0YzrbBRiGjKZTerI5KLtxonQFDfZAzZtPfJGTRqDQWncGk413cZk9dxLLFZbFAA2/b+hAnAz
WdYWawyG2YqslBT87q4rE67kahodglgbKbA35Xe3mrJLuPGCum5qutWmL4Cv0SJqhyS5rPPvHO+1
b4OVO580t23UdaUTMtWVMTwruHj9rT+NxUUzUmUmCLXeNQ6SCD0jNonehUJzpqr4FQmKN78boVH2
6w4X5Y2hNfFdbhIp2WKJ+GZVnK9Wgxbq1yMm9m9JGtoHWP35kz/ac1Qont9Hdd4hLQ0qlRo6oTfk
eXsZRo7xKczq5ilvoABhpuoPOIy7S1Jbkh+NESM1CDV+3KJt/NvOltnPrMavSkqX8UIzpdD5RKR9
0OCfXFUN5XQLvwDFzi43uOvWRrsdlcb4InI729Lf16hjd114XSjjr6Szna96Yec09ScHKE46zal2
hO2SCw+pJJxopYRk6qxaOKQba6xYyeI09mLZpStp2So/L7vtYeRWgYxUTCsIPpugltOmjrIHJaUv
lTfQA1jlVxRuHOIN6FslmnyqRAx+wKKuS9fYLtuNycl4Dy4ueyiSrLhqplS/qCo6uJznM/QRgp6p
dFqyHepeyTyuS5byi/xQFCM9tkGttZzHRgHDzL3T2XOL6Ve6EvlfqIY2V2yK6S1Hxfhl0ETxJS6T
8qts5WDvpWLSpIp8MBP7rpihoIB8yaxRmvzOAOqfr19rlEllgSBvqz4+dHr7K+gdeniUd64G18kv
BSfbH7lUrTW5nmjrleR6KrqURAyhpPsGyREmwri4SjqJfw1oTHNNFz+4jjkMrWIjjeut45glgh8L
fVqFKZLv/yfmQzyk7GnuqrUJgRJ+Q7xOUbe3CWaKjYG5AExRLdi4bG2r5Zl/R8RQ8V1AijPiun9G
FXU/tei5djZ1141CyXUflxMru1TEmk8tvYch1Ddr9GHVZ1NNCRTzLWQ8Yavupq4jlocZ7ylOYezD
0LKv9ASu84rIC/siBIPqxbEefKcEXdMzVYuVKZSApvNgP3DVYT9Bofg8J3NsZOA+GQPhRqokN4P/
FrK9h7K5NyLjp5061U1XNCOuFp8wvATxC+9tjD+57tTvCajjjWF43JdBTG6L4vJShG8/2V1oPEQd
8XhxG/HBgqRY9TlnqjG03J2pmPtGhPotd5BHFuTkZpCTdSiRmK2avrG2Ms39l8JNpnVKYdxTShFf
z7A9wtxJU1vpFafboSZ0O+j6/HM+1UAcdeUuy7LmonHG7M6PFOvWLlXy7GNLvyZPTfzWAiywRUwy
etVGhGfgzL7JzSG8glli3hsSaRNKxgnz/bc4V+haJfU+Y7nddpIkn6kZ1Dvfby0sxaiKC3gq+7ET
6X3DirtqiXrbum6n7qu0fQhayFKDrVoHERQAkPrqOXRz24uJlVrTphgOLKSKRz5Id8VRzgYViWij
DsqE82+R/24bImvhfcjvAvHvt9ppWlQApGck3ws1jtVLTbb+pdP78YZqSc9kq/WHVleGcU3Ahele
R2kV6OsiLwmpEeRpm7syHyauZmFFe32s0oc8c3NkCKO7D6NZzU8J6wEZ5K9hQGSoThxVqlJUB3Xq
f5C/ntG30DMC8EwuSSWKgkmjfZZFrjbb8D0FYcqB79/E+2s9ZihqIEDh/+dUmG4od/yo9YhOrjrO
iZnsr2Pfe+1gvdhcQYZ4ujIr9Y4zlEXljDKR0jraD8NN+0ujMMXWKgWFlAQrfeBrXucq/u/QEuat
qSr6XT24v8vBUB4DPr0vum5X4casC6IrkfD4m9rBCq6QQreH9tZu9YiwT4KX4DkjSj5jVDiugmLg
s00LN5+rHcPurCHVSQpxKq83qN91CsW4SBbMyXLPfTw7ozQ/quwSZYNhSEPED1zDWppc7MEcOCfZ
lTcWAU1adNKrKLOHbRrIdPNxhffUUNjNgCKauomvbqFoV2uLUKxB48FCJ3gY4EsSod1pn9TmLKRw
aTEhFgNnG7Y9AwMPIy7q1SQiqSNhLZWXV3l7laTNnKwEvNNn8q7KYMj2mILHPy2SM6iuQQ6lDmfi
31gMaka+pitQ7r0x4S2SE8QuXVGy405qnLEmLTAmVMoZSsfCM9u9LMNavMqExX+SUqm8bAwJokt9
sDhK6cQXiU5FExp2eStHjQpiOoWf2nQYzow/V+LfmhNexxckjeBEnXs0i0r9GBgyVJOg9pxMoQCf
84BW2X/5eL7MD7EcROhMzNnXhiVjdki86WsMGttF4+qV1zSUbu0+5BQR2MK/TnV18qYR1ELXYuQv
Kg7JHw99av4QUmJitaV5o81dsLdDu6YxaIEuqrlIMqJBM7GVx3Mh2FZUAPxobczVGDb+9uNhT336
gvQWGDg8Lu7f98OK2rUKO2JYu4xBz2bdF+ADkxdYzFoX5No/mLAYhfHWwNwhnWXxgoOqVDX0QAxX
N+ZDqZd7Lv/DtgRVcmaVOTLVzBNGzNxAbuAsNEtqqDtNf/+W1tT2P+rXuTn67U+oCMNKISoEvwR6
F8uZ1JfQn4tJMGL/waQlycayLUPgQT36aGzRTHgBKnT5gXFnErDxSQYssR//hqdWOX7CuX2l0vhc
umsNPCmtkbH0vK4CHdECqIvHAa5JLM/8fqe+QgPhAKAlqvKYFN9Pl2Ro825MexZUYrU3aOeeLad4
/vhxzo2xWNQis9EtNurKQ0RNDk+1N5zsnONtYaB9Xc2YfwD6mIqmfTQ53NjpK72pPMnZ9VPQqvpB
L3IaZV0ffQ0VVhgkSuoMV+g2UqD2w8B3bkU7/vQAsROehGYR8DsT9f27NEyJfLBwwftoAEeaorHW
wBvKq1SJUf5IN9/86XtlPOCdpHWZeLGX317JtcoZMf14WU6wmWGNd0RU2GeOEsdzUdBDJwqC0q6O
UHbxgbuB1pAykZYeWIx2XUtwbHgKyNOkl/Hx45wYiYcgHc2wNHxN9mKauHUUTePoFB5LG6olpb4k
r+hBVvHjx+Oc+Jlg8JJ0xm/FymXMC/ebPYE03US4lV14U6Ruq/RFAQMcJ/ksuDqDI9WP91jxbqjF
HkuNypqdG1iFOpfCfW4EKwKR/pVNgyWry6cvIxSbPelafrUpgTht1ApNisWVFWKe3mxjur97vaaM
BjqYAnhmIPgynVgeGkEMVtCH0yc/5R4IaVsgFqVbxL2qgX1OWNLB7tLhui9aKtgjvt01ZbZ41VvR
dOZBjWNmJTs4fT2VD0DDu7LY7IDyKMLNW95pHTZPbpar11rnfB4tK3rJphaASErAIIKqbxVe951N
bhI9a+vCwhcUmXRmtVImiIm/ZEQhrxuLbOsi+yx7B9A1hSVIseW2RiQOKxW+l1/FAh0mVJZV1YFr
UmIFdKBRGGAOp37TNHj0GCfeUMKzrxIDLUNMFDDxIkW4cYMeBGEwbAguIoraCXSFeyMQ0u/2LOz6
47mm4+dHwcGexZF/Mdd8IJycPkbeSwyuqtNcccGvPngBoY9Exfui9z4e8PjAQxa3DcgVBw8Ej+WB
B09C1xGkXHiu0xg4eItsWwZVc2UJ2ex9h4DskNLrg4Fr8Qy49MTny2lOtUgyRbOiLz9fQJidErZW
jntwHL92cGueS/o9DxjV419//JAIPFiNqHXwP8ujI31R7psjhNSsq+iKYOioKNcCh8JqUl1YdRI5
65oG+7jqdYr2Hw9+4jk5V8H/U9G8cYJeTHUSi2EjFDkwb4IG9mWfPwSz19uJx+qPjwHGvEhpGHi5
Xh3FRVIDqgOMo6mH5ehpJN9gozsDhLFUiD+ephw3EEwhjOL2ceQXl3NgetC1KbqCtt9MFoVXEd/0
vWntKDz9/NMXaKiCB9M1AwKDudy2giiVuZGWPJaZCQ87b17QQ6SnU6ciOUe0OF7sGYyjDUcDk4b2
cvsq0YaEVpvxZIrxEArlCXvaz3gQDwgCz5xB5m/5/V2DobiWWjwa28sSpQw/LyLRGSEGtsStoFbq
FiZpXWk3ETWLmyfVz51GT48I/wcZ2/zRLbcXQ9oOhuTEK7XukLjypRi1BzEH25OXmpL/pl/9+U/H
wRtPOacORlxs0Sa0Fdy3duIpbXsgP9ozjAQYoXpmmOMDo6ESSDyzPAFMQPN+v0N3jgp4l/9qDx7k
bAjPjQs5sCN+/DDHSyWjaEBDWZkhsC1N+jhkBoh/WuJVgooWlR40pe1vO7fu4rKhoU7IoxiLM6uk
frxTMioLB/p2qLxHvAP4bzgAQooJromPvU9dynC5TJCZu3Tpp5wmdj262AwwzJG2RZSvpO2l2vtm
KIOLlD7yDiziwzSa5WeEuNAFpORwMB8LyII2L5HFWV9cHcgDjkDzzF9/8oeZ+ao0A/EMLX8YJAlh
Smcj9ahO59t4dOODMlDn/PiHOV5heUXoKikpuTryx8WRMzNKtpGgSL28sdNVUXSemmgPjt2cO7Wc
+GBNYhlQVQKe4A77fpqZdiqIAclZiAYpELL44cVgqcPu46c5tQJZHAHAL3Ap5929H2UCWzQErZIg
HsLR0tlsUxgA0dTX6Xf0+n9+iubOiEyULWNmJC1vqHjfLRJ2+ETHxP85v7sqsu6yyn/6+KlOfTxk
QFs2klwuBktsx1ADR50KPp40Mp3bZNRosfnmT5otxa4KTOdHn0LYoVpYn9mqTq15CEkNztVUyo4u
PZRO1VAYXUI4kn7T5AoOimAn40cZT/cs12dGOzXhufYQ7gUHGFPpYoUFhoCEFOuyJwOZ7DPLtO96
HVfmxy/ziNcC/0idM150tiOBzHmxrrqtPrQmJXfPaXv1MQrVYgd1FT1aLLqU3pzdf4k1p1i3RdPd
lGOeXJupLYipQNM5YWKjsQyHUCvxmOPPQI/RtvG526128s3b3LD5MmGZLQ8+lV+rZp9l7DaDQZug
KV+0xi3WqMrqi8h2nqDAyrUNZvMqzUX0mPRdfeG7xXOIomOyZvdlnxkXVJHclTUq5HGHPMfHL/LE
t0ZPmyOobQvYAssNMbX5G6KB43afTz/lpDU7VSKm9FP0K+PLx2OdeB3aq8bYnAu1nLrff9c69AnV
wA3tEcXzU6XgsMlM9aUe4TTaRL1i0rKaMyeMEx8d8YIatlNuWzzkYpp0VToShlTweLH5NYwCaByo
duhjVNNK4M78UlZ9uUGN0Xl//qwwyty5IsUBcblSGhBPCT6rC4+72jUeP9J6q/SOajwQ6yR4HAkT
PXP2PfVLcmSjDKBr3H6XQDS+FUygRll4igppntBaVAm5aO56oAdeZnGR/vgJT+w5PCBnqDlfmsPi
4tVC7jfCqODVDl1A58Ko+o1aFuVGoIj9J0O5uN8dAgCp8y82BGkbUZPlXNE0t8hvzbTErWk31mXU
atqZ5evUHBV8ULMPYa70L+ZohyQun6gMEDzUPkD1+GWaJNvX/H5RUN45mNr/+HLEAobpggQgnfbJ
8gPUBnptej2RJ6NPaPzs/nPVVhtJHeDMQCcWZkrqcMhIOYQd586/55sijpxw66k+V0CSC5+CYdg7
U/lwZkoI/jsWB/p3YyzmhKuAHTfmIA4E/RrpgZE8gKgxP+stkUx+2te8RRVrVF9JaGNx8KXoKxux
EL3a1qkSin8tasg8otNrgGNVhKYBbMANHYmmInjPCO90F3J5PuLQ8qWa77MacRa323GNDNa/CE2H
JoU6YFbUZpoR1Gft8+RmiK1yDZ5GkdXVXu1Kn7htpKM3capyOixmc3gSVTcExIV7rarHixTD6HUn
wuxTp1Sd5yTuQ1Qk9Zo3nOwyakXElSMU9BAnZquin+TWb0MTsXDSXxWGiKAcxe3u49d7am6yixMC
RudwppS+/wVBn0DNtZibyIRfyqF5cUJ5YwhlJ7ICU21f/IPPjjM3hz3K9zSEFuOZ4ZiXZETmXlMS
acg61uvJRd/kZw6vxyW/mXiqCwp/1AgsdzEMwJFQVIMLV1xN7qSMKjSDzo8y+UIT+hOClHVr6s9B
lZ+5Mi1TCSiAv5JWbYs3yuV6eSBzJRgs2ZvURIhG/BoCF185laHcYXRR0y2aGe44pZnBI0i6cpPm
iASBWrCQl3p3YaLyN+NeuRBqq+y0xsjXPsJQJpzc0++kg+3G302t46I+IAUESRNs3EazqL3Y0ybQ
/Hs9wcfvTCZk8SY2iESZsOfF/D2gH+QvPB8EgjpzDPWABQ9HF//3bDLXYd3EWxt2wWMpzHM/xak1
3QJAC+WWMoPQ5p/qzRoRqbWZ5QmIdwBiI92l1dir+0RrujMz69Ra9Gac5cGokx30frBXnmOmKhmU
VrvOwnD78edyakO0oPXRV6DfBpX0/cOopS6J6qpIz2oLZz3OlkVVfyqSEE19PZ4xnZ0cjHoldxYX
d9vy2GtVLEZ5yreihFbGTXTaQ/sh2xT1kWiiM6/v1EJgUfZnt8Cyd3T4TcdRWDEqKq+KqzuAaAQj
++NTkVa/mgjNQmideZPaqXkx97y5wCIhsJd9mqmWKe+Xc1o8pNBEJl07OFPVX+jU4jeFUELPkEQt
DtIVnyPVD70xwNQQFBFE88BJdi4RpV9sLEHYM/wAZNXHv/TJP48FkTIS9Vt3uTD2g18rScgxpy/l
L+EGj6He3acCHck/GMd2uCly/Z0tc+9nVN0pYyjR43ncRCXVnOYlH5V+U7TVmY301LF1RttSYpn/
xV58h6J3cXCgvfQaPCNhjcS1z++qwjzEjnaTFuVDlrpnChWnJvCbIZcH1ngyUjR6auYp/bAP2uKX
a6SI261DVXRn7hzi1PydQdzUosFtU0t6/x6b3jHkNNgZy4w+Pjeh/A0TkCCJVHPWlG+D9cwHWGes
yNuonL0GijYrMytEf6CNngyKKkQLQ7VqdRwLuNrwGYVNdU9YCfjfPE3XmV87u8HunUfHZNUEaEVW
W6bUw2ZK5tJmof9Wex07CzyEQarPcdFeI8WR24YjX+R0/SobRbRts1G/l4iu2ex188xsOvUW3Nmp
S4mDebtswKaprIkYkZz85HQxNZO2alTjCfP4JTVTsmRIwvt4+p76iWdnFkIZm2Lr8rXLWAvGksOQ
F5UwBzrZVnL3SicQAXCdVT1r0j8e8VU7sTgQopjReUA+F66Zi186UMaULmmaeVY2ueuwb617I9S6
dS5G8zIs0vQRHhocAgPl5KtdwAlBMWTtBJwKSd9e6UHrnXkNJ947h43ZAg0cnuvEokLhWqMDB0Wk
HuhIYxtWo/UpDzk2jnFRP8XAoz10kd/PvIgTRUxUCVR95lXbPrr7BoM5Sb/ji64nHymrCIwdglSx
q/2q3sNcFitmCspJEwxiUIXrkZ4MzgvjHIpYnFgrZ184cgyY2TTa9Pffnoo0wsqaKMO3HINRefU1
RAL0Bdrq3LzkzdgXTYwaGYsVlLKUIrKmZPRR4Yl0t73o1d04+uAmXvnyzaR+5Vic78OeKYVjihCY
wTX3SPJ/jYixWbK7rWHN4cJCIflYyRsvtEqb9OLW3jjBpV4k4j4R+XDDZ4sJbeRDeAqd1j2kqv1N
BQp25mJ+6vnpgOFBt+cO/bJwRLktJt1P8PxpMtyDKUWLag3RU6Qp4e7jH/3UUAiv0RrgRmfbWBxA
aDrBI5+3JSCk4UaWzuzmG2RycMM0ePp4rNffbfmlzdVfwe2VbXB5/c8VKyUkPuJy0AHjWTU0jDF7
TYa2Jza4g7Gaapdaofq3zaD317quBHd6Q+S1IVK5lzk4l9c/6H/xDWfwDXOTk2vx/6AETuAb6vrl
R9gC0WrqtxiHv//Jf2Mc3L9YnoCu0/YQXFDeYhxek9sEVTTHRDtqChabf3Mc9L84NjAF+MeopXEa
/Q/HQfuL+h6HUyo21qyu+6NQt+O5PTdZqWpqJoMdIc1dMaLEl4r0nCj9HRYBS7VT+KvI4Xr/5u3c
/msK/x8Eu7ecBpv6//3fUyPpFAapoaLsOrr1psQxGbBpGUnHsYV15FkSz7bq/bA9UyE5NRJjUK2l
hoY6b/7/v7n9BI3ig1+HVtr0SQseRr2pu4wQ9XI6sy2eGAjNE1K1eQFSj47THd+iW1QTWNQ6+Z2k
yW+ien7H/O8/fnMMQ9zzfLGmfLZY6tGEoC0xB+lRG3C3rlOWqzmBgvR4ciP/fChLY9Wh607/aVkM
DKSaGbipJMyNrLoa4NXiDNedqyqPzzyUxY/wfp2jGkGljDudoKmxvNXZHYjhxu2lF/Zwo6x2/DwG
wyNGvEfZQTT6+LGOz+EMJmh1Ic+wXHcZRwJ2ruDbLKTnljWcHex8XgypbFUo0Qsoa+iOOIVX2ohP
/uOBT80QeoYIDF+PTcufzqoK0sTCXHqyjIr7FjU/vEu8tejixJnva96Fjl4o9RdWBc6gfNXvZ/3U
xu2I6EXSoS6RNmPO28a66t//gwd6M8p8PnrzbZFObnRKmzKKO+D5robHLiPkNa/+2at7M9Ji1vfE
cBRdzkhh2o4ba4hfJnDSRNSe/bxe41Pevzo6XI7DzLBdA63SPFffPBQJeKaTFTJjz9WLjVQ7BQa4
bIbbycjGreurxUZzK20HWsD01Iog3zgV7laURn7oSlp9675A9e/Q7VxXRY5ZIyRA3Y59cTGjbXat
nfwe0aFeBJPWfZI2iF+os7W10t2iXBWS/8gY+tlWTUgSbrFVePZQZndj5epPia0XF6Yf+89d1o2b
PhtMz7dBZBQjxKs+Zj4n9gAtox5bJVuB9HU2XRkYF01Do7pN0nzLUTC/xx5qHPCw9T9Kn1Veayz+
dox2d2NsFJeghbt4HdpOWBAxl6rfY8y5tN/4exQOKS+Zz0MnYGZ3hRvIm0Cfik2D8ovLnvD9eKWR
DIM3QDQgN7Hv7koVKXRMKCc4O1KIM5Wnm+bUYJDSzdpucn3t2ywuYRDhq8RMhW93IIcXtBwwV8qm
ByMjR472TnGpqaA9nQzvquMCn7dTqj9B2JmXQ6DFz4FTpI9WnyBIqoX8VlqZ/uTz7JKoak1+k5nR
TvxNnY8qxJZk5wox8q0PloGJXiGr77HuoRfAIsvuwJk1zz6vBtdmKW+sNv6tavymLe6lJ+KUfg91
79+TdF5c9PPSGNZ1cTmmnH13VYqin2/bTUMAFdbwGZWoccGK3qyh7Uf7LkjFimNANBMn2hz2F2La
lUHq2HUgpAv8MMh/W5BxriFs8xLblAKirvSOs3qd9mkNLwRAhXMF3zvfJhEvgUo1sBMDXmdWyuDB
mTDzofGPkmcXazGwT6LGAXHEpDJiIp7wlVdWuo9yXZWftLaT7sYK/e5r6EvF3epaVztoD6Gqryw1
r64wY0xPDradhyFPst+6DRqdZxy3uBX9GTtZegZwxccCKf6DAHAUr3EQAX6sDBNLCuqODuPnkLlX
FSID6qg6P0HjDwlsbnIgihV+WIUOnuU+1oRBb6QBGnDdGWxxE55prGlydtfh8wof6XYHHa2FPH5x
ue7vYJh1n1CXasEqciEr150/fO4rt/s6VVOyR47c0A5QKj3axfgPpu0UO2iDqjroCX0cEu074pL6
pz7xbRmKP2qbtDfrLx3hQt+CGLSePaasoUPBH1u1ijiQdUNENcReZa0l/BJmGCTPZaDnh8HHGVwN
NfHgVfxbd8h69jUCCPhDAHJiy9woY132mzCzwmvICQNJcwS2x7hFV61g60M5na5Dp4I8R1DDfdxV
eGtDOYS/cumaXp5YkEytEISoobVfZT12e/oEGNLdlokwAXbGuBZB8aSSXSp4d2st3WOL/9W0lb0J
6+EefrvXFN33NhyjQ5Zb+rb1wb+yFdp3YctHqeX8WaqWdp+6pnK3QcJ3ToPXhy9nJ08ORMRLnFs7
WNhzsuUgm3XWJ8QhJlEcrUSTMqlZFUn+SyWZu23s3ggOlbtS4atP2nTcdGRUrEQNLmmqWN3A3HZ7
bd53pcFz61n8EtWKc+PQ3X1JB6ALoms0Cjm99hAbvjgMLTMKBa//3Lo+bd90LDYd7aWtWU98Rhkc
VxQRszdCqeCX4q5V1iGMpjvNqsqVoaYvpslCWVWsH+Al7Lspgr6hk9Ww8W0iBLBlts4d7vnqSutx
xeA6YhrCgi7hgWftJiYwZp3pbbGxeoauiqLyIgyBa5wM/Y+Q+j0xtTke3hrXMYLDbRWlN+hOi13Y
g54J60ze1OV8ri704jLVJJOpL8MWeqJm0FTg7US+SxCH1WqkW7HqEi7xrUkc7Zfas1p18xwx1Um7
Tvwmuo7NIdh15IyxxnGSWClKY4J0Mnc1KJE1fk99bZKOui+bYlh3k1V8iQbe0GT7OVRru1obwICQ
eTWs3KlaVQimrPyhk4EPfTDPCeZps7u6Ze1RAlaP3uWjTzoiuTq3aHcCkv4qyLvoWvi6+t3V2uay
U0g3SIr2xknq1KsttdvHIRW/zA2UT00V3QjimL4qcVzfjEPYfPLj6QkuQf/kJKOzcYiy3RuTZnoT
8TTbPCyzG/xZ/m2afLNLfO6RCH8XwWwGaaIvfM+PVaeCekYCCJ0og++tCjpoYw3JuiB+g8X9OxGy
5DTYbHpzeehCiUKiQ3JW3ipnxVEzRwOXqEEynfhJ5b8WWVAjVNL4DXbcvUBqWwC72LfzNUaRofUo
HRrVPg/dla6Fsl81tRsDtU5TFrOYS17JFIndbM7XS+aILRXIs7TnliQeK4IjyomQTSmojoigbFQA
QH05g130L3WmZ4e+FAQ42Y0q14XTlgeR1u2m1Shdphu/HJDjXI69DqGVzSetWP8yu/c/l3qP9xSO
KswGI+qy8NDHroAbAWmocw5GB5pz5VutsMWaszh1otWEB+B3PcYhpJ4uyX5JEzWDFgX2xeDYUoM2
DZWE041JqGw9sK6PzlyFgP/TNLe5ZWP3jw3oGuvaCWLqe2FlbCCcaV3G2lM/O4maNGtYmPd9LAZM
8JoVcEIYfSNaSXvsDnkaJxuwtd8NpyViIY4h+4lsZZhUbnTynTcsHN2dacbKHAeikKZgZ/icDH3c
853qYlXEQIXa1Gk8vURPNpT+SxKaCaQ7PYFpRC0YEA6IWzCo1y17tLYaArh1uaG3yprUiOmazzX4
EaQ24q1Eq5VVakPVjVNFuSDvV3V2dpCxvhkWy7cRcDrhtmT0qx4/rLmRPLCXUKTJ1s5onkuFOi4A
EUDJ3V9VyS7SBUrh94fReoIM1tZq6oGAZr3R++4T/hPwxE7FOQEMWHQ90qkB9z1xrkhcuHl88OYl
tbAggiBw7qJ2VGad/x4qBMjOEBMfSVLtAPoWIq7UqzINxhv5OQlram8T4Zm2n/2Rbe7jK8bRzZC2
DBofRiLqnjrHoq5bG52ZBb1MgW9zCMsBVbFBsR3neVhcKgSK/6vC9V9T3Y67YvOANnFVzpxwf6Tx
ySsOOIaVzGpz+GAzh6LYRDW5Spu4yl6INXO3CVk4N5bp9Lev2w5BWrSAQ73XdqFGNBBwRfMF4kq3
HwBcnbnYHZd6+ftQlaA8s3EZHF3KJV4GTLBt4oVZZhzars5+FwKr/6pv+hpGPoElCHegEFOWjLXm
mtBmLrMJf7HUOGhHPARHmfzg6KWzGXVunnUkc/IGxta8NECOXOU0IK8Sq3aJkigjuWpa3/SCWeUv
QOAVW4OU8Xu8X8aLsKgXr1z+Ze8omn03+hobsD8OKDOiKH5+3RXzHGfoup8SArI/nhvHVsj5XXCi
RN85B1wvi/5Bi92e3SvxGmQncAjqYgUunzAqYXwtIY4j34f87sShvjNBKq9xgPypdhYrJr0uJMz8
JEzTxfREudFbtJIiz+W+vTeVoLiURn9uGTiqWDAKhQrsFhi2EDYsrqRt1Ha+lRcRljAOzxYyWrTS
FqEauss9w0qgCY0xlwfgxd3Xj9+xPlcK3l2HXY4oYq7/IHs7tqORMGgguOtpBtd94HupUbhXiu+7
z1nL0Rj8vzneuIrpPhJd9pi4Y0kEgtlvm7GDHNkUeRjN623VrEpiCcQ2aCTHSSOpPM7f7lVc5PXP
0p859oqPju5fFZf/rVefqVdTGdRZuv97vfppLGgbBG8r1X//M39XqtGPQgjGQ2Wx+qoUrKm4/A0c
RiA4w4NBq81aYJK3/lOoNv9i8aQgTR/dsGZp338K1epfTGFK3ipdGqrV7HR/ABxelLfwsJuqhhSZ
hRDZm/u6SL6p0fhtr5FTX/bXbfYzICI2TL+/eRsn6tOLfe5ogMUXVw2YDOXAAE5M6ocDn9x9IdUp
ot2Z/fx4qGU8oUp4sEO5f27y4IY/MnSPGnc0k6bgp9hMwZtKWtpY+S2ihB09Kc3nOh4C50dY+E6j
7lWp1wq399Qco/yARaUMsp8FAfd2cBO0Rkh5f++Tg7Uf4WnQ9FadKLtqKwO866Vq0ZNOOaf61YMD
w/GSskfhP4xls4v1yDwgQkKeVBbc48bYL1FFwo8nZkVUJolUnaUg9es74hVgD2WQT+4x9QVdBZQv
72wOagUt2BV8RR28TasfKm42X9gLWvD8ZWuvp9lhvaOSk4rs0m6ItTUBHF47ICb6Z4V861WikJ62
chq9WrNFG+LGUGyum3Hjhsp9D2LfyLcgoXxXkYTixdD79nZaRX9r6/931TizauiU6Dhg/vdV46b6
FRT520Xj73/k34uGZv1lUDhlteCMSGOH7//fi4Zu/GWSF8tUNxDA8J/6z6ph/fWqJmB5QNTBh8CC
8m9MuTavGqgM/mdJ+ZNVA+zE+81s7uJxbsKcNm9pdFQXZfGkbpFytm50iw9WxO6aTvZAJShIrBug
YIZxZ1glrfsipea1Y5PTXJMZH1nrxO+KnrgLFJzUEpNZ8tRESSM+h6SLpMOT6VAmVtcWl7sVKEBs
GVOu9rfkPak/6W71NNDALuLHrLTQUVd6qxXE+RQhSaTd/2fvTJbcRrIs+iv9A5BhHrYEZzIY8yBt
YKGUhHlwDA4Hvr4PIjPbpFCWZNnrstrILEsCCQLuz9+791wgXjYRUonIjmVWGd+smNp2FXTC/6yZ
eRoqF9yxl8N4qet4DhVuoDuKz2hHJsa8toJCv87ztF70F+4wrITZlvlqLprWWc2WrSHR0j77yk0Q
5msZeUmBd4FuRRYzIKWzgrl28KQzfBoz8jZtvQmWxCU3uWs9P0/WXa2mGwk8KVg35li2G6vhG698
xBw+wUZFs4YvlZxElG9jmbLjYyj8nI6yf+ykm2QXx1QabLPGu05BVZJZk6okDQvg1CGnFw4uINcD
iYgPacy950AUXfNLTC/RxElV0wO6fhNdtXtMcsh7u3qKcmQUiTykbpSc5lGpFxTJhrNzbaW/4aM3
gYt2IdSNrOTozrwsJjTUap6nViFCjUWGQJOB01HrKhBcmuODjiqjmYZTPsJntgqbRyKDhEhDRSXd
vM6crmvXbuFNH/uBCJsbvompE80lS7WmxavWqT5Ym05vXZbuLPnmtQUSFOh8+y61h+0YW+6a+EfO
73Xi3YrZVjGI2Dxem1Nf3+Zu2R6nmgxJGMnGLaXUuKkk2VSRTSrQAtNzv4xNYBBDjp4Jn8BMICXb
ewJ+itYog4hKa842IRTTlV5xNmyOqFBHv+GcWnWk9HEjyCgsJZOnGzsXSX2Yq9QgEs1Kpxj8m5+6
7WooO/s8RtiZ0lVSsWMR0M0ObK/p86XW7UCYUAJiSnr3ZVPRY/A0FTTEq0gPyWzd6WtwgMjBWz0h
VtNSaqG6ERRZHzMo8cHZbWLiP4Q3gesuPMDKBUgw7SydNO7CyFf1hZZfepZVn5zcqBpfTQSPeOO7
ERwfx5PpoGIoz7DlTMS6WuHqyBEzmu1EatkQJnuS7+hVAFvtmcmU3raK0/QGD4wxhwkhNdmqbiMI
zWyiHs3HZkr7NdbzYQybiBHjeSYRTdBit62wTvg114hZpRHqlYanJNOqIL6Bu7zkwMKp9q7Aj46X
onNgi+XesE5iFNU8cTawycwj66XQvPSi1XUBny2KSJtbDJjtuiz88cVMuxrQMDbGo613d7Pqs/k2
GLQ/tDmoeKc0lz6d72STc+lrq5u3CLXLfhsPU/2ioloHRjkNwKNn36x3dtS0hNPoNuefAB1Ov2cl
mu5tQbzpAclQL8K0KEyXziUH1MPbFMqqm/YbTJhHBwTg2Uppm97LHNLofswhJx5aDnBrv9GMk9UR
wjpHmXlLFObSObKDDPr9m9p/QFkNmjrbzcryjxnwmxyUpqbUWRljffIsLBdrrpTvfD+C+m/EETMk
fqsacPecrU3yQG9xPetyaw2E0LlBZp5qt2KS5meMILS0gY9rJ8p4aGY7XetWYfI753acfW6Fl71m
eq89Wm0hP3a6ku2mrW2bd81WgPsyskJLw9X6QwugPCRaCmKgm3Rxe+L/YGPSQ4xYrDhxETi6ApVD
p4wSyQGoNtmeQ4hSNhW2XKsBBINJB5PTpdvG1pKvLMFDtRba/L4c4a3WDgehq7oCogjCLCoejCm2
nuQ4P9s8wtRDHaQHclZ0c+/6o3frOqmxjvtoWvdmIg54pEiIq+be3BSaQ1OzVqO6q6LOvpBFNchV
2XqlcTXSZb5CReVmO1/U1ovo1Qt2D0iHPRgLY22kUeGHUup9txpkpoarsimNy0xxeVdmNWkLJGSp
+NZQMiJ8GITiNINwJ77AczI6wFEcHUXHqnEhWfGvHs5/66nf1VNIfShz/nM9dfn6uQV9/vpDRfXn
X/qrogqcD3T93jgWDjLDt7Lp74rq7YRGa/AtD+aHYxjhLjrtQgweXuABraEM+rug0v9NAYXw/V0B
hcoUszgnLwq1ReS6HMy+O3jxImkgAyEMW0g/ZXJFrh9SUVCbtsim6iy91J6a8pDKKPmaDBpIqBwq
+YPjt+6hm/vovij9iJhyPv5Va2Tutdl27lllAVCAntASXrYiIUTSarVtxZr8YndleWl9T2RraQbD
ltik9GIq3wpzp+X1IxvY3DTIqQkhc6wLMSAOw2RdbHXplzd5Tkp3j9z0LmDSla3Y8PKnFtbh0dZa
HxBz61YvuhgjepmJZq6EXwd3Bee9OyBKT0De5wO8QrUjIY4NQDjzHYOx9k7FVrS1Aj7+HPVqo41W
D2sxoDYbrTxkkK42cEA9jFG5KB6GNFOvnlfCDupqUJn2DA6dbmZ3A18reRZlPrB51DhXrVia2yDx
DCohkdxxPIJ0qdtAcDW9Uuc2Hs2zL7pHArKhqOFS9KDaS8sMmXjMD1U/5GxC6nMODhgGvsy7va7J
9CxSEocXmnH3iXQ0gKqC3/CxyLPy4o8y2Wp9Mh9bshhMCgsrXheSdMysyhn5ZIiYbiDqw8Qr4usx
z7ItyCOCoROWjY6jwF4f6/GsEtiAlUYAamKULkLFcpzup14M21yRo0gAsnntMxfd03Csrjyhj2e7
q6Y9enLrNbMtyoTA6O/ptBFWUOZaviHQql+SRkz/UDb2cDUbQt8Kw9PWrLHVLaNN676f7P4jBtji
G0dO/cGUA7nhuaquy87RLgQzbmNH71+4VySaC1UFN0w5yxerTUmsgei8rnpT34xVPu9GHWK/hmPp
ixi77trom/qcQVQLmZ4wSs14cJYNNgj+sKxsaEPRGgL49mxVRYh7IkcOWyW3VSeJR3ED0W8mCAfo
2mq59btkXqGUeZWm9E/VgJKBU0pzsVsjDoeKhAHNnAcsQLHaKgMlzQZQZXZm07Nx9TX+XqeF+zWr
4uyG4rzimYrn69zJGpKfnUj7w68t+hNR3BEjKka3UCsyooZTlboe6xcQ7TQHw2WVkEkzrXBeUqPU
nwmwVGc3yHWiwLvhKvUaR6E9EfK21eL5I3U9ynitaNSpoUR7COzcufaFvWr9Jt5J6VU32Ir6O1Mm
5iZ3CH9i10GEzzNZedSDYphXSa+ctduhWV11Y6WNyAjd6GBlWXTACkfk3JR1xcoXxO6tIiUguriU
aE8sI83NVBXzvoqFvpHQ4DcpqapXQL2ISkepgLtapP6mTSZxXcZlfN0mtrl2hWt9Kki7ZVKjteq5
ixJmU8ofpnvXzS2SzqsCsERmJHsHGtVxmGW1uAcYm4VSI29jW1GMXCPTMbCEgcQvL1rux09EEAuO
fG4dNaEtRMRKkoJrnsv6S7F0u1aDW6ora/YgQKe5A1k3gwD0FMuOBnqGqTcKSa5Says1MuaLGfP3
rVJi5pzoN+rWLHTjuSXGfQjjxmwbsS1cHBvqyqDdrVJ+uCXYyNy2DGTLBbw/cRrcoMXr9Puom8zJ
fYy9sunvgPcOcl8LpDHVkbDapUvU+1mpmrUtzXy8b9/aSDYhn8TkJghnRuexlNmIbttvHC3fAjPp
sy+T1zQGRRs/UcvGxeb23zrgd3UAlnG24P9cB1ylf2BTf/2xs/LnX/qrDvDNDyy/TMDojmAcADvw
f52VQP8ANYFOBN3Dv0uEv4XD/gds3AjHyTPHLf9DIWB8IIcGuMwiJGWEQRf3X/Rj30MR0BnCaqUX
jHYTI/KfeWTf1QVCaYDYi844VY0tOXRIGnlq3zosduRNVrjn6mSCUp7lhjYiQABlQ55oQmRtFzTO
K2FAlWms6X4uw2onc2coUtCR7OwUm4JKPYgqqmiC4OnOfHen/6HT+64lRPY3HxikJl5YJP0McX6s
aPxuGAtcWe0JGqK6M5JKCx2G5udJevoFpjw6pV9fkDHpj0UUlwRotUxQUVm7/JrviiiNBmijDXV8
ct3gTAIoWQ2FZNK3w2bNmkcGmib2Rqs3HwN8/kKFgy09ex+4jIG2Tryc0SIvXWJfJBiuFdlhqNrM
nqrCr1LP2tQVua7QQYwHjkz9zCGxqk9AocGDobBjYmfkEb0K0YpyDh3Ql/Ruxop7rblS3RUzg0G6
DM4rKTR1R465z6UCxGHxpvWiRQLigOddETyDRszlF0Hq0HfDsMWwN11Nbmo+tIbFQzBaDEJbi8H0
BDoBNllPvkrroyoLvZgddYNBbIw3SOzUjZ7YBei/JDYfDINItFXqdXw32O7io5aQ7BS7Ix9Dmamv
CA0zm4+mHIGRuwQiJ9cqKflEARXggRF0oh5bscD4kUCZxoOZJUaHJwV9+IX2n6dtiVt2mxfTGqrk
2Lcdzx9DhJl9GK723dxW5gPIQlM9N9R+2ifL7Llzf57jaNhwsG4bn3m/hAc5w3/XuHTRSD5tM5B7
tyEJiXmqmoUuqduyLLmJpIG+syb/hRMtJWK6gBad14yB2tMwucGTHAiuXwUj8e5rAagG7yz/tN4J
blI62fwKro3x4CUZOYDu7Zn03A330RpCJ13CS1OtQFWmnF7M99Nc87NKE8TZCe9ckRzn5SfxlpsT
QO3n9wN6fwqEhtItLXpt6czL8SqJCSDRfD0hx03x8uJmIptAEHoGpIec8ILkJuRuqxYmhbeupVls
7MijWnSEQSDIqKYHtzf7Cw0slDJlRgwLEU5D/RpnvXM1TbH7pEnPuIyyKW7I1olfTaRqe2S8th+m
ZuW9VnEunxuL2PWtMfPIJiNJtZJeoh8m2aKwKMlum46mch21gbQdPGnY5/tbM501OmwcPuaVbD1u
75iWbnutU4FgxnJijSqtHIRlkM1h+4QaskfbmvkH+ll+O5qD9vhtyqah+cgfy+wb7mx1l5Y6gjMX
A1NYxzwjHcMQyrQ6MB4mc/nli1wT7kqLRn7bfJwLRK3k8H3kzvByEdHLS5k39RhtO11rupcuctQd
2gpeBI2emtqnZkNjJicI4OSYMxrVSHWor2SGgjSLTHVDmSj2A+EZ6mwRM0cfsx64CpLFbAYz1NEl
USrjvpDOSXbsQHLQib6i2T7k86xpTyQZzuLMNEVrbyYV8EkKxCLjI82rKXhMbb3M7yKZtXtVaq1A
mmpZh5kMY7map5J7icJnaT/rIyKAIIi5ETgC2j2dhkIxw4XWf2wEDIDw7UHOlcYPR8AV77Erl5ei
b23+Fc5ErKGVXZsP6aAZBAcbfuK+qMIfTMqtgIXCj428/sOzRuOSuD6tLMyFXFPL40yRohS32afW
aMe4WREn1H+xmITlzy0rhEEeYjQ77XVdVhXnDhVrUbDxCjKXNmaO6ZQmp54dO+Hxm/dFa1yyfrbU
sz9EIv/qeJVpogicREwgki5N87pk/5kF/XkSVg5RZRLWTdfd1fVDYlootqAUorbWAF58StXMAS+N
/UuFL+3FkUO0hDXde5BTxtAo6+FxqidtQwpZQqJu04XWECcHqwiiNTLplJT1FEuqYRkToZpe6ezR
4bkLaCIjahlRM8Kfrd04bkXzspmiikWmPjSNrz91TmOGVql/0hDerfoKpmg+VfSaklH5e5JN4s9F
F3lfl3PqioTf6hqS/3kYWzFt8qJVt7Cx40+OJatNySa1Zghv3WGBqD4ZdlJuzUpH/Ec8JhR78qlv
gpg4Ka/J0YoQx1hcpU1cPJpZ560CDgHbWesRZEkFwYP8JRJpxuZaFnN5dtCbbYbRK25Z1ptPWTAk
99IubkZPV9mupd+0FRNxCDoqgJ1M6/Q+7tziETxSF2/bvqrOAOBQ4+ZiPhZakG8hDqcrCWuSLCYP
LR0RgvUDm07zUjllk6yzuau2fqrXz4nrLreWOISV7zpDFbreoC6Nqyxy62VJGpDXfUtbwreLgXOW
udCzCKA0L0QTefY60Z2KQJeJcmC9pLYjjy3rnV+IafEcWPVhyUzidGncZlHd7HSMj2viHZqXLG/R
AhJE7R4q1DByM5XecBG9Hd0HTeLutG7OydrAFw2sdfZxXbruRUt6cWLBnvbgBqbDqBkB1uF83Exd
S1SRaQ+hGKZsn1Sd+yBTOX/R9SI7BX4wn9qqDX6XLvBu+E19wsCN/70prpjxL3KU74u5uqQFW5BJ
rfoGcRsH7lAfLTahpWmyznRZnyLe8v2v66J3M/23qy6eSuhwNC6gmv14VTuaEy8ZneAoClbRFDqQ
CJvepMb49XXeuXDergNiDAYd1d7iQfvxOjKp3aEL6HfaqJZZU/WWNbtSzUdHRSwY//5itOjIbqdA
5pD/7lYavMNaTBF49As0xHWd2Ic3t5aWDsHm15f6uZBFsQbGgFpcx4383tYk4sBryPkj4MSdjMtb
n8EBOYAus69P3eKJ/9fXMziHGDwm5CYwTf3xPhp+zWtblM5xVkn09OcWVBFlkIaMnahGuhRs+29u
53K7vhMj8dvx5RZ8AnEU/Hjvi/WpjO0+aHv7SN+O6ooIAYofFlR24Eot+elLgLYVaqXkzzoKY/Wv
H1JsGQ73WQcUwRj53ZeuK1voqsjd4zCkCyxesw5v445f39qfXwWugpM5AMfomJxMfry1RWSOVZR2
7jHuUZci9Eh3nv9bcsA/XYUDpQ9RF3HZT+o5t7dMwbnfPb754NwUPT8EyP/HY0JauYUln9MOx813
dyxfGhKEtzlHM2pTohuZexKQPOKQwmBnXPpGyfk3R7qf1y/WdNYwvha8Ly774+2r6D5PY+HaR9Qt
7osxMD6fdUkpMsCn2VT+pJuEhc48Ir/+2X5eWbCFY2AEHUzX8ac3Atpoqs8NWX75wNsd1ayTvYt9
cc6Ys/36Uv/wFXk4MJpSgyO1er9YekQVcKnSPKo2YWZVGvVp7vCrFPYiR15OcGp5an590X/6fhBh
fGzGzj8Qi6WeVhZTXuNYoJLYVyUetkL3kx0Hnd++6W+axh9f9YDuxDJieJth/PSmLSYYnfUE70wX
0Ig2SmdcgcAo7mj5t5c6w0mJ1JQyWY3UdTgxpu4ihVTRFkmozeGixj4Sm90XhgMWVedc4cbyc7f5
HRzz54WXGbOF5IUVCQ+2+W5DqVJnTCct4gkvERSHaZQ2HzOlsV/CNeVRywLK+l//EsbP7+4CNqWu
RBjqgwd+17WIC/olEXvcUfM1al3mIZwfCADpv/itwZaZNNHyvGepcRFDIT5K6TAltNJA3YnOFAXh
YMMstlRJ6a6fjCJZ//oD/tM9YQ3jWQGDr/8ktNEFTW/p89aXs0/RrTvZJyPGOgXbukpXo9B/18b5
6dl0EeLyNtDK4RG13yt7RNotRT+hidKOyPnTMxTRk6h4TNWibv71t/uni9E3QoQHL/nnCBa8dQE4
RjJXFTPYGyYlwVnvfE45jt5wSvr1xX76qflmyKZsY8Fdspy9q4uYhhhNF+kTkbkOB8s47XmyeBE5
Jf76Qu+ZzAweWS6X4gF3OVv6+8qIUOBUuY03UkG0SXejc4YbQs3veqhtwK+6U5MxPd7YsY3xcEyw
YRQNccIoe5dtsBbqLklz+gTayGEJ98fcfJw9DEW65tLKoutlbXXY5hzPRc7h+C3Ju6/qoC7/7UL8
Rv5FHMq+hhX/fSmUElHaeGXXHc0ZQ9GIhP9U4qHaxfr0r6suLsUzgN4VdxcytXfbWx/rZi9V0h5b
ImwOvsmIhfBegX7BVPVpiZf+Xf9w2b2+WxhttjWM6wvqxDfAQbz/laq5tAzROvbRBUD7FQisPLZ2
FDy9NURcj0CgtZgL57FWyvzNBmC+f0TsxTKPdd7iyosFwbF+3FrtAscZxsfsaBh0kua1nvmorXYT
WUSMIWF2+Z9dI8/ttaw7o7sEMd448lbjdG/2E9Y6UummO30o6SLO+dKvESSQcLAYWv48ezxHbel2
2W7g37/x+kmr+JfG1NkHGETxDeVEsd86WYfpa3m8mBhTPUw9UtOjbMlcX5luByZyVLTGugg3zymn
cYShTsh4QdPgCboipS5v17qRl7cj3YZL6/baThHtfgM3Xpt35HsyQ5J9NUPuFKZOGGamE2vJVC1Y
EU/enFGheAbeY/Cb6xr6EgfoOT2Sw2iEtiycgdBYIxHM6gZB6g+9b12O9avF8AfGRUGUwRwOjVEY
X8aWUPNzpmW8L4FqlmYoE+rkRk6KP3uawFzsEr0LTagl2HcP05pTUSVm/ussvL+KT5lHdF4CxMNM
sBvetaRCHvyNbnk6hrkRL6AB1G9Bfoh9Td01qJeSG2yjBQGbsZD9bYcbs1zj7+Ttro2yye/qWWe/
aIfeEFukS+ouJzjhHLtund95jdF9IZCcbzFi/5u/Wm6FBKYVxtKKGsmJXCk95S/y1Z1XZ+Tj3jdg
JjDOmJl9ltxNSUdjoDeHhDJXW0Q4XJ4+CJ2rfk5ohPvl5Fob3OT8i0hwIiy6o1UdhMoG7V4RKz+H
Ip/ZtQIdH5dYJYXVmdfVKJ3+zkgJpV3nPC7JDedVEpyNyRubED+3fZCy7QiOHnqphXNTNYS0mgtX
dI55gqpKcpAwvTH1zraMjPGQKA2GVq8M/I11W9DTQi3YzTuFXNtcYZahy4gdS7UPRuW0xc5PHR4w
wFMEXGppy97wVgfQs+fpm2OXVkPi4ok4Gq5nTSeECgqJBHG66lvQz9GNP0s4A28tOKcY+DDWon+y
M9N5TaMkiTbd0EHJ+PO1chcPNeHl1mH0rMx/rYAgE+brEH5gKCPBk8KuKEKzx+kWtq7DUyR8d3Ef
Fw731eyWnrmVdcNnUBGj3Cqc6kjmltEMcUGvkWMthURsU9v5tYft38iWTmxLe37VAELeK0OnA/+2
/XnuQJMxoXflnR2PecQq11OVbUl71rsTxk9e07LRmDQUk82NtSNpW1tkH3F621WCD2Lo9E62TWF2
hIcaQn0alGdpkkaPk+d36DLQNDmqMB7cLKvscCD5e/rqa0wyNtA7TPt2Mhq6wMlEbUwCkDF6Jfsx
YwC0tAntCp4Vm2kOPn27t7xnCvMcDYXT9nVjrYpUNmhjowgXXbhMybNj0XZ066eCpuSWDtrs05LA
fnwsdZ2IXiK8Ve/TIJtRW41/7vj/nZP+Zk66+BvZP//znPSezObkf8LXti7S6gfV1F9/9a9pqed/
gCCvezBeMIi5JvXbX6Ip3/qwbFvsxeyjf/6Xv2allvMBVhNTdXwYrm1iePo/0ZRlfgC7hOWFk/LC
HUX19C9mpc7b4ez7HZzQC/wrlAw+n4PD4ruaYUhNolOzdIFse8a4CZLcGsOqSgl+RWuwdaul44fe
w78NUotuvMlR7jK6QDck2iSc69hrH7IotZ7dLpluates7lm5ok+Q4dRNM1ssEd44O/uG4VtEk9Zw
TqmGf9TL2YDYpZEcr3tNZd0qIfHTOqPoTi65UUM6KfB9oo0QhdiIII0ZAkzTaIQ5qzCYRZlV32Bo
05v3gsne5hy0rhMjUzd5EtmhViupbXRBnY+GtCpRTThVttaIFU4OUnXNStZw+UzM3Pg3TIAoAyem
44hr/xCoFDCkKoT8qCNLDNaijPqvXMUg3MquAgN0E11q1l8BYMBzC1Asy0RLRZXbhrnb1zkykdHZ
pzozlo3FiOxbyg++J6Faod11lr11TqMvs+sAOciNsXtuZo1tPOKTPdNn756rUc/v0MSom0ilyfU4
RNVD0/n1dd+1cjqhUYmdtT2YBCojLiGhpCgLg/xcQ9T6igGOf6tyPpdwG25kZkRRuWisI7WCbblQ
BuaGQ5Dv30RFDdZZza1urCOg70jei7HGZl52K2fGeN1ACMgNEdw4XZIm54xW5r7j/m0lleW5cFOx
m5NkPCdDgJgkkazmqVPV94Yh/FvN5mmB2FKGAUD6fQl2An17azxANLAPnFStIznjLPKDV1/nrZDa
/byQbVwvMxDBjmMoinyw12xlTkdeUNnznQ1ry8FNfB7htnxsh9p8bvQJsXQwC7AvTuxwzNZKRDl9
0rsrn/nSrULyvZomO7g32zS+Vdas4k2gWvB0jrQ+mUy7OgY9iG7XfaKNr/6c+2GOiuncNMRKbodJ
RyGtsioFcSP6+TAMyF12aTRoZzPS5BiOJhHtFltolaw65Hg9pHC8RCSiNcMdbUsnPyeWCm4azKl4
YFvXfayMifT4TtPHOETpr+m4Q7MaArNrtLO1i9WkB9GKxuHYTCuNG0H7zUlr/6OQpKwtjCrB2dq1
In4fbZQrvGmDGDe+5/vbmJLUHPZR3Wr9sXebQT8UQkzps9l0QX+k9+0gauDxeWGkpd1PY9thIoiu
vLKUp1T23TOog0sUWPG5GJhc/JHh15CUGZRqtnaMS92r1h6CoUcOPemWlEBIG2iCNxFQ9C2GsWTV
W3pxEHM8PqW9ma61IKmvuiwhNA6FUEZRysCXoSPTSYJtVjnP0JPrwo7c83prDxXjol3dIoZglmiV
TYjspFmnmSkWWV2MTtDs4i9OxWfYT2zvA6Gx5rCe6DucGBxnh3rQnfUUVJSP/rnPuuhAKHEXBn6t
jgs6feOhaNrYPVYCUasdGnTtizOz0qDACEVEXeUb2W5KEXpDXPIuHXnsPUniay8ed36fOU+IkqZV
NmBzmaehvh59/Q5hisnYl3hvrQuSdWwLGoxF1LBUuPE2qrqwy5zqpFdN9zWbvIs+m9FH0ebjHgZ3
cV/RobvOOK4AnEeJZhedvDEGIJ6CyfRqTJNpZ+NSS4U/7QpbX7Lfu2KLLRaOAD0eCDAMx9K2rZt1
7s8f68hzQvio13PTXoGci8LGTGSYW3W7Y8BG+Lqr6VdtG43Xblf4yMPrzwGr7Q5Lhr9Joyna1m2f
hVXkdGBzTQHWlqzJQkrtmJWpAWFokquB8V2dmh3Mcdw0uTeBBwqGelX0dfs8ZmLc62XcP6JUJPoD
4cQubtW3YQH+wAmZNn0LS0UaZvTJyh04USpiLuFmjL5XGmDfw+DWI/ldJQbfiu7tNgjapeYD/bxD
4mAf/QgCidJApwxNEuzSeYFglR2tJFIceSrc2bvAuUFfJ/M5zTa+SPs7DE3RUwB7HfkG/HUEy8ll
hl/3GcxQjWFJpflL4xXl1hhIuYhS09+WHQipepaQm8ZIf4ZjQxykZJpXE2xyqTBAnCZBaGtplQsl
ZqiuOldp15AonrxYlHpoBEhQ4252L60ZEeI8qD43jg4e8XOQlySwxBWJ9UWfYk/MTatGMYKcHo0G
Yj6nt2tkFIYF2STC+1ImCucJ5pedh4tk50HDOWptXKzbJsZ1pQ3aU9/o3TNPXCXW6TA2J91q79wo
q2/V3OsXC9HH2ieOEHEHj4E9bnVldiGlOgNIs41WsrM13Bde9tXq7PLrUKIGcROU1qHsoxH4kO1O
xwrNNxP3SSCuxErwWCP7u0uC3P+C1jHeNIHwzyIyP2nB8C3FAvzimi7j2amCBWQ7jxVgjSveKVIm
rVyupME6N08ieoxbe6es7BN0kD9gAzi7ubb71RyRxIBP6GWSU8AEvTbXnte+ipKRs7T0Q56ofNMa
ZvOViapc5ZlWk85nZXsJ16oOzXmyN7MbGTdF57aAE8b8tjLcSxX31bmc22EDlkOfVthI0x7MTTs2
m84o50s8kQjdlN2XIUsegIAssrMQWZBlrEaygPaekc1rJ9I5+wXL4po7YilmhB/2dtsxudWsTcIM
5dXM8wfNdOu1RdPxU2J6KE5S3/vaGu3dII1vUSlgaaQiDDTvY4Wicy2cPt2pXPeOwRTN50Yf7JVn
iY947+DBBMMRwXDE2tk0G1kJTC+xtECoT+XBkg2q1qXj6xqP6Tjl54JnfoUSdzlCdMHOzPoEDQWz
bwlqvO7VvT0nHWIXWtmFdEIQXvOXnvoz7K2hvscXJcGuzdzrqLSmNSR6uXHoB6ymqiu3xHiWq1bz
/4hi88VAw/BRF451jXYftYvv3AoDJIrp/AFOxsDsN3SbJkmbU1MxlxiE+dUrx5C64EsHDStZD3yk
0Ki6ce83kIA6u7HhdGOckr6b7KhYvDt4jDGHxzHbYr1R10h2ops2qo8tPzqc+h2BTZdk6uzQ8Roe
UZhOuMKUuUbob1ysJntUeePeRQzLdw09nWHlmVV9NyRDHWZgVzzp8u3A59hs6WdNdC5xIvNTn6W7
pdgURnUNEAfszxicSAH4hjB5L0xOeYmmX6PCuZ4LhoFJj0kLaULWlJ/agh7M3KmHsRtuGqO/7rXq
imotRbo+T7z3kQqnCdV8JIc4xPOMUcvHf7B2cEXRxUDCd64y3z+7pUAzi03OnDwAyhqtrxuzrfI/
ce3/Pfj95uC3RGDS1v7PB7+rtKq+dnX/w5nvr7/1t0I2+MB8kYkROtiFIQoJ9+9DX+C9QXJ1138T
wb6JZ/9WyAYfiB4Cb2FzrmNm992pz7Y+2CQGOfAFiUkJ+Jf/zakP88XSG/3u2EcWNtNPgvyYFOEr
Npej7veyCgs6R0mkiH6qdK1OxBAatqutlVFFhEobqtnkttXXq4llpN0qYnKsjdv01lelCqwk5ZxW
CAyn7koBTwpq+IrZ/KzmwrafjIC2+nrsjM+xb8aPJaV9mMau8yxtu78SetzfzKC8o21aZ0RU1UDP
ruKR/4hXBRvnDtMq8Y99Vp0wd8yg7pzbou2tz9poR9MJGaLymayb/VlmgV09Wnk0eOduFrMeDoU7
DuCaSmv4kr2pds1OIYrkRBRkrJdTR5Bq3k1rq9UtZOfW8BGu24jIcJCldpXzoi1N4P+l7kyWI0ey
LPsr/QGNFMzDpheAzUYzznSnbyD0CTOgUKhi+vo+xshMyYzqqqwUqU3v3CMYQdLMAOi7795zm0Ds
Kt7bZ6D1jZ843BgqwOlp8Wph848zjI9rIosSX43rM2xQG9A/+8xixyFQ+d6ey581C5ltERRc3GZf
cN/Cz7WHa/CyVE714JdYVw98iXNZSEEy/85OcVB0aUmeq56zVZbxQRia9IRZNtORWwgKYRs5jMF2
BDgt5LaAQ6X3tiv7xSfLrL3LGGFEtJQOrKOOop517xqlb2sTBs8i8NIXqRbyK9BQHWNTDsKrz/Xg
IskFMi2/jpPMiZzYnDzIcfEaiDHu9dye/Kirz0qQ7QGwPBU3STvFFMwcflZaZWFiZCLfBoW/PvVt
5hbmPs2w5VUWOSxFuCm21UQ4dlqZFsJlzBM37ctduKTpwe0a+ysCwdJwWzTWl6gOaoJX2cRjkWEo
rN/oN9Pta0aJFrFEjbg6G9tJ1dEw7DHFLeZwzDOP0b4pa04fH5ytZMY7RwTXo1xnS4o4sXvhXld4
ZsQUUoCe8BkJhK1PYZ76iB0ubLiqm0pGVkkYisQCd9ZIgVZUQxjfGrSLePDsaVuv6ZjIOaT40whe
KtIkjWcfMy0v3hKW8TqtcVB0V7dfe9qEqj3lUik5+XbXspJ4NYycmdMKYsm32WXEbGOQqe+WOa07
vGPpLiUni41qOPaSlprV78u7vjHMo/DcaqfS3j7dArVEkK2BUC4Pwsadi5OLh2A3hV1xNohQHs2e
S9P2a/s1WuxvrQrdpLcynj65MhJXleOuawPF8Eds6Igc/10iI59k4WZneuv1Zl0bytfFssc3yflM
6J27Cl4fgxNkY7RJ1huRQRK7zBMC2L8Ylr6CRi3xw3cChrW5Ql+SzM3oV9MGBlF213oznTgFjUU9
VZCqMIbY6gorxl+WJq6E8MFPX55LbzE4ZePwOjJA6V/iRmsMc4cXh4vt0IsRkizKaJutilRJD8LO
e+6d+qkipr1aKQsJbSalvb4UviKAPEQnhrSnISqObKjsTWgu26zk1c9I0Iaj+zr0/T5c5ktpG3Mc
eXreSVGr7ZiuFBKk7psPozCe2mbYWE39i0mLh207+cB1c/1c8NwmKWQlkfKHuMdPPC9FeHEF5Esi
LlgIyavExBndR1NDum1m2SZBNE58tgQVGLwf/h7Be0iMPNKHUNY/1gCUPtud6ORzuzxpiVWSIvLy
mkeqPIAqyjdcFdZjlvePI+lhBqNNuHbtdQ7d8qO+3c0qnQaMmZxdzkLY7lNh9/6pE7cznlWiZdOc
A7Ew/2oaAzq2Pf/OVWMdsmBgN1X0dUwXKw1nOFZPwKMACHBbf1SId3G2+tGxKoOn1JeP+J/NHbeJ
8NyVxhQkA2LXF+4remOPQTrGwlHltbT1mPSqUnuTN2pnksDCyujlT0Txo4ucTWztBkJO2bwPmW0n
eDFhLza7tifGRmFlQDfz8DT4LXeXG5RBm+WudCqHH69zP3K3uFZOztOhpz2+shj5SvVSQyPd2c2a
Pk/VdBGkopllVPlKnuHVyyLOYsb4MazRVz+zj7b2fD7HWtCzRkSNMPpumOSxI9Ac2WXKq9i7V9vK
+v0Uyh8tYc6tJ1cCjMp+EVQt8wGusLA1eT2evX7ioGk5TzoSHLHzN+KFa2zX69akkijmTrsFnvvN
jSY8t66XVLd7qTDCh3Bw9gNpzKeZt+4G6qBTkdto+K1KM+tr7YU+2mrApWZAY7CD8QKgcDv21Ym1
qNp5Y2+fpV+GcT8KJgZKPfOkWupwDw9yPeadOlBvchqLtNqr2iySDE4NHlWSrF1VJyA0wPZBDWQf
6Gr3h2vwfsUKmtt1WU33MW9cgxWo7C+1hiy7TGO3FaWXfxez76J16bu56HkmTPWr5Y6HNu0u0bjy
YC0jgL1SPY8YYKCeNT/GuaX3fvlaBlW9Hfl9cIx3VUKBTHEeF+dIysDauXka2knmeet19qgJAkDZ
i41m/Xb2Ci/bMUEt8aAz5z3ttHjCNlAB5MCVK7ZhxZ1pbJz2ITNGyIidzP1E8VwTBe1fSwfZB4aU
2LVa6Ds7a1Ps/TZbK20WceoYr6h9t8fzlG06P0Jx8K4TPP03XPrtvZmJcd64pO/hFy5rqZ9a2ALH
aKjW0zw6r1A+xHfK+4zskDaY4ndeMDmEXWuLNkfX7ZbxwHPW3o4q+tEYSDl5AKvSndTT4LUP5BAN
NofGY7Pk+h5k/pdBOnKnZ7879av/JRzoR0KIONkGqQccK+PGbuv+G7dX9zBBrfwoV0tuCcDIo0Nz
9rbsxnzvo8jGYSgqoqsuv+wwvkcZJWGtGRqXjJjKG6jpKablKPztU3C70fi3Yy936g+4TWBPJoME
gQ7fUWMAdYRN8BYEK/Jd6oMZCfISZa41MdLjmmG4gxjqILjM7u0i4g0rY2d2ql2P8Znrmh8vY3W1
bcqfwBe+L6YRPEVRO35xhnFrYsG+AqdGpaOXCRlQWHArC0o/2YZKNxamrM9AJ7sDGpvLGaHNLhZq
n6rArhiMdVucbd0TrnhENvDG+tHonfCwBn7/BXzFoVPL/DJCp95ZUREVyMNVcQeV4mdfhagKbg01
3Y82LO/0a1FaZx8azV5EkHc90j1bQMQ8INiqwkZwxiT3bPbuRlfaWOxpX6TXu78rrWFF5xqWu4ZB
8DB11rwJ8v5HnTVWoue6sB6EGK1nbpADSSHtILL5asrrvdtmGOobt+LhNRjte4+Qcs4g0exqzoJv
5iSdBdhqHd7woovz3OSO9Z1Nuv/dLVCY+1VlVBHnEHbxS20xPFQ7G7A1IReC0hDKT4FejbjQsEUd
+z5lUHG4blup01OOR7vh5AHauRizHD3ewpBylpjjd1UzZs+RwUHUunDQSpp2fJPRegT2+RP/or8f
rP4723Nw6ZgloTVnt2RCZ6OYeRH7GnPPO3fyStSaiDXmpu66Mp5d/W1ULgSvVWii36kDswvksEx7
noFVd8jdVsRLKkjQh1Z9cHCZx7ks4bGaE4Kycy3z0iEj4st9LfzwXOQNGTLFVqEKIjJG+a4ee/lE
fZC7N63vmgz0TmGG35ZN+orloInr3t6kAFWQsATFoGjf4VimOHeXdhv01HW1fPYaQuGEo20r6YxW
wAcZN4RLem4phReTnoMM1ENwXKv82xSpO59D/s4MeZmbSLyCsey2FJoQCyma8+TDUUZ0IEE1czwk
2OTWANAFz8W6O3ad+xSRLNj7mfOjbvUrkQrv3vDXR9Uwq9jKW3YzIbhECrURLlq6Izx5IUk87uRq
2G84LgcQBU3zOquB7bkNUwOZyWXRI43Y6QgG5LhpY7vssFU06ysYduIwhHSSokuLn5WE0jEHK3sg
Pulz7ceLScuoP4fpa2DVdwCg3at0YdLrniWbZw9oTAPwnrVLcqOyeUtHcm5DTruXbl6lWxabGmT8
jt6BaOtSicjBO/TixSjrS0WWOF5oTdhFptdf/TD9bg6SsspqhlQ6VfNjv5CDiwbfuonVnHwscLKm
KK/tvOirbXZJ0/VTsg7ytjA3l6tdRieD7ngIyZ2TBOOI+zoKpjssvz87Zo7aMt7tcP3IhA8tYdB3
jLroemVFrGI9pmE1bokk7ev8txH28Ff8wbyzhlIc+ko+9IVzbuecW2SOgkdC3twJwYhLksrZO2rc
251nYVUozyFOe84KJvD58NULchq2ivVjDvSPVGffu67i89M5j1pdEGlfu3FVaL5t9s0w7JEYZX1U
UK+SzAnukJ6/hgJ8dxR1+4oHJCJkKK5pCibCaE3rznXFY0lPbWIMpZkovQ5FTCDchLrdsWNajQft
9yNblGZeeSyUKb8uT4Me37nId0tIHbjkE/xtkfkvpwIl66TTgkZpDzKeXCD8ce4173VX0vMKwaqh
y9xmATF3Ts0hrwPXbueyfZzI1B1GY+5vdPxqXxZGJtkpAFpKOtDs7zYoRLgTI/KwJ/rXSYc1LhcA
WZysKxon8nbvRq27E8uanSkq8Hey1S+LXInTdtF9FOryoS0MCzlt0Oc1L/yTcEJ5sOulOukuXXbe
5MoXt0WFDaX9wRxfXqrWZcjPzHv4xGMyDl1252DXSDTx5Qt+IXfbr5QROx39E+XIxDQGrrFTWNo2
7AI5BLQEflroUhmhMboJMGsWg8o26BsG3kbzPnM12VJROls7r9N7n4wo3V7L97DBg9XYAYnNmleM
g+2l1VRYynI5Uu7Lunoar2SvOFoMOSnEKvoG0bjY9GFA6K8BLQKdtOUoJNcNNAsO3RHsc66dzJ85
8jH57+gSo5V1thMMdOUu79iocXY8Bk1LTLduADqgI225oy+89V67rWmbKMHrMlCFT7o03D3jMKqL
M5fvYxVFnKZds7rwuOZJNDExsBqJziwJwlhQrLyx2RjFugIDgd8pvq18zsEymGBe6+IwVK6VSClK
+mQH86yqXp2Gzvndr/qykMGJb/OFvRZXi7v7dl6z5qGUvI1d5eM7ruytVddTYhApiv0O5lVFmPc8
ueVDYZNsq7rmkvnBWxdGw54zdp/Mgo//MM+71jL32YTmUSuPeYba4J2usJMZpPZIvalfayeIkanL
gnkLk0CKvckhENoza9lOmzRG08aTyvn1aiQbZ0gIlnJX9sz0QEUgYeBKeBxcltPElZroW1ehqRX3
SM+SGw6B38eg/F4E3jF0+4eZ2O2xAHewYYw8c4t+o3ev3bl63jJu8UnG4pWocYDKbRXmdbW0vQ/n
CSll5cGL4YfIrvUEt/8YsoVcR79KevTkiGFnbb/0roF0Mk1TuLMxGHHvfLKXbOE3GtW28iemr3AC
HsxIqNgYrwDYNKrAxkqL6ZSHmJc8t/3eqi56LDODNzL09v2Epk7cbH3FTv8QrEAzZ2HZG2cwd2qg
TN2VsqQzsPOMT7RczJBTvjRgc0Krvw6rfa5C/wNYIpaoD2U1e63C37gQBKNuAYHfWuGvNNgkyjax
SlFu4E3/Foq67dqovuW9kW/7m+9roPygsjtWg2uIXrKWUbbBamLFOVuHmLsWLZnlg8y5QScDG8KZ
/YQb3Dd6tNlu5TDY5qwm7D0ymI/9IvkinuSknRt8JaLftsPcyk2ugnjq/TPMqbM02aaXM8Y93BB6
h5JD/KLWXlytVtDzhF56TZ/IKvcuiP4IL4crj0Xd437jrgZQa7Ck13A87kHSA8rw1YsBe33YNSFR
v500qkkCbsyR23zmhIXbh62p9nAjq7fjltfIY/krgSQv5p2Gf/B9qOagUjRxsCqS+g+v8f+0Zr//
1V0/ml/DJy3jB4cL7nO5+gOe8fe/Dn+HadwK5v7pLxSpFGp51L/k8vRr0DX/6R9M89tX/nf/5f/6
9fl/+RdqPAVVNyTBf67GIwLCCSj+SYz/63/0NwMWZip0WIjYpG9Cm0vg72I8Diyf+isCfsi5N10d
n9XfLFhI+JyKLdMEIOEjkAPP+iu3yvH/wv8Ne3XgM2vbtv9v9dwF/7HClG/vBDdGKT8FlJab6f7H
xxP7UMrqrP8djn7XUQ5hHcIQ1gx1s5RJSyD8SL5Lf1dMznZu029LS5V1TH4ofzW1YPNkEpwv8kxf
nY6RL5Kjw/wJvRowghc+5BQkIxC09UvX3szOhBWOfape6Bua6arW/QecpkoWPANl9jrQm/n2SW0Q
zYSTc8QX9dO7oRq6PIvu3GX2Plqzx+rKltj7cITPF91ijW/K74xffKbnV2wFzfyLTHkUlKcCfts1
74KtROcKs7k8Y6kU4d4f8TGBRM9UGWcGp0yt8LJzuugMriyPEYD947gVt+B1gDEiHpqid3GaOPPV
kjML7ioPv9VVHdrnQY0hL0tn2wcLi/IdAySNSJWPioRhHCheOCE/wWpy43SovrvN2p6zW37cC1d3
40m3+irLgaoWK3U3Bv6wpE6d6Y3T9PLUcMjLju6giz31W+IhjVYz2H96EwD8Ge9qqIsNQ938mptE
qumbQbvu17EP3sSAfyYJWP7TFyRvWfq5TIGApZ+p9WB1lX3PIZPEi4HF70X2+Fu1cAEz+VQKvX8m
Goj2WC9/hNXtz+j4Z9Q/qnDCxwunrJc/khc1z0KiNk6NiVl2JNgG/Cc6CdSA+9wBMgSZwcNbEVP+
Q/CEYD2m188IgiVrbN6ff/zDA864K8Fw6JavW/KbG9dzliq4E7c0qh2t2LqwUKdvJUw+UpU3WqMa
b01VdU53GGcnqOt/UCBaRQDA0gaOVhnenEqRdAFfWB5vKbfyYs9DlsTFrCLn6OTK+xA47Ya9q1h9
x4xg6zlqF77/Z5DMJo2PrRcheuCMz4ti90wbnD0wXJM3WvgBJgy6+NOzkrRLM6YY8T9d9lnKc2Hj
LdIpN+HMamETBrgTr+lY3zAIKjWzoxK3JF7WleonziuQkDhEsN0wSgEe7XpM1FQXYHJnHhyRTXHL
8C/csMXIiA7Gn8MVYGa8fiIY5DTzTz6d8Dwi8LTNOW/LekvCfVLyXUPwS6R4rh4YvP27z++I7o7p
fDTIa0y1xWezh4+E7fdG45hkhccZ0RC/tjvZuJaltNwPc1nwQrsZkQ7/lhfu4aOwrfFmeA1F6bmP
WUnir3JucNXCKShMwUZBFqy3C/7/mVPzay0Ni+Q8rf0v7AUW4+3zpwzrVWcHPNFFyzPN44f1hE8g
AgK4dY0kEmtcV4ODou9PRBrQCjDTYysi/IN9/4Z9MW+vT3jbzFzVEsH18G81ZBJF/hotBQfrMMow
kvPApR+kM/hARLf2tD98+gi68uACulh2RS/q3yssBQ6OvsH3ahF+ujjzjLDZd5oAwzmw2CwiqFdz
cnugThsV2Svdx/70ZE4hqI5ygaDBJ80BZ6cxmBHRayw2FMi0KtRJJ7wQX41tMNIPNngs3WA5SxZ2
bVffDNJzGS3RG7EGWMVseq2nMl8UYo8cxLty9ZDCnrPnZ6Q9Z89k1uywg8C+GzPvURdq+FHedqaQ
Zbks6qien0Ofw1hgY0+JbQlBM854Ae580zX47Zpba8LakVVO1CRr9JGI2HLCSzauB9qOA/S+KPjR
ixKijtV2dBe46YQlzOZMfswoBjviiLylzG7xZxkEuAR0D4U5sJvpfqJhdQu4z862hqI9yKbjgMFF
ugLdsHAgTId5noAwy/DDiPaJmnb/5paqyw68dM46qVuDnTHJ5Rd1G84plao4lGNo/ay9YH0LM9zx
O7LW7KykX/xy+nl60Z63HEXTNlvIuLAoCuNVloZ8y2132OBUYbdcRyEwHouZi71efWfNLZN7NLdo
KjhA28xcf90QiVwBUz2cQ28KEGrLYHFZP6fO+1KVw1kxw2CXsW9Lz1VWF5ZyHvLdxDKPdZLtE4Bc
CQFkPcEa2fzyPFZ+2zXE8oItp8fApObwWk/GkwXnnqYxz3Iw8IbjYN3VFXfzR8Cw2IXNaK/YTu/W
0Rk59VfiMuEoAhGv04d2lNxNlgBrjYHV02rbrw71YNCno2GFT6cL505UIFdfU1A3b4h/8rme3Icc
Cf8JeEsWT+DynlISXc+s5/K4xhgW3ve4jA7EoMXWzHLzawbT5uym4cua2f4XzfSx72YPHx+Rli7i
+mBndhjlfLvwMRMKyp60sB+GAQuLD47C2wLdNe+oh6mTJe2V+TjkXbedCXxv61Ja8VACHIzzUeVi
W09ma27yNJ++pWJuaswB2sNo02jdHJa+rkniWS5yvtN3STib6sUG0PhekEQk7FIwMmtqmOIG8eE4
+g6farI532Ye7+ep1vqKzeobaaP+IoZ1UbE1zcJPgjZVd1hhYGvCFXheIkoClrm0Htklq9+jO8tv
C1mT/mNWZj0+wolOs7OiVO+Y1VWbiF5+tZc1fcxzK91UPrYojoLzHXVtTlID9xsDX5704Bj3Uip/
O9hgkuMlaH7Vaprv+ps1MPUW+7Es1PgeQvTeZDBzHyKq7u5nPbFHrdocgxbWfHENjLS6mOxl202u
TePRrTpvE7iaNXNTB/Ho+vNJDE37rdAKC1InXlMtzFNlyjfFI3Gbk6LZIOW8W3Z2LOnKvDMWz/06
gefGqV4x2oDUsbYp+68zCnZ274SdvuhAHkI9sQcObBXnJtZQMDxiBpadK5ffMLQSO6dvm5nV1jQj
LMaVscTemxi3G1atCCnWF2pqglvtOn4tOFRJO6mK4bCuNxZSNfdCvFb5zC4kc6J0vVlY4Rn4PMJ3
t2Q97V22cB7DzPUfQugHz51E9wPSjqMfc69KqnXeGYEaL52kolDo7NU3e1BsmDY3ljOLJGsRuSPV
NM8FCwsmdCJoUF6sYjPbbMC3wpyNWCuc8fEy5PkD61NnVznm8mJKOZ6XwTG/sHPhBoU968IdaDwU
81AMG9VEj44yR7rGNaErRGRxxq/YPyFt1WOCTW3aUjlW5HGOUH/Sbqkf6ZM3NzL1jxh6w7uOEslX
c6hTPwak/Jbr/CvujDTxPCtM42wes9cRTyP0/BnFrB+cky8a2t3NzMZ8nYc7X/u8D0qWE/T1xgTC
Ggbal7uFEjCuhEZViZi9fucWbC7OdR6hFhANwoHmhuxl+MVHMctnXJrBbqA8rNzyOMQEVw6oRjea
ZJiiTMzSesK+AHhGljkFZ0s2nNk1uk5s5os+z9LFFWDbM7Zh7qdYuuc8TALuNz/pPfV/YyqbtkXl
e+uB9XL9QwRBf7hF+rb17WiF0ZEyuBGjy+oiXiV1U/qkGXqxLQH8JKEO9WW6qQfpUqtkGfvbcj5A
Iiib8boOoXBeeb5VF0hADmbjJpqRgVRBBrfyMNg1c+Y/1awYoL3BYYtHRTlU2E7u98qyzWwXUfPH
BWRyFqxIb1LoOj9nYz3ftdUwbPHH4X8pyTc/DhwDLnYtWBe3i5N9DZqx7TYrGbIbGvw9o9XgaU2n
W4VJlu8I+S533uB5154SPyoq+94Age/pE2q5Os9Wv+wB1s0PlqeGl3xqTogmZxGu8wbPDWzPoRt+
+Nwt9xAF5ckavXQvs/CNg9q0C0Dyj4F0H8uRzr2YktEKatbcZPWJ6DmZrSJa1wWhFe2MtpSWnUhj
45jRDvvDuWpqrCeQY1mftzgIwWvxgjjYPSstjebHQibkwYiW9R6BSBbbTBSe/h4q8YJC2YKvl4V2
U3vfGNzcjimiek+S5qmz6i/Cqef8zNIwSKF2mR9qisRlhicK/5TPwrGaipT3uVwq9qhlznKOjg3z
S9HwJznFEtzOA7Ao0pPAPyU+a09MX9YcL7LryDALHjJb9A88/Y6YCRpj+hdkgT8F912gC17o4HnD
Qme5rn9LH//DYJxFEymLjHNtIKV7nBwmUa/I7Zd1CYaf1B7/S6bEn7L0fEPXIXFuQ1AwMeH9Od6O
23IhrzV0h7aR0R3xEfGOzON9VIYif2d3+kdeQ3C8ZmOokfEk2YslGSwjb+jLKQGRfaJ0/L515X0j
R+vasNQRJ2lbYPVyFW3xDXAAdNc25dhGuPinmZlOxEDvqvXZ9g0ChP1MzqPQmmMmG/ePzhsn9UwS
xRt2q7KICiUtmWj3G84vlrzYchnYMvKRnPUzZpHqRoprAke8T/Uy/Lxpir9JcrbPDvXILI36ga+n
ZUkQbXIB5GfMRsbt3mkyYFlG+rga5Dp3EZnKYR/eItMLXyjv3Y62xL0kEDvjig67989ZuPF76/oP
8s3/g4H5J8QA7wEZeRelBkYLYJs/A1NYTdkpC5nu4C03yptXlKgX2qoZ1/7rb3T79PyDBfKPbxT5
LscAzJqQGv750xVKJrge4N2hJoP6gTgBx1B9xj+59sA2FCGzddbNDCGfLL1/97uHYGgiaKfuDZzx
ZyyAAHgYmMvcsS0Q9ouP3rsp+mLh/AjMqpsNvquvAoYAY7rh5/7rb25Z/+F3x6NuY0QCmYTV9M+/
O65HI6ULozsM9CIRhZsy7V6okrFf2nJgbHYtFqUcYxZshJngjGqyqGHwa7OgPtBaYL18/kD/08Il
bFrZDd1v9WflEvnx78Ll//n/SN5E9TD/hdl44OxCJ40o/gnM/8d/9ze7MWhdkzskNl8PsO6np/iv
GdPI+gsXk8fsyb3ub9Imf/yblGn+BeIu8TNu7HwMEAb/HV8xHuY/f66YoFBhQrRMh66+P99Acbz2
XiWG6kjPw3oJsmrdGfaAJLU2wJw8lZsH1aOs0VOrGFd56lacW+lRgTTYLa9rqslDQrik6YutEajw
yFoIzVepPT9gVKw2tNAA8kC4XG1GlkKv57QIFo30L+ytA2D2EgWZeeCnZIez5O5cXemaGX8FZYiM
0BfFupO5E0GSdR3/CexokMgynfdIhYTdA35e4ZCyCiC3nDrvJuj47dze8WN6EH6mVnw4UbvuoJ9V
9EkTd1+A4bHPyl0sA2gnxG/ks5Wu2jiFLJHJjuFkDX6OlLL4uykKWN6bY5oV20bzYGOTlhveO0Vp
9AyDXI1onOmUA1ginljZTw+9HWgSplk4ZeSTDI6YXbVY2dOUmT78kqoBg14QxmNZNGDN2xg5j9Qj
3S98JXGsKPg6y0q0e9yZ0FqMCiMD0TwWM6k1gEu1pnB1QmJjvpXxhG/8FM0bsnH2veFUeT8GS7ft
zFuUYQiWXsRY4sKvK/OpwdJnmsHV98Fe++tG8bcbWUL+8Mp+vAZsxYekMjPnUJM6xmZgd5sppdJd
1o+gAus9cSLzAhwITEG0E3IMy2SE5HSWLD17txcPVLrZfGBEYNL5WXSJsUTp4+gv6MzCq75y0q3i
oG7zxAHrmtB/5f0y2rl8ghAzxzTO9JsWRP4uZ7A4qjBy3ksPd9hEAn9TBLI9FlGrTm5Ktapl1U85
xb+P4wzmMQ6MLGAo6veGNfnsN9vjHC0vAbscEldRNHz3Oit9aqo82MwYgY5V5jdbc1LUyJn1QLjR
xee5FjULf1SU3rBykpxd9MPP6F/A8yLLB+S+/iMb2S6y41xMtLGQ/ReFd8apBRZJczPz9yNK07Kf
+n59c+z6pTSE/e77Gcq/7VY/Ctu33vyQi8pFTd+xseRAgSKHD3dujtKZfqXpEH6sGCS3keiINY15
pj5wMW6pk5IHK5/cuBLTeXRz7x5Zr94548rw6VOuepCAFo7AZf1L2gXW+2zr8GoF7cRMPaljVFb1
kYbNCBNDN7wM0KPvncnrDpXTOOcJQPIVKivW/Ux4j0Lk1hVQfvmVg3f5zjta7+dZO2eNFHFAbhbX
anWZQjLlp0SAsuBUSGd9IPk04tsAHsbjj9x1KsKApanigGwwPOwMpKtLiLr7iDLv0zjLJXGoZ5ni
UA6L4tTirblnVhnuRukUX0CEzGPsLJN5EdVYXFRe9S+aruRnRkBxggDcbo25iN4ZpMo3OfrqrLwu
MrazZpthrsFq76wmbx48MrlHsc7TXq1mBnMmCneyH73f3kgnO0H/5ctc2tUGv+WxragfUV564ZTR
blKdm/H06dJvs6MdifPimQvOTYfdu6t/6nYCgVG19cGE5BS3HoYQyxrGvSzaYGfnJpn32e+/i5RG
BbOfil3t0n3tt+70WHY4a/IqXA6d1M4jyLnlq+6K9Qd07PGRFyS9n6GcfMFobCUjkcIN14nasLAp
DxNk871wSx9Tl+6qV1EgEPO2c7UYU7+Lgkr8dAyM1WvYYJCaU5OFlD+z7mikeggs6F8YMBcfA/aY
xyFuod+rneMUN2GB81HGq8Ex5EXM1XjJ0+ZBoJle7c7Ovtoh1//qRf1udhbwGuZSmBe/qMxLpKqI
zqrGflzmUfOgGBbo5Iw0e7TU+7rXoo4tLlTQhxkTMD7WJkknxV4exMxJdLgmIF0WCS9Ge9E9brTA
4VaDqROuOEANu3etZ39BLkyIj6XJ0PvLD7jOpCon47aH0ENZHgZyo98JRJAdKCvi3xUgvb6zv5Vs
Meiu9CCX0ff2YrFFespoL7rCFcKvp0EexXqp+teh1RGO1mC9jOy+PwSZZJ5o1vRUFx2mRa6e4K6d
puXngrFwSQDgeJRJe9OJ7slxjwI0XkclnZNd2zeWbN+/TZ43PMweFofFZSHg0GD3yJONFQORW4bC
Nvi9ALLBz60G1PUo+4nBqtzCPsYuqMRuosAdWW1ArbLIDxsdPydxwwEzglWVU4z6MX4IOuhr4qYw
0xN/NeCP5G7/BvNAbbsA7m/oNQWqiF9Wv1sXts4Qjf2XMGMu2bpd1nx3sizct/2cXrSVhucxbOkx
BzFwzKMQ521l1yyxeL5hGFT1VXFAvi/hDVwqa1FbHVLURt5ZXVIFQ6V0Kyy5NXlOY2z1FzqBoOII
7KskFAyiQIMz6UeRDf+XvTPZjhtJm+yr9Ok9dBwOx7ToTcwDg7MkkhscJiVhBhzz8PR9wcysSimz
pb96XYtaZUmhABAOd/vMrnlXM2fkr8Lqsm7ldyAIVj7X+JwNrfEYRbbzTF00S0+Kh5yxvpEUy6Kt
2dvPQbBtBWQF4hrWdUxMhGWpn0hQZ5NJ6YxNvpYo8/JMDMgY0jdgzJtRuab43ntNQR/uRGy9MhMo
LwYZ3gcPv+2KMkframh9xTI4yVvATIJjWnFZbuCpyixzP7fdup+KeOMnlbx0KFDHUDIHqKOivC1D
aX10vbbfcjzDqVqV9t5wEnySPjAiOFcSFDGil1FaGsy8aO5cO1RvbVRnCKotpSDd0PsPDN2wPleN
3ImoNh/tAMEIO4xWt2lQkTCU/ejfZWHh7kGSletBwN8I6oHbnitBWAsX6CJl+q2kug8R6GsEMKQl
wYvbNWgr94C/Xq+brJkIiU8NvI9M36aTrg70XMvDaOFvmm0c5MMw+/M+MGv3M3sB+TiCSKCnxbbc
b15udM956dm7INVPdpW5WyNBypN1A6+jFC37jsFrDpIlL1wlbRKdBl0bR9AkDfB+XKGooNCp3mJd
o882cTCcZDduUF2H84RLjkdT4dhIUvs2YG+6M2Ne1p2TqoTwTO0mG6ua2X8QuGKWHlK911T1p4Lm
vht477QVBjji97zvil1P1zkmJJwfRmy6B8nk5IY6ppG3ghs/s0FzMLQmeHarKTh0OgkIyqS+5GBd
m+nRzkJzvST5b4dSE4WqAUrYK5fxFB2LDTRs3CT3Tl1HqwFsytERE6zstCKDkQHB4+HwXZybc4TB
MpV7QsHzhXwfm+mRnWqxQlUfHnqRhR9FWmYflWQPqMhEoT8HVXWj09Y/z6nDbiW0g6NwNVE5ihot
4lwlbzAcscGRcm/MaKC6kxNFt0idcW/GHVtMvzxgbQmbr1aeuA1KZAqp0dMrUs5XQW+nG2YW9cnO
ouqOKgbrggd0uvYrfKZ++t7EWY2nqBjmbcjG/2nGxJso5zF0aG/sZHwNt9LkW6pTnrrmS+wqiY0r
y+AwkNhauTnk1LmXx8lw0X2HyNpUnYFUbM2vjK1wZhl3nsav6Ee9s8koXcCpiwG9bCnpEZah6OeC
EcAR4RxnZs7AI/zIbbF23URGCiNOt7EYCtMxFN/0KrYuja2ezYbcxdi3HZO6NNukqYfVMc+4MPmA
1TmfSNtYll5BoypOBHMsIgbeLkLePjHevYkmJT9ZNTh0JiTUUAoH3oIJx3c9GyNNDSm9jnPJ9KNU
OUDdcVgxgWCqxRgKXyW5q9z39n5guze0pSIbOwUsLx6/V6Nxt3RDBI/0XDgHbQTTCX+uuEQUcW36
cFBr5lu85qC1HKk6BevdtPMaaiMoCAYUK1224XVBR8POT5PpxhZ8ucTLtvHc5pwTdN3idSRI9nPF
4W9iy8I3siyiCZbreJwPvxdbIPJMWdx58RE0A8c6Y3RxX88eq7SNY+NBiaJ60+ylCl7ZIt38/MP/
Juvx4Y6QcuH+Ws57/81fdUTCqrUzzTo+mmNZv81JXVzpOIsoWfXT+59/1N/UK3qFTY//LadfDyXr
+++JhJM4FIDwUVpWxZbfyETfwBSWX3/+OYtp6Xv1ig9ajEsc+iGfOD8qOGkJzYa+z/DYaWyxkYdA
6nQjxY1F3N5inAED2vsRwZ9J5a/aZfjLqhJGN0YQLYdrogPF9uf/pL/fYpcwsTJdF+s1mczlX/wX
tbYTrRe1nDKOtJvNF5HX095Klp4UlUFO2jDGrN/Gruc+m3Vwev/s/+pHv7LHceN5BP/f9rjPcfNG
Y0L8XZ0ThrblT/2pHjkfYH9JdCMw0S4VTTyzf6pH8oPHwyUXdjUgfiBl/xKRlPtBoJoC1eW/SNxr
/IV/iEqKfigi6jjUEFfRGPmsPw2Cf+i/eAt/Nwz+gx68/GL+LdMqJFJYZ5ZAk+dvo4Lvh18Uzrwo
7ezIOb+DBkmL8bY1YenO04QzCByljTfwXxfof/iBLusFPy1beM477vgvzzHii9RS5/bZsqW3MXuo
xLNPiZGTedUhnJpfCd7fr06/f0F2KVwvEv4YFH+I4tPcODc4GNTZLSPnFUAzfIokMR8bG6/Uz7/a
9z/R94/iVnOvbdq5GHEsq9dfvloNKDfsUlOd03yA4uhSt2K3MwIw9cjgz+fZ/+Sm8DHqwB5/sTD+
w7fkSbJ5GjyBV+Udsf2Xj4ay20/CqNW5gbt5LDwmiCua7Tje9yETiZ9/zx/07fcvyhNoYn4nt8r7
5ocvOpZZk8N3UuehdPggV9eiXw2JYKDQty6+o8JKdHQirYuVilBE3zwps4TLSGbLWAtZ+L9gpP/9
6zs4O0EAeiauUWYO3195mv6CLiNafCZ0ydd9tz0J9Lj9/+dn4RZB9F3eDq764YEK2dJlEa8HKpMH
tBdlgCho85E8gNTPP7/Qy3X8/scJ1JCXug3sHMb83/Telo24U3bqTMfqt99tVDI3fnE3/+nasQgh
UvNhrFI/3EzRY1hoZabYvWInS7ye0YQH125tzimvl59/o3fyxY9fiQSzCVt40c1/LBzx6FzsZxht
Z3ANTEIsAiVnMzCwrb17v7wqtV/V0mrxDjCfIvz8YQ8+8Bf/jO8nNMsTjPeLZU8sP1Ulf3xgAskY
LOCMch69VqJPFaaxqgLfu9Ic1teiQvHYptQrEd2aO16v7z9ePHvkP36NeP+nO6AUir6/3GlX/PBE
pZnvjHmq+fHiHr7HMk22YQFZK13/imH9Tx/F/NKjvIhXy99GsHQ+1MSNKuscU91FWHSZARrZyFLv
LWbCn1/l798tLN8KbUG4vuLNAg/lx8dXR20JFU8bpwCs8oywWOvnwsqYMLxbCIvFaPnzTzS/X4KX
j3SJoQlewe83+McNokbsRLp1/ZMIqKDAS4qLj9q68R4yGj1fDZRhmGQznXleQklViDMxJ3Fydpkv
DBt8SUDYFpT8+wrSKoYtPACUjhEGNfDhxmb5q4vEFvm7XzntFQ7pU7zpDgN5bPTOD7e/8MYEngWn
syYT+U7M0bwrY8dgwtCkHbJ/Po0hcaSkJjxDdfDkbE3+srsax8C7/49/IzYabmRg05iFytx+GWXK
o+tHM78rSalitBHgIAh+mwPTRjOkopbIBQWAS7sDAP32yzvT3MUwV2M0kthlJW18be+WZ473QD4T
LuAKU+B0yyiDGgLHkv4nCM4UGkZ+UJkHs7H5qxsXsNcm9yNiN1kdB3Qw4dCjk76o+AyPK/3OMa0q
T4iV6jlFr0CM4qyOSp4QrUz9PEF+mvdGMPsOSoRFoQ1Nz/Vmqk1gyinQpy9pQs2Bq+kNPuXmMtTF
iXZryBaNk9lVGL+Yk88tc2fLSZFZPTqf34uGijZ1XtNY8rS/c5YnUiJffh/ROn1vv+ZTKt/0HMgD
RvPqvnY4suGLBOIShwo2K0KcvUjMvGHMCbO0gUHvrEa8vipIjbU1Kq5oEAefOJxShmlZzZe6aT1U
FgTaFhszkiGOyntsg/Mn2cO20b7iPuXOgKWbIucvaQ6xYeVYeBnmJlgK1Kba/9QRMcHWG5Dn/70c
M08AP79XLKpOMMR+f8sVvKl3mlYtCOB5VCfLIBmlcnJdnmwV4VRb5cU0u6do2ZgYCboK4DzqDDDa
3nPgwXmQCWNp14ONBl2g4qnBGEZjopNyNack0e2a8MQEEEAELtnBZb2k5w93eaN6iiYk6YWKiZGb
5tu65b3ogB/KeIJDug3zpR0iMnK41ZOd47wOSg9ANYZT3jeEzkk8mIXFs9wnhv+pwf2HQaLtaDdh
FnGrTY93UUvD8LgDGMCmoy1sLPbaCufL7GZzuDZjEORQU+1XJwKWyjR9qcuyJ7N+CK1ZHuYZl+FG
QuZ+Kfq+ePTmeLoAoc02VTOWSJFGZnqoV6I+xVnZ43tcbPJNRtkZRKKy24gmcB6zbI7RcR0Pl49r
J9M1hzVxzlUEpIUIIglgu7HWo40qMhXz9JiSysUXRy4aeyIYkoJnkjCWaIq7FuAsBr2gy7+Wdt1+
8xQIeJuR5LX/3mOGPRNoWZeyMq2pHMy3g9DopOhj+skBV9rsGnty3sbZNTfNUqFWNgL+Dcd0l3ht
p3EEvretlV157Se9CXh4bqKX0DKQxcpW098Z4WaivOyMMuzCbGkG51nHebujmHl+ccKhPFkKgRUe
gZpfMDqlW3pVZzw5PbfRC2xol+lQvBBKc9tN0S8wdlG7+2Uzit9lRBnd1HVubOHuACDsZE6yC4GT
hQlWXimC+y5FGy/SSh8Teih2k91NX4OwHLaRERt3mNzzpzjt1RoeHvH1Iga2WxHOddP61W2B0nr0
QW4CmUdrpDVzlyOfJ7VnXCvSASz/VkAcLiXNZ24clzI3DJQVswoCtGSPwnK583q4YqfrHXDhU85X
xP2wUu+VfZyrgw3uy+joYdKCIEcQBUnJ2Mql708ThNHrvmh28IiQZyPxBrqrfPKzmNCkb467xiCJ
T1heoDO1+R1vJeoEYe1HV46qEIpCwR1FOUiuqLcsbkXb6dusaXmoDToo2tf3ziRDJvwkmqVQcgtu
RiZnwqtssAnsEJxgtW2/hLVgQSpnn7JKSP5yJdrex6XeEdvwutEW2zSOFgGzpLxnlbsBMSMJ6+U5
MNV4SwLfWLsTrpi28Xkfe50dkDqRimxSvVDwBbiyZp/GLUsQqzEbM12y2o6co5omYQvn9LP52GvF
T7+L7OqgRhjIB9tMQXlqHtt16fbEHNKsyJ4lMwP2cxFCmWmVCLwrGnug99lJ5Olvk+7VquldeJAZ
IZttkajha+4NVbi2U8P+7DuBf6wjvzlkBLoiesBC1FMCNtFvjOdfEw3by1ZxGK5hq1bNE4ApOgRQ
+0rr4KHXXveguNdOFqfbaBgQ0bGPkd4u9MfZD3OXKZYaPvZ2nd8zCP4GZOZplMq8SZdYNuvqUppF
qHCrsH5/oa4r/DLH8fAQdi53jl98sq0oR/JXKoTIzUA4Tif6Uhr35NigXzfjkOkcGiHrODihJhwO
rT+Ks6rK6VI1rXXvwEU1VnWedjgeuAvJms2ODysFyMsW3E52GTHq3ZChyW6oUu/u89ir1nVpNm+q
N7Jt2c7Wb6Xv9OfW0Rg47EDGzqrxwGmk0SJ7dzPSal5lLBdIn2SkPXWCPfNboI3hYWjD9M7sOnEh
zmi/pIOThusaEy3vSqb8aO5WeO0zEr3UVK2eDOwUzirqw+ZVxvBP8cTRt4V18mw6wqCdDXJCvTdZ
8og20FAH/E5KyjnokR13UVZYj06q8dQXFo0RcRRciakD0BCJEnhKODwTi6y6rWgaFZ8A8I/22isF
7BQvGLz02qGpVO/9qGsOnHKNq8Sdy48iriUx35SoyUoarkgPHQ/P9cAb/pvZV82l07rfkyyaztiw
8myjaTpuVvgNrCM1GtUeogsBe83OwliHvdvfhbKnYKBgSKV5LrP6OR1bJkhTZgPokSyj+KahOFS6
L4aNzMF/rLGfykvrTjN4Br+C8+tlLjFxVt+vpXS6YMd8a97hM1BHpSpMNZlDrqZz4/smN6uPnTk1
n5iMqS3lpCkd8iNGXWKzgDJx3gMST9yNpaFV4WCfoy8ib3kPtWLq12Cy42yjuFS3PfyCfZEBGMIb
H8Q3UpAfFPVgXOy4tUJacJHTPcOq8fbqwt5VjWsPIFdiouEdz+63IItGGpGt9g38jftlcFon3glN
mSLDKBOxPykzOEsBDS3foFJXxBypru0Obqu/2dEY3tIxYvGWI+h/soaRWoayBJQbQTWaVgq7KfDv
or4x4ItuJXPsduOH7NlD6m/he5FrBM7ZkVg7px3WCkO5/VPkTCXRu3BObogPYVsJyN/dFH7GQK4g
4XIXGRZ3DVOmyUxQD3CaPo0RQ1L1+wn2v1roL7RQvHS/Anc2KJT1j0a65Q/9KYX6H1AtfYX8t8wr
/q2D2h8gGVNdj6L/bwVUfHBARzFY4ETHbGH5e/601TkfxOKvdPk/oJL+hwqovcSQ/yKzYClBTTcZ
KADvobwTVfJ79ag2HdzaVUh7ti0A0mRZ6PQtJP9ATivtKGoKeDtQdo3BPtZTcc0yilrgYQVeF36X
bE03Fg8JoclpW8sxvYkYNqfEGWnz9d16P/qxdWoLVvW8j3W1sT063JgR+ApeRAoWaIrs6ExusrwS
IWTRVSmzK42N7NYtLW9P0CHaBzzze5Uy0V+HuRFsGsY6+zmO6mOKsnshsQSVgd0dp5COjqRVPpDg
nTLCTHGHsXrt5pIRLDD6tQVEep9wWmLtLYP7slJqWFGnMB478VuazuUrKDHvMqcWhzeQjC3zUAoV
hiWglWJ/vxlIOFOw4PiZWEdBKY4mkNJDWkvjbWDS+c3VsX9jJYV3LIO8/hqOMgCkn2vzNo50t28t
q75X5JdPScpB/v1Mma+tRH5NRAnVyl7OgZm2YC/RI34diiI8N9Q3vGE5qhm+65K+Hc7oxymunnqc
aPfJIOnWjrz+Y6Tb9sH32xEkkTHXvy2l5U9QBFK8VDbnHwxeCTj5wqcvzytoNKSXaiV5b9Am4Kcu
pB8T4DWFTB0usOEzZ3UoFF2R/ZbFbXvw57jdmVhS3mbRZVccFG6MObRPad1iQg/m+awDkjCF7TY7
d/SWvS+cItLSUydrbmqYPkHKIj7NVer420gU4Cu0sjNe5YD3eO7wRUcfKIcZdFdmbBuHxBbRnqTK
EjNX0ee0jRlWYpMEg4+5udzmuG1M4GG20HD2rJSWah5AMJeKOJPy52bdlcJKV1RrBLto5giVhWzN
10NTRExyLabb6EDDN8D/HfPXcWnsKzJaj3QSFbexY1NoAT7oKqxLGNws8aQrvfyiWyO5kgY7ZmKq
Ayw7bF0ucc9Sh58CvFxIDxiHfiOpqDQ2OBtOUAY5qdQiP8x65hgGJAZui1eY13Nu+3dhMEXrwTPA
VufAwKZ+49T2dZz5/VvhWulR1OwuhwTQ56Zvummvimg8zzOESIqF2oIIZRI8GbkTojVVskq2fuGa
X6pBNN0qEkN3388D0JR+Ss3nFu8qEJii6tjuFNVLDcZ77evBfOWgUIO4mdrpvqHK2jsoYD7EgDzG
87GcGuK0nPEx+kQRdhWO55+sXkTnSkTqNwBBogADwEO7dmu8dzosvJfEFe4ltamawOaY+o8zCQV4
fwBq4ejCN2QPEjblziM8+0pzlP8RF+5vBnubjaNr62J2zvTV1jVpocY0y4LMfVA8JSFIEtSVBBIH
lqv6uXVBQnHQT/TRC8p2AwwP80GLmfgqkiOMq7a+wwzq4ymL+T1D7SD8ykiTvYme1yB2sOn0XbMZ
FWdGFflgU4a2OqWl6Z5s0bjr2YoSj+uAk63sOpa12sLZa/iavE6m4nvZG/a+jEU60kPRBsRh3Vo8
yzRCxlCsqD2BiGlNRj5OMPvo7BhOVnXNdov6NL+02vvaixUX1s2TzwRd2SRUJlFaVrSgOwbhCKrS
Mwb9gmNWE2Kmp/BQCXqdVzj8mhsFXuGttF0AoY2Z9JiBJh6D0GcrnqBSkUZSqt8ZXlS9OMM0fEXY
GJ4nVZgXCzcLqYShIatskWUP1n5gVZgL/ADYO1MqgGZDcIykMci1KfRDmDZ6w1x7OBN4JQ9PX/nG
KdyT0lO76YsC+y2VEfgEYvowUpbN0lTVfhT5I86lbt/U2CBihryEogFDuNDFUVN8wq/bSowz2l0/
5tvedKpNaXX4XsuIUhCKV5ObUZhZ351VVjlFu1b1oOPPsxHCQ5pwSKTiyZtIZUrAbti026cOenRy
E4z4NSUjsBszIZU/mxklBXkm7jmMhrcsiyPeiHQ+suH+BNemuK+YL913ZhNw7ouTJSPvkLelWg2w
HAbVEyHm9JNXOAs5aOBn5cWak2tHBs13YTA0YW4vZmFFGyBgCphcYBNh8rJs88pbj/kUX3fS7wAY
uhXGoCbPrxNf8M91UmNnNiSEEFwMzU/dB1Jn1o1zVZn88+exlRfbLgKoT3MbPCjiJcckTodH2C8e
pXAMSL5aszHdFEbY5fvWqEq6/Kbg2i+1foBS6x5DvvgbMM/5OEy1DSCBvogxqOYXnEpjuZ4rYz6E
ZjbtEjKdUNLablu1QbdNW5v1qIvN+SxbKnuo6QGZNiS3VdbVK7uS1k3AQEyxyKbB/TAHC+lUckoq
wxLFRbn81rryNpxd2Axcz8e6HM0rP5mxCSvD3SdVbdykad8DwJIDOG6fjX3QqpjgJTSnVV2Nms8R
7XRCvZvukGgHKPm+f+zNrvkElT+/xezcH/g9ORMg6bIGTuHCHm0GuhZWTHLFBuB3BP3K8qu7wRI5
jvPE8tcek8RtZMfikFSZuoFMFSCm+eOx4cVIC4gcrgvfexMlDTVmY8lyRcaveopRNV7EEKTHpjT0
noJSg3aTnqWGxy/iJa0yy15ThuXu4j5JoXuUwws5yGGTtqaDCBB7N3IivN5Gy6JJczly6QxNZN7W
tZTlQzH5T7EsQlbsiJjQuWqqzlwLWkAivLCD/xwTEH6grbOpbp2ahMfBcv0KpKrjpPY6T4CSXEkH
/tte+yZgldXURrFeGN9c+VLO00NdhZuRefG0syLH3WnfcddRUeCRTsLhDhUFbnJbM+Y8dK0RPdna
suNX6fATX6ORI+nVAzRsUJ7Ogi26mOaIl2lfhmksuhOPrKwhyfYFZq1Xym6e2fuOn0E9F29JP8pP
PhzxR2oc9Kmq4seqcKdtblX5ESlVr92uB2VQMrLI5mcWwG8qjl6T1nl2u6H7zSobdhCqhu3e2N2z
6xvJAS0ru63MbDuo3Lji5kAkqXWKrtZW36zZJs3b6mqRwiF4xmAr4+xQY466s+wB7arrVFStdA3I
9NFzuhqpVs53EY5CxMZysHPjv0eo/xFtaZmC+X8ZaC08pz84TQsw6v/870tZtK/ft9398Wf+OEGR
Q/oAXMchWcaYkFQixQN/mEk4KlFdB+HOYowrmIFzXvp38wFDQ/4TSTSgSwzs/3WUUuoDxg8bzfN9
FEoQ9D8xkxDn/OEoxTTVMTGBWURLGcb96AzQ0OgYrE7Rjav56a0zIwdAQUewvbYrJ50ObplaBXi5
MEp4EC19CWVmrDMAWl+aAOY2YZxc6rUnOLofo7lCysHF7bzNtWRSV8QeSkiup6sSlmT2OZ5Vheo9
iy+JFY7+yoT20q0Ew89p2QT11j5mfv7RZW4gj03l9/1pBNkyXGoMf9uIQlK2TdAPIe476UUz8F8T
+m9XJPuvRDdpgDnaY7KQFLPcQER7QcKuWaUjOHf9SLpgSjzzK5nWDrXHAoXre/i/tgSZAOkpJ4ov
wD6GI55p92DUXX3sy5zENImD8a6vjL1MOrkppf95KEZrz6ykBZNKJpJ/FTzkz6PNcgDWFlbzNF5F
vkmyZIESQ3QaUhPVpCuzhMyAa9U2r9gC5xmSat3ggQwgsK2481xlMXccvWRsn1QyN7eNHhLnPGBw
eOOKTOe08ZOgfpyRDI9trRq4EG4dUvWzYCu0GpxR72tPR9mW8c5wKRNFoxytPExHTFHsQGrnvbke
VMSo/pBgmKccmjC67jv3TJaJIcy8Ntm9wv8YsBolvOL9sB5lfzRz8OI9FnLSsA41mxwpvffeWiZW
Gw1u7Lm3pMm0bEKmrnxj/MKuXifffLjA3yYKgQbrWhaNnZsPLpTdHQv+UjCsOSo/IQABNWa81V8N
GExPDoBqLlSdBhEU1C45xpAyrW2doXmaZb0VMbvHIEqHm2YiKS7iOOGxBBW6mZgorg1pmicvSctt
CDhlh+6bQtiJbkAKjfet06kY/m0mN7GPvXydVW148jy25QS5udprmXjBgdARjMHMmuxjPoqafqG5
eS2lzt5kW1G656eNw2CiWrJKXuABtG2TGvWx8c1TYwGVVhaJ94Q9tHlQRfcSJQoQFtVNNvH1hOhZ
qXT4EtZKnCHWMGlBkt73FpWDLh93ISmm9+ZsjncFKKuFDMuuUpmBiyLsDd0qlSI9L1R2zAek3djl
OsWxHwTHsDZI2BC1mbpyvGQ+sQuDjJgIPPwdbyYIUAT2wIzjwLl2IpSJTaecK8LHzROVUcELewJ/
V+Yz6IjEUtu0SotTZ7r6I93O11TM2XfLk30TmI3YoAhQI1GZF4ROCKoxI0fP0jbpDDioXAEtvpXm
JG5Khs1PoY7nc12p4aoEp3NoMhCGU+yE+yTp033AtH8F6Lz5Ioe02Wun9h9ChWiLPUJeean7aZbi
BqcS813w21cAaWyMqxWn7qQZPttVOUSrJB0HtF5LPuf2Ik5201xi9cwEcr1UHbSgxvpmuB6w5Jar
sUtnqgk7sA+Op3xaTEiJbYxuqvxV2jvqQS9qKJzvvnxT3hQ+gnIOBVnM2v4NNjGiLeUb/B3aOBLx
kmsM0AhN1DUdBwG2PB0rEN5JAkqlT0ZaGkPvMNpOsBooevJWnQPEtLWxDazcro3PJvr4I5EFJvFc
n0eIFwA5EpDecrryB6QiOw38g+FG2sNrXbknD4qIz2kpo2DMKaJbP/PiQx+UxRcELn+TCbY+K50L
4WynUgnCR+YxcJL7Nq+9I102I/PiyX4wDZhuhAomSRrFCtZDCxlToFOAuYPzAg+D0sqMTQl5Heul
zMJhlUcd9TiDqZLNKBz72fYGf2OZer4vUc+Yg9TD5zRqsDNbSblgKVA6end8M0Zodr202m9hOkC/
tKt5i8+soeNbWk+Seoqb2USO6kdvvp0Ku9yZWdjeyrrW58AYxAPRAWR2EglptSvLJtw2TMlePd3V
G0Xp1n2iDIaGE574dZR0xkrhr/8Ge1Ucir5wny1OBMZm5tHaziw566idemYUYTRsipKV3xuQPVyv
dy6SqsZlLGwRGjDlx7AioOYNdnQq/VqzeQO/2jKf48r60QSZqW4fbDoLErhiQbRpxJRxyjGhUQcj
xBjTxK4/1xRarenE/prndErgvvY5xcryQslDsjasqr6ai3K4y1xjSw7Jv1S9tJmdToxbjpZjpBcY
N9XGRC95oQpRPiZNpi+u9qYHMZgNUSsn8u+VPyIVeoS/yjGICfcEalgz3BI3da/TzzkxoM+hV9S3
wHmDTzoN4nM3VrCOCL9+NGs1bZnp0PQIrHMbTG21EqBVoo3i25LxIVXRHhlV9LAA3O4jhiIE/1g1
xcYgY7R2bFVyNI7ELTMKoLMu+sapoEyyhfc7TGcG8PlSyWjKrVcqi+vYDk9qhLJr98y2pzEnCEKT
xXwyY9N5k/z9xroMiviW+d0Au1T4nxnVNAehZl70XoGwt2rCJt6Rk3Ou3FjrR8ru6hAzZQ04NgwQ
KjYeRCP4X4CptKKh8H3H99/5wi/mCzifFuH9X1biv22OP39t2v/1jzzS3//kH1tk1/3AfMFxKN56
L3Be1P4/tsie/ODYknEBIQX0/vcRxJ9bZKYN9FoI13NJeHnOYq//c9rgfmD+j7/UxaClOKn5/8kW
mR3391tkTAcOFn4aOFzTxMj9o1U3nNSQFQm2Ajy03RkN1OYlL3VzpqpJwXlv2cOgDuT3FrVUE5Qb
diMjAPgFVcQclzFzQCfXrm79+sH38C36VuZ/QtjL9sRCQyjpC/0IfFm1696ZSOOCR2ogtdF+kXTB
QgZiW7fyAZ4C3k9tZ9P7U7qxF9hSFahT4aUdwMsprFdh7oUfecdRlMtcHHnMSZ78YfiEVAPFSQUN
UIG2x041oJtQf4LQsHCfMI6Yp/YdBjUuXKiWzVG/7Eqre3uqYtCWM22ztXDZEpTGXRzopGE6mAyH
GkvVZR6mYjU2lvg8L0wqDLfTY6Anawc+MLqVoOypgpyXbw40scGP4cQ48+BcQWDgtRINU/4QRra9
wyWhwRnxn1GnzDPbjI8UkNqr0IOg5alp5/VAlgxWok0IN4wjdazahxQ3y21QmgR9sZASvH/Hc5VT
xzfOPGOmfCnwV57bq63UML0cmG0b/s0pghY4MlUivTB/dmHkWZ+7NNUHE0CYu5DCzC66CeHFtBs5
CZVt3D6SEMoJixdZOKurFvRWgHOJ7bDnALQPcsYOQ9F+VA3+qxX7HXNr9LJmJj9ZEMaawuZ+2N3V
7MlDC/AMId/edAsDLQ3aT0ExiZM/1B+ndCKJRe79pR6S6WRGYJ3yyYs2eFeWzJi9IbQV3jeqsAq0
+TK7eEleXQMAIPLnZ3nk8t4vnRuUZ+c2tRhAGZHbPwd1QIS4KpOtHTrjFSGgr/hX8AvhM3MI88Yh
ZXRJcxp9ovmJY62thRmXLfS4zAQB1xUQcUyrfUIELwCguukxegfPDe8QuvEdSFeT90Rtqug4xcR0
B27PPidhZT2kHG82jP87yFMkjIGC51yyQef1pVsQeBRjXBPrx7AziK/Ywl/cYaDFN7eL6ojpGefI
wtKjEwG+N3Ea75n3dveIZ4SOyj7I2IYGoPjmfMHyiXdEH113RcaIfxhewLKWYmNOuBepDMNHRCEq
B6aZu7y18YNv46LpxV2/EAHThQ2oF+MRrUkTnAXQgYNtPhNMeBZQqmuBd6J2RU5xjhNrHBe0nNR7
Qouw5UJmeDZkwjDQX4XsqB5IFmxhrQAY2nQFezdRxpQFnQ6uaeTIQ8iac8/fAOHXaqJronpnz/GH
I+2DOW4HR0WYysJmkBcMPyAUvWCsw3WHNzd/RyzSZAf0SjBZWfiL/UJirCuYjFO/0BmXMWAHsBEe
WnRkXNhXd3KWHjoZPScoivA6zrgGEyraGyb0q1GUNoE/K9i6VhkdIw5q20pzmnFcw9iY9I18VnU+
2at2pizRNQ4hPqs94WAQk440dnZAB7IvpmFXLIfZcMzSJ/wnnO+Tajh7sbtTRUu/UzCZcL0aRXSy
Tuy7qMwpFXSovXUG9uZenyr2AXnF0NGaNwwx9L5X5Ft7Mw8vNCrQEd79X/bOY0luI+3atzLx78EA
EkiYxb+pQtl2bMM23CCaDt4mbF7996AlakRqRhrttRlFjFSs7mIBePO85zwn0/oBYpE8yd7vruAu
Go/0FiVDcUFmLg7LQhGLT+Pa32FJLPdZcwEv41mwEw3rTonTTIPuTvJfXYC+r6+swm7TjSRG3VG/
0AozlGsg95S7Iyg7r2tv7aCzH3zp09rkgppIJNiI7dLo5RDBD/K2QZHnL2Dchw0jzXQhHdrguEHA
Z6b0JBmHZN5IL+j2a0wDa8h4jQ1y+TYk8GqT0fP2CZnlguI8tq5zhEkoYq/gehQIbxK3shAeTLYr
5VJsa2BFl2kxfOTBAkelL+ic0i27iiKqDY14OE3uliGz/0x0wy52nuOpS6eMgv0YW/cxkcSjbZTm
RWp6zbar/OzAzFlu4KkdVeObjKuBv6u8eqF11hiPoqvMk7l4FnSGPDm5kzNTSY+N0u0nE19g5zNZ
mQKiuxVczJVHh4ooKEijx9VTsXeYGpxqGwze34aUanA2X8hCZcO9d8KYGAa2aE9tQLfwJoMKEhIV
f99ZME7qWVDCxiV6lTRxShYdVHdekHRYdB6EUqTWmQE12k9DezGXZbsz9ay+gAGdWbo30y4rCui2
Ng4ajWR66nTwyQe1eIpl96UN4mE35NOnsuRYaOIPpj+Jx43V4R/sVHwcJsCzZYQJDb5Jr8jC26Wo
Nv4wytvJSUto94ou5OwOR69xOyXZ+5nP9RzNkrCuWVzHXqn3s5sT2J0xaFEaMSp3LzVwPCcPYo5G
49Cvoeflg0OBJG4vPte7dqAc9MyhdKFEQplxvQM2bXUbkc6Ea3vTXn10zlQv5o5COG3ukiho9H3J
ec94npSYF3gunq/DVKqVv5tXHr0lOVUTzs7rLWs50oF4T8kjOW89akYZhUnheswhYG+BfNsbwXm1
xkUIH3ahwElS/aDbG1ELdrlN1uknuxnmJ4p55rMHo+WCShx1YIM3YTYmZORitc7Hs+nmE7f+AjjQ
PCb9cSlNvbNK7pg0lLmv6HBZyDxHJRu9VzbgYa+88/WQnkuTNgPUyh0OlGm/CD/+QoeAcVD9JN+r
xW8JqbfW3l4rUfFHc3vNW5sPiKp3fGpmHD86VCeFXlZSW8mxk6EDq/4x7TT9RaaWw2aCfzxteLrp
aZVgbDorhjLZ9aJrOImLZQhYjmSjuZdqzdL7C9EDnJsDmxnc7GcMS1Ucal+Nw+kNMEm9knEy2tZl
8IvMId+YthPcWBJGCJFrzFZ7jrnBjiIPTRuDPbghYAvzReGhtMI5M7NbP+lwRQQZu+vAhWFSIyRT
hhfRw0h+7UiAG1hLm8+juTGXzlt1saV/KgjQhRFq02UJLkLiAZ2XZ22nzt5Vkmoe4FEbUszDsvIk
bV4PpIJ+khEstjHBj0g5PduzUV47i7s6VA2an7alK/yTkzrmE8Xq2TZuTAS4eLD9fN+wgmXdl/cm
BzhWlty8NdkM5V6AxvnkeOwrFk+a5Ya/UTCKBfZp2iQB1O+mfoBu0A3gRfreJcyN1FrewGEA0Iq7
etjRY3LVyIk2+6nsL6eBahEXgyk2XZIxt6rohnxHR9zaE0ZVecBf2hmUDajNAg7Blznyk48BM/cH
sbjeReQkFaTjZfQuFbZtN6RAMA6uSlNCq1i857601dMSYe53Y+nsMZ7AEMJ2e+oA5lKikWXui904
47SF3gl7EAsSzxIRXBXZsnwVBp6cvqVflftpek6pb9ktreM+jyNVutucutxob7Rp4oe9iakzRmzB
no1dFAIndld3QkdZvJxG4TQ4BHM57OQ8jhfaGyfaZ+LpTmGW3mTVBNhTsiCu8yZ5XdqJtTxdIbS3
pXW/1jU2sBEFgmJZYzm0oU/sOP5T+jia3heBw+6S8JO+9lvd3OOV8OSW+3n2DSlRPQSVWTzH1OTG
2O2z4Iw5NzoDV6a6qYnavcf39cJsY/fW1v0EBQOTttAmb6ClsbE8p9kt2DWY/RGWpIygh3sAhLg1
l9V+cht5yAoDTpTJLN4ExfSAMdneG2a3Y6uV3aQx3tZsxaNm+LwuuEmwrS1h5eI7xr4zcuezaWLY
JitkNV9xq8sbeRWTerupVxxr/gZmTZlRitIkhLpiW5N8Jbh6bzDXFes6sgn74r6xXpsV+zoKAQF2
WmGw/5z//5cqEmGbNkfl/37+v/46vn4hbPzLqu305f//v19f8n03ZrEbs9ccHUnQt/P9bwd/Qvz/
XoYJzINrIQj6rCTHabGR+37Sl/wr6fpESddIoORo/lOS+s+S1eABfzzpswnz1rchtm8HwGt/DqMB
jZ7HqmvsKy9S3uMyORKV1DJY5uvCDBfOVi1NQfUZuaK18CG3tDZqyiQnF3DTQJbmUvIAEM8y0fl1
jYUKr9GMor8FC0tF8oC49miPzvjc5wSk+njRm6RZxLwNRp/DbNNnNBG58PkOw7RYd4Ot6pdqjMYb
DY54xlJTrbq/7nikt2Bp9imFicBgM+DmXT4OGw9Xy8EN+BE3TZLN+TaO6/XItRDIcZaFUTGZQecd
A8fSQzjnmfkpG4DVbOgTy7+0UGO4OOVYQg8r55soQl/dtLR+m2HZkLXaYG7OvVO9dA4rFWtg0cSJ
h39rK9mIM10sC5w62S6n2KgoGi0JwsH94wckdRVpBsy6LUv7VtDtdhs4WXyns3y8ael44QRf9CGT
P6JepGoMj1PnHUv0gpa2i1rHeCv6+T2+lhyl0elm0jB2Lj70TdN7ugGmZ9Z9e4wsmQ6HMhK0yB2g
aeTx3utSU5s8Z0uG2G1OeO/a9nRZWVukX+PkKKvmkd3ELT2pmUsAseIk5BdkLJ84PjjKvmOGyjFQ
uRYxW5lG43ydtzDZox2EkS4AIBJ35b6BPRdvBhtzJ+EHKqkj9iOLsUeNt9S0leQF2PaxGvCgupvG
mITMAK5XH01CydGF6KhSC1tHjesXx9NHDQsHqhsSCwck8mbFeO57TkHmtbWUWW/TjK7UOOlyk08C
x/xzzCJT6Jc5JXnTfemnFqT4RuZaF9HtPze8//GGF3h/fsOb/nV8LRtQMt3Xn+576yu/C55vRmnS
/78qmr+KnZ54JyXAG/JnuJp/4U58FzvlOx6lFpROz7be8KW/3QKBS7gQISA22p7FCt+0/84t8Mf8
On1QDNVEWvEBcEtltPzJWO0Y7gzSkq9fvi7Ebc2qSrjx4+8+lP8AlPiDnrq+CQJtIDk98w+U299T
F/p6NJog8PUR8lm7mT2lQ7Qpbwv1r9/9+VvxaPi9Ufzt9wFbgU0ddjLz3U9vVZcsXzLChMd5TPtN
SpDoQgia/Kx14VVQGnQsaQg9zFo6yKvQPf/87f/wcVKuxYeKKQtp2wZE++NvSiCJmg5XEFyqpgdR
ek8+iLI/f4ufs8jwSAS+UOGRRXb9P2SRu85YBjOy2qO0pgd0lkfOA/V2wKWCj6DlW/rb8/s//M0R
PPz5AwUOjeyPJ4UoE+aV1U7yO2yFHTPpzuw8j85kt2cIm1azBQtZnnMZledidD5QxNLilY3p1GD5
R4MmkSoOPmQtO555injLxoOuEWxwqOanYcL3Rkh1DOg3xMdfE50LONiJ1mrWLWOADBmIkyCe8klk
0yEeVQ9kb82Wdr0pHhcVNCsLdShDzFr2ddIO7CGTnCAfp4/HBafEJQvmCZVdeB1bLEABDy7ksad0
8UgulR2icVzLG0ku584lEwblmYLcIYYKNYyVhaJOqhBKYIujD4V+HLQ+AVG7ok1y3Ntl+c3xirs6
dT5jrLjtMYVjrfDLc2POH+MRp36wDrAso8pNaWc6zBtNbqmVsBhRdKTKpq9s29uTlyU3zeIaOBJw
NziCY8FUT+71TH00QEI3OvNMe/QMKzpnSUqESXlrf/n4lb1g8IBon4aLlWVQcdv4oXedYjv4+dYk
mhV6NcbbeYrGIxjWaJeZc3KFC4PwH+UJkb8gVMUc13esPvtlG09LHICIzYZ5nxJ0fGi9EamL4Wsr
UO8uGzPLzIuqsTBwVOTb3A9O5RlPST52N1Vt8ef48yweaivHKQKK/8gUicu96xD9REtuIirb7qpG
ttsJim/2uAP5ipQt9kxa32h6qixs34PYk44yH5069+nDxqFiJKkYXoaUvUC8NRfr0tBe/JAmLJCr
lDRw5LKMSVp3pdqmVnDSRhddcobtbhvNsrPs1GUULPYLbLv+waEg+kgPo3VlzbZ7LDka0VZGZmro
q/lQlfZLwoofaSGlxDfz7PmI9hjcmsQRDobddFc6Nur3Q7GEAnf7FUDbhtqdpjD3yPXtS+3KmNSW
2xDdn2V66AJnuIDDl2/IgLnvU/IGUUQ9HM50jw4mKwahia7Gy57mMT5zsFznzOm2WfIPeGdYZpKx
Pji0T18AOaOtIBlZpw/xdGtEk3UQNoZQ3M4FKkvvnGSj2ouFsC56RCzrG8RaX/CNxmxGJj02b+2o
XV6VQXij4KK5HOPMAGvuioM9BxRjFkj0ZA2pRgOK6IWt2fJuMXV2XC+wZsmdzdE+apLlPBt+9OLn
fQV3Pw4OcRRNFzPyEW7IgWUtgOYDmnrEtY8lUTgmiM9omBH0cxbfbjGdtUisy9XWuY8yN3ik9y9j
T5xWq+r5Sp7lKbDI6MR9b96lePKPYrQ/evy9GsjN93ltYjn2+KTtVJ97h9TMGHF0pgmgD6NpzGmW
tZBqdXZlqJbCYNYDdC3pL2nsI0cmJnFPP4rHU4QFeWcZ5u28DPseGzBBUyCrNRmDg875Y2OE2A+d
ZXhYdNVkhE3b1XtiOvYrIcN8Q1jc3al53zax/SAl+4DKymEqV96o3g9GY2NENf1TWk42fdwJ6D22
SLskoVgVubnR11FBZJUzfLOgP/rFJTckfbLmgLlYyJeuRhdiS2pARogoIGkiTslmQlVBdUh4AJBS
wqi0iWNq2IrSqq5V6Z+KUXzISwi7IrIITwAjdIhZY9BnFQT7wL+Ko/xrRHgFH7XaeYOgdM90Gs4D
9nhDNrgMNhLZOuSW4N6kSzZfBq5VnNxSdEc8qXlYT3p6rmeEJaYh3tkEYLlsC5cLiI7meXV9GcWT
NbUmC3ntICVkLlhBPIYWFSrsNWRhkzJJenRMvl/W7M5fODDgrG7ZQihVIaV42aNMJI75AFbplv65
YUsEmsUA2bAd+CkOXdpzLgs7nVos1Hq8KZVvHOGxudu29T57lo2VfQz4e28jmVEw63sPhZqtQ0Ur
OdkvB4F6XNKjyB3qeN0gOcLWXnexg4QEJeWNm1r5MTHi+KMvd2WcLodiSVaRIpk/WNy5QuEAPOZD
Kh5sH5ylNGme2hh9Lu6d1t25VO899dDSP86jm1y7naufUJLDmrredJM1XXc9WE1Pz3zGN49AyJHI
GHUzsDtCHp7f2JYKLFFdvodDrU48Hyc2YTb3jBbaqnvRWyUHsFAUavhlrvjH1fAXrgaoAdZfDvnn
r536uvw44b+97PuEb78L8O6uIB2U6pUV85uy4UmmfG5oHmlI84caAsfC2YsA4Yt1nAMgxzT5Xefw
3wX8cWgdgaDYwPx7Ogcng5+mOBAWtIr4LHF8eFhcDj9OcaLteMTRFXwMRgOEb9XZ/Q4mY5dfJMBL
L3AftuN9LBXMf6qyhtOYVv1t0hhjeQCHBiGZLX/BuijH6uVFyPfRALtfNGBvYqBe6W0wKpPS6gqa
TIAlSpOLuI5zC1Ap69ToYRaswbnsXwsCabQZlQ8j1+d9n9f6VnXBA7E0+rwrDgSsPwsi3xiEiXUx
P10NiDIsYbDx3ikXOnDf9OZzQCcovBUjFXdVNeVn1WHcrEsWrG/ozonV5Q5/x3xdzjXV0IZFv5xm
z1wqIwDT1dUmp3gb5igLacCyI1oBG7yccoPR6slWqWCrHZVt3j6oXANh77zkE3//sJgMxatZY3Un
CYzWPzCvB+yjy+GkaRDfejbo7I2SrGZCUa193G4ZlMHTmGkoCVXhm89eSU2D24zBVrLrOZYEi45E
nDAfGwPvbvnTRKQdyK5K+2A7pSSNNpTndHhBUtg4m0lxwOkynxlYNLHxMgy2vCfRyvnfHWzrsvNV
YB7YXxePS15Q8z7Gg/XclesQnc8QonlqJPON3xTGN51MwXa22+icJ3PyxeBmed0Qwz28/Xxq/an4
ZnfstPnfk6CAvNpUOEW3nkvcaM9yvDoMA+n22m808yMfMlmtfleRV6O4oU8Fjy1SclCEekgkly5m
ueQYFbSaHl3VU22WQKNJD7Zex40M0WhTGXV+1k59GjuHp2Sfjdwq01g8Nwa64t5qFt888FXhPNmX
fBf8Jj9ng1Ih755uOavIdOdAc7rH0Vo8doZd3CdNtzy3TaIuKZYKHjLNgjexReeGDKL2meRXfBG1
5DcpzaS0MljkBUdWyr5AfBMh6Znex5pfMkMP30ktVHWQ8BM36ObrojxAn8fSRxikmqjRclRwKKiX
/Ta59gQ+uSvLGpqGntGABJmofZCZfXKdFzV/VjAUzd6lmJUAm4NWSKpn7FjW7aA9qLuoDJarVE/5
1uYREurejK5Kt0znLYkw/2D1gbUHAWE/Fkz/h9KfDWgqmAILeMRp6R9yy1T3fe08y74YLktpPqGH
LdmWCXv1zg7a0HQyFVdlHOkeaozr7lNfR/gb8PizVIfsGyHFkkjxuxukpfq9cnV5qwybLfSyUAeQ
OlTJxRXWftHCEIKEcNSe2+9E4Ohz4rR5gXF5omq3kPYHHOQcEvG1zCyHXbWZCPJuHIV/uxKAXbYe
kaV91Y/zTtQ9m3EzyvR2mJRxaBsbPIQdkLPz7fyiMlgO4qQV5I9GGEqmp0xAxWURUaZmBIwIQZsO
4TSb3jM0u/SKesn489JlGeJ1ferANYW6WTtMAG6yG7TqhPLQzHarrclrXnUbcNEbWTdXx7gu2/uW
gvWMjLWV7IZktFOCgZX+MEvWsjprk+uRQ8JZszh5NFy5HETrmaAjwNqzlGSnRl/IgqNqg5vJCUVS
qZ09VNLiUpaTtRkonAxH110upgilNJm1egr4/e0TKuqc0SNaeyp0dUyBIwRzzr/uQNMVnI2ejeja
TWa2A0aYxKsteiSbDiyISB5cmmAorC7wF4uuzC6omiNMNHY0AIKUojPbdsHmdME4H9ijVltcWa/1
uvbp0kWQDW+9azxVxgP4Z27+gwB7FkxzZvMWRU9Yy9cdAi3efQ9zM/MhN3MCWNyVFBiNl7c7C0Wn
0Td2Xvm5qLlCBfZ2EuTrVdS43LRmAo+P3VT6oWuQLSeGWlOhQJ8NwfbarQ5zzO0Zk4pwuBwmcUeI
jjfCMT2HlSAgty3GXF9N5oQ7NZmMoLrmab9cqw5aVljXut8RDtdXnW/JX8h5/4xLfz0uraLabyLS
H0yg11+nf119ndPP9U/j0vqy74sg02aP47jSDpA5V1n0t3GJnvl36HYgH5G5gh+IuzbEXfh7XuAj
Zv00LzFKCepYfJCfXFgQOf+OKCp/kvEA0fL2EtFLsmEKkBJ/HJdaEjSgyKrsshP4V14dEhxqU4F8
cnYmDk5udva02vRYFdeqNE61SBrZbZFtq2M9peaBVOHypYOlT+e42cjtnC2jxijjel851Hhh6npu
p9tjxSmcUAnopWlx7kGWa58y0XGgY1R9Kejc4cpeYtTOHbp+lgQ3Zmr0Hp61YbRsLqG+a5Z7u+oi
mOXT2JsvBV3B6bKeiOmc6pIa8NQ5JZm9nX2PE/lIRgLGVaxlPieXhCXbxr9PBGyeKdsC8uCeZZVU
8a3r6KZUD6CJXGvnZ1Sq0orYgv0bDlUz+gJMkllW+ImsNCeMbrafE0N1e69tlvdSFBWJ9GXKeKm7
GPpjg28svXr7Vv1zAf7lBcha9E8vwLrrk3+Fr3nd/7SLfXvhr5dg4L6TMF5I2nGfJYu4Lll/3Uu8
RRgdEozmv3nY3/cSXJyER7g8oL6sZ4rf5RTlO2yLJpenKX7BwfydS9DxflTyVw19JeUj0oK18R1I
qD9eg5yyG+XOnrjUpnRifcC8svQIs8LEF6uujN4Jdk3JEnEz+nRubXzH1i+GKFxky9Q6qrExLlks
Dng1jHIf44FFpNLqqo6rIxH84QzbkFp5yK4XNS7Xe0xNKNtVjDKW+muurnTvR7+ZP2Q4yKrNUCPI
WU1bb0pFHskl8waiT1t7QUCYqhUIuOTEAwzYvGaDr+8I0+3KtcvuzCTE06mNbidsVTOcMXY+oDXh
rRxbxbjpuwi3XuGeLQepZsDolsTtlwF9PxwyHtAlULRtZ1fLFe1QcF6oOcMYxAXHExx6mbGLoGXv
Icvpg1xbdapYHFjHVk/BMmY71axzI2YwuqFuOlzGOyPOKcISvb0vvNLfNuArjnbp8v4ldig+KSfs
Kz84LmpI77yYwrDSsvSxyWF34UNbw0wNnqI+u+mWwESYzvWuxB/DhABwzDEbm0CJtENcR8A4y2Gm
4K5Q5zz1rhILn7pll3eBWa6mc+8QlMORDCNCKRU/G3CCOKft2AxFZB4MgnRbmSyPVGExtxBv25Er
6sOezFJYLAP0MzxX6ELDp1KxBZhnZHhIaBdAGJetTZ6xXnvbUwZsCY8mhMhjbFJs/5tWuscgCs49
qunWzwXKuo6Mx8VO641NVpSQEZEre5jnvXCgVHAQXk6CGfEBhIc+KcsfQ9Ly8BRmCxO7MpZQzaZD
5RrtPNKPD/MAEawl3rkLrOxjM4MObg0iWFVUgvaz23BQ9MvaRXzAHwbXroU6VBTGLs/ah1q5j/6s
LzMx0VNNKG1vVKm5swATHrymfNUy+5i1vXPIMIUCYpho8kF7O7ci+OrQVhT2YwA7LrNW5Qt3LV8J
v4tvIbCgYcZMgIINP11L2Pd8i2QAUFsac+SpFZn1cXG0hRCnLmYj/6QXfJ+UJ1N9nPK0k1VcbrWu
UJVxR23TKmtDL26cY6JxVDr0nm3Ngv8Pa+GzoXo2NN4chYSJRmxoS3tA6XR2NZTlvcuBex/Z2YeO
beNVZSbl3vY/xYEyz3MMzlU2rvEARBREBUdHJ/SKNL0rx9zfVooTRJZTUQjEqHswqxlEvRfkd5r1
VaiUvuJQWexJgk47jpruXkObwzlqertqBqbTC8MEm9NpjBxAUIGuAKbEdRUSjkUB9jL3ZAlyFEjG
2GApJ+/lKC6UYQ6hwVP+AwZhPkUg2QiBmbd16egNJV2FG1PW6RaLn/kB2BKdfYaFIXeEJEehPEbh
gbQvQbbqPjfshRqewTxbvZok/j9SyNvJwDWHxXji3Fa624HYBKcHunr4UYdLj00X/6FxWdUp1WS5
e204+acUhXELxak4ja2HFcEfjdDTfJ6NVvLoUelHftv8Rk8tiNaplucG2gc2yP7epIeEiif37IO8
WFEFd26UtdBL7XqXBPjO9FS4oQOdlg1O8Jm05F1KxDeyhvcFJVicHlLrsKTG19LRy77oyHj23mU6
8d8rrzpMLu7WClrJ3ouNbssmpgmXCM038WwfAk/62tZEColZ3Ct2C0cPKCPuQQaUycchC1Fs2QkO
82FHh9bWjN3uahHefijFa9BiivUpisF6quR9JJJ4W3rBblioW+NSI1bYfh0VBhNPwxaRXYYCXxAN
Jq5LJXUhiF0s5IyXPsdDEpT+MSFhUBfio+uqyyx2spOS86M/KWKQZJ7Bmtou3K20egiC8anAhBM2
jfcV6gwZu4i93BQXD8IaLjyn764bX5zTmtWfrEloFB7N8Wb3vkgi2u9sSsjpIfrWdYPJ0o9yHamH
+uA4A9FkXHm7Flv35VJM3cGZO59dKtnPgtWosjE7Ln7wsDjU2xWVdaFd1ONRLO2+9/HSzT7vWK3e
eOSD94pYXGbxEJqNiMzDhABPJ1yxx42JtbeU9w1rgtDF0XixtOoUd/SQEcQ3MC4OoGwSHi/4ntyX
Ip+fp2iAGbh4X+pBYFmPi4QtSD8d5mqGfl1RqUPreHCDHf29GcMEBFW2/uDTVdOqaNtLRIQSglmm
ayxT6X5uIfNyQytOVmI8DUGT0Q85f7GJDnMvHIaTP+qOe03a7VAN3SP33/ScsFQ9xCAqd+CnWGKC
t9oQvYUcoG25h+Rp74mbEtxwGusQe9nTNKaSbaD/sPTqQuVtt2mM+JttNN4ZwileTWDEG6dxrb2s
PWq9nNI8+7jZ8QbzJNfcVfewg+jr9BdtV58KV63xHjLWbBpj32iD6jhT60Ix1ty3fj099hE+6DXF
6Kqs2LR8+0r/JpJdQHOVlwCz5iJjLy6VfWxBqxDG9xp0sA/2MK2wYVACnQLYJlXN3TtnL9lMYHQr
Eck720FR6V5qAKO6Onf2qLwAtqPPkQCJkK6GhHadpiOF9c94/b8RQIgdc9z77+fbG3rgfjjZ/vKC
X8dq33wnyQyaTMeeXOkf+CW+Zxudd3Rf4AuBlvjd/fh9rLbeBZ4UayISNyInTnyK/94E2BxpiSPa
gmXBWsfwdxyP7CF+8Md4tBOzb5AswtCl/0D/iCYjpg5YyhNwjCYKRaZzul+b6CwhcG3JhiM8obrv
maD0nk7b6Owj9bzwYJ4/UFbSvDhupp5Mu1JP8cxp8Xef5H+wm6xuo39XT0gOAaw7+PX5AQUFAStQ
8vdmkwCRMbKmwDllo1O/ysSZ3xMtri4rOSNdtzjdDhDNmCaamk3Bn7+3/bMZlNgnSBQLVYJqGN+l
8OfHd8dOVzTukLbwzKLnso1slMchDa7yAC0K3Jv0LnHK4DS3V9P57ATpByvr0o+zrvQX782dTjLI
PscFDtHcHYpD/+Zj79ravfXe3O3zanSPVsu71djNnlnZ2WigtBgtS+7TzqjKm4TgIYwhi9uE6beQ
1vBye+Ew6JLt9YBHemP3LjN15ooXNsJso1UGyVX5dCSsBv2uLoY7FMZqX7/5941+9fLHbRAkwNOw
+BMYMJ8M9sg7EAsPw6wJgji65RnsuU11TUAl3hnJmhjo1vDAYpTRNje0vcnesgXam8aWnDXDR5PQ
P1yuKYTqLZBgrNkEOWUMfWtewZ8itjipibq5YQ1OpIG/APeIfrvsp6Rw4W4i2BuOmBSZc9HeBYOR
3ZoqTa2Q/CBqRm2S3Ko8E5R5Mge7abC7dD/aMzQ4+gfdO4IAMVLyWxRDO0n/YAFy31W9Nw2ntWY5
Rias+rs5HRjzLHuCN5G6lrkvAYH5myrqc8YJ6TYW66JY2xf4W0wGkzgVE83UxLqIv5AiaTLDOTIH
Cmo8HZeKVCmfvWzxIXO51fu86mCJxy34C3qaeLS8JVVic7b2WGc6csBo1ZA+jYN+C7ckYtznZrqH
KjeGXKnBCWtyeacF+T1wTkRk9BqW8UlbviZe3xz1GqUJioZQTQrmcQ/tOqY8ISP8sOWRPzPIr5Ec
NkAWzASfukrfih4Bdg5Hf0p4CBWeTL46kzneWG8Bn7Tyyq8sCvN6I3RLUkSmVbnaUojDIVRJe0P6
zc1Crr37JDYy+3rAGCMb9jM4U+9JCqVzs2m9qoZqjLkk3mZzhHXKb/r8S5UlUepv+i47CBNLPuC0
0tqMOdzIBEB8M5pXqg269BW/T0GesqJj4kYpKtH0oG2Qn3Y2PrskqILLBVbCqzZsikIjGqg6rorW
6D9X0ZAVYRf0LWYPlhvprh+6ytjVeJuuxsWqFtQpsk+7YTR0er/YdMUd2XggiRlRhXWhrroyDrsh
iZuPDulbVhTrgXnD3qfqMETl5pFlXcKjoK8uu2RKG0wxdv2qas8+WStdmgI/sz4tucrvSFqsN0OK
tnFqp9VNpgfvWgx1GwClCXi3bv3dloR9JwhSa9q17FmZhUk3PvWpmznQhkZ+eg4++tjW7ALTempe
AMrXL9NIlnoTyLEZw2TiQt6x5piNzWDOwyczY5K8ytJO0qAdTdS7N6KpXztVcPxrjAK1fr2VowLw
ORH6Frs+e1sBGv14PadCPxbKNmg9zSebZiESiALyfMiTwFpe5TB0ZnP2x9TkH0DTVxEDohATMj54
PY3PFUnPVLGEldUrRFuIdUunFUx67V63yuInxuVXG/tp6NNs41Atc2h9UdwsVTJyLK1TATbfyuZb
AnDixqlrLqyUMf2mkwUUlSp2axn6yziecD6wB8TykpSXpYFJhFsitNCNKBuatCwO49dO283ZhoEw
GsJKdd5HynInlpZpB1mW4PYapkSLNDdDAlcTNcabXmowKNeJu2DqYM9XA8s26RAXdAjmk6o/Kav/
wIrYPY1BkMl11TbdDnR3FKGRO9F48BOf8nnLTykdFzXKjyOzaG+xNLtK7JE8lGEs1WXCPP8g8mF2
GQUH+Zn4O2Xdo20l+3oC4SSIb24hds+XToFrPkrGhFSl7tSG2bI4za3fSAx2nXVhA586BVi+PRh/
EVsZnjOaXzlYQiegPWVjtaUnAHIovE5DLSBA0hlRLQeyYLBbrdHNOjyTZJ9kTApqXvNQak1GvT1H
/9Fl/0qXle46Ufz3wfH916pa0VSvVfqjLvvLC787SRzs3WItSYNzgVvD/90Auc6WAUlc8cuMuI5H
3wdI8Y6xcc3FYGfB0C1RU78PkME7D8zGSrSwCLmsI9/fGCB/8Rf/fkbzvdXj4lkUEjLM4hz/cUoq
+MbosjFRg7wqX0IybjytZbGSviL4NrsAFcleo8hkJKbehaskVNedHL/muatb1ibbhBabAN2wL2SY
oJgZZAzjgRv652bso5tpXYSWi2WGTjrMJPZLvKib0lBqhxeFtnO3QLAzbMVTm1N+g0iRRPBluiyh
lQgw5GOnlu68rGtZ5mpz5xlaf4igIa9VnF6y6952uQTQW3Cx64bXfNv2Wm+L37cdcP62D67fdsPm
uiZGxQSGkFTH1NPpV/wk8edpXSvPvOZZLnU2hMG6dk7eNtD/x96Z7ciNZNn2Vxr3nQkzo3FqoF98
9pjdY5CUL0RIIXGeZ379XQylOqVIldT1XiggqwqJCAbdSbNj5+y9NuIVptHkLTTkoC9D6mIZV3tu
kF72ywg7KsL2ul/G2nIZcPvCZ9ZdLGNvSibaFE4Q9zhIGIuPy4DcWEbl5HR4uCtLnynpMkp3az5m
FIrM15nMigvg28QoL+N3tQzilccnj61TXhA8nd21y8AeJ2Z2EssQP17G+eHrZL9fhvzYFMBwLIP/
ZAidnaJMx6kMRxrXXyC2GIlQC9RImWPg2eIdBWl71aEqaKygvZdo99w9pTuqA2XEATE7ixghrzvz
CRiA2iExBJKOxAfVAmHj12h8ES+bIsHKyHTWsvrm7NiFG29t27cuTLBPXxoD/p/O5Nnp7xZX0KYZ
4PTC4rrTuLYLGorKvJFG032QUxk81nCfb/smtkgWRH3duO3ayhLITiEJUWY+phdeioyUjkN+AtSq
r9H/vYsGjTW3IG6XefpETHjg30+dVW1tw8oOgyC0uJAE0iRxfMZbK27JXHY2/qiHI5sTyij240zT
CAo7+CT+XLAHen3hH2LCOxa0S/IFFMsn6XvGrtDaL1DxpPLMQ87KO47VsZlltppTDzQUvgHYXErT
LrVOBU/bmq7mJZrecJW5lQ3No3k/ZzDkZvLQdyFnxZU1AXUYmtDCrovgW3YyQpAfGu+1QyxuSRT1
2UrL8nqCLnnhuE21iY0QAL4c+3Wq6/DG7CueGx7bYTXakCxKipRVl4fRJhbkZa05DbH3sDedp6G1
VjCTSbff2zqbAvno+ukY7Sj4h6WElrO2u008hEHoniESAnpbT4bndvdKJdZwj2mYMQ4s3iSUTxIM
XrwVVhxd2rVwTuTm+uG7Uc84uDsoMSRJewUHvhQ4O9fvoxusGoqDaYlEII0lCPCadhqqeVkY1nvk
xHl8HJYh7Cot5pi7icWs831dwGK476NID0jNXgvY4LWaTUwyFT8kSVvPOab4V8t8uNjnp9L25k3f
LK56HrMg+EB8WUCaRigJ6k6MIuPxfPXij8g5MObLV5e+O0xOAKAld91tlZltEhym1tUfuiIf2k9O
4snE/sBn5EHtSbu2uKCuNCG3537SmvyXDagXtr5lgMYRXes/5Alc8bWo6AmsVVsrTuqGHL+etv+z
U/9mp5YmR/xf7dSH5+E5ir5v8vz1I9/kCxatnEXN6ZiWaeHyYSP+Nju1xR8Kr4xEZInAEMHn/+7R
ij2a/o7yGJtqjav+7z1aIvckd8Nl9xaO5N/8W4xX68c2CpNRPPKafXMRmZPw+Mq3+s6zQ4clnWO2
nfumKctuVc4Zw8peUkssKWXeVamD+hRGaf2pdBL1EIIzOLNfUCkCxy9hvbrWmtGRnaO/SoeNwUi1
9Yxysa1zLhGC32MbS6C20RfRHRqpMlkZpWUeC2iSuw7n7raUsUf+gCDG0SN5J0J4tC/UxJgmRrvo
BfQFQml0n3MEaJTjetC3xhiFt2OeomYKYT88e0E5PTtmOEWbIORjW4cB4lV2oXre4VyvLmDAlh/Z
++JntEHTHaR2uVFuPH3gHIIYowzIizCnuf0MHU4iVk2X6l7IUxDaJ9kaCO0YS6rHziTHZ/Pd8/KT
RtbrdPrvKun1KyBjmlk4rUBO20sV930nK5u1jg2/se/n2vSOFtrbbalGArq8gsEa3qSKaIBIZd5d
4ZTqKh8UtwZqp7DWUSL6/RzGE0AMqzh6c9dfz74VcqbUxQt6C+NdzhHyHE7GuLWiOL7urFaGK5fN
5SlNfXcfhHW56xqzuHXd+rEF9X2wlhA1FFQPKlR7J/ReaFZXH39904vD8bv2HTetsW3zTWAkJFoZ
H9yPN10yyA58Ueb3Gh/eB/wV5BcWhXxPI5I8Mro4xy4262MWDy3TwjxTFHXtvGs4pV6P3Sg+lonk
Y/CsYbwNcp1cDAUaMX/if7ESqs+cbuVlYKjhNuxseYU3bbyzXP8p0KPae1GUPiX50AOYSMUhygfM
EgZev6Q37c2EaAKZSsYzbbaivxSz+ZLb3dVQK3loO986cCxs4KIz2MN4kmxHa1BbSr9wZ0Uf0tKL
L7Quhk+Q5dGHtubwqWQLOr7GstUtaQGoWvt1+apUHcYzL2Vy42B75D1KokNivkB0j+uVvageNwkC
uEtXM0zlvDt2myhqqmX06O3FXCvkC2QqOnk+nsecb4kcxSi+zkKzupqYe7yb2rz87HJErlf5UCMe
Qn5eHUYyBnd5iFEPN3h0meKgufaZyN6R4NFfWwnV9kqZHXmkVTjHh6kO40XjHKizEbXjbQMp5spU
UbCLZoyag7W8m0YynzLK1Hc6bKqPXpAEV1rXHhO5cbz59bPzZs2ycJ8iDkA+YnJI4bv0Fqf+d2uW
IkIYZ45jnJk/kTLmISs2YNg9TeOwiK87kFve8uzQ//o0KJeEw7YBF6KHKXyJybu7WSYqF3gQq3dO
pctNyiGDfkNJdaDxBVGMPWZYBde41qx0Ffdmvk/57q8KHGMrQT8N3EgwbqesUOdR1LSXnYlbRf44
XWsaWmuWq2nXa0stCyoC5doq6TBZraG2EOUrfueIURzh4Xx6fWxL1CDrKLKn67qyJP3ewv9SLOpv
18hosuPyepeTknMTNRFS+oxYlXBjku7yMRfJHnSlgcd/9NBQm11n7zWyLWeb0HO4dUVVTL9pvC+0
he9e3eXjx5rgOuinYS5in11e7e8+/qGSjYHW0j/DxMGT2DKJoJ1TGffxjAC5Bpcv1nbVGA/xFNHG
s8bSKwm7I+Rl74qI7cXkHSR7JkVI7iZ9+QxMF9G4Vw1lsC5l7X+o9cTNCJXKI8pcY/fr5+dnN8Ag
hj8L1KTpIKH48QZyGli1DAPnTFpbux1jOd7gzgp2le3jr2GCN+98kCqI02yWmDxEgUpCaPkMwMe6
lIPtf+HdM1mYp+LZHB15ZQ9jchGqkkC4KnX9h9Sp6OWFeZC6v5k8vOVNLh++BsgFYRtXL8yLN3/7
kJE0MuvBOheMaElbIEzyC0+z7x5oHaZPkjzBayji423q9Pm+fdXxK6IQjm4Z9RevtofBU/UxtYb6
WDiVgR80AzUz6BbXadXlt8CLoitHcf8Dhyk09Qj7v/RsE3xF5Nk0Pv1y9EMuaaEV0csdgpx8j0Wb
xCGoBKtR1SxDXee/w74XHwzXcC+aiGw83wUxQRcx2HHcGD+QnTHv66H3j6Qq1duZRBJ33cJh+SyD
hvVKZdpYpjdKbmez9HZo2j/KDARZaOaMNZKyPKa69z+QKETHYGDXeH31OD8FL7VvhP2WQHD+vDyh
WTzW6pyqZuoAzZn92lMVaXtlM+9iEfofePL6zzrNlhVk+Whix7/oIk6bWnBuR33FyldGNYhklSUP
olQzXsXKjjBnxJ9wahZHGsDjEdYCCula9YwpUnUVjkNDyz4db2I5s5f8+iGmSHz7Gnomw0NGdKzZ
Szn4pmxgrc66JukrZnKyJZZE8IKtXtfmFBzQnszMcO2EPjcQziFBsqIon20Ix+RhsCZtg6w5MiBy
Nmg/0gvmZc1A0rCIknVvxFHGYCPftRXUohVvkvg4DSJ9ZPlvP6pB95+7yNHGhmTbzNk0obvArinH
rvu8xQnnCNglI/TJdEUL1E93qSRZbEVGFkOGwBg3oCWd46izR6QmdCackF4YDfBo71W2cTJ5sQaS
ukT3UsGoOPF8hZu6qIrDKOdmr5eMRUQ+S8m5fK8MwNt3zZgcLAMI0GYk33vrmdM7WZb5xiwIZ+Pv
CTFnxrwQXsBZj2lIo9cEKzifTEdnmxo600UhYzr5Xoo4BPhXtZ8rFRbXuFkhf5cYcJ/YB6KnxgAb
t2LojjiliAg4alyCuRCkVHaAFdARGFhNVoNVE5Y4ZDD/n41+WAocEmQuhDuyVTWZvak5SWJNDfHw
tGOYCW4X4DhH0sUw1AyMG7D/drwGGArptLh2o6HJzjJ/CEAqHn2h2XVmGZsfQ9NHwBZIu0wujbZd
yh9vOgVtVBjbmcHYxyzFMQWUCuH8xMou1kY+y6uAsBASaHBQr+C7FpeGngjCAfFmvpfFHLk8TyR4
xrnnd9ho4/FcU1seWvTM9COaef6i7MQ9uphCtmmXYXxxbR/JlKjnYat77EouoFZGLjVIerzjPIVR
RZW5GgPYNh4BsCuL9tQmMuf0C+q4M3m2ZJ5blK1oBhMH7P6QZDeOk4V3sBGGNZuBxyfjTfPp9UX6
z8n2NydbWCGSovtf96Dvi+6n2uC/fvBvbTAFqrQtICMW5IcljeTb+XaJN6GJbNIzwgP0epD+1oNG
AIxIgdPnkvdoLhbIv1rQIEs4hNKCtk00+oID87/Vgl70GD8UK1AoEOwJus/0wpeskB/3eg/GW+v7
lXHJpKo/cRbOtjMitmOWzsnWKclJE3OvzgS3MqUpGInLfvKOnNLwXyXF8EAOV3ZpNojYZdW6CHUF
qfGIaPM1PAO87JD1yZQKzkFpYs9tKe71MiLX+dPQJXeD0i2yqsAlyFbRAbJpa/qN9gA/LD5mneB6
r9gs7tucHKCyVEs6WwB0b+ibB9xnIRo5TEBTV6cvwuhWvMCPMaA2s2yrFeZKMrWn9hzDBthXA5lf
KzPusnPEWPECUSpGfwfH04qggWTfmzO9ujQH7Ivl8ZgFZJPFTOmxfkP+bJvOXJOIMdvYzoS4qW1D
jasBWuKmH0d4KM5YkQHLJjMdZlELjjvaRw5cWVeidg842M6lACtiYjK7JgnkMvfHbBNTlC54ZqZk
4RKfXLn+rhXkJvPAFFt2MFiqoP5XOLTXMATA60F/vZxbnewcy3AuMmh7JMsTr9dpp9yNivC4w5gD
U6HjjfIgSef7CgDwhsr+yZukehwyy2ZncfoPuSzIT2N6vBEMdf0bXH1KbNMCQzrzBOgO4rLPffKK
8W0m+BKioXCNT0k6kuzNYb8zZrqyDecwkLnNvEayqcEiArpvVy2g+nNl5i7BaB52LZiTdOZqZqfD
PmOCcYAeNu6dLM9zpAfauR0zhAWG04qWRAsDmt3KnRuzX7VBZF0B9MPmJKFnbTlEceBHkptxROh0
cmNMEaERGyMbcTfti6/ireIvLVfyVdrFL1qEXuVX2Zfj5+0iAlsEYfVXcZjXFNGiFavboo6HE0KG
bJ9XhesEt8Cu+n7YIfVgtd/ruazbswe2a7IfB9E14t7oJw7qWyJJaAYhBma2oXYCzycoKcyDBRGr
10OUT2W1Q8WXY8GHbP4Of+d4oggBQDXFeaV2qOxjZsdGMIL2tph/GngwvS0YRuMpTCyIAYwq0axQ
i47X+BAFgguverHYwOD7Vso/52nICZmVBAViDPTwyQfgld0Y8aTkmgwhcTv3g90DbMQXuO6qsCC/
sc1zRjsyPAB6NrbR7JjBGtkogWF+iArWZFMmoTAFoUuekflnFWq1SYMsuK3Cqbq1yVfctn1Zru1Q
5gMdglJcz6JZvP6V2FLvMH6f8vLObur8CSksaUVOJTWqjonwhRXzOVywcUzkIJsjBbhjDCtYXw7S
wBbiG1bjdkbskjt85QiMV7FlttNKvvIfRNOe4YHld5xLgz3HVHpgvXXrxX3w4KfleEmqqrJWFSex
D//ZEP8vBC8TxxL70L/eEB8Yyn5ums+fv+/2/vVT3yR9kkwCogCYnL5uan/thJ74gzUJi8oyrCWP
Zmnx/bUTmvYftiuBaWmFj+x1v/u2FZr6DzZIG64X8P5/OxhZO8vR8O8+Iy025dE28bSgQ41tbdmp
vz+306MwjXCw8qMBjFSCzCZAOO63JKcMnPIygZNFEqUwXLUKWEfWVNNGNiRZOYHvHKpMRyvf8pts
q9AhASLX9sOYiGRrRyLfBAFY2fVQm7wb9vie9Qoa4kRLnNZsLo+qFDCHaNatqzCANUwMeZeX7bE3
m2CPoCjY4GupSEFPQkwDbbefeiFWkMJ0sZq9sdlZITKPlCwDFsapeK/Lyn3O6yY7diyMOxHZ9DBR
vom2F+s+joJb2gjuIZ8iBNcoLPBJN5pJGjOS4n0ou2qvkPtcAGiBaQP7xv7I6bQMV2NWksySYZ25
LlClPSZx616N8SzOHd2/TZ7ip+ukdy1ibBluBvmDeJpw5ZkJ/CSn6zdJVBFTFIt6X7MSH4ZIY5Aw
p1NRFs6xRmC2I6kFzx2evNt8CUnPiWooxuQOWA4TSB/HvpwGd4sssFh1oKDuawSU26HSYs2cSpM0
OTbHrpmNg2/M8kInoXGRNjksVDJpoKJCkWoYD11Xdsj0unKNJbFt6B7ItiLgAMHpVeBn1h79c7ZT
FcGOYm7mU9mr5tohh3GVdOrBHrPx08RYadsMyAV9J2lOc4JbephsYhm6gmDYcpzOOoqdjx3syTKf
/qRp2exRKsaHrsdURPHnP/VuVOxYAO0XNyIv7rqbVHwdMGxdpewQIRNr0PrugniFiOseICrXNGEU
A1+xZMCg/FyqB9IGaK99dOt8+BIMk7ebFyfHuvKzfMt7o096GhrU8HH5GDISfHTHYnpmECFI4pgt
cQ0ioL90jUW0nQm+5MgLy20ZuM2Kxgn0qjkBzE2Oza0p++I6HeRjOBooBQxTVwe3K5LTWFSgKnPg
NyqrvUtdRYgqmRHE9TqSRuYcOgPv567G3QTeno07WROWNlzYCGPjXPUek9iFXqBLd61IikT8Xqjs
MHWwo/PZI/2R9CnBmUfhPzEHCtJNXAWcrGUW0VCZszuUUwePiegqJOT4urbVc5FWjn9VmekYXpYy
fWeTQHvOCgvaPDEixybqtK/2tJ8J5l71xE54n2ClV9GWdOaZzXJs7ppOudknLzf9+YoMslXutt2j
VY4A1hGP1t0Wn8UDsSAEMNed3BJP69FmdxTyP78Bb1WGdnkugUTHw0JUDjBnUcw8qnTQZAdbiAXa
cIOPtXAuQIq5jbHJLJqDVB02n3vWA4EgcGqBNgMhE5jAcTWsBQL8G1KqAeJRZ0Ajodk6yVNOKem/
xH7VrK1o9lascOyI2sBl2xX3PLlWsnIxiMFUq7VMoCilUUmz1os/kgc2GQc371HhWUVKCCvENnLN
erio5BKMYaevhyDznrKptJ4T+oY8KQL5Gs4D+v+rfOkFohPVL8QktMke7Upf4nRA07hhykT10Erf
97a5lXDJOQ0Y3WQk/D6YpEpk66RJg3glhjLas/ZxxTbxYTsh1qOLCzUoNld95OXFrcPgurBpI1eh
2V5i87UEvvQes4UzOgFu4ty+hRQ07qwlwl2ItCe62eIzXtvSnx7SJSSeun1BIJNJLtZz5g177Lj2
de7p6phEcMP1aPnEhCzJ86oDg9pJFe5BUbn7Yomoz8mqn4Mltb6WVnE1LlH2Ph4W9Gct+fYpTEVe
qtfc+y7vJLwNWy0M1z3j6Hh5VykzZWBH2zooTGOHk1fck2+BWEOhX1ibA4ho28jzG/RtRJf1jn2D
7Kf/gBpOTcwcvMvJpGGTVrXcJKMO9m3dzs1qnjt8Z1kzT5+qqfrIHlXf2KYGK+H4xjpCd+gS/F6J
+2CW/m4UsfuID7Q5aW34bA55ChzJaW6L1jUoECdx0efC/0SyuXU3+XLTOHZALyz2Dxm/6n3iyGgD
48r90EtISqvWV+Uhtqrx0pkdmoKWomdSjcmmHKb4z5BO8wXxcugKg3FHg0SvRsYS8bo1QyAOdI30
Np78+c72iHqDirNvgNc8zk7RHicICHtZ0wiFq2tVq1giEJkb+p4DB5Vbh8FtvKlH5V5GJku8p0zE
mrg7VwPXv2daYa0UaTSrAPfaXTkF2IzmMNnq2EN6wQ3sShqEFKLkObI0zvq9aVY1e6Hllc8Ys9tr
zjryc9+pYme1s7klhlIe7KYy3xHFVqILKoJNCWJuFxOdta3zNr1JyG556ngPr7u6re8wxXtXrgNF
bA7xwMOFifYcFPsbgnmIJlKpfSAO7M/K1dHVRKrkO5+YuBvflx6/pLGpBOCurDoXa2WRmeKmoRnW
riPe/DsrdsY9+rb62aUdVIG22zB9bU81pisYkplrHzOv8U4gTOZLydn144CwelWOmcC3VYgjnIp3
fo0Gn6gUaHY5Xk5kluYWLA6WKSGN92PuC3Isi+p6zAnPNI2GUw27P4A9QH4bLUMUrKNsH3HIty4+
zKBpVtoZt56BpLTpR5ujJCP89YzohElBoGAvZq7CyyUSWwb8NjG4s0k3rYM6tIFvaT2r0aWm0GGM
LFvErAQ1ulM8Wb09hc69CasnYMsLMlJUHxqb2NL/NLz+T24d0xJLiu6/ru+fPtdoyNofqvuvP/NN
byn/oKpGGEm22KvzhjL+rwrfMf/QDGZIFdNfu1Zc6e9e19KDUnzt/3su+LvZhcYD0pZmjiYRNTn/
TrNrUVN+V98jFuFl84BdmBw+yL57o7ZE/NTNUeFaB9dlgJuFoUtiCor97z6Tu6+/77/yLrsr4HY1
//P/llPCd1fRLnHA3OMiW/AEn8SbU4TfoY032a8PXZwjY++RNKzc0S/+XFA8d5mN6j3FIFJvIKqU
X4+mn8b/Dj4XP7n28n394+JYblzh8bE5fNg/HmFCO01BnuI3D7RX0CSqm4H+lOS6VBvnGD3nc+Bl
pccQLzI37BfR59GgC7C1a9vcpLWcV1MXR/u2d9O1WRnVRbcEvzZunBvrOMWj2E41EVBBAEyscfxz
Bohy8+sP8Kc34RA9R6ODhqR6y1EWNQkVUL28A+MztR0BmO8yI9PHyBmmxwq52dqXiWNujQyKlBRj
+WHwmPJbRTDx90XeeGeT4HBXNC6rWD8zNfGg7fScjY6j1yc7tx/kQxZ1LckSc0vIEEnL+1/fA+fi
f3wPjOsYPiEa4lj7BnrSaAbNkzN4QE3KYVOjE12NfT3tlxCJX18JsdU/r+SCgaUr7Fr/OLRavWyA
H3ClHqc/SrmKL892q4u6NauTsNBF/Pp6b16i18fbw9OlFY840oLlCfxuuK1kk+eZkXK9IKpPrChU
Hx32kl9f5SefH8dwDU0D/ZUy30JjvJrlgkKUoa0aIvrO8ZfS9NB+NO7Dry+kfvK6WoqGGYg11oV/
LApxAHFu4Bk8KPBJx9lpYIsSBb+fJr64KTPxs8gQyXBRtMl56i33qiTRbaNjco04a8yXmWVVpxr4
cERGEWibUtICRyGGNCtYzICYjKd9xLP52Ac4COCCC03JGg8zmLyAi8AzgBTjqujQKLt5N9hzdPj1
TZqvTMIfFiVURFLycaqFGe5Zb7r8ixmFoKx6PAwL/5LQ7eFI16IheAc6ZpE0iple8QW6FeTMhaHJ
wxsfII3ijH4lbJY1fuxX7CZiy01l5+iWVRLdWN6k/3QWTicNQtSwg7qXXoaAox5Sua7RCzwQtOzt
Qsw8oBTC8TEMcvoECwuUeAFJt+5PlrPkYLfwQoNOWYd+YYiyu4SHDFbr1qRaPjBVm8hXgjoaKi33
zMnch3phksZGnG1yWdExRnD8KWRcQmMmCY6AYSGxpnKoVv0M5RTdb7rvfRvpWK+YbeqyW9udDRi1
lUFxSOoieSKmijBr5g75QlKlBpxepmlqMEjDWYXzYe4tX8cNrn9iDOekREi8sFktXO8PDEqyd/A9
ki+lDAus4sKjR7TkYzOuKzhpF0yf3ztYDDfOQoGFVp8e44UMCx3NvrUXWmzrRgsNKYuGW0jK1Uc8
ydazADBrLKTZEOSskcCeNejVbnQQ0XV26osMGRbgWFnR4PCOY2/kN4VfQp4fkcuugoVwa4AREGV8
tXyeGzLUaRMvPNxmIeNKaM1WCLVNj6E4giTPrvRC0jVeoboSs9yN7AyKsGnpugr2l3WcQeLFpOMe
qZjN59q3mzvotU1+bAWioMppzIdEo5+C61svhN+uMs3nYqH+JqEyNmY54jovVF4/5mBR1gWh03w1
WI6ahR48gBEOQ/OkfCjerG39sU2LaYVAr3VXdaheqAAZSduyPE11eh2h5lvjr+S4GqTdplsYxpTI
AJuEuCgV0Uwi0HoVe2NwTw7ptR/Yf4YLDTlE1XX2F0JyXNsIwZJnxUBigwqMNOGFp9ySQ7gz61pe
OWM3wDWEu1z0MwNsQSZaF1cGbWn4zM5CanYXZrPM8hhzWDFeGi5E56QZc4TbUJ6NhfdcLuRnHOx6
DWEdPmMtKjAObEbOhm0IOkXg2qCjhyjadAE86bppjEtrLgpyMin/69GanuOhEXi8Gof+/yuYWqi4
vJ2RtrNMNZKB1iT1MUSjf5AL19opeF1sg2o/QT+k4HdsYSOGwCNCwBRt6K85DOaf6l4H72OQFC+2
00zvzb4eLjLX7Y9J78EEAktyVQsDzxlH8zUpLf2xk7xfxpSU8PamKTDBWDiNPOaR58yELFd2ts1E
kMFNmMdH3Yt8R3c5PJIsWG51WkAhnnDqemYX7aVd5VcRbFH4DojWrYL/G+cdTAm6SNUFJuVkYxfd
tDdsWlJVIxJ41/30pW/robgB6ZVu/MXIPPdY0upCce5UzPKjgJ1DzlhTCf4rt6JHg8gd1xeOzbxt
qCdmKqGYmKaJ5t2MvudW8aLeTDDSuw1xolA2RVn0n7ElDxsvFfOBTNL6U+iMAYjJyHl6NTTm9Hof
DEF9gYogvIXKSXXSU/KRh01oXcBcaIO4v6oQ42PxHkHFn9NAV+/j2Ew2iZjR8xrUhYZVTvs0keYR
awZpYYHXPRVtk6LvspqX2QgF+ArN2lNzk4ixYJ6mBcIdwJCHaTLLGzOc/Qunqdm5BhOBL6SqZBMX
y6m47rlzCEq3CyiIWEZTbat2VkBddXA7OyUGSgCg/IzyUtyXtr2AIUz+kqTzxL7vW26JdiGNGcZh
KCWS2NoyerVuJQvDeoaevy9bNR9EbKdrz+n8C2oVa136tgdPKq0veuIOIRWF0xdq4P4p6mvW9UIR
T4nFK11R25AVK7Jq7+eGdUkMgHGeuEC4MeBFrGbfqfizp9D6cwAEsSRlhu1ZOPDhsd1151qoakHK
yvfCtWBUAC5x+qrYN7Eio4560by0RrFnMMn0re5M8JKV3pVhNR6zBE9An8b4B00/3BY5fWDfUGS4
t2RZJgM5epG4q/3c67EwB/2+Lvsp3PPxO8knMkmr8IoeewXLdLIYe445cXEklolNbcK9ufLoJJes
rAST0TtUOrwZBzVm8/F1e/+PQuN3Co2FZfZdJfQPfOK7Z8Jk8oDo5R/PrK8/9s1/IO0/PCojnuqv
Cg1Ko2/6DKX/cEywadAdKFC/HVcXbJvSSMv4IZTZiyvh23EVPDUpW4huJYbvxbfw7xxXf6yBeUXw
IDICBejI+EstGMYfKu25mKsOT5aNbDjN5nUejd2pTpsFjztUzZ/ffTA/OTn+WAa/XgyaBXAMSLs2
t/umrA+scXHztfoU4lr4kOtCQXzpvackaunWcsApPwTC0c9eH9e/qU5/emlTMLN2F1XLYif5/kQR
GYkc20LqE4MsLu3VhkeGxUAXyUGZ/mC6I/3mRtTKXBPrTZn96zv/8QC13LmjQPYJF4YBX9zbyysz
AriLT+qUZkYCpdjo22ot2m4uoQ8tlxvZCX9zvHnVHv5dj/91UR4VvYhsGXm++bjzEtt9UHrqZKlc
IWRxzaPK7Jn0QGaUT2XLMUNH+MnZNbq62Ydt177YJQttauCcXVdsQPsSZ+N4aIw68LfzPOtn2yVE
be1bvZCX/RIRvInmwkBGwywr3Ixpbpq/OQwux4a3t2EzyMUeYzEuentMcwfX7EaoPCdqRJ6VDlfI
mHZEibqw3B6AZxaXY8L+9etvDG/PP6/q8Xo4RBEANn3zwEC3RW9n1fIUw/V4QPhNS9XJwy8iHqvT
JOfxbDG+uyEsGIDEFFJi/Pr6/3wxgQpyLnWYofDcvH1XsLDnCXmihHOT+HSOlheGDB38GX0lfyPl
lywmb+8VEzJvFkd8OERvZ9L+5LS5EJ08afoaZ+pIgkX6SFLu+abZvIyJ1s+9sJe3U2TZunQGXhaD
zvAdXDfjN1/3z27cZAqPT8thWv/2qVXaKLwKkfepYzOt1trx0+JKMRnvV1Ge/K4H8LOXZOkI8l7y
H8daSJ3fLwyyjCG0mr2io01zOZ/CFMAeaTGXnSOKy6yO9RFpT3EJNJKnHJ+WvAGgBUYfSQtKEgkp
69Kw+/EcVNYihoK1edVS0W5la+OlCnvKinyKecssN2ca6SHySXe/flYIF/jHF+govj+6GRB6eWJ/
vIk4DfzOnTx58pl6V7vZqevD63PDaLf8UNeZsU5dEBX5xAeYuYO3DaIZpWczYUQpp4x5WJRoDq/z
MKf1RvqieXFrMZ5//Xf+7M+k/YHrCN+RxsPw459pYDjobV/LkzU7fCCvH7MsSUmX5GORE17/7sle
dtAfnmw8qjzV7Lk0f5FOvL1i1oJvJ0SmOQ2lWVxabWY9+964/MPk0NYJUhdr08aS40e+X1O/xyFz
Hcbb9xEAlXIFw7N9MYF53WFQjfbC4CWITM3CuTwTrx9Rw65hYysNvaumd4rLCZDTFVJbfSTOSt7M
pGl/JVn/ywYsd/D2trgTvmdKbI2p/x+W/tlNPKeKpuAEtI4GQEko7iZ2jPiWSfTUHnIQ68M6dnrC
KpVFfct0LvPDnRcy6Fyl/G6xnjCErFUMXo/zkLPriUtqD/SgOkk0TjCZ5BBZ/rwR5ozWWISD8Vga
WdBuhFMU8HQCKuW19hCNb4QSvBlxM5DQkzGMXiUxbAvtlvmpYy566TZZfMVhqbjpY6rsjVvUeO1L
lRrvJSm7EG6m9JNADLNJqQPCFRG/5A9PJPC8TFYx2TA/w3yD5wkbLp7MDPqNGZd3cKaY646hRwKe
Lhqi4B34HitC2o3yqcvTeNiYvuPce15Fxg4Zc8ijsQVU/SqzgnqGzuhN2CJb5X6sjLQGVJk1bUKq
4wy6pOo6jWysQih49EFQXamgw6xc9j6x2Z53P8GV79aO7vFlGgNiXWRjbW4xIFOIZzIwNeWdA9y+
XjMfDP2NGw/eUxB2bLsJzwi8dF45u5g83Mchc2RKA2/roETjryss67nBAxWtSQ+XN5SALMR9yS7Q
RBM/NjlNGkInpFnuNn7KpBMHtvP/uTuz5raRZAv/Fce8g4F9eZiJuKJkrVbbsqxp3xcELdIgCJAg
NmL59fMVALlJSta1pxTRiIvu6LBbVBEoZGVlZZ485wZqqKhkZ9aWmgvV+6bk8HJFunbVQGqbpDfk
d1wNWt1kvURMM6zRkA5CaPAjr3gkY2QnFDCX6rlK1xty7+vgNtNNqJA8mi7ThOy3qrZ/Qr4ZXuk7
t4Z/xdW/NUUCWh1I+TldMv57vTWS/6UaaP1J2RlUnA34HkOpFwEc+MVJS1buVC15PaSZCpq9g60F
Ua1Dp8Y66NId/qauXZIwCrxZSTE3U0SCEOcKtveKhaARUFE3j8yrzSZGIs5Bt1NFCWMZN4lzuoYY
V6A2G0TxIOgDDO2DjUfioNKt7RQhZ4WGy7CBhx/umEjztn/SnALacO1Fq0122qTNGpEgmKzO45b2
+SSKmOkN7bLXakDuGG+vmLPUragIwBZIFw76C/GXWsl5Y41fsClwQEbdyvHwKx7Y/fOwwSpPlq7G
ZmoCvzSmFFMgZgOfgugJOYMYCfNEmapq5kJsWWFemyDn1dOM9TULzeBTiUh8MW0b25z5FgojQagS
rxaxizdaV9as9lvvoSI5Ps/bpXlJphHHY+KHaKfwztbZMiWTwQp1IfcwGL5JLZGpMqzkmrDOfyht
uPkjGuiukU/V71PVEh9KYu+mKIBUUFp1fPSqTA/qJU3030JDLjIoIA+0W/DJ/A+OqFSAXIvJyXR2
6hN6V/lERtPRLRgZXAxdz+5NkNLE7DlJfadbNpt6n40QPpIYzr3xSUBdO6s0u/ATN5+niMCVpDVN
7T4HEQ1LkrjbdVmC4OBUTdGFsBO5NCtsPkILxB+j2DbRtkPA8CIIdtpt2fJGdiaRYaNThtnRyH8G
vU5zV4YcN4x4pd+DdWB7LtBwO21E9NjozD1aTTwUS5Jvipa7fB4mGMNK/InCyhau5RXRpxrtrBmV
A6hTRHi0jdltUy9Iv66iNdFvTXfdXRcotAhlNVf1Krb7ejN4VF5tys2AJljN4WiHOTekZHAJtEm9
BVuiTO3EpwCfxVFygxnx7nRxt5skZePJEzqvfO5IXakE4QmMVWeWFm2/+mXMbt5EupKd+bBXz2wo
X3xYnO2Gtqg84853/M5OJIya+iZVUBeadgFOKUKVqF0V8/7wY4jQB8Fxsp+x1aBRaCpRujqB/lLg
cyCwgDDFMmE5o2ZxzrbDDZJypIoulI9X8Htr/rdYWfLlm24JaSTQ6/e7OhNhEDtPcZpVn1yzgizf
y3lHW98luOOvXqCxAW9MC9+WiKMK9GOk1hqNwIAK6KXNm77d5IZzyeMk18ZOsaG4LeGthVGTu92V
YXZRVey4hTBPlOi1WxXZPADSZsnIqx3hqkmzeflhWwUKiX+6sojS7A1WS9nCNc4os3EzsHhB5WRG
zFmhud5DvQud+1VEav+sSFV0b3QPG6Fb1Zot1xVzCjCf5++cQBQbUG+EG2YlBulzYzf02KNnyYKz
xdevq8KdrsSqjwtt+xURk+TaQ9XpgnA/vYDAkLcKy5Z7GrORMw8VIai3Cf0HaEDqj3UT2LPMLViv
KuQyMO62Cp0CFis+y3LupLNEk1bK/LoKcQGWRox+piEtYhDTpkH+0YMyrLp0E/GCVqmJa9JRDblY
Z0BBwqKtPejsWiU/a+2CoEh3S2IgHVjW50ZdWTNDUFTrissZwFtxDDFrV7uvjIxJpltM253g5z2y
+KG3/WoHdEdMU62qP3ZPyE5EjJzbeKAsIYHYHXjbStl+bTWDJUrF5j7EdaPUxJH2nnS+do+2Ja+l
EFFaC89O3EeM3bbZtCoWtY0V49Jwlzx7i6jfzUan5ABvGqn7suQkI2aNbFrtkfHWYEqjdsSit3mK
KPTN2bYsWK+bJZXFOKJ7W20beModlI0AssYaxLhgTeZpGLG4dNPFOy7zDK69JSYPUC/y67tl6NsG
KjNOCtWfRbO2hTyQdVdnFbx0GyB47VTJVGtGfg6r4dPew0ag0uK4NC+jNFGSM0DCVXy13tn8NgU0
Pf1MErfCRHwKJdNWbC7hqvN9tQ6lfRJoOHlCkUAcyc2C8wqliOS6m4DeF4mD+26l4xeEY80C5Jpo
PcN2/aBmW0OZO7uonbD5Rine/9TZp6mX/vmKRMA5EhNm9MEpXUzEVcvswrSi3dUyaIDr9Aaxhi33
+xYO6N10ne2yC4UGtbNYwPZI62r3nVXYSJcjeIO04a1tUvnW0o12C7SeSYhyQWFng1vY0MRBoXdK
q7QydVKdJEQGx0x7EooHUqo11gdZXjzNTCom5w2BUHaKv9duIaShwUM4B+pKSXWqxQEry/FTdhhH
N4z3yRajKVcJ3t4ItT+oWbafOKlj1CqEU+W0qHDanQekXyhaAwpymOzChw3pxANAB0rZqVg2YgOC
5T4wmormjgKngJb4jg5jxfVwV8AYWgyuYJkZacP3QoFR360bM7NPthzVaEhoCPysgOdGc8vFumlG
Uk5XZgZPVkYs1H7ewUhXQ2mw2yz/0ARs+BIlD+02U0VzouUWfEMQJli7qvltdl9YJUFIoETeQwdn
3AAV5Xkdr4JoSXc+l269/gOM2uNS8ZVp5K3yC+j5wHHT+3hdRcHqe4Bo/Ymjg5E2bI7UCGXRI2rU
bI8gzNiRmrBqpwUpT48IpbEfolXDPIdbXmhiVW19jvSm8V7dQPUHBA+9pOWuXl8CTlt9MMxc06bs
mutLTvb1xUYDlYwe5nbzwU8o/np1TLxg6zXOkCBTUC3qhXtW13mhXqXC+V+t/IBEJIl5YioaETnB
wAF9qSQ6WRiybOU0jSHF/RysdF5Ptt7y39TTmCTDohGaDGB14hoVAgmZcP7pjhhnLUK6dOnWd3Do
E+HVqUJzSsWaEQdlyCeYGMNjqXrLlFKqmnF7fuuQbNIT4gP0krnTuttMfOCEX1srTKJFQozJ7uJt
vTP0Z6GZBLv44Ls+FtQdDAMUmrZXMaVQXF6BT0tQx/CvyadlF84y8W5C+mAvq62n3Qa15T1oSpHP
9bZBWsmIYD7BnOBVsnX2zwxaxItyHeCtWjvU74Ve5rTzm94qwjl6bJjIZmxYE7GIN7e+596sM5gO
qVqRvqqg2v5KV1UFZxl+L0tZQkUMFjb0lehKSaz3diA8c9sm7ECc7ZYXurUMF+bOVvNra1uy4gqB
3YaWwruBJFNEGCk5EoWdeR1tXPPScVrVueTAVhcXOeebE9C92TnVpfJ9DL+My1mloNActdo9gtmk
7CwPr0SehylxVgrbhu/rnCTWNhuLTcPTPc1hSH6lQJm2Vs16aAPhDrqQ2VLX322IH0/Ikq3V91SU
oQW3m0J/zzcv70FN11/qpd3eLM0m/LJFQ+EUJlAP78xpp0V/TUfCwbHXKgRS5lb5mCl2Qk9g623c
MyNDS1gPLOWx3BrWfIUQwCImqoQLos4Jt6s4OCGu0q+1ba7eaARlSMe51Z/0ldgZpWE/BlieorRw
BjUonDdGHd6GztY9DVZ2+O/1tgg+o4C8q6flGvR2lFvqeeNaza1nbP0vNC9Hj0naMJK1gaaBSJle
34/tRuHEGqtBBRN5oUI/gQaY/f+s5WgoVYkCzFnXSvSpXGTN3SIv4yJ/YkgUP+1Ac/fJf/eh1wd6
t/iVJibAxiJteQBy7G6qu+PXxohnRViU88U//0HfEQUDkeGx8VlcNBLFqNkMP1awpgl5YeB/oo+J
r9qbnp9NwOvP1s/k65957d77qbmcg1akg1328UUBjOQ3G5XXX4ePj0iraQvOb0Lw7iLzN65JsLhx
2UlwJjrd3CD8IKUSF7N6YAOaN6GwIyCtYE7FNbZJYCXYsqZAM7pnwLIC40Q/C0crAVOgNKhaNjT+
3UXa+W8xhUdkpwrhkQjHDorBFHJ/zRKORtjzBt7EIjHj8JSHJuCxTigTdajCbnb+roefzdeg68K8
yMLHYr8SLlLVv/b0R0PsPb0+cRAdhB1vWAdHFuDaE2oKwj4oXHbX32QBR0/wl0dEWEJ2GbAh4Oqo
0IFY7i6KAvvOwIOzwQDODIi9Xyaj84h0XAisuNS2iAQ3/bug7Ae37x3NgqNBuQydnU2Gt7t62xvR
5kjvb/9m+nrPj4Dl92IDAYoGMjJ4PErm+6agacySmAGhjCGu3vZGNAlAMHpHJTEJUHDSkm2p9Gw/
PeTBJKgCKCOkW0ZnAg55K/l1YKFXY8Ec/uLTO7jMrsddH50b0ABxyEbHujuBb4u+DYOQZ/+tu4K5
xjFM3RVgH67RvXwCIgFCkPKChstTmsB0HLBU4mLA/Vnw3AnwfI3NYvCCOIi/JST6+YbIopXdCwx9
YsOnALcXMcYLs+DSDgb1PbCIYUccnS3AK6H3r+a/94MiPIZSQrd/EhdoqjNhpQAiBHbXXaOzBdrY
3mAWgJRA+0F3TXfxrg9WhEEAjRAuUrn9z8cXJ8Mn2RuohC2YrHuAXPSn9K/6KDrSNMQqLM9w2DTH
ZwWuaGOU8oumOtF4dho5B1M/en7Xm4D1Av4JIHOsawEJEclZMDzAxoKwZpgEkRbYXwsclwgdiZEh
Nu+u3hGPKDyEAkWVngUiINTdnB+v+ngWyJ0AKWUlDPHj+DwCLclA5ORWhDWBgoGzwF4ksG8LtjfR
iUgEHq9fEKOzBbqcBZ5RahYMtkCdghMpw6OlYLEUCKKg9x/p4wOIeaZS9Lu5ZNyiiyoxyYPhOgoX
HWcC0hgBd+cvtzmycBGFJdnN0VBh8iJSpAb9w/nvLwVPY5ZogdVpbO+u0S0FA3clu0VydCCTRpwE
yWx3HdkCeqhwC6B0pA4/H1/Q/EJHzm+vCGdidq3KKD5013EGRUe6i84bBOT6aehPbGPaIlXOubJu
kRSK8ItCfGx/JTj2BAFbUkzesCmM0AYM6VSi2BR4SHpyXj4yOKwUXCJ6LEOAMLpMClS6pqxX5PhI
BYlDsjMkTI78AQlVQPQk1wdrG9MSQFlPNotoklXn2emZePnE5Frk0VRiaRFRi2t0UaKuOS7rVyo+
Mp0JbxjiGnIl3YVV7TsETSVYBnanw+fVfdWorMAUuopyz28TJdMFCSXBi5uiZ07gB6KJd+AuGtHj
GzQXSNcToFSyDRcG8ZdjAoqMVBhFtnGor/VByIhmgQOjtBEQGRk23W9PW744ge4vAlFgg9dJZA/G
6gp0eFdklwIFNAAFBrxO/VI4ngVvQhAtDGG0ZUbhr2VnwYAQGEQBdPovOkRRZmSGiB6GinTvgca0
IvBW0n6Bdd+3n/91LtxfEfD5k0OxCA2EgBjX+KJkQxNiA3KbA0lFjkMeTfi9LRytCIecKlkmhOh6
t+CNb4s0bNHzKzULBtVUOAdoyR1s4ejE5JBadTEF2x78xugCJfJgumy4SGrVIFhm5Q9+4cgWusq7
Qw4BtupuwkflEWzR3SxlBQSKpMrgG2RF9NfhHskKIZQQ2ISnxTC6WUB0TDadSD7NBGhDyDiUX4/C
ZYrQZNKIE8Y8C57syVF4BIi9Kbr1bvFZEZrzNQBVWO+GHEsfmoxpRZhs8bIrwgCdSLcrgJaXV0SX
SSKyHiCxI3p8oSEkuxQMHp9WdKDKw+Z4vBRE6pkCPI6xn57RucVBSUnOLQLWZo9FP/gn6UTcIm6H
I+aQtRqTFbyguPG76VRcAVydHrm04VBwtC1ScTRQmrLM0YbLxPnPeIl/dxbIJakwiPDP0SIAjIVK
pw3V0rBrji6TaKB9LB0bEAfzfFana9It9sPYgOI7JThQW7BxdFe/Af3SUviFD/1oAZkihD0/E30a
4SJ/qUfkZx94an14/vOh7UH0Nggs98EHBX9Y/9093Ff8/V8HuKeuNWPvh0+tGt33DL8+PODzrz74
rqenevqfF+Eim0EH2HQ/aIbbvJ2taSD5n3j2bbaePYdi/3Un//zHwX3u7YT/x8B5dDSuqFNLj5vB
FLU5HLjDysoPHM02+Sx/ukXxGntAtuzI01kcfk+yTXhw133nh/TYSZxks3myf9c9bFZ+ZCSUHovw
sSwOBu9QqbKDny7iWTXLFvsj9/1A0iMPzQXvku/vpmi/rb8dTjsEe29ghVBoZuH84H0OgFXZ+z9f
JFlweMtaj4KUHfmCGQ/D/RlHXEp0isgOfDmfLQ8MEJ08AVKTHhc6ik0SHq5Iiq3klaWH3szD2ZEX
gQGKgER65KQ6NIsetig77PVz39QjhKUHZoDyMWqenrxzez2YRnbomwT632fT3GM0ZMf+MAs3B95D
KDO8wcL+MMuaeLaZ708H6C9R1pS/5TyfPS7LfFEUBzY9FGilxw8fl2EwO+wp64uf8kMLOb2kOLBs
eEBFNUV+7DwP+Xe7PfBNA7jvLUZPyux46De5cQRIjnzIUGWVvenbxbcMBqfD2e6rNvJD72aH+xYn
TlECkB+4encxW29zRFkPFibji0LLW4x/tcjyxYGnonNUZO7fYvAPizp8PNjGhgbttxj8a5JFT7fZ
nQ/6jlfpoZMM3efpLEvYKQ/NpU/mv80XnM6i47UPyIyToOzwfyzDwxnv067Sw0YxEcnhqQZiXZHL
lB46WwTHbbtdelB24I8oluZwjM+OjgkDslN2+LtlMl+8u8yf7W19t6Xs8J87AfKXDHFIH77NFzw3
xCEvJzv8q3qxPydz+JEOfO0kfL+oD0+VAxhD9p6/FLPlk0ELnzJUrmSHfUVaS3IiHkJONkfmjays
SHbK3vTr9OqS9/3vRV68e/Hme6St9M2H+WOCNMFB5Dbk2qTHhqkT3vmnGe7spG8ne33klzJNP9hD
nuefnlhBXvq1w+Sa+MRjvJhl//oPAAAA//8=</cx:binary>
              </cx:geoCache>
            </cx:geography>
          </cx:layoutPr>
          <cx:valueColors>
            <cx:minColor>
              <a:srgbClr val="269999"/>
            </cx:minColor>
            <cx:midColor>
              <a:schemeClr val="bg1"/>
            </cx:midColor>
            <cx:maxColor>
              <a:schemeClr val="accent2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A$1" max="10" min="1" page="10" val="3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545010</xdr:colOff>
      <xdr:row>27</xdr:row>
      <xdr:rowOff>38280</xdr:rowOff>
    </xdr:from>
    <xdr:to>
      <xdr:col>4</xdr:col>
      <xdr:colOff>590370</xdr:colOff>
      <xdr:row>35</xdr:row>
      <xdr:rowOff>15240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F1B5B2E-EEA7-4193-9282-92B90CB21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541020</xdr:colOff>
      <xdr:row>9</xdr:row>
      <xdr:rowOff>180</xdr:rowOff>
    </xdr:from>
    <xdr:to>
      <xdr:col>5</xdr:col>
      <xdr:colOff>0</xdr:colOff>
      <xdr:row>17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7504DED-5246-4908-8973-A975C3977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7620</xdr:colOff>
      <xdr:row>8</xdr:row>
      <xdr:rowOff>106680</xdr:rowOff>
    </xdr:from>
    <xdr:to>
      <xdr:col>2</xdr:col>
      <xdr:colOff>381000</xdr:colOff>
      <xdr:row>34</xdr:row>
      <xdr:rowOff>106680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5330C16-A0DC-43C3-A85A-8369A3A742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</xdr:col>
      <xdr:colOff>15240</xdr:colOff>
      <xdr:row>11</xdr:row>
      <xdr:rowOff>7620</xdr:rowOff>
    </xdr:from>
    <xdr:to>
      <xdr:col>12</xdr:col>
      <xdr:colOff>281940</xdr:colOff>
      <xdr:row>32</xdr:row>
      <xdr:rowOff>114300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C06D62DB-A742-4F73-A08B-FE744A8C5C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1940" y="2202180"/>
              <a:ext cx="5867400" cy="3947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0</xdr:row>
      <xdr:rowOff>152400</xdr:rowOff>
    </xdr:from>
    <xdr:to>
      <xdr:col>12</xdr:col>
      <xdr:colOff>426720</xdr:colOff>
      <xdr:row>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E8ECDA-0CFA-C13A-0F41-4D7801C84A68}"/>
            </a:ext>
          </a:extLst>
        </xdr:cNvPr>
        <xdr:cNvSpPr txBox="1"/>
      </xdr:nvSpPr>
      <xdr:spPr>
        <a:xfrm>
          <a:off x="403860" y="152400"/>
          <a:ext cx="13281660" cy="579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2800" b="1">
              <a:solidFill>
                <a:schemeClr val="bg2">
                  <a:lumMod val="10000"/>
                </a:schemeClr>
              </a:solidFill>
            </a:rPr>
            <a:t>What do </a:t>
          </a:r>
          <a:r>
            <a:rPr lang="en-IN" sz="2800" b="1">
              <a:solidFill>
                <a:srgbClr val="269999"/>
              </a:solidFill>
            </a:rPr>
            <a:t>wage</a:t>
          </a:r>
          <a:r>
            <a:rPr lang="en-IN" sz="2800" b="1" baseline="0">
              <a:solidFill>
                <a:schemeClr val="bg2">
                  <a:lumMod val="10000"/>
                </a:schemeClr>
              </a:solidFill>
            </a:rPr>
            <a:t> and </a:t>
          </a:r>
          <a:r>
            <a:rPr lang="en-IN" sz="2800" b="1" baseline="0">
              <a:solidFill>
                <a:srgbClr val="EE0000"/>
              </a:solidFill>
            </a:rPr>
            <a:t>employement</a:t>
          </a:r>
          <a:r>
            <a:rPr lang="en-IN" sz="2800" b="1" baseline="0">
              <a:solidFill>
                <a:schemeClr val="bg2">
                  <a:lumMod val="10000"/>
                </a:schemeClr>
              </a:solidFill>
            </a:rPr>
            <a:t> trend look like by industry?</a:t>
          </a:r>
        </a:p>
        <a:p>
          <a:pPr algn="l"/>
          <a:endParaRPr lang="en-IN" sz="110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0</xdr:col>
      <xdr:colOff>365760</xdr:colOff>
      <xdr:row>6</xdr:row>
      <xdr:rowOff>118110</xdr:rowOff>
    </xdr:from>
    <xdr:to>
      <xdr:col>2</xdr:col>
      <xdr:colOff>22860</xdr:colOff>
      <xdr:row>8</xdr:row>
      <xdr:rowOff>118110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52D012-18CE-3B19-2BD7-9C4DA9300708}"/>
            </a:ext>
          </a:extLst>
        </xdr:cNvPr>
        <xdr:cNvSpPr txBox="1"/>
      </xdr:nvSpPr>
      <xdr:spPr>
        <a:xfrm>
          <a:off x="365760" y="1398270"/>
          <a:ext cx="2651760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/>
            <a:t>Average Annual</a:t>
          </a:r>
          <a:r>
            <a:rPr lang="en-IN" sz="1800" b="1" baseline="0"/>
            <a:t> </a:t>
          </a:r>
          <a:r>
            <a:rPr lang="en-IN" sz="1800" b="1" baseline="0">
              <a:solidFill>
                <a:srgbClr val="269999"/>
              </a:solidFill>
            </a:rPr>
            <a:t>Wage</a:t>
          </a:r>
          <a:endParaRPr lang="en-IN" sz="1800" b="1">
            <a:solidFill>
              <a:srgbClr val="269999"/>
            </a:solidFill>
          </a:endParaRPr>
        </a:p>
      </xdr:txBody>
    </xdr:sp>
    <xdr:clientData/>
  </xdr:twoCellAnchor>
  <xdr:twoCellAnchor>
    <xdr:from>
      <xdr:col>3</xdr:col>
      <xdr:colOff>548640</xdr:colOff>
      <xdr:row>6</xdr:row>
      <xdr:rowOff>118110</xdr:rowOff>
    </xdr:from>
    <xdr:to>
      <xdr:col>5</xdr:col>
      <xdr:colOff>22860</xdr:colOff>
      <xdr:row>8</xdr:row>
      <xdr:rowOff>118110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95F85A3-38D6-AD90-EA24-F22B72F74E46}"/>
            </a:ext>
          </a:extLst>
        </xdr:cNvPr>
        <xdr:cNvSpPr txBox="1"/>
      </xdr:nvSpPr>
      <xdr:spPr>
        <a:xfrm>
          <a:off x="4152900" y="1398270"/>
          <a:ext cx="2918460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/>
            <a:t>Share of Total </a:t>
          </a:r>
          <a:r>
            <a:rPr lang="en-IN" sz="1800" b="1" baseline="0">
              <a:solidFill>
                <a:srgbClr val="EE0000"/>
              </a:solidFill>
            </a:rPr>
            <a:t>Employees</a:t>
          </a:r>
          <a:endParaRPr lang="en-IN" sz="1800" b="1">
            <a:solidFill>
              <a:srgbClr val="EE0000"/>
            </a:solidFill>
          </a:endParaRPr>
        </a:p>
      </xdr:txBody>
    </xdr:sp>
    <xdr:clientData/>
  </xdr:twoCellAnchor>
  <xdr:twoCellAnchor>
    <xdr:from>
      <xdr:col>3</xdr:col>
      <xdr:colOff>525780</xdr:colOff>
      <xdr:row>17</xdr:row>
      <xdr:rowOff>91440</xdr:rowOff>
    </xdr:from>
    <xdr:to>
      <xdr:col>5</xdr:col>
      <xdr:colOff>0</xdr:colOff>
      <xdr:row>19</xdr:row>
      <xdr:rowOff>7800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C6DB6B7-5915-8898-9635-5C9250BD615D}"/>
            </a:ext>
          </a:extLst>
        </xdr:cNvPr>
        <xdr:cNvSpPr txBox="1"/>
      </xdr:nvSpPr>
      <xdr:spPr>
        <a:xfrm>
          <a:off x="4130040" y="3489960"/>
          <a:ext cx="2918460" cy="282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/>
            <a:t>Wage &amp; Employee</a:t>
          </a:r>
          <a:r>
            <a:rPr lang="en-IN" sz="1800" b="1" baseline="0"/>
            <a:t> Trends</a:t>
          </a:r>
        </a:p>
        <a:p>
          <a:endParaRPr lang="en-IN" sz="1800" b="1"/>
        </a:p>
      </xdr:txBody>
    </xdr:sp>
    <xdr:clientData/>
  </xdr:twoCellAnchor>
  <xdr:twoCellAnchor>
    <xdr:from>
      <xdr:col>3</xdr:col>
      <xdr:colOff>545010</xdr:colOff>
      <xdr:row>19</xdr:row>
      <xdr:rowOff>38280</xdr:rowOff>
    </xdr:from>
    <xdr:to>
      <xdr:col>4</xdr:col>
      <xdr:colOff>590370</xdr:colOff>
      <xdr:row>27</xdr:row>
      <xdr:rowOff>15240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C327338-09A3-43A6-8F01-43D14BBCB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2255520</xdr:colOff>
      <xdr:row>10</xdr:row>
      <xdr:rowOff>7620</xdr:rowOff>
    </xdr:from>
    <xdr:to>
      <xdr:col>4</xdr:col>
      <xdr:colOff>590370</xdr:colOff>
      <xdr:row>15</xdr:row>
      <xdr:rowOff>0</xdr:rowOff>
    </xdr:to>
    <xdr:sp macro="" textlink="'Data Prep'!$I$22">
      <xdr:nvSpPr>
        <xdr:cNvPr id="22" name="TextBox 21">
          <a:extLst>
            <a:ext uri="{FF2B5EF4-FFF2-40B4-BE49-F238E27FC236}">
              <a16:creationId xmlns:a16="http://schemas.microsoft.com/office/drawing/2014/main" id="{088D58A8-1073-6200-5AF8-E70B5B794890}"/>
            </a:ext>
          </a:extLst>
        </xdr:cNvPr>
        <xdr:cNvSpPr txBox="1"/>
      </xdr:nvSpPr>
      <xdr:spPr>
        <a:xfrm>
          <a:off x="5859780" y="2202180"/>
          <a:ext cx="1169490" cy="9067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2479AAD-F0C2-417A-A00A-E88C3617EFD0}" type="TxLink">
            <a:rPr lang="en-US" sz="3200" b="1" i="0" u="none" strike="noStrike">
              <a:solidFill>
                <a:srgbClr val="EE0000"/>
              </a:solidFill>
              <a:latin typeface="Calibri"/>
              <a:ea typeface="Calibri"/>
              <a:cs typeface="Calibri"/>
            </a:rPr>
            <a:pPr algn="ctr"/>
            <a:t>23%</a:t>
          </a:fld>
          <a:endParaRPr lang="en-IN" sz="8000" b="1">
            <a:solidFill>
              <a:srgbClr val="EE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2522220</xdr:colOff>
          <xdr:row>5</xdr:row>
          <xdr:rowOff>175260</xdr:rowOff>
        </xdr:from>
        <xdr:to>
          <xdr:col>1</xdr:col>
          <xdr:colOff>2529840</xdr:colOff>
          <xdr:row>5</xdr:row>
          <xdr:rowOff>182880</xdr:rowOff>
        </xdr:to>
        <xdr:sp macro="" textlink="">
          <xdr:nvSpPr>
            <xdr:cNvPr id="1027" name="SpinButton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2811780</xdr:colOff>
          <xdr:row>4</xdr:row>
          <xdr:rowOff>167640</xdr:rowOff>
        </xdr:from>
        <xdr:to>
          <xdr:col>2</xdr:col>
          <xdr:colOff>403860</xdr:colOff>
          <xdr:row>6</xdr:row>
          <xdr:rowOff>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3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525780</xdr:colOff>
          <xdr:row>6</xdr:row>
          <xdr:rowOff>99060</xdr:rowOff>
        </xdr:from>
        <xdr:to>
          <xdr:col>10</xdr:col>
          <xdr:colOff>1524000</xdr:colOff>
          <xdr:row>8</xdr:row>
          <xdr:rowOff>137160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3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1645920</xdr:colOff>
          <xdr:row>6</xdr:row>
          <xdr:rowOff>99060</xdr:rowOff>
        </xdr:from>
        <xdr:to>
          <xdr:col>11</xdr:col>
          <xdr:colOff>327660</xdr:colOff>
          <xdr:row>8</xdr:row>
          <xdr:rowOff>137160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3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 Per 1000 Capita</a:t>
              </a:r>
            </a:p>
          </xdr:txBody>
        </xdr:sp>
        <xdr:clientData/>
      </xdr:twoCellAnchor>
    </mc:Choice>
    <mc:Fallback/>
  </mc:AlternateContent>
  <xdr:twoCellAnchor>
    <xdr:from>
      <xdr:col>10</xdr:col>
      <xdr:colOff>1844040</xdr:colOff>
      <xdr:row>6</xdr:row>
      <xdr:rowOff>110490</xdr:rowOff>
    </xdr:from>
    <xdr:to>
      <xdr:col>12</xdr:col>
      <xdr:colOff>129540</xdr:colOff>
      <xdr:row>8</xdr:row>
      <xdr:rowOff>125730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661305A-CD65-459B-A680-DF1E618AF0A7}"/>
            </a:ext>
          </a:extLst>
        </xdr:cNvPr>
        <xdr:cNvSpPr txBox="1"/>
      </xdr:nvSpPr>
      <xdr:spPr>
        <a:xfrm>
          <a:off x="11209020" y="1390650"/>
          <a:ext cx="217932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800" b="1">
              <a:solidFill>
                <a:srgbClr val="EE0000"/>
              </a:solidFill>
            </a:rPr>
            <a:t>Employees</a:t>
          </a:r>
          <a:r>
            <a:rPr lang="en-IN" sz="1800" b="1"/>
            <a:t> per 1,000</a:t>
          </a:r>
        </a:p>
      </xdr:txBody>
    </xdr:sp>
    <xdr:clientData/>
  </xdr:twoCellAnchor>
  <xdr:twoCellAnchor>
    <xdr:from>
      <xdr:col>8</xdr:col>
      <xdr:colOff>708660</xdr:colOff>
      <xdr:row>6</xdr:row>
      <xdr:rowOff>125730</xdr:rowOff>
    </xdr:from>
    <xdr:to>
      <xdr:col>10</xdr:col>
      <xdr:colOff>1485900</xdr:colOff>
      <xdr:row>8</xdr:row>
      <xdr:rowOff>110490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E581B8A-6695-4380-512F-41354F005822}"/>
            </a:ext>
          </a:extLst>
        </xdr:cNvPr>
        <xdr:cNvSpPr txBox="1"/>
      </xdr:nvSpPr>
      <xdr:spPr>
        <a:xfrm>
          <a:off x="9105900" y="1405890"/>
          <a:ext cx="174498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800" b="1"/>
            <a:t>Average </a:t>
          </a:r>
          <a:r>
            <a:rPr lang="en-IN" sz="1800" b="1">
              <a:solidFill>
                <a:srgbClr val="269999"/>
              </a:solidFill>
            </a:rPr>
            <a:t>Wages</a:t>
          </a:r>
        </a:p>
      </xdr:txBody>
    </xdr:sp>
    <xdr:clientData/>
  </xdr:twoCellAnchor>
  <xdr:twoCellAnchor editAs="oneCell">
    <xdr:from>
      <xdr:col>10</xdr:col>
      <xdr:colOff>2026920</xdr:colOff>
      <xdr:row>0</xdr:row>
      <xdr:rowOff>129540</xdr:rowOff>
    </xdr:from>
    <xdr:to>
      <xdr:col>12</xdr:col>
      <xdr:colOff>108375</xdr:colOff>
      <xdr:row>4</xdr:row>
      <xdr:rowOff>160086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597870-0C68-906B-D8E0-598EFFE39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9540"/>
          <a:ext cx="1975275" cy="76206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2422C7-E21F-413B-8D35-6DAFC3104DC6}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Popula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8813AF-F88D-4855-9EA6-E3E1072EB45F}" name="Populations" displayName="Populations" ref="A1:B49" tableType="queryTable" totalsRowShown="0">
  <autoFilter ref="A1:B49" xr:uid="{678813AF-F88D-4855-9EA6-E3E1072EB45F}"/>
  <tableColumns count="2">
    <tableColumn id="1" xr3:uid="{7E477446-FE7B-4843-8A14-A1D4A5CA8498}" uniqueName="1" name="State" queryTableFieldId="1" dataDxfId="0"/>
    <tableColumn id="2" xr3:uid="{48698715-2D10-4686-B1D6-13C2AC6CD30F}" uniqueName="2" name="Popula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84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16D50C7-8B7F-48D6-A7D9-E3BEFD6DEC6F}">
  <we:reference id="wa200007447" version="1.0.0.0" store="en-US" storeType="OMEX"/>
  <we:alternateReferences>
    <we:reference id="WA200007447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_xldudf_BOARDFLARE_PY</we:customFunctionIds>
        <we:customFunctionIds>_xldudf_BOARDFLARE_PY_ARR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ctrlProp" Target="../ctrlProps/ctrlProp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H27" sqref="H27:H28"/>
    </sheetView>
  </sheetViews>
  <sheetFormatPr defaultRowHeight="14.4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D848-16CF-4D53-9888-19EA9394EEB4}">
  <dimension ref="A1:B49"/>
  <sheetViews>
    <sheetView topLeftCell="A23" workbookViewId="0">
      <selection activeCell="H27" sqref="H27:H28"/>
    </sheetView>
  </sheetViews>
  <sheetFormatPr defaultRowHeight="14.4"/>
  <cols>
    <col min="1" max="1" width="14" bestFit="1" customWidth="1"/>
    <col min="2" max="2" width="12.44140625" bestFit="1" customWidth="1"/>
  </cols>
  <sheetData>
    <row r="1" spans="1:2">
      <c r="A1" t="s">
        <v>0</v>
      </c>
      <c r="B1" t="s">
        <v>76</v>
      </c>
    </row>
    <row r="2" spans="1:2">
      <c r="A2" t="s">
        <v>1</v>
      </c>
      <c r="B2">
        <v>4887871</v>
      </c>
    </row>
    <row r="3" spans="1:2">
      <c r="A3" t="s">
        <v>2</v>
      </c>
      <c r="B3">
        <v>7171646</v>
      </c>
    </row>
    <row r="4" spans="1:2">
      <c r="A4" t="s">
        <v>3</v>
      </c>
      <c r="B4">
        <v>3013825</v>
      </c>
    </row>
    <row r="5" spans="1:2">
      <c r="A5" t="s">
        <v>4</v>
      </c>
      <c r="B5">
        <v>39557045</v>
      </c>
    </row>
    <row r="6" spans="1:2">
      <c r="A6" t="s">
        <v>5</v>
      </c>
      <c r="B6">
        <v>5695564</v>
      </c>
    </row>
    <row r="7" spans="1:2">
      <c r="A7" t="s">
        <v>6</v>
      </c>
      <c r="B7">
        <v>3572665</v>
      </c>
    </row>
    <row r="8" spans="1:2">
      <c r="A8" t="s">
        <v>7</v>
      </c>
      <c r="B8">
        <v>967171</v>
      </c>
    </row>
    <row r="9" spans="1:2">
      <c r="A9" t="s">
        <v>8</v>
      </c>
      <c r="B9">
        <v>21670000</v>
      </c>
    </row>
    <row r="10" spans="1:2">
      <c r="A10" t="s">
        <v>9</v>
      </c>
      <c r="B10">
        <v>10519475</v>
      </c>
    </row>
    <row r="11" spans="1:2">
      <c r="A11" t="s">
        <v>10</v>
      </c>
      <c r="B11">
        <v>1754208</v>
      </c>
    </row>
    <row r="12" spans="1:2">
      <c r="A12" t="s">
        <v>11</v>
      </c>
      <c r="B12">
        <v>12741080</v>
      </c>
    </row>
    <row r="13" spans="1:2">
      <c r="A13" t="s">
        <v>12</v>
      </c>
      <c r="B13">
        <v>6691878</v>
      </c>
    </row>
    <row r="14" spans="1:2">
      <c r="A14" t="s">
        <v>13</v>
      </c>
      <c r="B14">
        <v>3156145</v>
      </c>
    </row>
    <row r="15" spans="1:2">
      <c r="A15" t="s">
        <v>14</v>
      </c>
      <c r="B15">
        <v>2911505</v>
      </c>
    </row>
    <row r="16" spans="1:2">
      <c r="A16" t="s">
        <v>15</v>
      </c>
      <c r="B16">
        <v>4468402</v>
      </c>
    </row>
    <row r="17" spans="1:2">
      <c r="A17" t="s">
        <v>16</v>
      </c>
      <c r="B17">
        <v>4659978</v>
      </c>
    </row>
    <row r="18" spans="1:2">
      <c r="A18" t="s">
        <v>17</v>
      </c>
      <c r="B18">
        <v>1338404</v>
      </c>
    </row>
    <row r="19" spans="1:2">
      <c r="A19" t="s">
        <v>18</v>
      </c>
      <c r="B19">
        <v>6042718</v>
      </c>
    </row>
    <row r="20" spans="1:2">
      <c r="A20" t="s">
        <v>19</v>
      </c>
      <c r="B20">
        <v>6902149</v>
      </c>
    </row>
    <row r="21" spans="1:2">
      <c r="A21" t="s">
        <v>20</v>
      </c>
      <c r="B21">
        <v>9995915</v>
      </c>
    </row>
    <row r="22" spans="1:2">
      <c r="A22" t="s">
        <v>21</v>
      </c>
      <c r="B22">
        <v>5611179</v>
      </c>
    </row>
    <row r="23" spans="1:2">
      <c r="A23" t="s">
        <v>22</v>
      </c>
      <c r="B23">
        <v>2963914</v>
      </c>
    </row>
    <row r="24" spans="1:2">
      <c r="A24" t="s">
        <v>23</v>
      </c>
      <c r="B24">
        <v>6126452</v>
      </c>
    </row>
    <row r="25" spans="1:2">
      <c r="A25" t="s">
        <v>24</v>
      </c>
      <c r="B25">
        <v>1062305</v>
      </c>
    </row>
    <row r="26" spans="1:2">
      <c r="A26" t="s">
        <v>25</v>
      </c>
      <c r="B26">
        <v>1929268</v>
      </c>
    </row>
    <row r="27" spans="1:2">
      <c r="A27" t="s">
        <v>26</v>
      </c>
      <c r="B27">
        <v>3034392</v>
      </c>
    </row>
    <row r="28" spans="1:2">
      <c r="A28" t="s">
        <v>27</v>
      </c>
      <c r="B28">
        <v>1356458</v>
      </c>
    </row>
    <row r="29" spans="1:2">
      <c r="A29" t="s">
        <v>28</v>
      </c>
      <c r="B29">
        <v>8908520</v>
      </c>
    </row>
    <row r="30" spans="1:2">
      <c r="A30" t="s">
        <v>29</v>
      </c>
      <c r="B30">
        <v>2095428</v>
      </c>
    </row>
    <row r="31" spans="1:2">
      <c r="A31" t="s">
        <v>30</v>
      </c>
      <c r="B31">
        <v>19542209</v>
      </c>
    </row>
    <row r="32" spans="1:2">
      <c r="A32" t="s">
        <v>31</v>
      </c>
      <c r="B32">
        <v>10383620</v>
      </c>
    </row>
    <row r="33" spans="1:2">
      <c r="A33" t="s">
        <v>32</v>
      </c>
      <c r="B33">
        <v>760077</v>
      </c>
    </row>
    <row r="34" spans="1:2">
      <c r="A34" t="s">
        <v>33</v>
      </c>
      <c r="B34">
        <v>11689442</v>
      </c>
    </row>
    <row r="35" spans="1:2">
      <c r="A35" t="s">
        <v>34</v>
      </c>
      <c r="B35">
        <v>3943079</v>
      </c>
    </row>
    <row r="36" spans="1:2">
      <c r="A36" t="s">
        <v>35</v>
      </c>
      <c r="B36">
        <v>4190713</v>
      </c>
    </row>
    <row r="37" spans="1:2">
      <c r="A37" t="s">
        <v>36</v>
      </c>
      <c r="B37">
        <v>12807060</v>
      </c>
    </row>
    <row r="38" spans="1:2">
      <c r="A38" t="s">
        <v>37</v>
      </c>
      <c r="B38">
        <v>1057315</v>
      </c>
    </row>
    <row r="39" spans="1:2">
      <c r="A39" t="s">
        <v>38</v>
      </c>
      <c r="B39">
        <v>5084127</v>
      </c>
    </row>
    <row r="40" spans="1:2">
      <c r="A40" t="s">
        <v>39</v>
      </c>
      <c r="B40">
        <v>882235</v>
      </c>
    </row>
    <row r="41" spans="1:2">
      <c r="A41" t="s">
        <v>40</v>
      </c>
      <c r="B41">
        <v>6770010</v>
      </c>
    </row>
    <row r="42" spans="1:2">
      <c r="A42" t="s">
        <v>41</v>
      </c>
      <c r="B42">
        <v>28701845</v>
      </c>
    </row>
    <row r="43" spans="1:2">
      <c r="A43" t="s">
        <v>42</v>
      </c>
      <c r="B43">
        <v>3161105</v>
      </c>
    </row>
    <row r="44" spans="1:2">
      <c r="A44" t="s">
        <v>43</v>
      </c>
      <c r="B44">
        <v>626299</v>
      </c>
    </row>
    <row r="45" spans="1:2">
      <c r="A45" t="s">
        <v>44</v>
      </c>
      <c r="B45">
        <v>8517685</v>
      </c>
    </row>
    <row r="46" spans="1:2">
      <c r="A46" t="s">
        <v>45</v>
      </c>
      <c r="B46">
        <v>7614893</v>
      </c>
    </row>
    <row r="47" spans="1:2">
      <c r="A47" t="s">
        <v>46</v>
      </c>
      <c r="B47">
        <v>1805832</v>
      </c>
    </row>
    <row r="48" spans="1:2">
      <c r="A48" t="s">
        <v>47</v>
      </c>
      <c r="B48">
        <v>5813568</v>
      </c>
    </row>
    <row r="49" spans="1:2">
      <c r="A49" t="s">
        <v>48</v>
      </c>
      <c r="B49">
        <v>577737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D3BB-DDC9-4DCE-8D3B-967D89566134}">
  <dimension ref="A1:T51"/>
  <sheetViews>
    <sheetView topLeftCell="B1" zoomScaleNormal="100" workbookViewId="0">
      <selection activeCell="D3" sqref="D3:D12"/>
    </sheetView>
  </sheetViews>
  <sheetFormatPr defaultRowHeight="14.4"/>
  <cols>
    <col min="1" max="1" width="20.21875" bestFit="1" customWidth="1"/>
    <col min="2" max="2" width="19.88671875" customWidth="1"/>
    <col min="4" max="4" width="20.21875" bestFit="1" customWidth="1"/>
    <col min="5" max="5" width="16" bestFit="1" customWidth="1"/>
    <col min="6" max="6" width="16" customWidth="1"/>
    <col min="8" max="8" width="20.21875" bestFit="1" customWidth="1"/>
    <col min="9" max="9" width="13.88671875" bestFit="1" customWidth="1"/>
    <col min="11" max="11" width="6.33203125" customWidth="1"/>
    <col min="12" max="12" width="9.88671875" bestFit="1" customWidth="1"/>
    <col min="13" max="13" width="11.88671875" bestFit="1" customWidth="1"/>
    <col min="15" max="15" width="14.44140625" bestFit="1" customWidth="1"/>
    <col min="16" max="16" width="10.44140625" bestFit="1" customWidth="1"/>
    <col min="17" max="17" width="11.88671875" bestFit="1" customWidth="1"/>
    <col min="18" max="19" width="24.109375" customWidth="1"/>
    <col min="20" max="20" width="14" bestFit="1" customWidth="1"/>
  </cols>
  <sheetData>
    <row r="1" spans="1:20">
      <c r="A1" s="16" t="s">
        <v>64</v>
      </c>
      <c r="B1" s="16"/>
      <c r="D1" s="7" t="s">
        <v>68</v>
      </c>
      <c r="E1" s="7"/>
      <c r="F1" s="7"/>
      <c r="H1" s="7" t="s">
        <v>70</v>
      </c>
      <c r="I1" s="7"/>
      <c r="K1" s="7" t="s">
        <v>73</v>
      </c>
      <c r="L1" s="7"/>
      <c r="M1" s="7"/>
      <c r="O1" s="7" t="s">
        <v>75</v>
      </c>
      <c r="P1" s="7"/>
      <c r="Q1" s="7"/>
      <c r="R1" s="7"/>
      <c r="S1" s="7"/>
      <c r="T1" s="7"/>
    </row>
    <row r="2" spans="1:20">
      <c r="A2" s="6" t="s">
        <v>49</v>
      </c>
      <c r="B2" s="6" t="s">
        <v>65</v>
      </c>
      <c r="D2" s="5" t="s">
        <v>49</v>
      </c>
      <c r="E2" s="5" t="s">
        <v>63</v>
      </c>
      <c r="F2" s="5" t="s">
        <v>65</v>
      </c>
      <c r="H2" s="5" t="s">
        <v>49</v>
      </c>
      <c r="I2" s="5" t="s">
        <v>62</v>
      </c>
      <c r="K2" s="5" t="s">
        <v>50</v>
      </c>
      <c r="L2" s="5" t="s">
        <v>74</v>
      </c>
      <c r="M2" s="5" t="s">
        <v>62</v>
      </c>
      <c r="O2" s="5" t="s">
        <v>0</v>
      </c>
      <c r="P2" s="5" t="s">
        <v>62</v>
      </c>
      <c r="Q2" s="5" t="s">
        <v>76</v>
      </c>
      <c r="R2" s="5" t="s">
        <v>77</v>
      </c>
      <c r="S2" s="5" t="s">
        <v>78</v>
      </c>
      <c r="T2" s="5" t="str">
        <f>B20</f>
        <v>Average Wages</v>
      </c>
    </row>
    <row r="3" spans="1:20">
      <c r="A3" t="str" cm="1">
        <f t="array" ref="A3:A12">_xlfn._xlws.SORT(_xlfn.UNIQUE(Data!$B$2:$B$1919))</f>
        <v>Business Services</v>
      </c>
      <c r="B3" t="str">
        <f>Dashboard!B6</f>
        <v>Trade &amp; Transportation</v>
      </c>
      <c r="D3" t="s">
        <v>53</v>
      </c>
      <c r="E3" s="8">
        <f>AVERAGEIFS(Data!F:F,Data!B:B,D3,Data!A:A,$B$15)</f>
        <v>93586.333333333328</v>
      </c>
      <c r="F3" s="8">
        <f>IF(D3=$B$3,E3,0)</f>
        <v>0</v>
      </c>
      <c r="H3" t="s">
        <v>54</v>
      </c>
      <c r="I3" s="9">
        <f>SUMIFS(Data!E:E,Data!B:B,H3,Data!A:A,$B$15)</f>
        <v>26277342</v>
      </c>
      <c r="K3">
        <v>2017</v>
      </c>
      <c r="L3" s="8">
        <f>AVERAGEIFS(Data!F:F,Data!B:B,'Data Prep'!B3,Data!A:A,'Data Prep'!K3)</f>
        <v>43391.395833333336</v>
      </c>
      <c r="M3" s="9">
        <f>SUMIFS(Data!E:E,Data!B:B,$B$3,Data!A:A,K3)</f>
        <v>27033069</v>
      </c>
      <c r="O3" t="s">
        <v>1</v>
      </c>
      <c r="P3" s="9">
        <f>SUMIFS(Data!E:E,Data!B:B,$B$3,Data!A:A,$B$15,Data!C:C,O3)</f>
        <v>372620</v>
      </c>
      <c r="Q3" s="9">
        <v>4887871</v>
      </c>
      <c r="R3">
        <f>ROUND(P3/Q3*1000,)</f>
        <v>76</v>
      </c>
      <c r="S3" s="8">
        <f>AVERAGEIFS(Data!F:F,Data!B:B,$B$3,Data!A:A,$B$15,Data!C:C,O3)</f>
        <v>45853</v>
      </c>
      <c r="T3" s="11">
        <f>IF($T$2=$S$2,-S3,R3)</f>
        <v>-45853</v>
      </c>
    </row>
    <row r="4" spans="1:20">
      <c r="A4" t="str">
        <v>Construction</v>
      </c>
      <c r="D4" t="s">
        <v>56</v>
      </c>
      <c r="E4" s="8">
        <f>AVERAGEIFS(Data!F:F,Data!B:B,D4,Data!A:A,$B$15)</f>
        <v>90040.666666666672</v>
      </c>
      <c r="F4" s="8">
        <f t="shared" ref="F4:F12" si="0">IF(D4=$B$3,E4,0)</f>
        <v>0</v>
      </c>
      <c r="H4" t="s">
        <v>58</v>
      </c>
      <c r="I4" s="9">
        <f>SUMIFS(Data!E:E,Data!B:B,H4,Data!A:A,$B$15)</f>
        <v>22035033</v>
      </c>
      <c r="K4">
        <v>2018</v>
      </c>
      <c r="L4" s="8">
        <f>AVERAGEIFS(Data!F:F,Data!B:B,$B$3,Data!A:A,$K4)</f>
        <v>44830.666666666664</v>
      </c>
      <c r="M4" s="9">
        <f>SUMIFS(Data!E:E,Data!B:B,$B$3,Data!A:A,K4)</f>
        <v>27186117</v>
      </c>
      <c r="O4" t="s">
        <v>2</v>
      </c>
      <c r="P4" s="9">
        <f>SUMIFS(Data!E:E,Data!B:B,$B$3,Data!A:A,$B$15,Data!C:C,O4)</f>
        <v>546143</v>
      </c>
      <c r="Q4" s="9">
        <v>7171646</v>
      </c>
      <c r="R4">
        <f t="shared" ref="R4:R50" si="1">ROUND(P4/Q4*1000,)</f>
        <v>76</v>
      </c>
      <c r="S4" s="8">
        <f>AVERAGEIFS(Data!F:F,Data!B:B,$B$3,Data!A:A,$B$15,Data!C:C,O4)</f>
        <v>51498</v>
      </c>
      <c r="T4" s="11">
        <f t="shared" ref="T4:T50" si="2">IF($T$2=$S$2,-S4,R4)</f>
        <v>-51498</v>
      </c>
    </row>
    <row r="5" spans="1:20">
      <c r="A5" t="str">
        <v>Education &amp; Health</v>
      </c>
      <c r="D5" t="s">
        <v>57</v>
      </c>
      <c r="E5" s="8">
        <f>AVERAGEIFS(Data!F:F,Data!B:B,D5,Data!A:A,$B$15)</f>
        <v>74713.0625</v>
      </c>
      <c r="F5" s="8">
        <f t="shared" si="0"/>
        <v>0</v>
      </c>
      <c r="H5" t="s">
        <v>57</v>
      </c>
      <c r="I5" s="9">
        <f>SUMIFS(Data!E:E,Data!B:B,H5,Data!A:A,$B$15)</f>
        <v>20065896</v>
      </c>
      <c r="K5">
        <v>2019</v>
      </c>
      <c r="L5" s="8">
        <f>AVERAGEIFS(Data!F:F,Data!B:B,$B$3,Data!A:A,$K5)</f>
        <v>46352.958333333336</v>
      </c>
      <c r="M5" s="9">
        <f>SUMIFS(Data!E:E,Data!B:B,$B$3,Data!A:A,K5)</f>
        <v>27304411</v>
      </c>
      <c r="O5" t="s">
        <v>3</v>
      </c>
      <c r="P5" s="9">
        <f>SUMIFS(Data!E:E,Data!B:B,$B$3,Data!A:A,$B$15,Data!C:C,O5)</f>
        <v>244074</v>
      </c>
      <c r="Q5" s="9">
        <v>3013825</v>
      </c>
      <c r="R5">
        <f t="shared" si="1"/>
        <v>81</v>
      </c>
      <c r="S5" s="8">
        <f>AVERAGEIFS(Data!F:F,Data!B:B,$B$3,Data!A:A,$B$15,Data!C:C,O5)</f>
        <v>45673</v>
      </c>
      <c r="T5" s="11">
        <f t="shared" si="2"/>
        <v>-45673</v>
      </c>
    </row>
    <row r="6" spans="1:20">
      <c r="A6" t="str">
        <v>Finance</v>
      </c>
      <c r="D6" t="s">
        <v>52</v>
      </c>
      <c r="E6" s="8">
        <f>AVERAGEIFS(Data!F:F,Data!B:B,D6,Data!A:A,$B$15)</f>
        <v>68427.875</v>
      </c>
      <c r="F6" s="8">
        <f t="shared" si="0"/>
        <v>0</v>
      </c>
      <c r="H6" t="s">
        <v>59</v>
      </c>
      <c r="I6" s="9">
        <f>SUMIFS(Data!E:E,Data!B:B,H6,Data!A:A,$B$15)</f>
        <v>12649500</v>
      </c>
      <c r="K6">
        <v>2020</v>
      </c>
      <c r="L6" s="8">
        <f>AVERAGEIFS(Data!F:F,Data!B:B,$B$3,Data!A:A,$K6)</f>
        <v>49366.8125</v>
      </c>
      <c r="M6" s="9">
        <f>SUMIFS(Data!E:E,Data!B:B,$B$3,Data!A:A,K6)</f>
        <v>26277342</v>
      </c>
      <c r="O6" t="s">
        <v>4</v>
      </c>
      <c r="P6" s="9">
        <f>SUMIFS(Data!E:E,Data!B:B,$B$3,Data!A:A,$B$15,Data!C:C,O6)</f>
        <v>2888684</v>
      </c>
      <c r="Q6" s="9">
        <v>39557045</v>
      </c>
      <c r="R6">
        <f t="shared" si="1"/>
        <v>73</v>
      </c>
      <c r="S6" s="8">
        <f>AVERAGEIFS(Data!F:F,Data!B:B,$B$3,Data!A:A,$B$15,Data!C:C,O6)</f>
        <v>58800</v>
      </c>
      <c r="T6" s="11">
        <f t="shared" si="2"/>
        <v>-58800</v>
      </c>
    </row>
    <row r="7" spans="1:20">
      <c r="A7" t="str">
        <v>Information</v>
      </c>
      <c r="D7" t="s">
        <v>51</v>
      </c>
      <c r="E7" s="8">
        <f>AVERAGEIFS(Data!F:F,Data!B:B,D7,Data!A:A,$B$15)</f>
        <v>63896.895833333336</v>
      </c>
      <c r="F7" s="8">
        <f>IF(D7=$B$3,E7,0)</f>
        <v>0</v>
      </c>
      <c r="H7" t="s">
        <v>52</v>
      </c>
      <c r="I7" s="9">
        <f>SUMIFS(Data!E:E,Data!B:B,H7,Data!A:A,$B$15)</f>
        <v>12058694</v>
      </c>
      <c r="O7" t="s">
        <v>5</v>
      </c>
      <c r="P7" s="9">
        <f>SUMIFS(Data!E:E,Data!B:B,$B$3,Data!A:A,$B$15,Data!C:C,O7)</f>
        <v>465887</v>
      </c>
      <c r="Q7" s="9">
        <v>5695564</v>
      </c>
      <c r="R7">
        <f t="shared" si="1"/>
        <v>82</v>
      </c>
      <c r="S7" s="8">
        <f>AVERAGEIFS(Data!F:F,Data!B:B,$B$3,Data!A:A,$B$15,Data!C:C,O7)</f>
        <v>55719</v>
      </c>
      <c r="T7" s="11">
        <f t="shared" si="2"/>
        <v>-55719</v>
      </c>
    </row>
    <row r="8" spans="1:20">
      <c r="A8" t="str">
        <v>Leisure &amp; Hospitality</v>
      </c>
      <c r="D8" t="s">
        <v>55</v>
      </c>
      <c r="E8" s="8">
        <f>AVERAGEIFS(Data!F:F,Data!B:B,D8,Data!A:A,$B$15)</f>
        <v>55605.9375</v>
      </c>
      <c r="F8" s="8">
        <f t="shared" si="0"/>
        <v>0</v>
      </c>
      <c r="H8" t="s">
        <v>56</v>
      </c>
      <c r="I8" s="9">
        <f>SUMIFS(Data!E:E,Data!B:B,H8,Data!A:A,$B$15)</f>
        <v>8142043</v>
      </c>
      <c r="O8" t="s">
        <v>6</v>
      </c>
      <c r="P8" s="9">
        <f>SUMIFS(Data!E:E,Data!B:B,$B$3,Data!A:A,$B$15,Data!C:C,O8)</f>
        <v>276491</v>
      </c>
      <c r="Q8" s="9">
        <v>3572665</v>
      </c>
      <c r="R8">
        <f t="shared" si="1"/>
        <v>77</v>
      </c>
      <c r="S8" s="8">
        <f>AVERAGEIFS(Data!F:F,Data!B:B,$B$3,Data!A:A,$B$15,Data!C:C,O8)</f>
        <v>55859</v>
      </c>
      <c r="T8" s="11">
        <f t="shared" si="2"/>
        <v>-55859</v>
      </c>
    </row>
    <row r="9" spans="1:20">
      <c r="A9" t="str">
        <v>Manufacturing</v>
      </c>
      <c r="D9" t="s">
        <v>58</v>
      </c>
      <c r="E9" s="8">
        <f>AVERAGEIFS(Data!F:F,Data!B:B,D9,Data!A:A,$B$15)</f>
        <v>53607.208333333336</v>
      </c>
      <c r="F9" s="8">
        <f t="shared" si="0"/>
        <v>0</v>
      </c>
      <c r="H9" t="s">
        <v>51</v>
      </c>
      <c r="I9" s="9">
        <f>SUMIFS(Data!E:E,Data!B:B,H9,Data!A:A,$B$15)</f>
        <v>7136444</v>
      </c>
      <c r="O9" t="s">
        <v>7</v>
      </c>
      <c r="P9" s="9">
        <f>SUMIFS(Data!E:E,Data!B:B,$B$3,Data!A:A,$B$15,Data!C:C,O9)</f>
        <v>76267</v>
      </c>
      <c r="Q9" s="9">
        <v>967171</v>
      </c>
      <c r="R9">
        <f t="shared" si="1"/>
        <v>79</v>
      </c>
      <c r="S9" s="8">
        <f>AVERAGEIFS(Data!F:F,Data!B:B,$B$3,Data!A:A,$B$15,Data!C:C,O9)</f>
        <v>45667</v>
      </c>
      <c r="T9" s="11">
        <f t="shared" si="2"/>
        <v>-45667</v>
      </c>
    </row>
    <row r="10" spans="1:20">
      <c r="A10" t="str">
        <v>Natural Resources</v>
      </c>
      <c r="D10" t="s">
        <v>54</v>
      </c>
      <c r="E10" s="8">
        <f>AVERAGEIFS(Data!F:F,Data!B:B,D10,Data!A:A,$B$15)</f>
        <v>49366.8125</v>
      </c>
      <c r="F10" s="8">
        <f t="shared" si="0"/>
        <v>49366.8125</v>
      </c>
      <c r="H10" t="s">
        <v>60</v>
      </c>
      <c r="I10" s="9">
        <f>SUMIFS(Data!E:E,Data!B:B,H10,Data!A:A,$B$15)</f>
        <v>3843699</v>
      </c>
      <c r="O10" t="s">
        <v>8</v>
      </c>
      <c r="P10" s="9">
        <f>SUMIFS(Data!E:E,Data!B:B,$B$3,Data!A:A,$B$15,Data!C:C,O10)</f>
        <v>1739110</v>
      </c>
      <c r="Q10" s="9">
        <v>21670000</v>
      </c>
      <c r="R10">
        <f t="shared" si="1"/>
        <v>80</v>
      </c>
      <c r="S10" s="8">
        <f>AVERAGEIFS(Data!F:F,Data!B:B,$B$3,Data!A:A,$B$15,Data!C:C,O10)</f>
        <v>49391</v>
      </c>
      <c r="T10" s="11">
        <f t="shared" si="2"/>
        <v>-49391</v>
      </c>
    </row>
    <row r="11" spans="1:20">
      <c r="A11" t="str">
        <v>Other Services</v>
      </c>
      <c r="D11" t="s">
        <v>60</v>
      </c>
      <c r="E11" s="8">
        <f>AVERAGEIFS(Data!F:F,Data!B:B,D11,Data!A:A,$B$15)</f>
        <v>40790.1875</v>
      </c>
      <c r="F11" s="8">
        <f t="shared" si="0"/>
        <v>0</v>
      </c>
      <c r="H11" t="s">
        <v>53</v>
      </c>
      <c r="I11" s="9">
        <f>SUMIFS(Data!E:E,Data!B:B,H11,Data!A:A,$B$15)</f>
        <v>2677815</v>
      </c>
      <c r="O11" t="s">
        <v>9</v>
      </c>
      <c r="P11" s="9">
        <f>SUMIFS(Data!E:E,Data!B:B,$B$3,Data!A:A,$B$15,Data!C:C,O11)</f>
        <v>913981</v>
      </c>
      <c r="Q11" s="9">
        <v>10519475</v>
      </c>
      <c r="R11">
        <f t="shared" si="1"/>
        <v>87</v>
      </c>
      <c r="S11" s="8">
        <f>AVERAGEIFS(Data!F:F,Data!B:B,$B$3,Data!A:A,$B$15,Data!C:C,O11)</f>
        <v>52104</v>
      </c>
      <c r="T11" s="11">
        <f t="shared" si="2"/>
        <v>-52104</v>
      </c>
    </row>
    <row r="12" spans="1:20">
      <c r="A12" t="str">
        <v>Trade &amp; Transportation</v>
      </c>
      <c r="D12" t="s">
        <v>59</v>
      </c>
      <c r="E12" s="8">
        <f>AVERAGEIFS(Data!F:F,Data!B:B,D12,Data!A:A,$B$15)</f>
        <v>23286.416666666668</v>
      </c>
      <c r="F12" s="8">
        <f t="shared" si="0"/>
        <v>0</v>
      </c>
      <c r="H12" t="s">
        <v>55</v>
      </c>
      <c r="I12" s="9">
        <f>SUMIFS(Data!E:E,Data!B:B,H12,Data!A:A,$B$15)</f>
        <v>1762873</v>
      </c>
      <c r="O12" t="s">
        <v>10</v>
      </c>
      <c r="P12" s="9">
        <f>SUMIFS(Data!E:E,Data!B:B,$B$3,Data!A:A,$B$15,Data!C:C,O12)</f>
        <v>143264</v>
      </c>
      <c r="Q12" s="9">
        <v>1754208</v>
      </c>
      <c r="R12">
        <f t="shared" si="1"/>
        <v>82</v>
      </c>
      <c r="S12" s="8">
        <f>AVERAGEIFS(Data!F:F,Data!B:B,$B$3,Data!A:A,$B$15,Data!C:C,O12)</f>
        <v>44610</v>
      </c>
      <c r="T12" s="11">
        <f t="shared" si="2"/>
        <v>-44610</v>
      </c>
    </row>
    <row r="13" spans="1:20">
      <c r="O13" t="s">
        <v>11</v>
      </c>
      <c r="P13" s="9">
        <f>SUMIFS(Data!E:E,Data!B:B,$B$3,Data!A:A,$B$15,Data!C:C,O13)</f>
        <v>1140749</v>
      </c>
      <c r="Q13" s="9">
        <v>12741080</v>
      </c>
      <c r="R13">
        <f t="shared" si="1"/>
        <v>90</v>
      </c>
      <c r="S13" s="8">
        <f>AVERAGEIFS(Data!F:F,Data!B:B,$B$3,Data!A:A,$B$15,Data!C:C,O13)</f>
        <v>55780</v>
      </c>
      <c r="T13" s="11">
        <f t="shared" si="2"/>
        <v>-55780</v>
      </c>
    </row>
    <row r="14" spans="1:20">
      <c r="A14" s="16" t="s">
        <v>66</v>
      </c>
      <c r="B14" s="16"/>
      <c r="O14" t="s">
        <v>12</v>
      </c>
      <c r="P14" s="9">
        <f>SUMIFS(Data!E:E,Data!B:B,$B$3,Data!A:A,$B$15,Data!C:C,O14)</f>
        <v>583686</v>
      </c>
      <c r="Q14" s="9">
        <v>6691878</v>
      </c>
      <c r="R14">
        <f t="shared" si="1"/>
        <v>87</v>
      </c>
      <c r="S14" s="8">
        <f>AVERAGEIFS(Data!F:F,Data!B:B,$B$3,Data!A:A,$B$15,Data!C:C,O14)</f>
        <v>45931</v>
      </c>
      <c r="T14" s="11">
        <f t="shared" si="2"/>
        <v>-45931</v>
      </c>
    </row>
    <row r="15" spans="1:20">
      <c r="A15" s="4" t="s">
        <v>67</v>
      </c>
      <c r="B15">
        <v>2020</v>
      </c>
      <c r="D15" t="str">
        <f>INDEX(D3:D12,3)</f>
        <v>Business Services</v>
      </c>
      <c r="O15" t="s">
        <v>13</v>
      </c>
      <c r="P15" s="9">
        <f>SUMIFS(Data!E:E,Data!B:B,$B$3,Data!A:A,$B$15,Data!C:C,O15)</f>
        <v>298376</v>
      </c>
      <c r="Q15" s="9">
        <v>3156145</v>
      </c>
      <c r="R15">
        <f t="shared" si="1"/>
        <v>95</v>
      </c>
      <c r="S15" s="8">
        <f>AVERAGEIFS(Data!F:F,Data!B:B,$B$3,Data!A:A,$B$15,Data!C:C,O15)</f>
        <v>44146</v>
      </c>
      <c r="T15" s="11">
        <f t="shared" si="2"/>
        <v>-44146</v>
      </c>
    </row>
    <row r="16" spans="1:20">
      <c r="H16" s="7" t="s">
        <v>71</v>
      </c>
      <c r="I16" s="7"/>
      <c r="O16" t="s">
        <v>14</v>
      </c>
      <c r="P16" s="9">
        <f>SUMIFS(Data!E:E,Data!B:B,$B$3,Data!A:A,$B$15,Data!C:C,O16)</f>
        <v>255575</v>
      </c>
      <c r="Q16" s="9">
        <v>2911505</v>
      </c>
      <c r="R16">
        <f t="shared" si="1"/>
        <v>88</v>
      </c>
      <c r="S16" s="8">
        <f>AVERAGEIFS(Data!F:F,Data!B:B,$B$3,Data!A:A,$B$15,Data!C:C,O16)</f>
        <v>46012</v>
      </c>
      <c r="T16" s="11">
        <f t="shared" si="2"/>
        <v>-46012</v>
      </c>
    </row>
    <row r="17" spans="1:20">
      <c r="H17" s="5" t="s">
        <v>49</v>
      </c>
      <c r="I17" s="5" t="s">
        <v>62</v>
      </c>
      <c r="O17" t="s">
        <v>15</v>
      </c>
      <c r="P17" s="9">
        <f>SUMIFS(Data!E:E,Data!B:B,$B$3,Data!A:A,$B$15,Data!C:C,O17)</f>
        <v>393361</v>
      </c>
      <c r="Q17" s="9">
        <v>4468402</v>
      </c>
      <c r="R17">
        <f t="shared" si="1"/>
        <v>88</v>
      </c>
      <c r="S17" s="8">
        <f>AVERAGEIFS(Data!F:F,Data!B:B,$B$3,Data!A:A,$B$15,Data!C:C,O17)</f>
        <v>46839</v>
      </c>
      <c r="T17" s="11">
        <f t="shared" si="2"/>
        <v>-46839</v>
      </c>
    </row>
    <row r="18" spans="1:20">
      <c r="H18" t="str">
        <f>$B$3</f>
        <v>Trade &amp; Transportation</v>
      </c>
      <c r="I18" s="9">
        <f>VLOOKUP(B3,H3:I12,2,FALSE)</f>
        <v>26277342</v>
      </c>
      <c r="O18" t="s">
        <v>16</v>
      </c>
      <c r="P18" s="9">
        <f>SUMIFS(Data!E:E,Data!B:B,$B$3,Data!A:A,$B$15,Data!C:C,O18)</f>
        <v>358336</v>
      </c>
      <c r="Q18" s="9">
        <v>4659978</v>
      </c>
      <c r="R18">
        <f t="shared" si="1"/>
        <v>77</v>
      </c>
      <c r="S18" s="8">
        <f>AVERAGEIFS(Data!F:F,Data!B:B,$B$3,Data!A:A,$B$15,Data!C:C,O18)</f>
        <v>46029</v>
      </c>
      <c r="T18" s="11">
        <f t="shared" si="2"/>
        <v>-46029</v>
      </c>
    </row>
    <row r="19" spans="1:20">
      <c r="A19" s="16" t="s">
        <v>79</v>
      </c>
      <c r="B19" s="16"/>
      <c r="H19" t="s">
        <v>72</v>
      </c>
      <c r="I19" s="10">
        <f>SUM(I3:I12)-I18</f>
        <v>90371997</v>
      </c>
      <c r="O19" t="s">
        <v>17</v>
      </c>
      <c r="P19" s="9">
        <f>SUMIFS(Data!E:E,Data!B:B,$B$3,Data!A:A,$B$15,Data!C:C,O19)</f>
        <v>111483</v>
      </c>
      <c r="Q19" s="9">
        <v>1338404</v>
      </c>
      <c r="R19">
        <f t="shared" si="1"/>
        <v>83</v>
      </c>
      <c r="S19" s="8">
        <f>AVERAGEIFS(Data!F:F,Data!B:B,$B$3,Data!A:A,$B$15,Data!C:C,O19)</f>
        <v>43084</v>
      </c>
      <c r="T19" s="11">
        <f t="shared" si="2"/>
        <v>-43084</v>
      </c>
    </row>
    <row r="20" spans="1:20">
      <c r="A20" s="4" t="s">
        <v>80</v>
      </c>
      <c r="B20" t="str">
        <f>IF(Dashboard!A2=1,'Data Prep'!S2,'Data Prep'!R2)</f>
        <v>Average Wages</v>
      </c>
      <c r="O20" t="s">
        <v>18</v>
      </c>
      <c r="P20" s="9">
        <f>SUMIFS(Data!E:E,Data!B:B,$B$3,Data!A:A,$B$15,Data!C:C,O20)</f>
        <v>441680</v>
      </c>
      <c r="Q20" s="9">
        <v>6042718</v>
      </c>
      <c r="R20">
        <f t="shared" si="1"/>
        <v>73</v>
      </c>
      <c r="S20" s="8">
        <f>AVERAGEIFS(Data!F:F,Data!B:B,$B$3,Data!A:A,$B$15,Data!C:C,O20)</f>
        <v>50800</v>
      </c>
      <c r="T20" s="11">
        <f t="shared" si="2"/>
        <v>-50800</v>
      </c>
    </row>
    <row r="21" spans="1:20">
      <c r="O21" t="s">
        <v>19</v>
      </c>
      <c r="P21" s="9">
        <f>SUMIFS(Data!E:E,Data!B:B,$B$3,Data!A:A,$B$15,Data!C:C,O21)</f>
        <v>526726</v>
      </c>
      <c r="Q21" s="9">
        <v>6902149</v>
      </c>
      <c r="R21">
        <f t="shared" si="1"/>
        <v>76</v>
      </c>
      <c r="S21" s="8">
        <f>AVERAGEIFS(Data!F:F,Data!B:B,$B$3,Data!A:A,$B$15,Data!C:C,O21)</f>
        <v>61082</v>
      </c>
      <c r="T21" s="11">
        <f t="shared" si="2"/>
        <v>-61082</v>
      </c>
    </row>
    <row r="22" spans="1:20">
      <c r="H22" s="4" t="s">
        <v>81</v>
      </c>
      <c r="I22" s="13">
        <f>I18/SUM(I18:I19)</f>
        <v>0.22526781741986554</v>
      </c>
      <c r="O22" t="s">
        <v>20</v>
      </c>
      <c r="P22" s="9">
        <f>SUMIFS(Data!E:E,Data!B:B,$B$3,Data!A:A,$B$15,Data!C:C,O22)</f>
        <v>745824</v>
      </c>
      <c r="Q22" s="9">
        <v>9995915</v>
      </c>
      <c r="R22">
        <f t="shared" si="1"/>
        <v>75</v>
      </c>
      <c r="S22" s="8">
        <f>AVERAGEIFS(Data!F:F,Data!B:B,$B$3,Data!A:A,$B$15,Data!C:C,O22)</f>
        <v>51869</v>
      </c>
      <c r="T22" s="11">
        <f t="shared" si="2"/>
        <v>-51869</v>
      </c>
    </row>
    <row r="23" spans="1:20">
      <c r="D23" t="s">
        <v>69</v>
      </c>
      <c r="O23" t="s">
        <v>21</v>
      </c>
      <c r="P23" s="9">
        <f>SUMIFS(Data!E:E,Data!B:B,$B$3,Data!A:A,$B$15,Data!C:C,O23)</f>
        <v>499190</v>
      </c>
      <c r="Q23" s="9">
        <v>5611179</v>
      </c>
      <c r="R23">
        <f t="shared" si="1"/>
        <v>89</v>
      </c>
      <c r="S23" s="8">
        <f>AVERAGEIFS(Data!F:F,Data!B:B,$B$3,Data!A:A,$B$15,Data!C:C,O23)</f>
        <v>53843</v>
      </c>
      <c r="T23" s="11">
        <f t="shared" si="2"/>
        <v>-53843</v>
      </c>
    </row>
    <row r="24" spans="1:20">
      <c r="O24" t="s">
        <v>22</v>
      </c>
      <c r="P24" s="9">
        <f>SUMIFS(Data!E:E,Data!B:B,$B$3,Data!A:A,$B$15,Data!C:C,O24)</f>
        <v>226629</v>
      </c>
      <c r="Q24" s="9">
        <v>2963914</v>
      </c>
      <c r="R24">
        <f t="shared" si="1"/>
        <v>76</v>
      </c>
      <c r="S24" s="8">
        <f>AVERAGEIFS(Data!F:F,Data!B:B,$B$3,Data!A:A,$B$15,Data!C:C,O24)</f>
        <v>40176</v>
      </c>
      <c r="T24" s="11">
        <f t="shared" si="2"/>
        <v>-40176</v>
      </c>
    </row>
    <row r="25" spans="1:20">
      <c r="O25" t="s">
        <v>23</v>
      </c>
      <c r="P25" s="9">
        <f>SUMIFS(Data!E:E,Data!B:B,$B$3,Data!A:A,$B$15,Data!C:C,O25)</f>
        <v>519916</v>
      </c>
      <c r="Q25" s="9">
        <v>6126452</v>
      </c>
      <c r="R25">
        <f t="shared" si="1"/>
        <v>85</v>
      </c>
      <c r="S25" s="8">
        <f>AVERAGEIFS(Data!F:F,Data!B:B,$B$3,Data!A:A,$B$15,Data!C:C,O25)</f>
        <v>46520</v>
      </c>
      <c r="T25" s="11">
        <f t="shared" si="2"/>
        <v>-46520</v>
      </c>
    </row>
    <row r="26" spans="1:20">
      <c r="H26" t="s">
        <v>82</v>
      </c>
      <c r="O26" t="s">
        <v>24</v>
      </c>
      <c r="P26" s="9">
        <f>SUMIFS(Data!E:E,Data!B:B,$B$3,Data!A:A,$B$15,Data!C:C,O26)</f>
        <v>89315</v>
      </c>
      <c r="Q26" s="9">
        <v>1062305</v>
      </c>
      <c r="R26">
        <f t="shared" si="1"/>
        <v>84</v>
      </c>
      <c r="S26" s="8">
        <f>AVERAGEIFS(Data!F:F,Data!B:B,$B$3,Data!A:A,$B$15,Data!C:C,O26)</f>
        <v>43996</v>
      </c>
      <c r="T26" s="11">
        <f t="shared" si="2"/>
        <v>-43996</v>
      </c>
    </row>
    <row r="27" spans="1:20">
      <c r="H27" s="15" t="s">
        <v>83</v>
      </c>
      <c r="O27" t="s">
        <v>25</v>
      </c>
      <c r="P27" s="9">
        <f>SUMIFS(Data!E:E,Data!B:B,$B$3,Data!A:A,$B$15,Data!C:C,O27)</f>
        <v>182745</v>
      </c>
      <c r="Q27" s="9">
        <v>1929268</v>
      </c>
      <c r="R27">
        <f t="shared" si="1"/>
        <v>95</v>
      </c>
      <c r="S27" s="8">
        <f>AVERAGEIFS(Data!F:F,Data!B:B,$B$3,Data!A:A,$B$15,Data!C:C,O27)</f>
        <v>44095</v>
      </c>
      <c r="T27" s="11">
        <f t="shared" si="2"/>
        <v>-44095</v>
      </c>
    </row>
    <row r="28" spans="1:20">
      <c r="H28" s="15" t="s">
        <v>84</v>
      </c>
      <c r="O28" t="s">
        <v>26</v>
      </c>
      <c r="P28" s="9">
        <f>SUMIFS(Data!E:E,Data!B:B,$B$3,Data!A:A,$B$15,Data!C:C,O28)</f>
        <v>252623</v>
      </c>
      <c r="Q28" s="9">
        <v>3034392</v>
      </c>
      <c r="R28">
        <f t="shared" si="1"/>
        <v>83</v>
      </c>
      <c r="S28" s="8">
        <f>AVERAGEIFS(Data!F:F,Data!B:B,$B$3,Data!A:A,$B$15,Data!C:C,O28)</f>
        <v>48334</v>
      </c>
      <c r="T28" s="11">
        <f t="shared" si="2"/>
        <v>-48334</v>
      </c>
    </row>
    <row r="29" spans="1:20">
      <c r="O29" t="s">
        <v>27</v>
      </c>
      <c r="P29" s="9">
        <f>SUMIFS(Data!E:E,Data!B:B,$B$3,Data!A:A,$B$15,Data!C:C,O29)</f>
        <v>133196</v>
      </c>
      <c r="Q29" s="9">
        <v>1356458</v>
      </c>
      <c r="R29">
        <f t="shared" si="1"/>
        <v>98</v>
      </c>
      <c r="S29" s="8">
        <f>AVERAGEIFS(Data!F:F,Data!B:B,$B$3,Data!A:A,$B$15,Data!C:C,O29)</f>
        <v>54425</v>
      </c>
      <c r="T29" s="11">
        <f t="shared" si="2"/>
        <v>-54425</v>
      </c>
    </row>
    <row r="30" spans="1:20">
      <c r="O30" t="s">
        <v>28</v>
      </c>
      <c r="P30" s="9">
        <f>SUMIFS(Data!E:E,Data!B:B,$B$3,Data!A:A,$B$15,Data!C:C,O30)</f>
        <v>820259</v>
      </c>
      <c r="Q30" s="9">
        <v>8908520</v>
      </c>
      <c r="R30">
        <f t="shared" si="1"/>
        <v>92</v>
      </c>
      <c r="S30" s="8">
        <f>AVERAGEIFS(Data!F:F,Data!B:B,$B$3,Data!A:A,$B$15,Data!C:C,O30)</f>
        <v>58675</v>
      </c>
      <c r="T30" s="11">
        <f t="shared" si="2"/>
        <v>-58675</v>
      </c>
    </row>
    <row r="31" spans="1:20">
      <c r="O31" t="s">
        <v>29</v>
      </c>
      <c r="P31" s="9">
        <f>SUMIFS(Data!E:E,Data!B:B,$B$3,Data!A:A,$B$15,Data!C:C,O31)</f>
        <v>130261</v>
      </c>
      <c r="Q31" s="9">
        <v>2095428</v>
      </c>
      <c r="R31">
        <f t="shared" si="1"/>
        <v>62</v>
      </c>
      <c r="S31" s="8">
        <f>AVERAGEIFS(Data!F:F,Data!B:B,$B$3,Data!A:A,$B$15,Data!C:C,O31)</f>
        <v>41086</v>
      </c>
      <c r="T31" s="11">
        <f t="shared" si="2"/>
        <v>-41086</v>
      </c>
    </row>
    <row r="32" spans="1:20">
      <c r="O32" t="s">
        <v>30</v>
      </c>
      <c r="P32" s="9">
        <f>SUMIFS(Data!E:E,Data!B:B,$B$3,Data!A:A,$B$15,Data!C:C,O32)</f>
        <v>1366746</v>
      </c>
      <c r="Q32" s="9">
        <v>19542209</v>
      </c>
      <c r="R32">
        <f t="shared" si="1"/>
        <v>70</v>
      </c>
      <c r="S32" s="8">
        <f>AVERAGEIFS(Data!F:F,Data!B:B,$B$3,Data!A:A,$B$15,Data!C:C,O32)</f>
        <v>57939</v>
      </c>
      <c r="T32" s="11">
        <f t="shared" si="2"/>
        <v>-57939</v>
      </c>
    </row>
    <row r="33" spans="15:20">
      <c r="O33" t="s">
        <v>31</v>
      </c>
      <c r="P33" s="9">
        <f>SUMIFS(Data!E:E,Data!B:B,$B$3,Data!A:A,$B$15,Data!C:C,O33)</f>
        <v>844765</v>
      </c>
      <c r="Q33" s="9">
        <v>10383620</v>
      </c>
      <c r="R33">
        <f t="shared" si="1"/>
        <v>81</v>
      </c>
      <c r="S33" s="8">
        <f>AVERAGEIFS(Data!F:F,Data!B:B,$B$3,Data!A:A,$B$15,Data!C:C,O33)</f>
        <v>47171</v>
      </c>
      <c r="T33" s="11">
        <f t="shared" si="2"/>
        <v>-47171</v>
      </c>
    </row>
    <row r="34" spans="15:20">
      <c r="O34" t="s">
        <v>32</v>
      </c>
      <c r="P34" s="9">
        <f>SUMIFS(Data!E:E,Data!B:B,$B$3,Data!A:A,$B$15,Data!C:C,O34)</f>
        <v>86570</v>
      </c>
      <c r="Q34" s="9">
        <v>760077</v>
      </c>
      <c r="R34">
        <f t="shared" si="1"/>
        <v>114</v>
      </c>
      <c r="S34" s="8">
        <f>AVERAGEIFS(Data!F:F,Data!B:B,$B$3,Data!A:A,$B$15,Data!C:C,O34)</f>
        <v>52657</v>
      </c>
      <c r="T34" s="11">
        <f t="shared" si="2"/>
        <v>-52657</v>
      </c>
    </row>
    <row r="35" spans="15:20">
      <c r="O35" t="s">
        <v>33</v>
      </c>
      <c r="P35" s="9">
        <f>SUMIFS(Data!E:E,Data!B:B,$B$3,Data!A:A,$B$15,Data!C:C,O35)</f>
        <v>998325</v>
      </c>
      <c r="Q35" s="9">
        <v>11689442</v>
      </c>
      <c r="R35">
        <f t="shared" si="1"/>
        <v>85</v>
      </c>
      <c r="S35" s="8">
        <f>AVERAGEIFS(Data!F:F,Data!B:B,$B$3,Data!A:A,$B$15,Data!C:C,O35)</f>
        <v>48088</v>
      </c>
      <c r="T35" s="11">
        <f t="shared" si="2"/>
        <v>-48088</v>
      </c>
    </row>
    <row r="36" spans="15:20">
      <c r="O36" t="s">
        <v>34</v>
      </c>
      <c r="P36" s="9">
        <f>SUMIFS(Data!E:E,Data!B:B,$B$3,Data!A:A,$B$15,Data!C:C,O36)</f>
        <v>301828</v>
      </c>
      <c r="Q36" s="9">
        <v>3943079</v>
      </c>
      <c r="R36">
        <f t="shared" si="1"/>
        <v>77</v>
      </c>
      <c r="S36" s="8">
        <f>AVERAGEIFS(Data!F:F,Data!B:B,$B$3,Data!A:A,$B$15,Data!C:C,O36)</f>
        <v>43388</v>
      </c>
      <c r="T36" s="11">
        <f t="shared" si="2"/>
        <v>-43388</v>
      </c>
    </row>
    <row r="37" spans="15:20">
      <c r="O37" t="s">
        <v>35</v>
      </c>
      <c r="P37" s="9">
        <f>SUMIFS(Data!E:E,Data!B:B,$B$3,Data!A:A,$B$15,Data!C:C,O37)</f>
        <v>346783</v>
      </c>
      <c r="Q37" s="9">
        <v>4190713</v>
      </c>
      <c r="R37">
        <f t="shared" si="1"/>
        <v>83</v>
      </c>
      <c r="S37" s="8">
        <f>AVERAGEIFS(Data!F:F,Data!B:B,$B$3,Data!A:A,$B$15,Data!C:C,O37)</f>
        <v>49251</v>
      </c>
      <c r="T37" s="11">
        <f t="shared" si="2"/>
        <v>-49251</v>
      </c>
    </row>
    <row r="38" spans="15:20">
      <c r="O38" t="s">
        <v>36</v>
      </c>
      <c r="P38" s="9">
        <f>SUMIFS(Data!E:E,Data!B:B,$B$3,Data!A:A,$B$15,Data!C:C,O38)</f>
        <v>1054388</v>
      </c>
      <c r="Q38" s="9">
        <v>12807060</v>
      </c>
      <c r="R38">
        <f t="shared" si="1"/>
        <v>82</v>
      </c>
      <c r="S38" s="8">
        <f>AVERAGEIFS(Data!F:F,Data!B:B,$B$3,Data!A:A,$B$15,Data!C:C,O38)</f>
        <v>49535</v>
      </c>
      <c r="T38" s="11">
        <f t="shared" si="2"/>
        <v>-49535</v>
      </c>
    </row>
    <row r="39" spans="15:20">
      <c r="O39" t="s">
        <v>37</v>
      </c>
      <c r="P39" s="9">
        <f>SUMIFS(Data!E:E,Data!B:B,$B$3,Data!A:A,$B$15,Data!C:C,O39)</f>
        <v>70764</v>
      </c>
      <c r="Q39" s="9">
        <v>1057315</v>
      </c>
      <c r="R39">
        <f t="shared" si="1"/>
        <v>67</v>
      </c>
      <c r="S39" s="8">
        <f>AVERAGEIFS(Data!F:F,Data!B:B,$B$3,Data!A:A,$B$15,Data!C:C,O39)</f>
        <v>49493</v>
      </c>
      <c r="T39" s="11">
        <f t="shared" si="2"/>
        <v>-49493</v>
      </c>
    </row>
    <row r="40" spans="15:20">
      <c r="O40" t="s">
        <v>38</v>
      </c>
      <c r="P40" s="9">
        <f>SUMIFS(Data!E:E,Data!B:B,$B$3,Data!A:A,$B$15,Data!C:C,O40)</f>
        <v>400537</v>
      </c>
      <c r="Q40" s="9">
        <v>5084127</v>
      </c>
      <c r="R40">
        <f t="shared" si="1"/>
        <v>79</v>
      </c>
      <c r="S40" s="8">
        <f>AVERAGEIFS(Data!F:F,Data!B:B,$B$3,Data!A:A,$B$15,Data!C:C,O40)</f>
        <v>43717</v>
      </c>
      <c r="T40" s="11">
        <f t="shared" si="2"/>
        <v>-43717</v>
      </c>
    </row>
    <row r="41" spans="15:20">
      <c r="O41" t="s">
        <v>39</v>
      </c>
      <c r="P41" s="9">
        <f>SUMIFS(Data!E:E,Data!B:B,$B$3,Data!A:A,$B$15,Data!C:C,O41)</f>
        <v>83179</v>
      </c>
      <c r="Q41" s="9">
        <v>882235</v>
      </c>
      <c r="R41">
        <f t="shared" si="1"/>
        <v>94</v>
      </c>
      <c r="S41" s="8">
        <f>AVERAGEIFS(Data!F:F,Data!B:B,$B$3,Data!A:A,$B$15,Data!C:C,O41)</f>
        <v>44162</v>
      </c>
      <c r="T41" s="11">
        <f t="shared" si="2"/>
        <v>-44162</v>
      </c>
    </row>
    <row r="42" spans="15:20">
      <c r="O42" t="s">
        <v>40</v>
      </c>
      <c r="P42" s="9">
        <f>SUMIFS(Data!E:E,Data!B:B,$B$3,Data!A:A,$B$15,Data!C:C,O42)</f>
        <v>627005</v>
      </c>
      <c r="Q42" s="9">
        <v>6770010</v>
      </c>
      <c r="R42">
        <f t="shared" si="1"/>
        <v>93</v>
      </c>
      <c r="S42" s="8">
        <f>AVERAGEIFS(Data!F:F,Data!B:B,$B$3,Data!A:A,$B$15,Data!C:C,O42)</f>
        <v>50111</v>
      </c>
      <c r="T42" s="11">
        <f t="shared" si="2"/>
        <v>-50111</v>
      </c>
    </row>
    <row r="43" spans="15:20">
      <c r="O43" t="s">
        <v>41</v>
      </c>
      <c r="P43" s="9">
        <f>SUMIFS(Data!E:E,Data!B:B,$B$3,Data!A:A,$B$15,Data!C:C,O43)</f>
        <v>2453267</v>
      </c>
      <c r="Q43" s="9">
        <v>28701845</v>
      </c>
      <c r="R43">
        <f t="shared" si="1"/>
        <v>85</v>
      </c>
      <c r="S43" s="8">
        <f>AVERAGEIFS(Data!F:F,Data!B:B,$B$3,Data!A:A,$B$15,Data!C:C,O43)</f>
        <v>56485</v>
      </c>
      <c r="T43" s="11">
        <f t="shared" si="2"/>
        <v>-56485</v>
      </c>
    </row>
    <row r="44" spans="15:20">
      <c r="O44" t="s">
        <v>42</v>
      </c>
      <c r="P44" s="9">
        <f>SUMIFS(Data!E:E,Data!B:B,$B$3,Data!A:A,$B$15,Data!C:C,O44)</f>
        <v>288623</v>
      </c>
      <c r="Q44" s="9">
        <v>3161105</v>
      </c>
      <c r="R44">
        <f t="shared" si="1"/>
        <v>91</v>
      </c>
      <c r="S44" s="8">
        <f>AVERAGEIFS(Data!F:F,Data!B:B,$B$3,Data!A:A,$B$15,Data!C:C,O44)</f>
        <v>49353</v>
      </c>
      <c r="T44" s="11">
        <f t="shared" si="2"/>
        <v>-49353</v>
      </c>
    </row>
    <row r="45" spans="15:20">
      <c r="O45" t="s">
        <v>43</v>
      </c>
      <c r="P45" s="9">
        <f>SUMIFS(Data!E:E,Data!B:B,$B$3,Data!A:A,$B$15,Data!C:C,O45)</f>
        <v>49851</v>
      </c>
      <c r="Q45" s="9">
        <v>626299</v>
      </c>
      <c r="R45">
        <f t="shared" si="1"/>
        <v>80</v>
      </c>
      <c r="S45" s="8">
        <f>AVERAGEIFS(Data!F:F,Data!B:B,$B$3,Data!A:A,$B$15,Data!C:C,O45)</f>
        <v>45701</v>
      </c>
      <c r="T45" s="11">
        <f t="shared" si="2"/>
        <v>-45701</v>
      </c>
    </row>
    <row r="46" spans="15:20">
      <c r="O46" t="s">
        <v>44</v>
      </c>
      <c r="P46" s="9">
        <f>SUMIFS(Data!E:E,Data!B:B,$B$3,Data!A:A,$B$15,Data!C:C,O46)</f>
        <v>627729</v>
      </c>
      <c r="Q46" s="9">
        <v>8517685</v>
      </c>
      <c r="R46">
        <f t="shared" si="1"/>
        <v>74</v>
      </c>
      <c r="S46" s="8">
        <f>AVERAGEIFS(Data!F:F,Data!B:B,$B$3,Data!A:A,$B$15,Data!C:C,O46)</f>
        <v>48371</v>
      </c>
      <c r="T46" s="11">
        <f t="shared" si="2"/>
        <v>-48371</v>
      </c>
    </row>
    <row r="47" spans="15:20">
      <c r="O47" t="s">
        <v>45</v>
      </c>
      <c r="P47" s="9">
        <f>SUMIFS(Data!E:E,Data!B:B,$B$3,Data!A:A,$B$15,Data!C:C,O47)</f>
        <v>615415</v>
      </c>
      <c r="Q47" s="9">
        <v>7614893</v>
      </c>
      <c r="R47">
        <f t="shared" si="1"/>
        <v>81</v>
      </c>
      <c r="S47" s="8">
        <f>AVERAGEIFS(Data!F:F,Data!B:B,$B$3,Data!A:A,$B$15,Data!C:C,O47)</f>
        <v>74160</v>
      </c>
      <c r="T47" s="11">
        <f t="shared" si="2"/>
        <v>-74160</v>
      </c>
    </row>
    <row r="48" spans="15:20">
      <c r="O48" t="s">
        <v>46</v>
      </c>
      <c r="P48" s="9">
        <f>SUMIFS(Data!E:E,Data!B:B,$B$3,Data!A:A,$B$15,Data!C:C,O48)</f>
        <v>118677</v>
      </c>
      <c r="Q48" s="9">
        <v>1805832</v>
      </c>
      <c r="R48">
        <f t="shared" si="1"/>
        <v>66</v>
      </c>
      <c r="S48" s="8">
        <f>AVERAGEIFS(Data!F:F,Data!B:B,$B$3,Data!A:A,$B$15,Data!C:C,O48)</f>
        <v>42085</v>
      </c>
      <c r="T48" s="11">
        <f t="shared" si="2"/>
        <v>-42085</v>
      </c>
    </row>
    <row r="49" spans="15:20">
      <c r="O49" t="s">
        <v>47</v>
      </c>
      <c r="P49" s="9">
        <f>SUMIFS(Data!E:E,Data!B:B,$B$3,Data!A:A,$B$15,Data!C:C,O49)</f>
        <v>517930</v>
      </c>
      <c r="Q49" s="9">
        <v>5813568</v>
      </c>
      <c r="R49">
        <f t="shared" si="1"/>
        <v>89</v>
      </c>
      <c r="S49" s="8">
        <f>AVERAGEIFS(Data!F:F,Data!B:B,$B$3,Data!A:A,$B$15,Data!C:C,O49)</f>
        <v>45165</v>
      </c>
      <c r="T49" s="11">
        <f t="shared" si="2"/>
        <v>-45165</v>
      </c>
    </row>
    <row r="50" spans="15:20">
      <c r="O50" t="s">
        <v>48</v>
      </c>
      <c r="P50" s="9">
        <f>SUMIFS(Data!E:E,Data!B:B,$B$3,Data!A:A,$B$15,Data!C:C,O50)</f>
        <v>48509</v>
      </c>
      <c r="Q50" s="9">
        <v>577737</v>
      </c>
      <c r="R50">
        <f t="shared" si="1"/>
        <v>84</v>
      </c>
      <c r="S50" s="8">
        <f>AVERAGEIFS(Data!F:F,Data!B:B,$B$3,Data!A:A,$B$15,Data!C:C,O50)</f>
        <v>44879</v>
      </c>
      <c r="T50" s="11">
        <f t="shared" si="2"/>
        <v>-44879</v>
      </c>
    </row>
    <row r="51" spans="15:20">
      <c r="Q51" s="9"/>
    </row>
  </sheetData>
  <sortState xmlns:xlrd2="http://schemas.microsoft.com/office/spreadsheetml/2017/richdata2" ref="H2:I12">
    <sortCondition descending="1" ref="I2:I12"/>
  </sortState>
  <mergeCells count="3">
    <mergeCell ref="A1:B1"/>
    <mergeCell ref="A14:B14"/>
    <mergeCell ref="A19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7742-B7F4-434F-8488-0FC8ABDDBE90}">
  <sheetPr codeName="Sheet1"/>
  <dimension ref="A1:B6"/>
  <sheetViews>
    <sheetView showGridLines="0" showRowColHeaders="0" tabSelected="1" zoomScaleNormal="100" workbookViewId="0">
      <selection activeCell="D8" sqref="D8"/>
    </sheetView>
  </sheetViews>
  <sheetFormatPr defaultRowHeight="14.4"/>
  <cols>
    <col min="1" max="1" width="5.88671875" customWidth="1"/>
    <col min="2" max="2" width="41.109375" customWidth="1"/>
    <col min="4" max="4" width="41.33203125" customWidth="1"/>
    <col min="8" max="8" width="1.88671875" customWidth="1"/>
    <col min="9" max="9" width="11" customWidth="1"/>
    <col min="10" max="10" width="3.109375" customWidth="1"/>
    <col min="11" max="11" width="47.88671875" customWidth="1"/>
  </cols>
  <sheetData>
    <row r="1" spans="1:2">
      <c r="A1" s="14">
        <v>3</v>
      </c>
    </row>
    <row r="2" spans="1:2">
      <c r="A2" s="14">
        <v>1</v>
      </c>
    </row>
    <row r="6" spans="1:2" ht="28.8">
      <c r="B6" s="12" t="str" cm="1">
        <f t="array" ref="B6">INDEX('Data Prep'!D3:D12,11-A1)</f>
        <v>Trade &amp; Transportation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SpinButton1">
          <controlPr defaultSize="0" autoLine="0" r:id="rId4">
            <anchor moveWithCells="1">
              <from>
                <xdr:col>1</xdr:col>
                <xdr:colOff>2522220</xdr:colOff>
                <xdr:row>5</xdr:row>
                <xdr:rowOff>175260</xdr:rowOff>
              </from>
              <to>
                <xdr:col>1</xdr:col>
                <xdr:colOff>2529840</xdr:colOff>
                <xdr:row>5</xdr:row>
                <xdr:rowOff>182880</xdr:rowOff>
              </to>
            </anchor>
          </controlPr>
        </control>
      </mc:Choice>
      <mc:Fallback>
        <control shapeId="1027" r:id="rId3" name="SpinButton1"/>
      </mc:Fallback>
    </mc:AlternateContent>
    <mc:AlternateContent xmlns:mc="http://schemas.openxmlformats.org/markup-compatibility/2006">
      <mc:Choice Requires="x14">
        <control shapeId="1029" r:id="rId5" name="Spinner 5">
          <controlPr defaultSize="0" autoPict="0">
            <anchor moveWithCells="1" sizeWithCells="1">
              <from>
                <xdr:col>1</xdr:col>
                <xdr:colOff>2811780</xdr:colOff>
                <xdr:row>4</xdr:row>
                <xdr:rowOff>167640</xdr:rowOff>
              </from>
              <to>
                <xdr:col>2</xdr:col>
                <xdr:colOff>403860</xdr:colOff>
                <xdr:row>6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0" r:id="rId6" name="Option Button 6">
          <controlPr defaultSize="0" autoFill="0" autoLine="0" autoPict="0">
            <anchor moveWithCells="1">
              <from>
                <xdr:col>8</xdr:col>
                <xdr:colOff>525780</xdr:colOff>
                <xdr:row>6</xdr:row>
                <xdr:rowOff>99060</xdr:rowOff>
              </from>
              <to>
                <xdr:col>10</xdr:col>
                <xdr:colOff>1524000</xdr:colOff>
                <xdr:row>8</xdr:row>
                <xdr:rowOff>137160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1" r:id="rId7" name="Option Button 7">
          <controlPr defaultSize="0" autoFill="0" autoLine="0" autoPict="0">
            <anchor moveWithCells="1">
              <from>
                <xdr:col>10</xdr:col>
                <xdr:colOff>1645920</xdr:colOff>
                <xdr:row>6</xdr:row>
                <xdr:rowOff>99060</xdr:rowOff>
              </from>
              <to>
                <xdr:col>11</xdr:col>
                <xdr:colOff>327660</xdr:colOff>
                <xdr:row>8</xdr:row>
                <xdr:rowOff>137160</xdr:rowOff>
              </to>
            </anchor>
          </controlPr>
        </control>
      </mc:Choice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4EFB18-657E-4DBE-B91F-072A7761CB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Populations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Aishwarya Chandrashekar</cp:lastModifiedBy>
  <dcterms:created xsi:type="dcterms:W3CDTF">2021-09-21T20:47:02Z</dcterms:created>
  <dcterms:modified xsi:type="dcterms:W3CDTF">2024-10-25T05:17:07Z</dcterms:modified>
</cp:coreProperties>
</file>