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publishItems="1"/>
  <mc:AlternateContent xmlns:mc="http://schemas.openxmlformats.org/markup-compatibility/2006">
    <mc:Choice Requires="x15">
      <x15ac:absPath xmlns:x15ac="http://schemas.microsoft.com/office/spreadsheetml/2010/11/ac" url="C:\Users\aishw\Downloads\ExcelDashboardDatasets-211110-193440\"/>
    </mc:Choice>
  </mc:AlternateContent>
  <xr:revisionPtr revIDLastSave="0" documentId="13_ncr:1_{95604A63-8A5E-4EB0-8454-17A71A625A62}" xr6:coauthVersionLast="47" xr6:coauthVersionMax="47" xr10:uidLastSave="{00000000-0000-0000-0000-000000000000}"/>
  <bookViews>
    <workbookView xWindow="-108" yWindow="-108" windowWidth="23256" windowHeight="12456" activeTab="2" xr2:uid="{DB438AB8-0F60-4224-9C67-97043B861F24}"/>
  </bookViews>
  <sheets>
    <sheet name="Data" sheetId="1" r:id="rId1"/>
    <sheet name="Populations" sheetId="3" r:id="rId2"/>
    <sheet name="Data Prep" sheetId="2" r:id="rId3"/>
    <sheet name="Dashboard" sheetId="4" r:id="rId4"/>
  </sheets>
  <definedNames>
    <definedName name="_xlnm._FilterDatabase" localSheetId="0" hidden="1">Data!$A$1:$F$1919</definedName>
    <definedName name="_xlchart.v5.0" hidden="1">'Data Prep'!$O$2</definedName>
    <definedName name="_xlchart.v5.1" hidden="1">'Data Prep'!$O$3:$O$50</definedName>
    <definedName name="_xlchart.v5.2" hidden="1">'Data Prep'!$T$1:$T$2</definedName>
    <definedName name="_xlchart.v5.3" hidden="1">'Data Prep'!$T$2</definedName>
    <definedName name="_xlchart.v5.4" hidden="1">'Data Prep'!$T$3:$T$50</definedName>
    <definedName name="ExternalData_1" localSheetId="1" hidden="1">Populations!$A$1:$B$49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2" l="1"/>
  <c r="T2" i="2" s="1"/>
  <c r="B6" i="4" a="1"/>
  <c r="B6" i="4" s="1"/>
  <c r="B3" i="2" s="1"/>
  <c r="S4" i="2" s="1"/>
  <c r="D15" i="2"/>
  <c r="E12" i="2"/>
  <c r="I8" i="2"/>
  <c r="I5" i="2"/>
  <c r="I7" i="2"/>
  <c r="I9" i="2"/>
  <c r="I12" i="2"/>
  <c r="I4" i="2"/>
  <c r="I3" i="2"/>
  <c r="I10" i="2"/>
  <c r="I6" i="2"/>
  <c r="I11" i="2"/>
  <c r="E3" i="2"/>
  <c r="E6" i="2"/>
  <c r="E7" i="2"/>
  <c r="E10" i="2"/>
  <c r="E4" i="2"/>
  <c r="E11" i="2"/>
  <c r="E8" i="2"/>
  <c r="E9" i="2"/>
  <c r="E5" i="2"/>
  <c r="A3" i="2" a="1"/>
  <c r="A3" i="2" s="1"/>
  <c r="P6" i="2" l="1"/>
  <c r="R6" i="2" s="1"/>
  <c r="S50" i="2"/>
  <c r="S49" i="2"/>
  <c r="S41" i="2"/>
  <c r="S34" i="2"/>
  <c r="F12" i="2"/>
  <c r="L5" i="2"/>
  <c r="M3" i="2"/>
  <c r="F10" i="2"/>
  <c r="I18" i="2"/>
  <c r="I19" i="2" s="1"/>
  <c r="F11" i="2"/>
  <c r="P42" i="2"/>
  <c r="R42" i="2" s="1"/>
  <c r="F9" i="2"/>
  <c r="P29" i="2"/>
  <c r="R29" i="2" s="1"/>
  <c r="F8" i="2"/>
  <c r="P26" i="2"/>
  <c r="R26" i="2" s="1"/>
  <c r="F7" i="2"/>
  <c r="P24" i="2"/>
  <c r="R24" i="2" s="1"/>
  <c r="F6" i="2"/>
  <c r="P11" i="2"/>
  <c r="R11" i="2" s="1"/>
  <c r="F5" i="2"/>
  <c r="P9" i="2"/>
  <c r="R9" i="2" s="1"/>
  <c r="F4" i="2"/>
  <c r="F3" i="2"/>
  <c r="P47" i="2"/>
  <c r="R47" i="2" s="1"/>
  <c r="S38" i="2"/>
  <c r="P44" i="2"/>
  <c r="R44" i="2" s="1"/>
  <c r="S35" i="2"/>
  <c r="P40" i="2"/>
  <c r="R40" i="2" s="1"/>
  <c r="S32" i="2"/>
  <c r="P38" i="2"/>
  <c r="R38" i="2" s="1"/>
  <c r="S31" i="2"/>
  <c r="P35" i="2"/>
  <c r="R35" i="2" s="1"/>
  <c r="S30" i="2"/>
  <c r="P27" i="2"/>
  <c r="R27" i="2" s="1"/>
  <c r="P23" i="2"/>
  <c r="R23" i="2" s="1"/>
  <c r="S29" i="2"/>
  <c r="P22" i="2"/>
  <c r="R22" i="2" s="1"/>
  <c r="S23" i="2"/>
  <c r="L3" i="2"/>
  <c r="P19" i="2"/>
  <c r="R19" i="2" s="1"/>
  <c r="S19" i="2"/>
  <c r="T19" i="2" s="1"/>
  <c r="L4" i="2"/>
  <c r="P18" i="2"/>
  <c r="R18" i="2" s="1"/>
  <c r="S17" i="2"/>
  <c r="T17" i="2" s="1"/>
  <c r="P45" i="2"/>
  <c r="R45" i="2" s="1"/>
  <c r="P8" i="2"/>
  <c r="R8" i="2" s="1"/>
  <c r="P41" i="2"/>
  <c r="R41" i="2" s="1"/>
  <c r="P7" i="2"/>
  <c r="R7" i="2" s="1"/>
  <c r="S16" i="2"/>
  <c r="P39" i="2"/>
  <c r="R39" i="2" s="1"/>
  <c r="S3" i="2"/>
  <c r="S18" i="2"/>
  <c r="S14" i="2"/>
  <c r="S48" i="2"/>
  <c r="S13" i="2"/>
  <c r="S39" i="2"/>
  <c r="H18" i="2"/>
  <c r="S12" i="2"/>
  <c r="S11" i="2"/>
  <c r="L6" i="2"/>
  <c r="P25" i="2"/>
  <c r="R25" i="2" s="1"/>
  <c r="S47" i="2"/>
  <c r="T47" i="2" s="1"/>
  <c r="S15" i="2"/>
  <c r="P43" i="2"/>
  <c r="R43" i="2" s="1"/>
  <c r="P17" i="2"/>
  <c r="R17" i="2" s="1"/>
  <c r="S33" i="2"/>
  <c r="M6" i="2"/>
  <c r="P34" i="2"/>
  <c r="R34" i="2" s="1"/>
  <c r="T34" i="2" s="1"/>
  <c r="P16" i="2"/>
  <c r="R16" i="2" s="1"/>
  <c r="S46" i="2"/>
  <c r="S28" i="2"/>
  <c r="S10" i="2"/>
  <c r="P3" i="2"/>
  <c r="R3" i="2" s="1"/>
  <c r="P33" i="2"/>
  <c r="R33" i="2" s="1"/>
  <c r="P15" i="2"/>
  <c r="R15" i="2" s="1"/>
  <c r="S45" i="2"/>
  <c r="S27" i="2"/>
  <c r="S9" i="2"/>
  <c r="P50" i="2"/>
  <c r="R50" i="2" s="1"/>
  <c r="P32" i="2"/>
  <c r="R32" i="2" s="1"/>
  <c r="P14" i="2"/>
  <c r="R14" i="2" s="1"/>
  <c r="S44" i="2"/>
  <c r="S26" i="2"/>
  <c r="S8" i="2"/>
  <c r="P49" i="2"/>
  <c r="R49" i="2" s="1"/>
  <c r="P31" i="2"/>
  <c r="R31" i="2" s="1"/>
  <c r="P13" i="2"/>
  <c r="R13" i="2" s="1"/>
  <c r="S43" i="2"/>
  <c r="S25" i="2"/>
  <c r="S7" i="2"/>
  <c r="P48" i="2"/>
  <c r="R48" i="2" s="1"/>
  <c r="P30" i="2"/>
  <c r="R30" i="2" s="1"/>
  <c r="P12" i="2"/>
  <c r="R12" i="2" s="1"/>
  <c r="S42" i="2"/>
  <c r="T42" i="2" s="1"/>
  <c r="S24" i="2"/>
  <c r="S6" i="2"/>
  <c r="T6" i="2" s="1"/>
  <c r="P46" i="2"/>
  <c r="R46" i="2" s="1"/>
  <c r="P28" i="2"/>
  <c r="R28" i="2" s="1"/>
  <c r="P10" i="2"/>
  <c r="R10" i="2" s="1"/>
  <c r="S40" i="2"/>
  <c r="S22" i="2"/>
  <c r="M5" i="2"/>
  <c r="P37" i="2"/>
  <c r="R37" i="2" s="1"/>
  <c r="P21" i="2"/>
  <c r="R21" i="2" s="1"/>
  <c r="P5" i="2"/>
  <c r="R5" i="2" s="1"/>
  <c r="S37" i="2"/>
  <c r="S21" i="2"/>
  <c r="S5" i="2"/>
  <c r="M4" i="2"/>
  <c r="P36" i="2"/>
  <c r="R36" i="2" s="1"/>
  <c r="P20" i="2"/>
  <c r="R20" i="2" s="1"/>
  <c r="P4" i="2"/>
  <c r="R4" i="2" s="1"/>
  <c r="T4" i="2" s="1"/>
  <c r="S36" i="2"/>
  <c r="S20" i="2"/>
  <c r="T49" i="2" l="1"/>
  <c r="T50" i="2"/>
  <c r="T13" i="2"/>
  <c r="T41" i="2"/>
  <c r="T9" i="2"/>
  <c r="T24" i="2"/>
  <c r="T39" i="2"/>
  <c r="T27" i="2"/>
  <c r="T22" i="2"/>
  <c r="T16" i="2"/>
  <c r="T12" i="2"/>
  <c r="T25" i="2"/>
  <c r="T45" i="2"/>
  <c r="T7" i="2"/>
  <c r="T23" i="2"/>
  <c r="T43" i="2"/>
  <c r="T11" i="2"/>
  <c r="T38" i="2"/>
  <c r="T40" i="2"/>
  <c r="T8" i="2"/>
  <c r="T18" i="2"/>
  <c r="T29" i="2"/>
  <c r="T35" i="2"/>
  <c r="T44" i="2"/>
  <c r="T26" i="2"/>
  <c r="T48" i="2"/>
  <c r="I22" i="2"/>
  <c r="T30" i="2"/>
  <c r="T31" i="2"/>
  <c r="T32" i="2"/>
  <c r="T3" i="2"/>
  <c r="T10" i="2"/>
  <c r="T46" i="2"/>
  <c r="T14" i="2"/>
  <c r="T28" i="2"/>
  <c r="T21" i="2"/>
  <c r="T20" i="2"/>
  <c r="T15" i="2"/>
  <c r="T33" i="2"/>
  <c r="T5" i="2"/>
  <c r="T37" i="2"/>
  <c r="T3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274BC8-CD4D-443E-BE51-4ADF5C5BBFC5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<sst xmlns="http://schemas.openxmlformats.org/spreadsheetml/2006/main" count="3993" uniqueCount="85">
  <si>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</si>
  <si>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</si>
  <si>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</si>
  <si>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</si>
  <si>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</si>
  <si>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</si>
  <si>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</si>
  <si>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</si>
  <si>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</si>
  <si>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</si>
  <si>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</si>
  <si>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</si>
  <si>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</si>
  <si>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</si>
  <si>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</si>
  <si>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</si>
  <si>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</si>
  <si>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</si>
  <si>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</si>
  <si>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</si>
  <si>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</si>
  <si>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</si>
  <si>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</si>
  <si>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</si>
  <si>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</si>
  <si>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</si>
  <si>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</si>
  <si>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</si>
  <si>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</si>
  <si>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</si>
  <si>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</si>
  <si>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</si>
  <si>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</si>
  <si>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</si>
  <si>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</si>
  <si>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</si>
  <si>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</si>
  <si>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</si>
  <si>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</si>
  <si>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</si>
  <si>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</si>
  <si>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</si>
  <si>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</si>
  <si>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</si>
  <si>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</si>
  <si>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</si>
  <si>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</si>
  <si>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</si>
  <si>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</si>
  <si>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</si>
  <si>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</si>
  <si>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</si>
  <si>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</si>
  <si>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</si>
  <si>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</si>
  <si>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</si>
  <si>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</si>
  <si>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</si>
  <si>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</si>
  <si>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</si>
  <si>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</si>
  <si>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</si>
  <si>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</si>
  <si>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</si>
  <si>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</si>
  <si>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</si>
  <si>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</si>
  <si>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</si>
  <si>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 BY INDUSTRY</t>
  </si>
  <si>
    <t>`</t>
  </si>
  <si>
    <t>EMPLOYEES BY INDUSTRY</t>
  </si>
  <si>
    <t>EMPLOYEES BY INDUSTRY (CLEAN)</t>
  </si>
  <si>
    <t>Others</t>
  </si>
  <si>
    <t>WAGE &amp; EMPLOYEE TRENDS</t>
  </si>
  <si>
    <t>Avg Wage</t>
  </si>
  <si>
    <t>COMPARISON BY STATE</t>
  </si>
  <si>
    <t>Population</t>
  </si>
  <si>
    <t>Employee Per 1000 Capita</t>
  </si>
  <si>
    <t>Average Wages</t>
  </si>
  <si>
    <t>MAP FILTER</t>
  </si>
  <si>
    <t>Metrics</t>
  </si>
  <si>
    <t>Percentage:</t>
  </si>
  <si>
    <t>Color Codes</t>
  </si>
  <si>
    <t>Teal #269999</t>
  </si>
  <si>
    <t>Red #FF5050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</si>
</sst>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&quot;$&quot;#,##0"/>
    <numFmt numFmtId="165" formatCode="[$$-409]#,##0"/>
    <numFmt numFmtId="166" formatCode="_ * #,##0_ ;_ * \-#,##0_ ;_ * &quot;-&quot;??_ ;_ @_ "/>
    <numFmt numFmtId="167" formatCode="#,##0;\$#,##0"/>
    <numFmt numFmtId="168" formatCode=";;;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Segoe UI"/>
      <family val="2"/>
    </font>
    <font>
      <sz val="10"/>
      <color rgb="FF000000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3" borderId="0" xfId="0" applyFont="1" applyFill="1"/>
    <xf numFmtId="0" fontId="1" fillId="6" borderId="0" xfId="0" applyFont="1" applyFill="1"/>
    <xf numFmtId="0" fontId="2" fillId="4" borderId="0" xfId="0" applyFont="1" applyFill="1" applyAlignment="1">
      <alignment horizontal="centerContinuous"/>
    </xf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0" fontId="4" fillId="7" borderId="0" xfId="0" applyFont="1" applyFill="1" applyAlignment="1">
      <alignment horizontal="center" vertical="center"/>
    </xf>
    <xf numFmtId="9" fontId="0" fillId="0" borderId="0" xfId="2" applyFont="1"/>
    <xf numFmtId="0" fontId="2" fillId="5" borderId="0" xfId="0" applyFont="1" applyFill="1" applyAlignment="1">
      <alignment horizontal="center"/>
    </xf>
    <xf numFmtId="168" fontId="0" fillId="0" borderId="0" xfId="0" applyNumberFormat="1"/>
    <xf numFmtId="0" fontId="6" fillId="0" borderId="0" xfId="0" applyFont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1">
    <dxf>
      <numFmt numFmtId="0" formatCode="General"/>
    </dxf>
  </dxfs>
  <tableStyles count="0" defaultTableStyle="TableStyleMedium2" defaultPivotStyle="PivotStyleLight16"/>
  <colors>
    <mruColors>
      <color rgb="FFEE0000"/>
      <color rgb="FF269999"/>
      <color rgb="FFFF7453"/>
      <color rgb="FFB2D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Lbl>
              <c:idx val="2"/>
              <c:numFmt formatCode="#,##0.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lang="en-US"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123-49B6-AC6F-8472F99CAFC2}"/>
                </c:ext>
              </c:extLst>
            </c:dLbl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_ * #,##0_ ;_ * \-#,##0_ ;_ * "-"??_ ;_ @_ </c:formatCode>
                <c:ptCount val="4"/>
                <c:pt idx="0">
                  <c:v>8021586</c:v>
                </c:pt>
                <c:pt idx="1">
                  <c:v>8120224</c:v>
                </c:pt>
                <c:pt idx="2">
                  <c:v>8251469</c:v>
                </c:pt>
                <c:pt idx="3">
                  <c:v>8142043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23-49B6-AC6F-8472F99CA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309386063"/>
        <c:axId val="309382703"/>
      </c:barChart>
      <c:catAx>
        <c:axId val="30938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82703"/>
        <c:crosses val="autoZero"/>
        <c:auto val="1"/>
        <c:lblAlgn val="ctr"/>
        <c:lblOffset val="100"/>
        <c:noMultiLvlLbl val="0"/>
      </c:catAx>
      <c:valAx>
        <c:axId val="309382703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Total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8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047609206329494E-2"/>
          <c:y val="5.4782650965523108E-2"/>
          <c:w val="0.4973711947423895"/>
          <c:h val="0.83718084266044457"/>
        </c:manualLayout>
      </c:layout>
      <c:doughnutChart>
        <c:varyColors val="1"/>
        <c:ser>
          <c:idx val="0"/>
          <c:order val="0"/>
          <c:tx>
            <c:strRef>
              <c:f>'Data Prep'!$I$17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D28-4A2C-A9B1-132DC746EB07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D28-4A2C-A9B1-132DC746EB07}"/>
              </c:ext>
            </c:extLst>
          </c:dPt>
          <c:dLbls>
            <c:delete val="1"/>
          </c:dLbls>
          <c:cat>
            <c:strRef>
              <c:f>'Data Prep'!$H$18:$H$19</c:f>
              <c:strCache>
                <c:ptCount val="2"/>
                <c:pt idx="0">
                  <c:v>Finance</c:v>
                </c:pt>
                <c:pt idx="1">
                  <c:v>Others</c:v>
                </c:pt>
              </c:strCache>
            </c:strRef>
          </c:cat>
          <c:val>
            <c:numRef>
              <c:f>'Data Prep'!$I$18:$I$19</c:f>
              <c:numCache>
                <c:formatCode>_ * #,##0_ ;_ * \-#,##0_ ;_ * "-"??_ ;_ @_ </c:formatCode>
                <c:ptCount val="2"/>
                <c:pt idx="0">
                  <c:v>8142043</c:v>
                </c:pt>
                <c:pt idx="1">
                  <c:v>108507296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28-4A2C-A9B1-132DC746EB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48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Prep'!$A$3:$A$12</c:f>
              <c:strCache>
                <c:ptCount val="10"/>
                <c:pt idx="0">
                  <c:v>Business Services</c:v>
                </c:pt>
                <c:pt idx="1">
                  <c:v>Construction</c:v>
                </c:pt>
                <c:pt idx="2">
                  <c:v>Education &amp; Health</c:v>
                </c:pt>
                <c:pt idx="3">
                  <c:v>Finance</c:v>
                </c:pt>
                <c:pt idx="4">
                  <c:v>Information</c:v>
                </c:pt>
                <c:pt idx="5">
                  <c:v>Leisure &amp; Hospitality</c:v>
                </c:pt>
                <c:pt idx="6">
                  <c:v>Manufacturing</c:v>
                </c:pt>
                <c:pt idx="7">
                  <c:v>Natural Resources</c:v>
                </c:pt>
                <c:pt idx="8">
                  <c:v>Other Services</c:v>
                </c:pt>
                <c:pt idx="9">
                  <c:v>Trade &amp; Transportation</c:v>
                </c:pt>
              </c:strCache>
            </c:strRef>
          </c:cat>
          <c:val>
            <c:numRef>
              <c:f>'Data Prep'!$E$3:$E$12</c:f>
              <c:numCache>
                <c:formatCode>[$$-409]#,##0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6F-43C3-9FE6-707C2ED73103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269999"/>
            </a:solidFill>
            <a:ln>
              <a:noFill/>
            </a:ln>
            <a:effectLst/>
          </c:spPr>
          <c:invertIfNegative val="0"/>
          <c:dLbls>
            <c:numFmt formatCode="\$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Prep'!$A$3:$A$12</c:f>
              <c:strCache>
                <c:ptCount val="10"/>
                <c:pt idx="0">
                  <c:v>Business Services</c:v>
                </c:pt>
                <c:pt idx="1">
                  <c:v>Construction</c:v>
                </c:pt>
                <c:pt idx="2">
                  <c:v>Education &amp; Health</c:v>
                </c:pt>
                <c:pt idx="3">
                  <c:v>Finance</c:v>
                </c:pt>
                <c:pt idx="4">
                  <c:v>Information</c:v>
                </c:pt>
                <c:pt idx="5">
                  <c:v>Leisure &amp; Hospitality</c:v>
                </c:pt>
                <c:pt idx="6">
                  <c:v>Manufacturing</c:v>
                </c:pt>
                <c:pt idx="7">
                  <c:v>Natural Resources</c:v>
                </c:pt>
                <c:pt idx="8">
                  <c:v>Other Services</c:v>
                </c:pt>
                <c:pt idx="9">
                  <c:v>Trade &amp; Transportation</c:v>
                </c:pt>
              </c:strCache>
            </c:strRef>
          </c:cat>
          <c:val>
            <c:numRef>
              <c:f>'Data Prep'!$F$3:$F$12</c:f>
              <c:numCache>
                <c:formatCode>[$$-409]#,##0</c:formatCode>
                <c:ptCount val="10"/>
                <c:pt idx="0">
                  <c:v>0</c:v>
                </c:pt>
                <c:pt idx="1">
                  <c:v>90040.666666666672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F9-494A-A9AB-C66A15358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186595536"/>
        <c:axId val="1186602256"/>
      </c:barChart>
      <c:catAx>
        <c:axId val="11865955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602256"/>
        <c:crosses val="autoZero"/>
        <c:auto val="1"/>
        <c:lblAlgn val="ctr"/>
        <c:lblOffset val="100"/>
        <c:noMultiLvlLbl val="0"/>
      </c:catAx>
      <c:valAx>
        <c:axId val="1186602256"/>
        <c:scaling>
          <c:orientation val="minMax"/>
        </c:scaling>
        <c:delete val="0"/>
        <c:axPos val="t"/>
        <c:numFmt formatCode="[$$-409]#,##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59553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2225" cap="rnd">
              <a:solidFill>
                <a:schemeClr val="accent1">
                  <a:alpha val="99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2225">
                <a:solidFill>
                  <a:schemeClr val="accent1"/>
                </a:solidFill>
              </a:ln>
              <a:effectLst/>
            </c:spPr>
          </c:marker>
          <c:dLbls>
            <c:numFmt formatCode="\$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[$$-409]#,##0</c:formatCode>
                <c:ptCount val="4"/>
                <c:pt idx="0">
                  <c:v>77330.083333333328</c:v>
                </c:pt>
                <c:pt idx="1">
                  <c:v>80167.854166666672</c:v>
                </c:pt>
                <c:pt idx="2">
                  <c:v>82837.375</c:v>
                </c:pt>
                <c:pt idx="3">
                  <c:v>90040.666666666672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0E-4927-BCC3-3179F1F9CE1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9386063"/>
        <c:axId val="309382703"/>
      </c:lineChart>
      <c:catAx>
        <c:axId val="3093860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09382703"/>
        <c:crosses val="autoZero"/>
        <c:auto val="1"/>
        <c:lblAlgn val="ctr"/>
        <c:lblOffset val="100"/>
        <c:noMultiLvlLbl val="0"/>
      </c:catAx>
      <c:valAx>
        <c:axId val="3093827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Annual</a:t>
                </a:r>
                <a:r>
                  <a:rPr lang="en-IN" sz="1000" baseline="0"/>
                  <a:t> </a:t>
                </a:r>
                <a:r>
                  <a:rPr lang="en-IN" sz="1000"/>
                  <a:t>Avg Wage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 w="6350"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8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_xlchart.v5.4</cx:f>
        <cx:nf>_xlchart.v5.3</cx:nf>
      </cx:numDim>
    </cx:data>
  </cx:chartData>
  <cx:chart>
    <cx:plotArea>
      <cx:plotAreaRegion>
        <cx:series layoutId="regionMap" uniqueId="{467D2BEB-38B0-4BEE-9517-81592104F633}">
          <cx:tx>
            <cx:txData>
              <cx:f>_xlchart.v5.2</cx:f>
              <cx:v>Employee Per 1000 Capita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1F1pc9s4tv0rqXx+dBPEQmJqeqqGlGTZjh2347gz/YWlOA53ggu4/vp3aMmJzSixp9rvVUnd1WpL
gnBxD+5+Af3ztv/HbXq3qd70WZrX/7jtf38bal3847ff6tvwLtvUR1l0W6lafdVHtyr7TX39Gt3e
/fal2nRRHvxmmYT9dhtuKn3Xv/3XP/FtwZ16p243OlL5H81dNVzd1U2q61+8t/etN5svWZQvolpX
0a0mv7/9d7r5vMk2b9/c5TrSw/VQ3P3+9smH3r75bf5VP0z7JgVluvmCsdQ6soVgljClef+gb9+k
Kg92bxuOOHKYSallWnL7eJj7YpNh/AsIuidn8+VLdVfXWND986OBT6jH6+/evrlVTa4npgXg3+9v
P+aRvvvy5oPe6Lv67ZuoVt72A56alvDxw/2af3vK9n/9c/YCuDB75REyc5Y999aPwFTRqPLXBIYd
WZJalkPYlu/2U2AIIUcAjkvBxT1wZAbM8wT9BJiHgXNg/jpIYP6M6luV11H+wJ6/LzOMHQkqJacQ
mgeZeCIz8simluRc0m8ytZXXrcy8iKT94DwaOoPnz5ODhMdTqao2X9TroUOdIykdzk1mbbkPwXiM
DjH5EWe2QwVU3WNYXkLKflS+j5yB4r0/SFBWwCT68orKzHKOOOSBWFQ+BcOxjphjU2Y5+0XlBZTs
h+TbwBkiq8M0L94mjb6qKo9eERRqH1mcCSHJzvTPBYXII0FsyyaMPKi5J/LyIpr2w/N4PTOEvH8f
pMxc3+U5HJy7uwel8vftDOXwveB2mY6z1WTWTHjEEWUUGD74bnj/MUAvImk/Po+GzuC5vjhIeN6H
0SvaGGYeMcI5ZdL+ZuEf2xioNduUlDvWTnKg9h4j8xw1+0HZjprh8X59kHj8u0o2eb2BO7/lyytI
CztyYPhNSvhWWzlPpUXC1FAJ1PhOmvjD3LtI5gUU7cfl+1pm2Pz76iCxWdylm25TvaYmk0em6djC
ojtsZm6AzY+YcASjBBBOjxk2L6FoPzbfR86wWSwPEpsziEtzmwwPe/cV5MY+4hbiFQDwVGAcfmQ5
tm0yJragsIdJtwLzElL2g/J95AyUs/8cJCiegu2/1dFtox9Y9PdxYeSI25xwSvneOMaGjaEO8gPW
TFheSM1+aJ4MnqHjXR8kOudRXaumil4PGoSYVNiwI4zsdcwmU2PbCDD5Tp2Jh7m3kvMSivbD833k
DJvzw4w0z6PbMAo2r5uccWxmS9vZuV4/ajWbmtKWCHvuHz9g8zxFP8PmYeQcm5ODlJvjO1UFrxpw
WkeCQWMxuRObWcDp0CPGGLWZufPQZgmaFxC0H5lvA2fAHB9mqHnyZRO+ZjDDjqgjTdt6CPNnEkMI
8p3IZcITmAWYzxKyH47dsBkYJ4uDlJKT/Eu0edXEvzyaVJMtH5LLcuaWCbhlxDGF3PkFM7fsBQT9
BJaHlcyBOcyI/yRNo1xFrxhhIuonEBKG3PLWdMwExZFHhDmT1f8e5TyO+l9C0U+g+baWOTaHmc78
oBodvvE2lQJGmwfn6O/7zJQeSZNKZpGdhYEFeZKXMZEjgHlB8Wyv8X85Xftxmo+fofXBO0wVp7pX
xIhZR6bNBLcZ25s7k/RoUmyCmLv3Zw7ayTPU7EdmO2qGx8lh2v/zTV1vbsOmvtP6NdWbdYRsP9wv
+Mf3D/JUeGwUnE2OXgAHpejHeu3F9OyHZjZ8htH5YWJ09trZTQeFMmZbEgmZfeBIhKSOCbfgIcM2
w+h5evaD8zBuhsrZh4PUZO9UE9Wv7K6ZR9KBtRFiZ1Jm7pokMDnEQSPHzmmYuWsvImk/No+GzuB5
d5hCc3HXbl6z7EzlEeWCMY6A//4xc9gIEYhsOBTarsIGjfdYsT1Pz35gHsbNULm4OUihOd9E+SvW
AhhH1XLqXHqkqR77aEIeWUQQBidhC9pMYJ4lZz8mu2EzSM4PswpwvqmGdJN/ediur+A5o2tmKgPw
mfqyBSqZBJ1ococGPOrHIvISSn4GyMMa5pgsDlNMoqkBQOnNA4P+PihsKvBLgrLlLiEG/fRYVCQ7
IhKdM2gTfJj0IcH8Alp+Asv3ZcxxOcw8wJQyn/4tiuiBSX8fmalt1kJF81ukPxMbpALQl2khY7Zr
QpsFMS8k6mcQPVrRHKTDdMzOVa5fNYvG7CNEKpxIZJPvH9Bbj0WHmECIoSNN0Ll9eZ6Un8DyMHAO
yfVB6rMLVf3f5GjQfkmRTf7mlM0am21k0Rz4ZEJs+5rNmei8nK79MM3Hz9C68A4TrbvP1aZOXtP4
oP6M3j9q2zscYGMeS5CUR4h7EJE+GKdZGfriBRT9BKFvI+fYHKa3donWwHpI282rtm8iG+1IdG/u
XAPTnDkHtn3kUMeZEgbfgp/HnttLqdqP0dPRM5wu/32gMtS9WW+yog6j12x+YvRIOBzpgYdGjpkp
Ql6NQ8gsFHy2pmrmzF3cvZCs/UjNhs+gulgfLFSnd1V9N7yeTzeVdyhA4HR/V4eNMigcPhz22sqT
nDkOE6Ofp+nnID2MnSN0erAInd/10e0rVqopO0Jph6IhfWeSZpJETHFETAcgOlCGj5XdhM3z1Pwc
m4exc2zODxab/6gqeeDR34+HUNRBisBi00HBfe42GjwRDZnQgrs0wtypAz7PUfRzdLYj59j85yCx
ub7rX7UrmqCzljoMJc8tMDMvAV4cBWjwEnbnO5EifSw4z5KzH5XdsBkk158OEpJtxLDYJK+b3LHR
7SQoVBXOEt4/nvrXwAvQTUdAH+zNU2ReStV+gJ6OnuF0cZgZuPdJisaoVz0djVjVoYBp12oz97El
eqdhb0zTRj/hDsPH0vMSivbj833kDJv3ZwcpQ++ru0C9ZpsnOj2QI0C3za45fZaAI5Z5hJMehNCZ
J/A8IT8BZLeAORxXBwnHVYij829O6tctIqBlXVgOTj7v2p7lrN42RToEpbbp2Pr9A/7bY3F5KVX7
EXo6eobT1clB4rRtKHp10wM/msIVQ9i5xWGWgptMj0VNlB7ELMZ5KT37EXo6eobQh8M0Oh/1JnzY
xX/fj54q1mjBQTZgZ3FmSbf7Wx9sdBNYYuZBP0fHfkS2o2ZIfLw+SFn5c1C4LCV4PTCmoEZKYYmf
nChE9hM2hqC/wNyl2B7m3lbhXkDQflS+DZwB8+dhhjQ3d1WG2sgDc/6+lOACDtPmFv6ZJQBwJkoA
LymQA7h/zHLSL6BkPyLfBs4QuTlMUbmJcLLjVbPRuEwAxTQkXtBeuzcB4BwJBJkOe7iVY47MCyj6
CTTfRs6xOcws9J8b5J/zQL+qt4xYE64wt52fGPx7bxmHcx5OtM2c5pfRtB+fx2NnCP15oAjd1frN
/4EIQUSYhb7oh/wzQHhccHNMXMdBbWQ3d6mcmff850vJ+glOT4fPobo5CJ/g9pc3h21jja39efLJ
//bSNImwH9KEfOZTiJBNQw8uEmoPve1zJ+3pTWY/p2c/RLOL0J4s4f/pmrSfX6H27Za5xUZvlvfX
0z26Re3X794vF3fmzYbugsO9DsOWdydffn9rTRfYPUJw+pJnw8pHA+82tf79rYHgFEkDtB4io4Ao
Vk59Bx1kYvsW7BquWSE2XAsbpiufmiN+fzudZcBZExz6cRAqmfDa376pp7MteAtfB8eQTOUkvPyw
wkuVDkiEfGPH7u83eZNdqijXNa7kM823b4rt5yYyOXPwQDiGHjwGuqiNoKC43VzBSuDj5H/KKmiq
TEq1Nuw6d+MhVB9kYuloGTgyW0YW/9RlbXueGkXkxk3xKQ24cWJ29oWlmjTxsjFMFkXNsj9km+WX
aWPecN8MIrdIy3ilWOcsxsagJxWxU48Nhr2Kh75zndq+KNI2ca2eXMZ9V20kzc5Fl55Tozv2deEv
dMWl13QZd9O2cdy2ir42ZhNdZOCjV9pF7ja5Kl3TcEa351bnRuZ4pqR5KUhNXVl1G9V3vcuTajmw
IXErHX2t0zhZZDQYlrZyLmzaH3eRXXhFkH+VSX7ekfbK73nosqhZMSs5b4bxksXDmRngU1VsuH0Y
bYZCq4Uqx1uuk9O0JbfKFp/KoV6p1E+9Kgvpn37J1lHlCLcza7lUtT+6ueFcEE0/JW26sc2RrMyg
uzKr5HzigM4aZ8GS9Gtc5IZXBzpe0XRQC5p1idsEdui2XXsd0O7KyXvhOZYITqpU3nZ+Io9JyNZB
MJwljaVORpz28oyuBmNM02M8OrXCxvL6pL8W4XDVFexTSJPToE83VRlv1Mgv7JBWwhWsXjIsqGO4
LEoPlywFVgPVq1IWpWuw5HRkje/2Oszc3Api11JglBVWvuvzSrvSMsNllEjtNUarznQRDcvAmHgZ
ZpuGDJ1rDmPi6k4N3jRXwfABoxwvu9q81FZ33ITjGXGCzDNa86ywleG1SfiVpvgYJ9F5kvRnFsBZ
O0oKN46wQsWGm9HXvptqkS4iSY1FUmOiNnLiRSjZ+K7i8akaxpuKlb4b8v46M/miH/LOy8NKL3yF
fv62k8vU6m8dNZ61VhB5cVhFF0lpf4p687NT0veyi4gnOrIaLL0eeVOty769Hku+jqJCY6PSdZAB
I8N0Ui/RrXabZjwTagiXXQc8JSX0VNrYCf2otVtaGXWL2rzJA3IraafdrK9yVwfpKbHb67Jqrlmf
fs3MePBMofSiyfpr6pPQTSJdrFJLyeUojNAjJIq8e76TXFxIyT6pMo9XyJBdFLilbqWncVinG/Y2
tiIVnyK7Gtaix3Y0SH9RWEbxV+wb0rPjcFhUht/+QQW2XdoHvjeUjHuD1O26tIf2tFS8Pakz4Zz0
rWG8T8IhXZZjkb3PjWJYmWHanmZhWXuWkVJcN1r/NbSVeEecpAiwa1RUskWVhEW8kFlJF3Yydhvf
VpXhBoWViuOYlflNkvs3WW+IZjGyWkZuZkVeH/oXLE/+qujQekmfLvtQDN5Io0Whh2pZsj4kiwoN
X7Eb9VVw6igdu8IuL1IjvMwVU8vOYDfKIIFXN5wv24Zv+nyobvPcaiCVcbhMRek69hC7xSjFKouy
ZmENyr8kmms3yLH9x9i6VUQVbl1mhRu2pid6i6yorYDbABFoRmzD0ifmoreY8x4N6M1xb2HTDYn9
yTbERWOV3YnfVl+NrjpjIkFh/ttdq3v0OOzHTItLy5a45Qaib3ObTO8/0uJRLFgTd4las9ZIXNqU
2vOd/iLi5fnoE+H+ejZYnh9mkzBoFNeDMeKIyaY8mk2yrsnFYOfrAKK+yElyaqU0dAWFQv/1TEjq
zmdCp6VjYzJcEovjSU9n6my7p7FfqLWlk430oQ0ndRyTbvBo7dbqBP9nrn49J7L7P87pwPJTXPMw
PT+dM6C5DJ3az9eD5uGS1+216iHYBmXrzuCpN603TcezqoZ2+/XUFG72j3Pj2lUUfQgnNpv48Yiz
RRJ0Yzw4+brOKrqIVeZcDr4IJ3VxFqs4WZuyv+3qvl0lXduexm0NuZU5datwuA2Fj+06njVBC6tL
+VrKzPDiplpaTnfWCahvR1iFlzDsVRWf56JaZby96rPgxuRhthA9u2ic1PB6peQx56r4T8C58JgD
9fDrle7ZQhQ3nFgcxzFMjk7mpwu10khmymL5OrTqFVPmpSnHy2ysymc4OmVtfuAoI3RyrRyGrTTj
qOyI0+NN7FWZspO67y8HErGlmUIJ50LGi9pJznVAsj/Sdri0tZn9EQawoWwMvpYt9PLkqsQJHAhi
9WeBUfuu7JprQ4oLWrXHoQN1z4so84IgFMdlb/WfAm4Nx1lgFcs+GqKzxqzqqzzpb/oKZr+xInaq
IydbdkKrM5ZHX/2ICzdPUqDYO+q4N+KvvhpvnKBZjbqG8S7oOhz4OgzzyAuy0Xdp0Z8ltpF6VjNe
2kNJXcvCd0vH+KviyeDZBD7WrwHbo2EobjaVNppgbAv30zwFbLQNVTKD5uuxI/fuRA/NxgtLuEZH
17+eCx72D5jxqZLj4I4oHB2Z3n8kBZU1RHbKhnzNk/aK1dFppp5TmPeS9NTvlbbAkXs2/Vfi4pCn
c0RhmejUNPO1km2xqqPe8pg/3k6aPhrpcKwr/zSx2Foa1kXny3Bp5+mp0ft/1nH82RFt7lpZW7lO
GtN1G8OIhxLaqRiyc0KCr6Po6NL2o2SdUjG6Maed25hj/S6NxLJ1io+OxsuidoITNkSDl3L4Lciy
aK+UZbGyKit0qSyt46YvtGta0VeeYwuWUXLe9slpwoPBc0QMB5V08H5J4eV5GHmtqa9UboVLRkfU
en9lYdgeiQUWEnkc6GHkpa2nDMutQvdqyPI1SREotGEWebjoGx68kWDNITgQwd1apINzkXFReH5d
me5Isvc6xl72k3xpiLxZdf7YuVoQtWhC81MXF3ThmPboJq248BtbeI3PL0JpxQteQRMVqlMLOx5u
TKu7HWvTjezoQ0/hHcoSC66M/jgJzZsBjphb+GFxTNPuWBbdVcBF48YV9icroPhq0XauNFi8yPxU
Hlt8vJFF1aIH61dM2iMku6uBpm4/i8x41AWlnequzdedky/g4vSu3YEcZjauXwTPIIL6zI9y4sAK
Q60RYjk/yGTJ6IC715p8XVl1viSiVgvHj099WCpJgM+osCXHAQFSa0FNxTE8wCA9FwkcwEb5wlW5
LLwoa8ulFGPmRmmt3XxwPtcJeWe0zvtUZrUXSnj7fa7oghb1bRaPV306nGX2ZIyxzQKabPxu8lI7
y4tH87xs8kXcK8uDu7psdeysNCC9Dy9H1tNFxPFBWSWnwtAYUXTtqvAb7aajDk96p7+8D4L8vFeL
TifqNG+660gjkHSSoPHGEqEeH7vrSgemOzDpStpeWwm5LI3olFJ4a8RuFlGeDIvpf4wMr/jttCGL
pl0RVtXLSYzqnl8ou7sWwRRA8MSAPBWGl5bwlkw/Pu/LxFnYBT5dGfxTGXOImPbLd5L3t5XWi64B
g+M0Oo8oYhbZwxVnKfsUh+1VhzOKHlV83ebZqdHGp2NWlm4VQIC1Tk8RFB9nPixLFLTYmJAO0enz
lPC/wrrLTxPCL9q6XVCrGrwpMOrHKjruykqdOfDsU80+WVX0nD0We8Qbvg7uFUfiCTvKnNnJdKBx
aTGerWt7uM3r9qo2YfdahFk+h1hP/td9qK20JCst4endy3we6tXQ1Z1bxhhWZnSR6DxeykQunLai
9iLVQenhBHO+lH0zrFNSGwjQkqx0AxYtyzwNbksjledFJcPFGMAu6jGU73Locm+06YVlQMfEerhp
Kdwts6KFJ8yo8fpAJ27qwLMOEBjCHoZUAZAAbrYdN9e6hQatLH1VOQhJZZOet01zxXgTHatU9Muo
Suii7MazLOyuYz9zFhkxRper4VbUY7GqCn1lIzpYJ5G4aGFEEGQ211T0l5M3r+0H+7rLaV1uTc82
NXOriqGKgnD3mw3f/vzXtcrw7/1PCXx/cfrJh+9/4VKz7W9F/PJTuJRqKhPW8w9N1Hz7LhCzo27K
aj3544cU20OKaZZE2/70xE/efJJhe5JPfKjW3SfKGCzvNx37Q35tlpZ8lJmbxu3Sa0IcSZtS3PuB
m9dxpvF7eg2XTjzUjijHhdST+7fLryEnh/hluklvd8/hLrlGcFoVFx+jMY7giIrEHdX/VYLtqf85
zYjYRSK5jkACXUXWXK5IXOWkS/idQ3zdyKVVsAKOm1m00XjDeVMkG2ZUvF7lSCENbKEtJKB6z1C+
+TnIK4b8gbLga53KkA/NIpFGXq47maX1ecqzwhhclfS8+MwTDaW7MISAR+IFts3InQ2D3VylCP/T
jePwwr+lGS3FRSCisqBuRqIapLCCV9n7kJi6yxdByqukcFXHs+wdgWsJkoMsI8MZshZ5/NWoW4Ux
jyDdbf3HWUi0hDzy99CIaKK9V+I0/XTmBOya+WI2bFUTitC58zuVx+VaZ1Cl65S1dWWvR6TDos4b
owLXmKemH1n+MwHfvVn+7gtiflyoON1SSlHaRTgiZ2Z7jKlTC1NEX2KS0CTytKIc8ayUloEkZtV3
AZJFVagDhiQPM8Yiv+xge+GaEzZ5eqdahHmduEqVtCIX6GEq8d6veTTTzyZ+jAO/lWLiZLuAI4D7
bp+6X4kIS2wNo70I68QAcWPW2eKvouZ588dgOA3DbU7fxGwPJvvmw+8cbG8Emc7LPZ3P7vsCPofZ
XIxZxa3S7YOwjF1TJRFXblXj4sX/bj6b4OIxB+ubWh7ZfXPQY5+fdj4heRvFF34ctMaHPIkH00Ke
KLXpMq9LG0v+9YRPfTUsbCqlOJDJqW98kvOnC0Qm10D2khpfhFG1mCoY7cAuV6nDNDXdvNJC/JVw
09fo/voVY2ebfZqXSdy2gi4cCwes5/MWzaCQ3KTOl2CAEAu3NYu0/hQy38oDt4ujJnqf+/gFIUQU
oUKvzjPLfprdmJaNrAKqCpZEeGX9mN3gbWSYfUi/GHZql9TjnSn4BprJ0CdqRNx1ERlEkXOalEPz
IalNcwxdVJVTMOXXjHi6w0AJt5CvQiPldJoZ7RYzALSIkOFEyu/Wl2POq2NVFpmPnLCf1XI4Hpyq
Byq/nvLHxeNYtUDLLYKY6S6v2aYO7dBPsa+qL0x0UJurgYiRJCtedU3NlpHjM/FX1YDrJQIGdFL9
pUykMeWyjZRZdM9sBDIzDWCAROHlXvPhkkRcsfN0BwZyjLkstPEZZ8bszFgjtz5pmKxXIX6mqOli
NjJ45/VgFW4vLQqqeGSGzYesEMgN5wap8g8yC7MqX5RcVdZV1kZ5/fnXPJsM1CPlaCPqRLhn4jwz
bgyGtMyUc9P5TmWWY/+5r5DpNl2zSUwwy+w7ylEQqSiktbCSchIaZPenp6gImmeYZT2NdXA/EZIB
WCIXKFlRHDiY2dGS5tmo4txC5BxShMi6CIo6OtYGbeDAUzhc4w2SiINJVn7YG7720Hs1TH53UeJ2
diMksGGk59NLqkxw3DWVsY0yTZf2eKkcOoUAtOzxqSikNb5mCDJRrxLDruiqcKqW1t7Q5YV6zvWG
Q/GEw1iaJPiZEmLhiiWOOwBnS9N9guJYo4aPNGgTRFW6KkV7NaZjpG616SRW7g4aBacb28oNON6Z
oUhWrXuRpahkjZkgOlih+tF0H6FRKrCjs2NK8lPajjDZeWTIvj1mXVrgrbqJBFZtFR1MlMbuwYSR
9k38BQeDgBVZwMAKre3Q0B5PmxgB+xSQ468tf4KoV9Np4V9pxZkycHBaAZIwJZbgc5k/qCXSjUwM
ojSu28xWUMNbVWSFTt8mHtyqMMifMajWzABMUyJyNi0THiCSTXOvw4wVxL3o7eu6IdghesCNaNFx
OWrwh8UFU3zpd4bqa1ekdADD09bPk00GYQGXuqpP9aWNFI4fr3zNnPYKFsNqryr0XSSbPjOQWdV9
XouLHWwITXKwsk+dHM4XchkTHEHST0AYcUTwJIdYtlemyhQo4UmCPZ0IPTlpv+Y2kzPdg8XbAqfk
cQAEv8Dyo/WD6NZGYPbDdRgOIvVdZHIQWfkdQt8LYY2sGpZlWInCQWHPkjFiqaqMylMzbWjP3QKl
HuOsCjKDnftZaFOv7FQf3JpRaq47v2FikdgI4b6wOB2rq0yJDD93N5K0e89aYvbjwolziZAaKQxW
IynUcae9qMrQ75UrMjMj76hZEbnI80oSL+51gyIL0vDlGLth3las94I+aSEM7Vh1Q+r2Bo9ZvJIW
adgHkeqBBZ7Zk6ZrjgvZhcRfqsEP9IkObRPstMe0G0f4dNiKxUmfDH7jlnURi1Ur7YAueGb043Un
lBXdNCwN/AVl2iLeAF9CDS6SBrVcyMjqEi/gabDG3Xd6USoTAaUvc9M8Jh0JrRXSxU5oLotEZezj
wNsgMT5KZfb9da97qs+NWufGlcl8u/nCUcSqPo52G+TKLZQiYf2H7Mc0OfYjuParUTEnU65MFLVC
z67GunQ+kyx28i+hVai2X2CrDOWdbHTXmV6SdjWJ19rPS+4soLM5qmx+ZiSoFBLbSJJj5ESsOg3v
QienCOq9nlCnYucjVS229EiqughRDzS1MJd5zorCPmmkH4Xpu5z3SRks4zZAsutdx/0gilY+y7qG
X/m5RcsTEbMwcFbYK4IiK9qOpqy8tHaiTrqBwUSpF6FfodRx0gW1ESK/EWW9UF4iOwYF2xZRwz8p
oxG8PsHm6Azf62hWw7luij7Gl+iBIq//PrVQIRLv9fZFI4pSvIdfT2GYblQ1Kz+PTSktVEpEVQTW
mvSGYdveEPOksY/7PCZZ6nIUzab6NDciLCegHEZl0/sDfqLNi3koefB+6IqusC9RLI27dGUn1LCK
k6QZpNO+FzHlkXRLKSf/0a5QNUpu7MD3jfGMsbQGp4yhhMo+h9YuQ35mUL+y03ckKiOSXsZxFzv+
skMXRB0sVYTMYuVBZU0kDa2RmtbSDMIhKhdmkcSVs8i1afD8kxVYOebL4lTKj03glKVXwWcBZy2n
iWBBPCLC6UtAP61Styzl5FCxsMbqvSIkORWrOOwmjtFUJ3hSdajhemf2pPJZqwPH9mSnFTbAmMMV
PdayyvC5YrvUUPMR7CtjGw/YktrHbGlIJvedRBM8pGChxf8kaT/xOWcyRiBlNEYFKIw8cUJ2V5a4
iaBcVVGEWoDXOWSwSy9yQt4YQJA1ZXOj47yJcvDLCEd1HDYjI/25E9sTyRGQLsYPAjsLM1C8VX72
jX7aYKIyJuT5YOA1ZDIn1rQtwUdhYp2yAw0tftwPa9ytp6ooLT8j2gzxGu8LJT4knPmSeqyTcNbd
wg4JeLHbPf5YS3ylHRvT4nw93DOjwa6pPKu2E4Aj+cinv2jNk3NqRpXxYcdqY/vxByZvPwevDk0n
tlVkIIDkRth+RvqpiKrjKKcDFl1aI35l1A0sGkTmB2qKQEmXb4FSY6ux1Wo9NFVwkhM5+NwlSdgO
4r3MGgUutVaW4iNWgXio8uCS+q10E3MIAHeQcQsvpnZglp/lloMKjT1YYbldU2hFzVAiI5+jF2I9
NE6IYeYW2u32EH6Sgj8C7TN44nY6Lb4XQwhWBKSapglZKPDioErTDj+ORsQafYqV0om92400NkMD
KrHI6VtIVNUYh445it1V63AifctQY+xG/KFSqpi9NEyOoPFkRBdkXxwHU/RhLruoUZBpeR9TFnUH
fKPWtsrPRAQ5tk/NnWxafNX62K41EjnTF1rt9MRatECBI7k5iUM28on+vBFB2H1s0iANolUeONjs
YUlJQNfoPbGJPqPbvRLFtdT28Y7lMkY3hIl6IEVVwIUFUJg8LqIEdr4l5SjMj/DcYqddFKWhUeYz
68DH5DwO8cttC50WiEPTrpy8bMAUNie2CiZxbmBf8VoyNAKJ9gTOYj+cUlmnvVpr1FWzzEslS7PW
9esAIR6RpMHnQ13WeILTyNOLrGzw3+E+ocDNjsCtL5HISi/aRPuIu7sqxuwkDFR7I3K/N7KlP4zT
3u8kVHm86mlpQcM4VZg2zjLNYGKzZW/kvqxPuISp6v9jij6GvglSpZJkvculxDoNq3jVhGmuituB
1TgDvi7iEOw4pvcyUyonBcNqVP798YaGjur0x5J2YSfWerv0XgY1WISS6JhgRaig13wpRpNAy+mK
TewjyGWAmbj2fNri21jXqZMOHCCNNa1XR+h0M9wKG3wKpiKErQbKISNyALgROsklCuzRILJzWpAK
nxADmeS75U2N6MfEzQ5oEiE8rfxVk5eVb50EfjniO8ZtmOSjsxMRXslZgtjWJwkXf2XZkKjc02ma
DvwsQ4YHK9Wsi5CBChJHQ1VS4Q+wefUATROvkPycmNdElIC/VoPemvwyTvMAw3Ef3v8S92XNdeJs
mL+IKrHD5QDnHO9x7Nif7RtVnKQBgUALEhK/fh7ifDOxuyapqbmYqq7uatvnsGl532cDV/m8ojyj
wcUK8g0ipjJme0M5G2x31/lA42z5nHjJPT04ygLfHbNVpKNuJuhjsqTKQ1pkL0kL1SEkX9ird5wp
SDZcVTbxfdvgKd2Hm4oUuP3m7U6yZQZqEPekj+3FuqWc5p+HzazBvUIxjVZxE7LMXrDeoqEOVohs
POQ+ZL8GCrkbFv9fENPYo15FZQ1lwCpestJ3MnyFFCobb7JMCk+hyZv1EvwDPRZz9IAdLR7TSo/A
KkDfjGGuHssiWYflC2kla9uapj7u3N2ao7aR30vbWxk9a1qAmjypwVhe1kG06eER2rYomSuD3cHZ
agnDGTVlnqelCQ1GOWdlVFv8MMgtKD3Asq75dSVvz1IKhma+Rh6o3y/r53IzjnZf/0rf7qsJqv99
8vaa738x/URaKIv2n6UhCfAXvvX7H9LYpPgLa6Ydh+pHKjCVW1SL9GZbfCgODBN1n5Ul33/za8ii
psRKVMKVh1+9YRf7chq0tXIePAzUC4oUt6bL23WGLHEC0pH4jZbR+SqnfZa3wZbg7msAdPhPgrJs
OZcbwfhOCLCiG4LnhvMC/oeP/jpQqkpsaSDe8LDfOrapZ1sOwmYSJvk8vC1Yw2j2b5aIfMJoCEa5
45daZSpJGt5yOUObJzMT3Js+FbjmZQWEbS/6qN3LuC5xOEZux/20zM8JF8wD9hEQU2af5CLaMfZm
Wt0+JnO6RUNfpZ2eOD90bMRsPL7dEEin9kVvgPEX35voMGCXXRSPeXH4c3v1oaEHqof1ASM4wuKW
hdn+8qvfscxugbTIDSK67+Y5w1nnbeswG9YZy6wMkn0GQfu6zy7by/3c/3z4HZH5DbHZD5/tIBfi
ZnZ5zUfERhk3QwGaZ/e/lkaG5Wm//0DiRuQw/qlt/wCoYTYRIMQ4FiJX8e+frOJvSo21GGRBUUr+
d4yQAdKhWgqaJJ/wHp19dJdZtz9U0zM84TlRCR7Zr8Xxz+fyHkKATw7jp8A7rYoMXBDG+Qc8kdo4
8gum3j1y+7CM9Wm41+Na4x2xh21G6fy3+/zvAyLXAsBBVpQR5NnlR0i+UyQcOaF30k3YKNoBO/55
DsVf9vJrZv/5AsMdEPzfD3a/QkhwCOR9MEIjwj7+cEA3sqSdljG7+7VirN1WYBD5LPZpenSJLuyR
Cbqpz2aNPaQOZtrXc+iUgvtAbwn2o7+c0fuRjjNCK7VHUMeQhkAT8hHC9CUJ1tzH8g5M7D6pVtR1
mOPODBTrel/YHo+gS8yO5UPquu+IMuj2E4HwQ5qtthKd/THloMsJhCwAgWos9RJ/jvlBw5seCodY
1usb9ijeltm/XMQHLAQIZ4aXBqBaxnCOE9BQ76drISMUzTqbX6cxDcC3MTBN2IqtJwt21pim4Og0
ZPLAflg6AT1QgqsQSuSA7XCc7MCM7Syd3zfwqd9Ge5lg+s/8L6hN+GG24USBv+ZYpsDUg6b/uK64
GPBjOW3xq6ZRhrWYLVqM5ha7bC+mepUeTHod5NzidzP2eXTSxbD54H4Vgp7rUo2shWJ/I5BvdBJy
hmqCVQFQqUkBitxlvGw3juK6dMCiooB5YIhY9kd869BTLOZ/Gz4fQF1cCl7KCEsECUFr4S3OHwY0
QO9J2smKlzyd030pf6ukKDUlBlMI0RmGN/VvxMzbLmJ+MhUClQp+5dYlxjjDaP87V5B8wAdxcsiu
AUYPbQ3WlH8Ni8ENmtNuFi8CtZ+Sh1gPRXIdhV3sL2ONSlFWJbXj9sg7531emU6tsoMGK1qzu1Zu
NDhTPIG8QwUGKGAB3BXDxCWWQ4A0mHR/PLOOdymFtznQQqHYsD1uY7aDwARVIZ5Cj7uPBzRDk4of
vsHcBXcOzy5OGda7Sm+kXYpGpDrWxyw3+7Mb3I7RNvLn4cui3WGAYgZwAo4SRC/OvA9Q8431IlIO
sFJnEyD10qrQ3ifxvC1XSg1UVePIVQRFfku5O2sTEKHPUzHR5NESu9dvedECYLYS5Xv8l7HxfnEF
EpzhpVBQwe5LHpDKj4rmmHrI40sxvkBCplVbuYjkQlfrzObxHALnFcvMn9eBj0RHlAO5BQa/KwhA
C348ImpC3a08Xp/jzeyDcTXJzqz8auUzK1GzUxZv2ErXyCy6vYYOO8c4/fNpRB+vPIbnCEoc7Ciw
DIHs+DApttgaCXkpf+TJxJe4WmYUhD9m2UmsRt2gp/CgIJ3vby3kg1hxRJfOaJeLJbIzdOz5OqKC
jVp5OaKah1ZOjYWv9BqCU1iKgPS1TDc3X2IQka5iAB97USUUrDMme0cwDmfbocY4p2xY9plvsfd/
QmpALnwVDyoGl/DnK/64rsHUVqCy368aVxtDv/F+AR4y2k2r1PkDil4CwUGqIAG9jOy2j9sE/G1y
1oXrTtM47Ar4T7v8VCEEmdiHdAzpe0Tv0cHvQzqSPfqJs15E8b5ESgDt4VGOdmeLthQtl2/oynf9
Q+jR/D+qPJSYRn++pPclGCgqGCkxcHdRClhG/P/7K1r95nq1pcMZNERqSOuc8zx+yeCA+GsV8u9D
QRcASW6G93kDZ/u4e3EacW/arD1768ZsCoAYW2kELdbfGNsPgkN8OxQaUIBGoOgBhaC4fH9ZE1k6
ypwovxEGpu5XZRFlw94tqxiS5zO7FlC91YQnKsqrXI0AwqDsI6Gul3hy+QNbCerAP9/tXxKR30oj
0Di4BSWEOz/5bXjm3p8ZIViD8r7TJ7XBiKQPUep2Ut8gRdvM/+htAi9cz7oF7VVWnG4A8qolbZeQ
X6KRgjSoredBAJS/ihLAwuSW07Rt5zOPti2db6jrh9D5mkZYXp+1lBwIlWIQsMsDH80WLTWZSaZ5
U6gULMhV7MI5zm7Lt71ryIATxZ/oxEPproe2syWkPMZmfQi4mkFCcgYMKO95MwZMYIj86h3zAB+D
7+et4wN4UmDxyX5WmG8o0PDzbq4dj7BgAbXbO7TVRgGwhjkqAOHA5ILbje43M/lNrMcdqAje2k6B
QgDPjYgi3Ppq0AsPYVPTsBP0TSbykZnqv2i0REcD8d1bj/mzucUusuL+brLY+6tcWoD+gH2GLDqI
YsYh+QDAx14QzMy+rUfHkTt+AtU6svEhBiJRxjeZX8pEnLOMBDtOq63C1uXfILJy9TqWTTcYDkYM
4HgOArhi3VLMtA7M3K6EVxIZtWl0W8Kilq+HVkJRLr+kvrTb/AVU8L56oz0nUXYzLxr87pdegAhs
G4xzsPLHTskwZDUPgQf844EK6uIizdwavYSp80txA0aDis9TWbIhOrBJBwQgJV7X4pYaFk7UjYdp
9ni2zeqiTXl4EQEa2xpdc5gWtU88Xa+GUi96q1B6rT2AzrJQqAH6juhTQqAVfs0IH3zX0ARYyFTx
fOLqaQIoHpgKvtB9e/mFjkjUfm12VXCU1Ow4dWMWGQAcP1tgcJJ7C++nZa+K3obG+LNRn/JxAJqm
SghLBEyUJOMh5DvtnOM0omGIqnUIbAk1rZqLezGVwQgHVNqmVde2633qe4g/fb/SU5/Y+Kwn8XbO
lbNnAJnnu1xlsCeUaXeT91DTg86z6gvFoD5L2nTWFWZf98qUGJ9a0sMpZCC4r2inkiNwSKD90ZRe
FoK8zAOm47SK7Cpbe9HkSQeXoSSBOrLcJQc29+bTxsaFHCIZL4fCk3jEiM34t06Y+yhMxKVKgvaS
W73AsQN2EHqO9szOpoQRcC0+56KTqGFF/x3GQdqMnWihHZ6mJqWlvCi2iB89nVDxTHDO4asLP9UJ
m/Ljiq88LwCVvSo3mxNqfPpdlsN4Glw4bpUvWXrsGJnvRQLatBqBnusqiOf2YXVb8XUMphQoq+Ff
1iLqDyRayAW8wF1fzUEQXyVgUI5q0Xj5A8vpZ/A6PWQ/S1x+D8HCA2oKRXhnI9b1R+Gn4BBqvtxp
mwALxlLQaO/MRawVhMUpX4ua5iXtiqfeRqU/R7VtvukoYeFhNmIBAtXzzleQ0RY/iiXNeRPQQF3w
EqV3k4QL++xsPADC4vNlqpdQwkHWzV8J0+LKIQn/UmfhPkJputcLrV0vHJCGa5IP9hzEZHDRD3EX
Qczfj9/DdY2natsKmBYX6B2fVyHXHzIIXB314fZVazZHqJ4FZI3bpjFyu1GMMCXOyjRiWwd3kZlW
thUJRX/jwxwLMdCu2q7xGF/AojCKC+WkOkbCRJfpyF0FEu4xXf03YigMgyGmj9VmacD6kL5qHbd5
k/o5PiT5Mt2ILlHPXsBGxQhKuVZXBv7SYajzvk1FFZg4+YoqbK7iaJxO8BHDYEP48tmF0/BZd34Z
4PNc2gfZefmknOBRJZ1xNQ2VYBXD+aG6KECHYOK5bqsTV6y3ZaQ7uMc2y74yLmDBbAl/xFsmZSWE
DT+X4HfPRaSK2ihCL5J+Sr7qInNXbAuVBSOcGByULhU1gQRYaNqrrAjmvhrDofyqAuA0TYHWmVUp
0/I2W7PhiIU+y+qy3/KzJZy7W/Sk6GPWTj1E8yRO1rjwxITNvqqYPqyAMB82ybfiJEXiKyZ5+8Pj
hpy6JTfmgA7d3y+qTGmlEgkxzdDCmtJZe56VgzhJQARh1cLm+lBOS/kaw7b0hSk6v9rNbj8MBnhj
8zm6TlBEnwh2ikY6udyj9Q+qdJ3sVaD08LKReYKJI6QQOIHpu+k8SbCXOaxIhPUFoPp0yM7gUKG1
0BM7DfDjPkAiFeP8bXQRkik+sizWz6BM5G0Jn+9Z6MfynnMFr4Jm8uByLLlAKHl/MyVkuVAmWW8n
TdUXVRTJt3iwWBwi6e1N4jkmD+iGT2G8mEun8vW8X+E+AaReTCea8aQBcgnlJxDp8nwLFL2iWN4+
b1HRPRQQTj7LrVi+YMNvzzDZ8ustDBb061l/HEuaXkF8FMb1wsuxKTYPGx+BpOu4tcF8O4AdvW3d
LGSNLogc1crks1hM0gL33GBtLhNziaZ8AHDLZ3jDt5JjzebuEOdDcRZCjlFbsSWfCtvGIE1V8D2g
EaRcVz5Ntr6sPXfAmZrcgG0sroY0tvlyIEj2HWHFKAW9WgPR3gIAH28CeLEex0V9xWdacHB9+Kg5
KhhmcnbjSgYVYyrC/qKcRfRiAmrWeuxWco221jz0kbXy1MEhmtRlF+aXCZ1VcSwJn0pYhgvRQGKT
wKICKVJTlBvPK7bBYFDxmE43c4Dy/dIHMse9zsi6qCtZWnDwoVPhej4lkn+KXRJ8zqeyhzXAqW4+
dLD23LG2t/wANY7vLnk/zH0TqCmFsJDSMDjlVuvtDk5LZbrTXnqQppRuHucBd21e291jVWRqrMMc
lUudckPtNYBspuvYhO2XNd9gZJ/JmF1B9UbDZg1RIl4uwBGWx7QHMKewjsBFkMK9SdoJLfSZXbL8
Io0cmdgXWMxoZCvvJCnNRYTFjpwXCcjakxz9pJrO6tTcl0E7MHSb7ViqCv7sFokLQVK6+z5Ghwj3
fTJ+nj2MC6c1A+BXk1xG5GotmZvqSIFivc5HLKcNwKCtmUE6XDBEO9RZmA8XS+CdZp9GH2TlFuP2
T8TxBhA6H3ZEQkQprFtLwoql8RnLxgjcp54xHwooT2oT+ogfktCM3dVu684qPoGBq7fFyamKuQcn
nxsYVqc+SedDu6br9dCj/WuY691Z3MJX3GQF6XKwFUyF50OrBJQiJs19Fa0QJmVLtNwEaenymjOa
6CpPhhgsCeiUx1AE6rstUZrESvjoNM80jA+t7SJkHaCE64K5hmwKsMta5V1254NkzlGYmcL3Y42V
dMEfzCTokTEOSDlkxSGm+iltZejKw8DzMO8OInJzml6Hgc3MA2Q2nJ4xWSRfW2tftq1rH9pOvLSl
SFmFLoHfr1DdHWhB1Ylg7yBYIzIFYUK+XY4+Gm9UjFAJ26myFlJsooL/mIiK85Tfq2nMGqUyX5mi
T7C82oV/W1q6HfN5hMCidfQa2o+C1KHTq2w27DXJbam7+D5Hr6ya3gKFx3DAeIFQu1+/w6s+fBZy
0sVB53l7pedpvjdSL+3BONiOzsHntXkVcFee85nJJprkeBwkTaG8JuGhXLr5cqBpcB0NLoG/BnKS
udWQFZXoipooongjhYHJfXNRNFZIVBt5Q0orEewQZvMNoLJ1ORdqhVtWr8TVcmhZnWTaigrWNAq4
FNifOdcZLu7gQT/eb1T13ykUSfLEoHxoFObkCvfaoG6wyWPv77MBKQ8M5QVOgd5h0+mPZg8DMZPo
Hlnfhi/gRNwRcsryNJOSH3ORs9uAEVVbnnVPZOIPIwPo0aJvO+YRZc/zGi1zlcbz/BwTqi5MFFNX
UeVYUfcAHC+oiHDRLQH32DtbowePPzF0JRd2DftvQxfnLwNtw6chjNcrC01Nkwo5n8cg8x5Bi0bD
vqQ5UcWMyOuM0hhlK9bGfQwm35Jh79H9xPdN20X6dbZF0COPoIdEBTTfnJ1P6dTPtVa9Q9DEuCHw
ROYrC+t4xDJSZUHP0utR6Oi16zoYoiLkkSDFZcy7oh7wvTWICYyJzov0nGcmyht08HZUKLWG9oKL
efmPQNPW1YOIY/KCfXdVsEkWqz0LliFrFsGCs16m0cOu6DqGmx1M1ftAfEpTx14NrKzYHdB4HmdD
oVOdaRpfQVShLoWH3A+mN1Q0V04b8YpQGdfXGgSQrXo7um/L4jFXMCfRphkBfuk7ojjwS2gl7GFi
Nr4A4ozwiLV3G2p5IKQ/EGNj6RFZG8tl4tG+VQGqkaUZqQzSQyA54G2y2fRx0eP4nAvr6gGoaDOS
QJIbs+bhPXQPRQm9Jkq4KlvWbjytqKkusPhN68HJrmOo5EpUntDXBfNN3K1hAEvqDjp5hIeIgxIW
On1oBTGIamSbdCwZ7LGFmE6WfKjZgBoNiTPoYm1NvewjlNTxRLenSZtp+BTN4aobNBV0wIpWZvOG
YJnQtKM/BSRiU/IpMzEtqiGUffx1BEIaTLUNCsfoEVKGwZHroZuzuazRbLtEIHmi49rUOfbb1Dcd
lAXFWBkQF4lvJuspHy59QYHoIP7ClaG4HS1Aq7hyYDRKc1RGyP6pbYdkbpsVUwUEN0xC8aQq6+Sc
LccWpdp0bjoT8H+0RPRAeuigTOXTIZVQQdxTEoEVPwlIWJepUT4JCLtlRgx4DkkAIathyEMBO2sh
Fsfl/+BBmRPcR80m35Sic+lTqtKou3+j0QKxU8HLWO6kVRRSJy4Rx7iLqqDk2nlkzMMt/94mlLjs
BAphw3yTIfJCno1Yu6CrpgL4W4DGlrI1ww6B5Xh5NB3whOJqQT3pbggriU9q02ojh9MG3QGeFnY8
RCy8xoWZLG9S+P38dBkbXN5W9XBVR7qGHDHm9D5e4PjPDhkw2T6+IMZIxIU0cb+gxEHr0MqjEAUS
ciCgnpsB+tDrCDJbVO6ixIrpkWyilyI59UvOvRfgxyw4rh4WbmXGNTm0k0v68SBWaCFLQAfTXFxt
qPyKAw3GjALdtbQUpgoTWSaH3G9xcoIigz+KwowPAXSPC9J5kKdYJQZz5wAdIP9OpgFFFoieTg2H
OdNwW1oFBaGrtkhCFrJlxv8klC5K+FJvUwDBZ2Do+quZ0Lgeosxcs9B7fhAxh4zWlpDoiGC8Z6Vb
83OJCi6v4kn4BFbhdZhOaiHQl7tCrDCLEzt8FxuhA5bWhNMqwz5qmiXe/J3ug9WhPgjGAwpQNIiU
iTQ9qSxZeANfpnsNNuq8qMJ2leFdMfRD2qx40eA3BaO6gn/WojOYtgAGZ6JY2B1QTSh9ZjqEB3xv
A7cDLiioo6nehq49wj5maXDkBszUg4lkOdWUJPN8SDzRZ6Ge8+fRjgnwypxG7VwDT+xhPPW51zcc
USjIhiGpWZ4gSoOgDe4C6J9rqO2kRX0URlB8Atu6adF48yqRKMOvHaQQDvE7Q37IhwwhAq2ewdqY
FDwiVM+CQ1QXeaObYkpLiAWCpTuBosODyV0bVDFUz2dyj9OqDfCy1w1SMowNWn42AZlxnXCrZqFA
rgUedpOUtCgPDKq3HwFkpcAOmWivAizD+gW95dp9zhlXe9EVR/0ZKpjsQiV52r9iiUTqQWwTdjev
Mb2GgL393qoQd75YNwchMTUARratd5XoyfpQuNTcrmrscAlw14EUyfmM1TTn4OWGtLwLgR7mTcnm
9TwEZtE3K1SL/1njBPbGdNDJ2ZQwBuG4Su8lbefjEk3kKVM6rMocCvFOjRvIKL35Ci4ifwOrZ9Q3
kdEW1qhxAhdU9ra0522moBvW0wahfkthuS/WctxFa2iGazHlPjqCu4cChsTwOzatRUoNIBpQe321
iBzC77jVEkXB5PV1bIS5aqMQASokbQXSyiC9+7K6fIEfZJlwldBp5S+J6ooW8URd8kkGe8Gr8ZYM
RAEF3vcV7PUleOBB9l2DDZ1BEwu05HbjAACqLRMiOwwW0ucmJrw/bNLhM4hZ0ecQ9HHR2Fj8s+pu
OkRUu3pdUv+cY7Wwl26ZlGhGaYs7narF4HBpKtEP9ACBeDRfxyONLotuHHIIOKnnlQppeRkEXfTq
x364cIHQt1BRsxrq3OgrCGAzwVuXl77uU81UnSP8yzdm9UxXoyoWejBdX4xYf1U8InUn8ulxydb0
MUDSgrsBcDUgsySZua9GwcPnvoQWreKQyN3M0P6RQ76mHj1BGYHAk5Sk/MBD1n0ZUqfWGvsmqjqU
500XK1ns9y37tMYrUOg4mulNgYiWJwn9W1tZMz7Hms9PapnnChGngB6hdYeEtbUY8qN6boOVtKit
XFAHqDyulQGTrQG7vEytCc4Vw6RuVD/knxazzBdLKkFrqny4AiyQnwWUFI8AjPscw6DNXkW0xQeX
EH1nlY/OB7yaFUkFtlj3ao1wiBonIDw5tCVnOu6mrNlK5DpVvC/daUojO97BxNs3CtgWUq90ktQy
Ts0B5Ut4Ofm5g2p7DZ866t1TSZewEtoQGBDT4cCLkf4DwwdpkjRZHgqU+6cwoeHrDG/QE8FH0ipw
uHFgt55ALxcIKgj6k7ALZl1hvsI6stwKQzyyfpaZhJgH223ZBgMqmjDhJ+wHSB4whUbsRg7ZID59
tcpI/YcB62gKh0ZFIksQkXpdOD8GxZjcsy5OeJ0A1D8XYgph/4QGfojjb94A/FeHQQAOUq/YoAZu
GzCHIOyf0NDOXNypRM9JigiQTmKV13ilHFSjSsKWDV7fecYlqAZIQeZPiYfI0Z/WCLRk1MQzcUiD
IKZD3sQ5LDZ+eaC9W9Nv6ZTMwxmbC74kNU0UWQIkDaTJqrB4DdAZgmqDco2VYZ+RBpLocEPZWBCP
sJAhU8SdG+8AYlZZ5NJjkkxr8ZJN07IHs4lhdCPWsRQ0aIM6DwqyJvBZ20JqmED9CqMIynjoXT0s
2pg0MBglKcj7Tsw/iAx8rhvIhSChPmix+qGDerJvB+g4kYG223swBiVYkJa1G5GfbVwsaGH62GVK
Pc7FSi1rIJEp0PeBHe8du2Fs1mZu9IqXVYQHImKj5asZNhv6Ct+CjD0obhKUZNUmOqwMZxQ2a1bW
AKz3K0mylpTjqWudzeV/TNBuUVr1tECMWgWXUp65y2DR6Jcvmdd0zGpHyiK3xz+zc+/5bJCGSJ3N
4PREWiU4OlAy76m5PvVgu9s+/z7MYucz+Jv0jQ/liAcezGCl/sK+vlcl7UeEixtc5e50hZ14Twr4
XX8HbK5YCBxjP/jbEe2brjBOJwXVgM67xEAGbIkLYHrrkUCi3y75/yrM4f+UwfB7BMP/U+LD/78w
h3f5vb+HOUCUBu7+fwkI/5Xm8D/G398jusc/vH3iV44DgpgQ5BBBgQFNHlSF+1B5i0ndcxygzgjh
zU+R1gQW+l2OA1QSsKqjDEASzi4iAl+756Sme8QDAWENqzcYigiv4/1vVsUvB/wfs1I/qJVwOiHE
4PCmw6eZQIv3gf3GzPCcg1H+0ZFNsH9GJHHFpFlXpASgOV9Y5B8ZXAHLUft4xO6jocr75ugo4F2Z
01lGRxHs1S80k1CwQntFCQq0Yhw696AIh96qVonItgxzFCANAjBjC0YNvT5ySJGbw4yOPoU5UA1V
tUQE60O3GDSbYGpbKIASNBZojzZD0uIU6xZte+WAD2DKjasLCnqcLMicvva6o1Ai/fYgf92t3zMc
PogToZiBFhAJt1AmZilczR/vzgx6CCzrlv6AzcKWI2ykOUoRlAdxPFyXLbZMMI5hP/F/ZIb8mi+Q
AO0irwjQNK4HGRmte/jzKf0MkfvfogCcEtLDQoRep3hFZgyZ4ocHlrPIwUmp2u/hSKCAR+QocN0N
niIswl2Q9QDPOUQDIasAYRYGtbITA+BnIuBvBSq9S7xykwbsYiRWI990o+2GcMrR4VEcFgTVbI8w
ScJvBMPBgGCNbRtC/BkvE51KwL4a+NRf1rb3cg/IP3GTU7zoriBwY2eYC+/XNtoNrg+GcfpBVmxN
94CHgvmOjwiMu/3z3fsoNiSYNNB07jIPCIpxvPcH8iOX5Yas0O9w0eLFiQcx0iGB+4TAOu3inCWf
Vj3vMRk+S0d4gwXktvYO8nAowv58Ju83kP2SY0QVxDtpDm0UFLfvzyREXi9iD1n2HYInld2kwjPs
1ooHaDsuWp1tiM/78xH/dZPTGK9VhZYYaXf5nnL5/ogICw2AvObxt9Egd8k30otd6WmLbbe4/flY
+yD8bZDi6rBwJVB2YsAX8b9yKKJ+GgfRp9F3F7a6T35EHuhdd460Koy7dpb7LR59Bt3j4c8H/vdF
Ygxl+z/IDsOi+2Ffhi4MWg826G/Y9Q0ywlg+wsRMo6DH3f3zocJ/P0JY3CNSZAjzw+JNPtxQBjvr
AF0K/65HZEzlZ31Jp4cRXISESQdeyVZ8cuVGCb+aezXt5jHbQQvJdC4g1OIjFkQK/o/y8jNSzHLg
LJ2dovFqsK0q/JlZE2j1zv580v96MHjFF/LucpB+Idmju98PgrAcigiqw+nb5BeFs4CdcIDYMfTI
A5tnniEQjXI7/1U7Fv77wewhXBB0wUGQwKD94cA0gENaqDR4hVw6jLa6RH9ugEcUAorzOoxHgORn
mCZD/hW8OTjCBmW4QpIbTMuR/dLD0YYaH9b5bUGEUMjKYzxlENSl3Ce6aP5yl4qPz3aXT6c/pwnS
Uovw47NN21UobtT82hUwUSGbufDLdqtBxWFQbZ603p5KLSCBhfG1x2zSE8ruANC091gsyyFp/TcM
QM7+yRA3gm/oabLb5GyYzOyftwUY8hisLqmD0u1JtyW6JmD6OUj4yo5QQSPLUy0ZtuEpDi2eSMfp
vkQHGhkqvok8TPef0bMu7nnzewkBkHejuBcRYzu0S7Z+97FFidxzGGUHyPlWZAnjP7LVhH1YwX2j
t1tM/zJ9mpAtB9kg0ihwjqFg5QQoDtjPE9pEwaaDyRxEwdsS5/aLVXuUg2b4CbyPALVxS7oum/HM
os7timoedz0SOxnAtL0nKvAdMQyCjAGr8mgtoR/RK3h86L7Cfhf59HCx8OyUWtctnxeALtjMvHR7
PIOGuQKJEKwtcej/+rdiOPORC9V6kd3E4Ezksyx6gHs0sbK/HpOpQNcVajdddmhhzIUBuYSx5EBk
4db1tkciRmEhjYUmmSKJCYJ34MmYbaKQC5qaOZkEXGm/LiBly08VPF4cnrGGELpLOFMyYfhp1+6L
2C97oNR0l7Ajft1zVuvd2vzf75BCBuoQ91CadMg6h+fPVfH/ZO9MlutGsmz7K2U1hwx9M6jJ7S97
ihRFaQKjKAl96wAc8K9/y0llhUhlkBZvWJaTrFJI5L0AHO6n2XudVHncg9HJNIlhblM2x8VpuCYU
yPquukUhuXNe2I78AymHtDipy35EEWql2BSqrWMERG1LG2stW7sEHZfHRq+XSxMBrfvpYMdj0eSx
n1cf68FrAuo/jqOXC00+m3dqQgvGqklwO/LMEJ3zC0l6rBjYNjy60DkxXJivj101T9zDZp5yPh+d
L/Cvm7A0oVRvVABiFxa0X0/a6KcY1xJucmt2+LvFJ1rkIvKo9XH74s+tsYQjK+AbB/bELrDt0Qdz
MY0d6/XbO53Ln5LQ6RDbRZTZ+C3N0mjb7gjWij8ZyRBwdlF6H/hK0IT1B8kx19/Fjcjt/bVPi3B5
XMIO987GwfToHiY/1CSsvMpCHbfFk1lkF0IneffZ6PIHqOaLzuJzN9L3uKN/nP8cZ6lpLCoM9Jor
CQHdQz7M8A1oI/h6ierQerptw5r/7ayw5AUOsDHAGxFKEWVgf+Q9X/pF6c0jLQjE8s7RTJMU8gK/
tAcexZPwBHEjFbfWcqbbICuQPG7TBoX4cphmU+TVuS7i8gu7XvR8P0Usple1k2U6Hy8ihYEDrDOV
qE1u3gJXy6JpY4Uugl3g8GWaqx26xJ1Hw7N1dkOxJK5J80yVKSVEs1VX3kL/3F6HAiS3u40qSd+e
QIGm3YXveVPRr1JzKDtQ4ehdskt4DllMWS0f9ROuM9wlFml+ICbjmAkTzD3tkW5oxHouhTAk3VcB
IxrZiODZdG6YNd5DLXCFoyGiHpIwp6HqYheJhGiiOdRURBAvWzZitpvt4CQ5BbKkHZso+pevEdfI
kB5iJx/Rtq7Cgm3Wf1TSMzDTsdkuXDPSgUJl4D7SOU2Ts6JJRyu4GOZI6MWTIdtkJQ5ywS4ANEOv
SxPHAWsodjJ6vKeNahR/19nTiHFVefid70RXc5c2VcHzqFezaVhjd0FNw2bLzetu5CnVlqvnB8CX
lfyuqDP1Ljhy81m5Zob5edqZQyv5l6QwWrsNnlfvS4U5VfN1NOQ6IiStT9ieWnf2uX9DSifpYuIu
8i5Y9iBYUFPXO0tz5OlrLX2IlMA9hKVQfHGYQWBL1i6sAr4/2yXH0bQwh8CBGOu1vHmhW+pDdhhG
rReffS+DQhuE/cL+sISp4V7O5gJlgv5o5bmHthtqLils+qaH1mbrEAu3VLE8VmFHNvIrD2HX1zcH
45QDc7ugJdBB3Etz6RhH0DsKGQkDPJJNF8s63kKSjbubX5iihsN/2U6LDPjGQS4N7lIDjYUXOx8V
4fQhzMYnUufzsq4yqf9ucSm52AD1Zh04o5nX272g1KfuLINV6aAgwtcpV0Siicn7aSQZb64bxjjT
VrBUgvbCzth2NyKiuGWsAmUtOHtrWfY3ZjWXty+QMX7dTsXOb6axffyTG4MMLeu+Zuy5avd3yBiK
q6W5okMEL7t1PMnoj/fxMSXHKmqMYbLWHc/oHXyMGyylDdiiN5bhywuITN65xWysotJeYrgsf8+S
ibCLm/0utpVsTp+JMv5QnEsTDePud6pMkttolLLAH4ITsVBEXf0btgwNq0DreQIb4eYbhBncwVY9
rIYAWtQ6jeH6XD3TZqgU9nmzN9tgacH7Uk+dX0BnXMMV6m6oWdUrr/f/Qs8wTCPo2z3tnUTNK3MK
Wn8T/f9waHLPGcf1GLRNsNLAhsHc/wMaTRMWzDPZWB6gDFqtzuAYyQW2EASOV7+ib3Mpsa18lEnV
oDWWTaYP1LZyqtb7JBevbd1NG8uehmljmgkxyrPNSsSm5IXBF61jTfwZORGUtrXoYyViI+Hl7kId
PvYc4LwOKboVtobKM3WEmRlLbMWMsSllUuoLa2V4qrpE27S8tJs4emDpa9DJUHuJrfZLEPA7d6NH
M0gzvwudOQS5pfi2y7MbbOyqzL/3agGPZI+4KSiiPbQGag3t2Hlsk54QRPZhgePF3jPoiyhYmsRu
YLBB07CX5SEsT3kaGxKG5oYmj2dukYL4yjkAMMDGdaht8mzjWI2VyYUSl4TUm1D79npDrEqbM1pi
xiI0kUz94AbRO9MnJ6SUmW/aJ2nAZ4+BChpIIq6nvYZ0efToEo3SYqMWMOj4/gLKCztK4QbaOGjn
VsQ3quNWWEz56TFbZPtn35w9jL3/TeI/b3a+nQf1WdLkE8fi0LY6lqrbQIcsaTRoxxxD7fzB+jka
YgEujHCSptCK85C6wSpo45l7G5m9x+1nD9c+iOap3IMnQ59Sv04w12q4jwW6PXY0P5L621tOrF2f
beLmUbNfMvRQP8vR4MayzeT6G4wgilg+/7oTqoPbtBpbRxGRBnXKb2yqQYtBCwt6NvILA3s3eHST
OOCjV82xd1/SxirwOOjHyIFpWXekf+NwG3bxzBU7ea2RbjQ3A5pndVJMMr1S6DHi6MtUBB5COlq1
SSWPLuEow2fwA3FVlmp18anvxylLj61Z66DCHHJtX5VQ9DkUQxRW/n1Fvc6a15lE4DEwacgmSklw
ZnBcTk3b997BbBMxhVdqSO0mO/NjRLL9YVGufg8cNBRc6lQQZN6WwtWvCA4YXfAC18o/iCeaMg+5
VZIaZ52lF5gTAyGy950doMDc4H/Xpyti4YRDk+40geoaWDdRoM/0IeLNwdfrETwjsxbWJneAIQgq
gOK95r/rf01UQitLlmHAcWmlfC+K92mgQ8MCsbgO5p1Wf9vn16MY6MPdlqNseKi9gJ9QYcpxpuQr
bbwk6w/wDnFqr6uOtVCus4WYIN+hTtJrt6ztqD6vpJVMA0hcEVq0WIcKqfKmZIARz3Y0porPqhVy
plvzCeabC8ZQMN9makj5kiDK+oepB9ZRrUSBAJ/NZYEae+ZKayhwQXg266zCLMqdRfJAxmYiIeWB
CDcivCTx5Dmj41G4TaVN/oQZZMF7N6MVKR6m1Jq5KfFz5CMScyLWEE3Yc7XZDAVl2f7KiENVM8Rn
NyeJttbVCQYK9ErkLKiUDBT5j9pvqK5Mxi6ZaydtU9IRZIrwHw4Q0Z3x1lelA4zJkBb330gjnXQH
Pt11Pa/C0kk+XR0dyCdtw/qIRZzw1IaKgm6zmUNDReusn7yaGAWvAUQ7ghD2AGV15LzHjkleUuj8
geXke3w8pb1Y6a2yZU/2D23g0QrcolRh6R8sLAWkKoBulsfnV6+egM7gvDCqCIcQoC2IW5thwgnC
wsBTwtc0YoyzLMnADGV9abrzXHfcEKUzbg/wKTdSovjkFVeOTNpz3y9cgtdF5skea+I8XvtzoPCB
oJcvD6GwySk42AwXyJwzo8YJdn5ZNPyayB2Yy7XPu1pHojaDsthn5HPWOBdJwVva5ZPFJkXAP/po
siS785Y2ts4CnxOLMlb6SzegY5ZkzVvGcIPVECoyXhc5AQudJMlk9cu0rnmkmTXqr+6zhTrl1krZ
84etMdcuzJeW4gj/UC2sKNhSesMaeIwMj5pBD2VPCkKh6AykDtBCp5l1hr487xzRLHSgW1mFXpVv
V43+Tc0oBMAaOTR0AsYcv6oHhrNud0al/DbHg84zp9QoU2+D0LwroTKNPdf7zke+rqpRpqK97DHw
zkXXTuD0spy3YK8KYdkN3zygN+zwz0ujDA1d2X376v78KHzLYBEd3TCiNfWqsgqsslUT1YlviHn1
/tT4rsNMtJnNmr3r7c96qgb+Xj/WUIDAcjzsy8D4/uhKIY8Xpe7Hf5udaiSRoWVusxK9wU15DdO+
0kZthVateBhr1wPoP9KGZqBRO9jk3VQhdGcjIuXVe8/zzvyr91GjcNIhUuAJzoTA7yR/evvr/3Gr
wH6aFgBm0yEdt19DOOc+roaEjvsDpgL8yFsOKJ0WcriSQr39UX+sOYfCcEQriE4QvurX9W7CqAx+
qt8+MN7JYRRBvKDNuQMyoF8RP07ku0vudQuFiaoW49ZtZiRRYWfIwcsl18PYChPq9w9g8PQehQCW
KuIIHY0Dwo70mRVHsCQJJhb+/AOaodlfsttV3vHta399m+mawoKhSEublGEhr1ekrIcZcW3ifKUm
Qd68pNCsHsM60On825/0+i7bHiANGrFwYQI6SK+L1wWBIfze3PrKdMagOB/aUqfmWe46HPKpraPG
tz/wZbOfpgngFcrONHlBNRA06Uv/DUHDfBHFZrL0X3vER6wgrEx6m2NT1PyEuO8g1CEZSpaUOXeF
l3Iyvv0FnuQEv7+BhFqaFAGCjhnIXPrrncVN0tJqg/prl8LSq7f0slSxpeqRRjniUh22TH2qQ2Pf
dfX+/asobniDLnlVPsC39Cifb84vxAil/4W3uIHsSragnpmxIMuaEJ2gM6DQXmVWgeVba6z0YTkt
Y8MwtjQ2efERUNFDzzdDMFI8smDVyozwjRLdFjBRZg/HjNZyiCcE8ycfIyahwy4DzzZZjMg6fZwD
HiS2AZmkj/i27VF7roPnAr0gtGfXxD6qgyYsIk8Rn23pYDnOETdRtRGA2CiPJTmE6BN7guNLkaUu
KMu+ffv/WHDarGvq2Q+R7fy5tEcyi9Qw1fKlgcNHzJqA1SXhiNSgI4BfJeu3P1K/ty8eOFstkmN6
NMhukEm9atDQKFu0jlx+wZCra4xjFvnFuYf6pTAuTPEE9nXLaCSJmi2oaxRhy0p/m7e/xusrR6ft
MjcWbg2XTeP91SFa+10teZbpl6Kh/HmSVf1QfbILieLeFsM7pKfXO4gm/AQOBVDfQcvovh7/hOAm
ydJWiK+TZp3deXmgl0Wetzqyevu6/g0Qm/kGuDjB8nAuABt4+UoncoZ+Uk/2p1oMZriJR8uHcJ1Q
RiXTzXLJ6bCi4V3xfwIKNqzL2XOiO5I1rw9XLWVdSjCkPLp/32IZJQ61lKsD9YyRpPdg4Hkr0iZH
n712Z8CRPmI5v+ElnEJfl4mLiu7I7WRYDhdngDfQE1YN3Smypkrv1yQExdwd0VZmS7mrGzNx3xkl
9ep+c4eBSjkm7yliuD87ph5sggjHxvxprIC0IpxuaFUUDFtrqNO9fb+dV+tZP1M2L8hCEToy9tFX
61k2LTVVy41vQ7d5+qzRo3RaTIxI42hiq2cLeu69l4h0uAv1XOsq6a8/9dOoKwQoMLm5nhvoeia5
oCal2xW6Mnk0CuBf6kzwqmKHy9qqkPsFMRvvDgMASI8zQFakJb8af3SLdBPJKHObd0eFpuLvpqbS
D1x5OZ9iPHXHg+fSxGRRAYUrq2V7tB+fQaPBxMbfbIY+04XlXy003kjWbk7Pg3MvjqlyOKvFqiQl
kLdvafjy8WnNG518aDKawcbUDvPVEu64gik0mbiC3SK4hz3mIUOmPXrwi7B1qfEzNylx5whzBoi/
Tesyb7Kyi/JuguyKlBwTAk3ThEHGxhJCIAfY+SkmfxVX5SymdM3cQfuQRfl1VQfm49S6ol0BvE2Z
/Rck/uXkxc1pambinBMpVWTr6VRsDJE7nxV95Okkxk8Kx7uMTHdD1bC4M5QxkByUM+YkSFFXLqdS
sWMKsHMeLP2EE2jptvTEy7uUHj4DMG26BHk7AJduCkkLb7DKr6gmvNMF1XqGL6UzLaicfXBrcz4/
tGljecj//ZQSRiLEHrNLfSsDZ7zLHAepZGgabo3c0mu/FGMkvjNxGvucKwRhUTwe8nmEekCTQs/h
orm8nmWUGSsYPdMJ+NDtILGFrsI0zz+Poe9TNY/HYjPIvrlVyOE3hJ/aGmIY7tr0zWt3WMxv8OLE
VytQ7qd09MZ1ClGfsYoi2yKDzt6Z1vZys2ZB0FZmM/MIFTSn5bWcpqH8E3ReUn/nec14wUHJb/2y
0cNqe9P/9M7ye3FAPX9YgFBOH/PEcK8jkli5hHZ9VH/3zaBCIzSbt1bd2gK7IQMEXWck/0ua6poW
YVC8E4/9sfKfLhOtDi0bNvHXsonRE1FTuH31vasZBAFaumXQRuVg+nvnmHj6TX8dw09X6do2+hxG
NXEgv04iZ5yqNvrxFNxAwzvj2BwXq4aEJ9vMaRl8rO0q/piJ2GihaXlRu3Hgipd71KD+Zi4HZF+I
9fzL3u+jkxqH8SfOW0GcNJbDXVURvNhDzbhfe7Dca3PK65/V6IRnNeXZ68le7M9RTp66YliK2QJs
TS6dKmIdG0HlU70p6MVZMqKw1kfL97xJhnUO625nJZ75gLjZWSue3zux0CsRHrdEhwGEQdwXSHZ/
jFW1mLI3u+GivjMVkJuPPSndO01eHmY1P+BSQUbPMIjNaCfwTbve8A9uvXjvghH17vbiyWiUFlkd
YkCEY4waeHmAWwW8MI+C8fdkBGBPOa0vUKd7QbQRdEnAcLvwxIJqmDETGm3FgICmOjTUrc4nnKbY
O4LEuFRW4h6wCFE46+Poa4W9DMtMYZxnSx2cLbhVapxqt9RAy0tQ8djWfRpjTI1joMa5RDkdr4M2
Cj4SNk7NTs81X/w8u3CCNtsXVIoPWdK0l5U3lMOmicWISSIdP5meXVwbteao+LMld449SCwizHO7
lWWU5uu0M7mAdIbcA3ibFkCQdzlAfs7EG9czwrMsXdzPlqaqMt0Bq8M7y17fu9f3FgQT6b5PNhvY
+v37Ld8ZKQnz3AMwJDirL3Dt5Hdt5izLpuhq88KS5BLvfOKf2KeANAvVLXok6K/I1V5+JJ7wsoeY
lf/I29w9oWxmVFAoFuOUQmW+oxExsNN7Sf8d0Gd5lyXzcJZlkXkNWMbZvb2zPc2denn5WtsNLwwG
4r+Dm8rKA3tW1z+SmQYDeXsTf216hWEYrrEHNIZRNKuxauJyNXjUCjd56jM6FznshjpJFK1peFbp
pm98BrwPKPIp/VJCrw2Rnhd+Jg6d48wX/pgmx8QLEnfVBJENgXqxGCiYtGY1YqQImzXoMK/dG9yW
neaknTNYbOIfyMA48yGEXC2z5DjLgaXsEsnpvW6srDiraPMSUTrVlKzKroSnMsmcHi5zMu4YD7Fs
iUXEzWDP9TGtSgfTfwBNm5VIu2jNwCRx5URZTcsVRd3MQAz6SoNflsw2R/twLttICKBNrY+uNsRr
eUScgjECTrz9GcBPdo8Pc/jpZjb+YjHl+PHefjp/7j+slOhpSKwFze2Pup5jM1WDiSbFDyCtZsCk
5Cj/hspjYXoFj4ycKviuxKjt58a3hbG5TLbxp7Z672u8VGqzDbJGtQSZoy+MXGoDLxcsSilRCRWU
P+LKZ2je0wPxFZzxs6zE0moqiEeAvsfd4qfxto3i+UvKhJ+WdaKs23fuyb95YeGKUltm60Br+Vqx
q6pRTg3OkR9JYPo3nW+Jj3ZpGJuAwu4p5+J4MZbdcNK6dXUsZ8c6H+qAg4xJsvNVhpEbQXINwz6D
SvMT5XznrUIGmL6HUHuZA+hb5qN39XjF0UyTVL66ZROjt6qoc8cfVL275BORhSfWVBJhEghzurB9
RhOtpFDQrsLea36mCvLPSsV2K/dO0Ig7LyqTM5OpsJ/sHt/peuQU2PV5X3K7kzxYQ+pgNP3Tvf1H
Pov/w0Mz/9ZnQQipJ/r8vdHisigf0qZiCNPvEzOffuiX1yJyP7iUS4gSHQrIxFCcI89eC+Slzgco
Zqg6n1IYsv3/NVs4gf6bJySnr8GVv4wWjvOB1eNBROGb6Z8L/4nRgsrkizOOAJKSNueNFu/bFkWH
V4uxn4qwnn2rO3FxBBO6l7shnYYdzuPw2kvrtMGBlxjIvwSywG3R+6OBF8LLv5eUY9ECzJBXVL2u
qiiL98wbcfpbeK3laZhEWX41+HX/deqz4Iun/PoktZLydEBjuYmMot/Ai8qqE3uOEa2gP6KVlNdn
OZLE5kuN0eucQlur9tVi7ROpJgR8TN/ZVZPs6dRCKw4PQE0w2w3d4t9Pch5DGi9esAHYmZ7liPDc
rcP08HqNrizMHqbBSO9HpNjEP31TJDusgIV/NuDTpuRB2cjEUo7cLp1XlYSfIi/KFONMsAu7UrVo
vwSXm86iD4hAltyNDyRHTj9vOWkQPZ7UkLvpSHc2UYMHcjCoMFbaCkTPKi65n9jpFzYoYF8Mq5Ob
caIBjWAytsxHKUsh1bZIM2YE0koTnsKnQau/WCP3hc258sea06wOqT6tZ7zJnLlpqDrX2nh566p1
4TPMCL4B7uOUzQJNRaPy72joF+EVdAgZXLChIZy5iBuZtrGHNRL3F8SFxtEEsn9l4mBeof5xVvSL
+1WOK/aY0q/ZA+mybxBDjNnKESbFT6uW10yX8nZ+1C4P6DyLrSzHcr1otl7WCEY1hFVx1huZs2cs
UHVsmmHcF/XUYfurG6b70kU8hvgqA5ppu6qqyRj9NLkkyYK/kJYzzr6k2ABsc1Y5Y1cOQkXxdV/J
6jNemqFdFXEZMixhai/L3P/EwKfk2kk6cSXTKbgmB5q+pJjZN0lkxSc90INr1kOzW6YmuyvFHF+V
drN8xoaCJU2OI+wI+CQbGCPBRRQV8R1+W+cwp75xyQz6eVghaox2U9A7ZzGa0T0k6kwx77ovlru2
C71VgJ3vE2dNfQMkrrDAtuECZJxI56ACwAA+r5tFqWPd276/igZRbWE0DEeJPXRPNym5c2jmnkYq
SHHet568pYUjllXY9nHONKm+/Gmh1GPiTqCIcBNO9y2iAoB4QPGvmMUXHHvp3eZdsBH56Dor15mD
M8zk6A5RJ5T0v9EsXI5JYp9aM2MMMKJgaM4XnvWIL+EavGF9R9u+3tNdbb9JO/1sdf3EtIwwPOFJ
V9ulxQWwiDY8V5gdr2MO+ZOaWQG3ieWo+9FRVbVD4GE/5k1vnhoQQEF7dE5wwsC/aMeAtx9T1MUH
yzO7bYrokScY5DeI/sd7pKrl5wUd5GdHDhljHbqw+NwZNbKTgjeMueXEVFDat1Eghx3h1ilYYqQE
lHL2lLuXyzqqvRM5iwgf+IIDf8XPGpdWTtilPMU0NUwZ2RUyzlmbsmdGziQ4qSeLQeupF+LOzAZD
bFyjW7YN1c41op5U3xeigqBMwRmY69YT8gTKDZNPFs++c0FlXw5G/ylT/U1Oivp99hrojjB5TOiA
0gm8tU20fhv0uXta4Q8+o1FAzSgX8Qbq3RHLUnC+yL7j1RjFDR2HcuP1ZvPoj4AkWqmaK4dBnd8Y
9NZTBjXKeYXmtT3FhupCQnK9td+VtrsCrUuDQ0XJOdaG8cvgGUwXIUCNi8qEwGARx+YzoB1mRD7g
nc5+lMCUaUB0Z/YYyy3N2Rn41ejc22mcHdBs2+FqlnI5s+cWj1vhS8EUdZucvnBT8p1uNnZ9o2s7
AC+a6yIX0KnawUJoTreeSeoZeVgZ66JaWsERPdjpMH9spCsg5CTSuUH/HX6jgmWg28lG22GQiIy2
YNyWj64Rh2fNVHsPo8f49cinfMUoRot9bjSd+SqxaD5gpk7FypaueU5kZd2C4xIXQRKNWHRHR6JK
YSzMSlBcbip4+CjPrfAMXweQpEwULFEPVpU5PzJvvv5oSX85IiUTa35psk7ymAk6RYv6qXPnM2Ow
0V2HbfjIWBvvZ2O437O2s5nTjNphrQe7QG7LkTznBi+5QRY8p+F55BTFWWo2PmRC9ZiaeATRvDQr
ZBCfGrO/meGVrkOrB2MRU6ShO5nuMsvy9mamouvO6put4dspU7CEFIfESC9KbDc7Yrx409e99RkT
j7vPqWvseN8fc1WHHztbSDLlEjBdYLGDpH17IvMCHlsfe+W5Rzls7Yl6Om9qMzlAANHcBBphe5rE
zTUrt9rUZiSvsqXpv3cz5NWV3VolYY8b3iV+7J7wDSkvowVdN14Ls7EsvApor+HtUGo2R0SR9ppW
zLxZhJmBFoR2hc272Q/4GzbuOA9f7L5PN2XYkIMFxddBWN9yHOBrxfF4NskqGdHqocJyw64Ci9sU
m7lK4dM6s/hpYTXfgkAbb3I6U6Rvst82SUi9NGxCiDNGfJNNlrig/DbsGaPT8S2y/nKihWFtc4ZW
JSvXrkIabqlxlONpn7np2qvlN9Tt5dcOFT1JY1h8Zw6YtV2AgTDpPvyahuWPvsjE0YFcsCb8Ljad
x/+HLjda4TX1D1M2mEczL90Ntg0KzjTVzxRknseIGSDsnamxHzzSR5eq/DVoC+fEFjls0SHvjiMB
yXZEfnFw3EbsgpnIi26Dty/sdDpFFceUyHJu0dZYJC/moob1DO0WsbCoHwdPMrPKLW+zMbHW45L6
BzkxtyHz0DnL9lC7IBfNNrJ3VIEfO7O9HnFpI4OvoYLlas8WbawWx7i3MjIOHDL44plcwORNE1qG
2VwEbX8dAM2NRLdXkiQchqPcmGn9MQRUdZI3KtmBxwgZw2faKz+r7RUQ2ROhyoTJhOW5UxnGx0jM
cl/S4TmgdU82yqmujaK+YnZsuhsqOKGqgbbkl8t1NI3WBtRMuRdDSxdBtfUGAkDIXJnR2teTo9iE
A+fSGGa4eJER3A4uPBWVx80aDOaPDnPL1oNvsMoQXK7srPU4yIqU88AZryVls8cM7ss2MFh+DVIr
f57qa9+YmLeJrXQ1eaO1NoH8HOeqjw55DQgmoUlyUg3LNWTfr1gqnmvG/8mlbpf2x//899/mUnD2
yNj/PpViflzTP3xvfk+lnn/mX6510/7AMJYwAnDgWw5ahN8yqegDPScXDy3WGMJ8Epm6gQ39P//t
Wh/Itcm7fLJt+te/Z1P+B1IfhoOTSXlISMzon2RTT2XwvypmnokmIQxAZDE1BNEMbviXxRCzSlts
WMo4BejSYQa0MBcv430/RW7dn+QmFuhuVUQhvZM9hQc/886cqKwAauNj9oJh5TWL2yYnGi1UOOe1
YaMAWVZgihKT0CYs+0zsxyIf5nhfYC3LsjM8gRNIHcV/pXXDJDQ+i8rqJDuVcCpW45ye0UkFDgM6
NQwM0gZDrgEtQlk8oQDpgLp1pPbEdDHWoy923aNLaHx8mMsNSH/ddA9dim3XYTqPaXSZZcNWPmcg
1VM64j2lJuVznhIsBkkLROoubP9TgXiuGLzz1lA1sFDi/P1rc/FD/tfJj178WH5/cX792K83J3A+
sBujW3WBAGgGExWFXzWIwPvg8V+obyMkYt4cf/PXi8NrRgcN4Q+NNBArf5Uhwg80zQEd8zfmk2n3
n7w4MCJeliFcJB5mQCOLtU+5HWvayzfHpkRYOYR+B1h0mbOue4SVGK/64hSIonc6m3033SSeiAnE
M2YyMn19uCaFm6p9ASytWPf9VELlLaIMmtiIaGHswcK1oHmTJHYzjhlh7oMC8G/CgL+1mg15kRRM
mNlYmKtuZ/jo9/gEH0prWSf8qttJEzqHolHXeLdvmxaoJiisgio1Q5wFk+QCseqdXJ2jK/W0TSa0
PjLZCL9UO5j3UWEBajWMzP5YA2k7EYBGt0SlEGFbflD6gbHljZ8vGEEvNpZhWR+ZpmZsK2FEP1G9
NiYYamfGmVup/phgdeiJIov2wZmsYaukiNbKFTleXG4UYlP8iUH6jeePOMAQ/LS0pp54tgcxjXQy
avAXjkdV5O6aPjA/KDw0Q7BIcfgTDkZV9HnKsVas6zI076kLqHO/nSIMlZE6VOasDoMU/XEyRj7d
CiWnK1MNdyIborXMGmdcpUys9VYu0x3ZaISjDn0ejtXGbhPjyzg63k045FVFIcOxzvpQALWTnlXe
LQVD4ShNYOrtK5Ccq2I2+W0lk34uw7Y0fqpURuvZ6eIT4B3pd4MU/qJlgv3+6fsRJ/dHVjYjAXL+
92iXRF0rBthPa1QYtdyZPe39cVyAqoat2mXod4AjLQN68mnUBrvMPkvQmCCWGAeMrWe+Hac490B9
q4MvBibSp15QZHuHac3wmGJwhzVMEeAWzXHq3cEml57G3ZAl9n1r4MvfWe0SmnuWijqMxDr3pBGE
TaMQlEd0ViGER9+bA+mmqVTJzCKnvEnbfrnv2lScMSI6us3VFO5Sx+59ei0d/gxvTE7jzk2BRyGk
gObDbOOWh43ttPBXKPAR9jZcZI6abespW9R7D1zLqvC6Qa78aPBXc96qL6qWyz50RbRHVuD8lL4j
0ZH1FeOuyeVnHJc2qTPeRHNIL4qy4XdF2Cgxlfm2tNeIa3nCq6lvAPAOjGH7CCdgOccEwej4psg2
ajDj88qvMnhjxNV7dGrWDnKdc4d0vNhTlzEaTAQpGO55yKpwX1gmXZjGvac5OJ5h/Plch9Cq1svU
kYhjrjPUdirK8wpGL3o5y/eZdabiNW003CJmUZ8kceja5FJhf6lU2VxBqaiuhcEIVAlE8crLXOtk
TJgratlMEqmQQx0UjrAtciB1krpdAWvPls5alp7zabZ8pkRWS6jRtD4vKgkCMXzBi2HjJIXbRrGy
HqZ5q+uL4HjjXK1HKYw9AhdxPjpRfjnj5z2tDeldDbiSthP1VM3tFebI6N8yzlehEblnZdRlDLyc
zeCe6TvZeWxZyePS5zmHRnPERgfqrI2KTU1QJZHaNPBSFwa71muTn3lQXcRLb+T9XB/QF3Q3RONt
vpUTWMYxnZwMMVWtPs3ewkTpvEsvJgQiJ8psQY35sLntLmDcNTM0G0wANNuMbQ3MjbkV5eBimK+x
oow1lHnJRmFREJEQvnx/OWVMR3Odzkp8jrh+5+jGas6PbdVoIpdKKDfEtGjhpYyUeUisBmjVXsb1
dzjUVBo0FtXTtl/3pZ3e+oxAVih0+mJt91V+Og1aG0m9GK8rgiRKjn4r1n00zfsUsvdaLtVDA9Br
22ew4pq4Cy6aZTRui4LxWavRTnHVyjl3+IhyaMkvVX/Vh0VxEtRgBhvJZk53hV1J+GP85WlnQXgV
/4zmqjgpqfBubEtZ5vNb1PpsWrNij+plBUEbBKS5mmxGNq2ChROGvma9x9rQH9uacgyvg7Q/WihE
N82Q9vOmJuFzAJEVCmeihMacSiOqLzjtlwvR6+FIDeO/trBq1XkPH+NZBfOfJOOdcAkqxpv9GsBY
3x5etmuef+RXpBS6H0Dw0MlET8rYF/KF/42UwvCDS62RPAGjucX//pVjOB7dGroxaDCQtHHOEuD8
q2NjfrBtrWL1fN/3sGJY/yRUIuT6TZNAUoHAnaYQ+n0bOf8fiLfcam1XOK5xiNBX5ai9F04ZKoq3
v0WQV885y++MKYK+Pz4GORNYZG2q+ENPryzRLwyTMCi+uxYuvgqGJtXJy0qCRHinh/yya/t0SVTr
HAegN0NcXY/H97vMgmfBAO/JiQ+L1USXpt9P52R5zomrkG+1nCXvqSzgRvxxefgT/h97Z7YdJ5Zu
61c5L0AN+ubyBBCdFOotW75hSLZM3yxYwIKn3x/Kyiqnz6nMXXvf1kXlGJVpO8IhAv41/zm/yR4N
54xPdEDftmI/OTtI5DgCCT855sSVqXkQrbxue6JtOywLrRP6rNOfeZZb5l4f0wnUeFUVy8EFYt4c
8JaNoTMhRe1G1UCELMi4QUxgeFmCXn9rKCSjOoFnLLDV4DCvfX5gOW4i+qnmDGWzvq9KokuV1stP
BiuyM3WABOETajKSReY3dlpgFLLSJgM3AgMzT4clFmwO7k0qot8pGAKGhfHr2evSiz4ueTx7VROO
lFccVxMGmM3q0A+zAgHEHMb6x2qt7S2Bq+KTqecMjXpS7R2RNdBJ64mMYDMf9TYBbrOSI/Qnvd31
4BUIOIFTr6Q1XHmGbG/QfGjNJv/yqlepdqzcjY/fa/NRwFFCZlNB4sJDNNtvg1/X1zyG4QW0a4aC
JGYgrr1v7wlT9S95qQUzIl/We2RkvGXGv/4SkKtYhuus6Yq9h6eOu33CdR7qWQu8X7fq5g18WfcC
gc3/XASl+RCAXMzCWR+C74U/0AZjBL1HbQ6iJO7dIlf7HmMozTY4jN7KrEKXo+mlutUrWOohS6b2
2huRBBesGs84uSjgS/I+grLPtVeAsWCaLZxbOsAfMpXrYaKK5SGjYDseDL1/qb0WCIDS5d6fXA0A
XOvW35mksgNr0+1J3kUp7cVXaeCP6LIrUeV44MPJmqS6CJB2n23L1O4takyv9RUczW5QRolfY9I1
BLEi0XdaSyU0KsEpsalmmebtqbzgbdGLdPyeDiSsSmMpqnhN2a7GmsyDMx/BQDTB/SZkRdRuJuIK
UW2nvOo7OjqjYGkTXZaKREH6KRgAmoqkY6vV+YgIWq1ChDuEXnIAYZDkLnlfeVVoPXslJVMaY3W/
eKWclmWh5n0leWpFWesuNL244iGZK/PazYY7hzWCAUzBs7m0+fYoAqIXq7Sp9jKmd1V70D56TV5K
s1nfpKLeg5+s89apsryFbEsj7Srlg3AkgBCJxC2CPB6d9Ys29taNyRo4Npd1uNG8dY3nwJ0fmyYY
Q0osp/1S2/cNq0LPSlpsu6XPPnMn6atYvjUu8JJdMo14VF1M5UUFTKIzi90K2Toq07p0Ypq+OEwu
lXDXax/OiDrh24VQEWap0PVdokH2fC6HmR3qTpnjMKd8EK2IOGAMxZPNmSdl2KMz3Z/mJ28hTcky
z0sjB4Y+hSIJ0LadI/RtEeg3zWGeVsxRSrNTf0+dsUl1gD8PepRXeJH3A+FNYTM0SneflvOaPkyl
w6+0unxKb1xBocqurftmvkupHvCtXeeKIbsKEo1d525IZufF7IC3FFC7E43EV68C87kYZ6R7oQgh
fPfwIBPZkZnUziUrw7F/xJBPm8HBCIbyRaOP9zGYakL7+mZ2a2vPOU6wVp69ZNG2AnUzWXbz6Fpn
R03bqXOdmJcdoqsHR1rUCpiJuGbr6BzNWsOlpMoF7HG9BsYTZAZ2cIPY/rXHZvURPsP8zTUbkPwN
Fto9HSTWqa1ocMN6DL++HCv71A16c84xJMeyHjffAaoVX3afFIKwbfZRHlv1veEOxIf7HHB+F8iw
GXTmeZrFABEn+BtprqlDIbXmcR0Y4Hfo9CM0aDYR98qyu3fbtf1r3kie7ku66q+6JajXaHTTiswT
2JkTrVPBbeXk7ivoPt6fRRfEHvwJIvdcYvMtsaw1IQE4/pujyfoHbUDVs6VLdVeVhbtSQVS3j2md
YRzFVjAa3DxIVvO9raKP5/h/psC/mAJRtIgI/mvNLHyt8h+0OOR/8O389rt+F5sN+28GCRxYE1uu
0Hf4A3+37ZhYeraoAeMhCFXDZn74XTNDoTZouCQdh7pLJpUZ8fdB0PwbnnQAML4OR4YQ1b81CP5i
FXVQ3lwyr8RIPIuZ07S3GeenGUaiR3QcqtRNM1tBPM1A13atVWyXnzdPbDic5Vyw6yhjXS/lC2fs
6VNpD0rshqARn3/69P4/8+KmSP48MG7vhoQUKqHHo2gbj//4bviCQnrKRuxrojFQ1lZ2waPX0nei
Jtli4J3t8cWbOoYkdB5MmqLoIWUn6+DZjFte8z2QUr/lz8jg/leV8QklwzcOIC+Td0CAhtr/+Tv+
cO/+LNZv7xi/NMsC7nTMuL9IjvZm+HODRd5YGKjTyAW88mnCaA2Cyltah5ifMooo97gfoRewNV1K
3TrUYMoNGnNa+R0v0GCEuKqdiKKulrKIOuNR6/VOSUkwmac70hXnmv6HIUJJDZ6HTFyVWGdUDEHE
veR9hnz553+r//fHgGSv4+jCfQVI8VfLMvJ7SplYNdxQOR48syg12M6xVux2XTOqOygcwWOXGNWX
P3/ZX+ZpHBgexyFmahYS2z+2t/XTtejoKrW7IW1uGn81bowyG2+oNw1zahGe//yVthXKzz+17ZVQ
smFOEwhk0fLLddY19rIKmsdu/E63XzeLRHVIpL+Yu7LLYlSGag0tfcE2TE3hXP/VRfNHuz0aNUc/
nYgvGVqXDdSvL49InkO7ZlD3ROlQUj86r6hkvAdnrYeYfoR2t+j86HH2iJmqwrL13mUVDKc5WOxr
hV8M8gOOeeprPDqSrL4zmaD8ZXlHy+4iXaOULXQoKISaYeGj/Yuj1q8Hn+394z7F6ecGJqXJNve0
n39Qujs6jeMk2sUYk/oVQNuQ4jApZWPvMLY36XkG5vSW+kF3rVaRofvZVAmZxuT9kExbbbhkKQZT
4DHveW953ycwEt5fRCuwxf36Q95AtxuAdoub8O385UTo9n6u95m0LoUtuiTwIxlk60FJZQV7yfwW
9kro9xMudHRnyCRhbzQHThbdobI7OtkrUT90FTgYrL1z+nku6va0DCTsOkd0n+ACkXQkNMDJpyhy
HEBWgUevGJqbudOGW6FRSZAyTRY7ClGoWDanrD7SNlc9mEV6l9IeqHbV6IkbtnxPksnGitzJ5INE
leLeYI8r/LHZL64BLfgviU65Veb6+AOgwyOX6xmQf675/KSBy6p380I82IANF62F+kZAUD6OuuZR
rFFLj7FCjKhspvkkMmMuD4mnGazPszJ5g/lAXWXeCO3rWNMy2nUDDQpwvk6GCKrv+dQRzqJEpnwE
Aqu83QRa/9xjBwsXPgfKDszgljo1BQqwF3vDUMYUV5DHqDOcU1+EE8YgNhJWH41dcJsl1GhGmEbk
kUeNOYcNdcqkOb3qi6r17MoE5/LoUNhzGINCM/eDW6+vvtv2Md4QeHc4TbFZ0jnwClR1/kFBdOeQ
zJHIok1qYnNRsmj5cswzm59p9PEaJbhGpFUfG37pjtt5z+A+0S+KP7HAeOMlM7Nj6yiYlLJKQsLa
TU2fTRmn9rjo9zPpnSgferqEC64kXK1yDoaDsjx17dKvUiX34yyAzezoqlua/nuWZKa5vgyzprZu
lQBaT9l+MwHUSQICoxzHTr+RpaRxme4esR4ol5bJqe5zBrnCrNpHHXPYqVgs1qojP4MESgpAZX5c
te9DZkp4HnKCnkXslnOqo4JicbrNOBB47bFcvDmLAKgGkmCDtLii5qQ1sPeMPAv3rpYVye3EV8eF
VYI1iQvOKod631R5H5Bx4OGVxIryNqZcjOfUJSR6Y4ekc2rOL8E4J/u58ipOocAuy73TpPUa+qvD
HbMxSzpP6wwKFWWuSzrcURZUA3ZKc/+HNk5erkd6a0qqif3Rv3HoR0zOjeVJeElhA71kXY4Dbuae
Lj/CSHWcDNMq9kE/NPl+qdx6OerDUHfsk+hHCT1k6erQ5yKHquXa5meSSSvBFsvFjcT/dA1rp67R
FSub5jNro6A+WX0gKyyy0n1YR84W+wJwm3GVzdnAod/LzEweEoIF2DAlVVEUP5glcAveQdzKKl1j
31DwcUAcdfOl9mkXjnGEdD291SCHestxqihNrHSMEIv5ceYeqv+uWQtrfUfzCFzq5STVe9ZSZ+Jk
gIA8pjktQyHVzgJkfItHax2TktKQue+CuyKZWbaBaixWeloKTAGoLrQxdwn9ql4WeF1skL1tT1kO
kD0uAxvLyvbrkDE4A3P5pLh6oAnQiQXNQgO6sLSLRqEbsOQbY0U2yHf+ZGvWE3w0c7xxu2CB/kXt
x4WVPI+kdPBKfkNAx5i1T4CvNy+o2U12Fktdqf0wO2t+ZUBTfbIL03l11OZJ8w0u3v1If7wVs0nJ
efP0XtOWDgoJq9ycAMHJxUvFAd/cFWkxPQ4YCd+6PrOOkzenSeyXDr6gxk/4c5yqLRRuoQnGj8JF
ej+QFHoyJAVs7EBBtJBlXTwVT2Zd5MdemSZFo14KfD/XvOC50bFeh01RiOHgVQPKglps6YfoSfxs
srnhjbU00hpXPMGCZ7pHuLpr7pJ9xKpZtSc5BIl5V/R0Dj+YfhPYJ2UTar9IJbfhM1vUnYO5WeH9
rHlpBPkVrcRk/Ultrrf95be3PnN/4n3Ru3PDqpe/xSgcPqoNmQoyupz46nQVxKH7pvf4yvcjU0HK
f+OeSq4xuxVkaTcoUoc18JRxCh8vtUbCf5fro6BFcdvLxyy8cGfy/znE8jfiBkKH3DYnk4x8plUu
OGNpzH1yt07JdQFQ83UmlQdBr0eWsqTSh6uUMbe4arumLB59nhaHodGNGxGk4oXOBlfA7cxy89xi
zh+vEg7gU7T0nqD70VusQ2fysWJ2E8u3Eo/fnRoHWq+Evkzl59mt0+GI6a/+saxYVuKNXJFFnAN8
K86JYA97lNrgs6Yn9R6zaoquZ3ObW/o5e8hpK7iisq9wIsfszZTbnmPzOMrM4BkD5ZTGldnwNVmh
RwUnu2kN8V5zQ17OvsElFdMDzDVSOPTP7WmkwwiHCU5cGf1owuUKKjnxpLUmndFbFF9ZFwVPGlxb
47wGsje+U/q9kMfFZTHRKWzyR6na2Kqi59RNTx0/Fgwx9NmQnJomeVGLVz0WE8qk7w1H4pOTc1zn
rQKeus5hPXTwp9pL4yoblyh9ZnEmmnq6SqEDwlB2hjp7YhIZvmMY5jbCrXOYKD1gUU1Ga/IFT4FF
PFapMPIvRrta/rRbmcCWTx3cxYA/jHrkOPOoETprSTe/Yf3RprDyBrc8kfQz7rFoJuuh36oV4nwd
uUghUxTWnSqr1bmp3W7rMe0m3YXOl9HPvjDdDPGcdfzUZr/Jt8JFr+beMQzkZpUFlneqECgOq497
CK+vSr1oSRZ9CJNucMXn2VmMpyLrudZ40gXPXOv1cIfx2uAGa3ZBsffrjB2lGl/SpXc0TIGVUT04
FJ3O0QxdwaaIegPei4S4Ow93ruiYICU/TQ4Oi7rOLXwW1x5efeuOzt7KPSVqq+PLldLSS9lr3RxB
N+CewTQ2yktVIZXvetBr+yHzy2zbouqnBXxoD9fZ9fKdnWTeb5SI/ygpf6GkmJa7nSL/tZRys7ns
/k/0WrbyD2LK33/j39WUwP2bQyMzVRqsTeHIGD+pKbqNq4+DOAcrHHTBtnH7XU3B1IfKAhqBON9m
EfqnmmI7fwss8lPbaZAEIs6lf2ut5m0nn38eLPEMcnDGbGgSg3JYOf0a5Ofgz8WuPPN61R07XQ85
MGiZRK2p72rq6kDXBXFXExXcTT7hjh1BxPVFMyvXCM3cOA5IG9cJSlC8CK3ep9DxQvCdw6VNm2PW
W+MZpqUX2VXgXrVjoz3SGAy2HLfplcx9esns2n1kL6HoPwaRvuNooh0MCm53NU3qoUvFDaPuCsha
CGBylLNasO+CZDOpK6IM6ZHk0sUFy3PG2MCyWST38ypuFUqox+e4symLO4oB9wjiVRl6lXuGQwLx
BcQn4vb30TEIJRXs25E4irC3muWS9BRyzVKP1KR/22pcdqIatDgpCjr69HU94PNjRkrNg0Z77ueA
nGkMXx4bSGXHlepvCcnYMc3a8rU3pbWvPJzYWMj7o1W7vH5tUCTI9xZ+qx8cl2HMH7w0ayPu1eux
K00OSy31apAFp2Mqi9t+CfRQDOUaI7viSoCysrP1Dm6s7lgR7GSHM9OoAG1Ww7nMvUtmBAlTcv1A
B/ocy8Q7BPV47OyN8sIzh31d22Nq4VxjJvqBil8DsOzy7MgJG4Lc/hJdCV2WntioWkYeXI7mxpU/
vqHqRJZS9Zmatvyqw48QWiZjxOrttRy/jLMKqnZLl3kNltVO4BgPkuAsl5YAQGkyXq6J9rxYebuz
9NGBJ4mh2hqV2pt2GuzwtS0nE8vHk4dr5zQY/hR53iz2rIicvTloVDsoeCIN6+Kd46cHNbr2TkBV
YN9QfO1UZ18JzT8t5AxCOGIsKIZ+RqdOD5k1khYG/B9VlRaXhXiiT+jZVyuROY5T1Ovae63J9djQ
1+zgdfUrHJivhZAED9qkD2eixLHOCe8s4KjZsBLJ7QVOxDUBsFTt2AoCPO9TVn9Fux83QKWZJuzW
wDJMPpkUewAxbUjnJEzYZYu9GmHZD1dKK9/WxebhnPldXLDYPm4nlHAl5ACfhmsBB7uIvLSzjxlE
79hmegv1in9XGv0XOLF1VHoqidxmmAhpL+ww6NSLW3AWexf/3D6xik+EsNILsPB6b/lvaTDoZ552
IgTCoz1Bsa+HECeYHXlVnj/UTNrsDjAEFWW2HLo86J/0RoFE9YLyAbiLHdFsf8EjVu39opypkcwY
Ikr8JQ4CVtwo+hTJz+h3uduvsb4SyjAGPwuhrZsR8kZB4r1wT4bZJ2Ge+tPRNNOTdCbzihTGGGnI
dp9GGrP3I8N0ZNpEe900mCN0LbHTnZaOZ6fQPy1sB3dSM4hFTWIlv9l5YTCuBs/5siG7Zy13VNzo
Z0My8nOMdrM8nLUyi93On7Fh1fR6V8jE1kJIhrc6XtOEDA7H1a6blpwVqwmap8u3fOL0WjR+dZoE
+97Rn0hWr3ye3To4RyqosCNY+g+VZH6kiDOcu2nljODKR93PT1T9umd/3R7OvfMAqV/Es24xPQUo
0utMLbttk7ajJvbbiNKSM5onxnhXkZXDDJSjBOfae22vy77q16teetf5vKXzPLZo1JvsGruhaTxl
K1X3Q8cAM5HW9Cx/Z9j5q2jTeZf66+PQmuAwAKSRYsEMPfsjRQm6v8Qm3jwyNoJLKnX7y2J6+7E2
XwNh4bvOMfJMgJ4fE4CTYe0FMUgGAl9GcVC2eJ/QM0CzL8mN0xfWQa8M45xQNrYvKnOK2asNRJnK
LpqD2j9mln7bVuZX1x2uCXQVp8FRzyz9UDJyV4bVYrmnUc+bpyCYPlfAg5B1vHc3m+dwSnIQp2n1
ZBrjlWdL6tp985zDYcE43lYXIrns9vu7itIxUEMUkydC/Oh7Gi9zIqM7Zx3bA625eZQQmIjFLKtr
zo79gSwfeQtCZ8eqoGHVyr4Gix88LfZybKvGuFrdYtwDYhF76VcTpFlesVnXJySH/A7K9jW2FEUU
mEL3cg74PpPz3fejQ11w7Tx2JRQIV4r8ahFUr/aCqXiySFnI0dxBZ9KjDCLtS1WqL3Myjkdv8b63
o0mKjIUbE6acD0CwtH3aJE7o1VNwC0ziTqf0bMfOb3vj86VjbA6lgycQEA11MW08E2xRIsdB69rV
yci0z+DGyCVq6ruVdyb3wnGLoa4995qcqRRt5sj9Nz9nGDtAgnOXm33NCcfer3Hem9YhXy0HnO9s
7U2KJUIqwQkme8XnGczNadX8p4VjzlCKftdp6Q9L6zxwSVWy1yDG72ibM/b0nPixYdf6GfXa3LU2
T/KVu+q+RzmOZjwIVvNWuUMjP9k5PTgl16xGb/JRzVpu06khBRUtzzKhkIevonAHdtiCq6/2bxOn
D+ZuE0LK7UvWFtA7rKMAMT1hueuwtX6yRk6Mbrlblh6wRwxqlLs3JTNrNxOXbMzEeaB/1HP7l3ZS
zdqgikyDF4RFyyrfwfFb5VpW7RBN1r7/z3j933L3GwQ7/my6/r8keNvmD4P1b7/l9y2lzojMLtKC
goac+eGe+n1LyQITNBQzN3axbaw2/zFXf8AF+F2/7SH5L7yH37eUNDmavk+jN9sNOJ//Fl8ACNYf
xmqHFlPk+w9bv27w9n5lVNXCGwZFlPTayDv6PhCMZxjz+OUdt9WRKibfrLmSPbkSEjdrUvifJaQr
A1pdVw9PZm3Ltd+hMuBWrWBcdHPBjr8Rnf+Y03eBByYciwYwc9jNym72tjWj2OMHWY6FNs/gl+HB
mfV0ovC9HngmrFQxy+7SVEvRsPPP8d0wQjfXzhYRxv016acid5fLYhMLKCzRAaxyGS/a6TC3k5di
vw0iql+762Lj69fQ0oydwxP9iSgdW3/SCfMmum0KFaCTIJ4twTmYhxbuMrdy1cNaTs6r3pkYF+Cr
TZecruE+Rr/EOgHgjwN9wERaHRo1VQe6Eio/YiOUn5BgMLwGIMZpcVp0nDuaxr7J7RZ5kH05jYxJ
ABqz2i6PHQ+OfbH2Hshw6kKQ2O0iUQwIyXRrOknzQrGM8TC7WTMdIKPJKBsGLC1pt5hYgNJlhaRe
09fjiOmL7O3lOVlbEO59Kjp1Aimttn55h7+ozXrD/AJMXlzP+PnZwrh9bBvlFLtpJ4zdYPTXc9sa
XQTPZo7RiNlF5uXsnFwME89BwfmfOzyyPOBaJPrsQ66fNuVeAx2s3wvkfPND2Lc2jd/9kPunQnq7
/GMJ4HwsBPyP5QCbFkh7rAiOYtsd0OzJGsHcNgrztluoP9YMy8fKAc8z64cN6PzDI7LMkGvg9nD4
Nu43F1iMcr681tuKHxW7ZqfRqu7RaPrsqmQR9IXaMHeX6JMxh9zs5bGa0Gkis/du63phX7JtTthS
MlrSFsxCBeA8yxUYVgIQQaoQePrgVjlsYcS2jxm3zUz2saRpt32NW1kEbUlA4tpC5z7JpDBPctvx
QGdNvvJtYPHT0PfwRi8e66BlkFN5SKUwn5IqH09zX3s8pUC27YImGR4pNf+mbxumads1JR9rJ74B
+an12A+Fy8diKt12VLULcrDc9lab+/EwDZnL4ACrB9LEtuMaPtZdA4svh5KeGwEx8q2SdRKhVy/P
ZM3rY/KxNNM0Dgk8CdmlcTQebpdWNTfCKVi1yY+1GyVbCclkdnFAMNpPbgogYnNIn5ogTz9LHHIU
zMukeii3nR7NQd1hkjXlFD7XoZfY+IzsUgdSIthnfawG28Y2ARM6lIZcdZ1f7EZHdrfoVgHLKL16
R7BaThgz21BlothNagl2TSK/FYj56PpMWI6PrF9UsKta23yFCv+ZRLkTNmUKyi2YTKgPkYC/lTLw
dSLrRvcO73+CPEzSwh2X/j+Zt//mU9G3Wb3/a9Hp8po37z/H3XjEbL/j709F10Ucch2bS3TzS/+M
3PFIg/rYB8gGG9s2nCff72KT9zdW0VAO/iEp/eOhaIPp4ZyOAKUbiFGgHv8dsYmX+ElqgouPhQEc
v76ZSTDx/NqyulBQaslFW49tEi8B4eWLX9z+9Gnc/aZb/Zl/Gx2NcuAtUBfwlp2P4sufDBnJPFYa
nPP1iE60K1dO0MD9fJeP9B+f+f/gVba/6E+vAisQa1/Gq0DkHrSvrXqXTvi/ewm0wZ9fwsspPWwn
XmJc7z39fskxKb/9+UsgGm5/yj/Fv62pALM/fogN5wf34FfbzAABtUgngelCa/pvPOn0Oc712QT5
zUs7SVk9WHqdnPVqTM5wcMa9GiwVu4XiXKqm+ZB3ff9M/sTCEISdNOJ8em869eRA2FDzddBzGkE9
0SMWNdPemBKwBbq5BdDqsXiiZAOrQuEVV4M7eaHfdl9rv4sK3x/iqjWm41j0uEKAnu80yOxRiTvg
UnXdQsH1yASQg8zg3F6cMr3yrnR/dV+02mtwduI7vehCc6+qtILXyE41zjRnupLpppOVSlYsLcvx
esTh+IkSmyqilsTEnCKwYtbeOclr8r+amKLBW+uDbQ7X2InkJ9Us9j2nNQPmk1chsvTFiXNNiS/C
sPfc1Nn/qM64+DqiBxRgToemmh7YGPOHlL689lZgfC0EiAWj1WBcKLjj+1AE5DXbMbtPimn+Fsh6
uZ9W8orABxXYpang9fL1fW7c5At3376I6qBaP7mzi/43r8Z73ytGIGew5Q9N2Ar3WQFiNDBzP9sr
V9r306TzB20fsGMblxagCwklyWbaXWCV1vTfXVduYsHRt1PW2E7jUcY3GCWsAemhkxTaDaf2dzlo
AFgWOX4vVvXJXs33AC3uRdEXFdqjln+R+ItPOtt/+iAzAchgtt9X2bKoz4hmHwuhq11RdfwQHIJt
zxg+7F2teB+F8spzHTjDM/VXXsjM7F3V/phduprlq+X0xgHbcXaP17o4pY01RUHf9fvZJHPY4l4A
QeNiEAiShVUsxVtkXSs/PTuLbR5Xw+UFzNUNhSjAZdQ+baIOO1xiruOj7BJ+cQ+6YbeFy++pvGvB
uSbl2cfVuLM1xO0pCOxbP+DjRG00kqjGwBSh3FNcCICwOJHaqvddJci5c/g2sNjQHvhgj0l6v4Bb
fiwajNcwbnLn1qyQTzK6cjCi9Mlb4jlWwFWiJTfmHLRJWGaeR/aOvldSl4l9i4PajJZ0cUO1pvZ5
6XpxLTTPeDBIe57coHPvEniZh2FbI3lGnV4TzH1OarHeS4/9G+TyST+OmXDNk+hxaY+jqlSIbJ7g
QafhKuhmwnAWELNDu2T+D7soMT+kG6ZfG+ar3mPcytjAxSnjmsGpwddjZMcAYHiwfR6JXrrQz9X3
CjGCEX1SVUw/iX40BmM51hgRr6s0tZ90EEgxlRgGIF3NMQ6+1/QHZ7bnL76ZTF9RObJ7nbIkGCOs
FzaCCgVXXj7Rzkxy+ptRDvIsYF3cjBj6X3vLai7NmDJOGqv1hHlkgTg5+FqsBKGyGf7sHQyVdZ92
vX9HVKWhytiZ73tKNe9UkckbNQgXk7a3XAYROFdlZzUHQzhTyMHCfewArUHlWNajmDV/Clnu8wLC
2G5e4KLlfQ+eEBlDT0pv15CAimCntfspmXXwl64klF212SNEqeK7s7rD0Zi4CZVaPRy4NJxIuYGz
79DImOzol4uGLh8inip2POq2uKpmdwXV1IrsaQUyzBGFhCJ6F1JrVAReEppes555tymqWLuewZCJ
Kypkl7ByklyEhYtNiURnEZx8JoY9o6fLUSQNThs9GaSnauNOT7VDn5U5qpYLwz70yXXvmRJkrC99
f9JwEPHXEP6yT3BBxQTMtwMbJnAkOcnnoGgQooLIV3f04Io3PEWS29hU3let7R+yQqekibvA1zwP
1phDpHeUJg46T2/WvZmSETFxvHO8zAGb+VrRvQ5la7xJr2HpUwHW+zEQwn1eiGbcwpMszx+/3Gxc
57HO7P4EBrw2wV158+2Mhez2I988+UQMY67hlU+XxiNQ4GTIP14yX7ccuzvYZH8WMxjQwqT+VpZy
+OwpOUQTURXi5r2lxfl2FG628Ls5pOaD3ajkpbCz9nnKa2bxgHC146yYQlZWTIWm1+GM4Ykz8lie
3XZ89QNLnrAk+khZI/t/Pyn1I6UVZMSXfroJcH+BCs8ILffYXi5uqaaLoUlWIITB1LGlG84EhWZY
px628JblmepzMRicPzEXS/hCFHceJVpBv9OVux6DvHQfDTXoXzhar/c524Z6123Be4cq3IOH6wT3
XDfyspxCk7NaEQBwEpAP94T21OUu2XaNVE/sW6tx3XpWfxorK/seGPzqEuLcY927zlVCVu2QspaL
SBUTCRWJ5h+YRvsTVVvlM8T04NA0wn0MxManoess9KVsDulGKKBleD0OJEOIKXm4cjcaAG3anDqC
wdqR3lF3Vr/Yr0YtqrjpuMDhMBE554oOPd2WcW3rzXvBM/xkDvrwhAS7PnMhpXdupqW3shiDR7wx
UwhlOzjkfdcc/N5yv0gGUmoGcjO5rjC1LOFQN8HBpNjuTspyvV81fXqfyIp8qun5A+8sCyPyNffv
P6cS7siPBYtbrJBZ9joC6A3ZXu0pTUpuMlaJ4bwyx1hzVP5Cv7PPDmhSe3YZzmfO8vbnqdfsz4XT
LTc8qdx9JjItWvJcizRqe45ekrSXFQX/oc3qJqYFuo61EkTwx6cuHVTkdvD9W7PU9zqAKR58Q3EF
LszYiTZrw2Zc55AVqb4HyKZfeQTc4oaWyVO9SCvuRG2ECuoTX2Lq3c4jTrTbxDfSk1FnZH4+ruWV
BdV9oNlU6HLeuFr9XN0AXcIFScItNGw5CbSeprzVRVGf3EW5XwKwKbRt6igPPrpypK82P/5VrBdK
yteLIUA1pICp6lBfyoxbIKiHTMvfWI2qG24K7Pm6pLn1+nXFREbOn8N8tzzrqkU+bygmjNdxARJl
lAGZ8YVDbekVt1aZafvRMsuzPdZ0Us6rusMrw26279QtohuPbi9r5IHubUB/CltxSbi5T/B9UNId
82yaTsCxVoyv9gDPWKLzh43XtE8oHc1+5IbDDAQe9wqbqLwVKUSFnjalkAaeFXqd0Z0hL23Qbpps
8Tk32hOFNWxT/XpiYrYtCpiBcLFNGfhqSgfpfR1yp4j8SVibP6U5SKOpnvWRy6nuVsbqIDfeaPdY
LnYtQPLNs/72X+yd2XLb2nZFfyU/gFvom7yFjQiSEiWql19QsmyjBzb6DXx9BnyclE0pYpznPORW
JfecQAQ2NtZea84xR7jn3UICmFgokLR2UcOLGWuWviOybTrWqePs7MEc12471ltU4NisjbEXhL17
di8XbQ8gH6SYMR1VG3wNPGgyEpcB/8s9zL+wXXhB1F92rZIsA/7RG6hhRUogHLjCRkvMTawa0xY2
pr0Zqngz/6JrJ5JE+npWhAgv1hkYxvmdLlOwZETlricicjYEmrf1wrBG/QsqJhoRSGHujN6ABJ/G
yj4M+puOWHQGABUGxkT57lYofTWzeDa6TCO5GmYgPyNdZSrhrAsrbOoL162HNXg/fRMEMc0f6pK9
SdO/W5J87aypEKOdmKx82YLE1kVcLlMUuG+EbL81k3Ut9Ya5hRzyuW6rtm7k6Iys4vuhRAlVu0ro
s1ttuBE98zBw2mHAxBRE4zOjwHqJvohOY9xUwYpIx3CRGoSuqi700MISTMlxCQIsFbSEGMoziaah
ekUG25UomJeBsCvWdpzhSSO1sNtMYBm/hB2yqpSQP0CWnezXhIqWd8K0dfIFQ7VCr6VH+yixxU1R
pOIZDQFJqihxXxpFdG+id+w7R6tNCVZOpNuuH6edHnvpxoQs75MhaslVGVbmjemSCZUw0rsTITHF
REk641LKmk7aZNv4Fpm9BnUUbTIPwDo5LBzJiQjfhQnMOcbU1VevnvK9BhrVn1KyDWoCpENjEBcu
USzpvim+Ut5rL9Iu3CsNOTCiXt0qjz3+FmWhl91wE0xQ8toRT1yioJNrXdIy9DzH1Zp6ygywrXmK
K6JLv5rgKBjzRdN4bWptciysluEvHuUXkitoF0st0g9M5tqXNEN2nzI/egpGBzdmVXTGozp/IW0t
xy4buZEvySzcR7FrXkV50z4VrWH5TJCGXWaF/X5QxvStpSscLSKNh1uiZL7pmfd/yxtHXfa2Zr42
TVLqvCJMsjSccJcIgayFPVONF2NfmJx1GwbxI9qYB6NA9ZsGlpaiUO2jQ6mM39PecZ/10pn1ApML
iCebLqwmS5YJ8oYFNR5ByljxMAh3ihxWNuKxfZJkiZ+IPqOP68AUJE/X3o2cKlZlZEyLQSO7sRET
6Qb5vZLFz7IArBuyyyObJcCIvj+HYk08geYxVqmdDfFCNZ2qw8HttZvSs/N7kIflZTtl+hZEIqUU
9K0xCIEupsLtFN9A/p37HJds5fsIlEQshtraap3tPrZKVSw4d7pAuPDS6kocPGSG0l7yUcyA29XJ
q9SM8iGp0upZdEI6G4ENS1vEARzxTV9agYXxlpLGVNriCDUary2Bf/ILYGUGnh1RMbte776DTsFc
TnvnUnpusTeobN8KodrLMcDeayvpAa0iYMnGULJNS9zJcuBRXaa9AJqCuKM9mLobHkC5kNJjZgmR
6q5VXdXwHJdNnei3vP/f5tB0rJWoNxYdeVrkyLbTziub7gahI+cOpq+Psm4MPlywEbUiD47Ih8qv
TDa/mEkzfDFHeTd1emNeODapAMwZNDRJEzu7UOaBeZfdIbsaWsJjq/rWUrMmXwKPvbCjTr2YegYW
FiveV9zS3AAidC711B7ZXOrO2Ua5x9k00cOv1mg1C0zMJYNeJbxwQ+ncc9ThexJ6+ZcAaP9KhN6T
Kc1hrwpNh21s66tKYqMwY/Obk7ngIMt2/BpOAdlGQEnwxhpjcuV507Dp67lHzoBzU4WJrOmvcFOM
wHly+si8j/uyvki6mBe29jBkIPTEAWN7F5ZibVojQlvsOY9syOm1FJO9qxjJLtqhtdciK4LX0kMg
nNWD68/hEQdbBhMRG/SLFxCepC8bqwI2NRS3xdSEVLjKMc/zdoudKT8GsWLfOJWKMy2xEXzDdPmh
kcawLJNBrOsuDndBEXXXhQXhLbNS684UiVeEyxFlUfeSFAr65rTZ5Gy3dOANAZtHqscg6Gw/G0S3
LBFdbsYe+BDyeHUBykCs0Ryomzrr7sNuQlnsqPbOIDtx0w71l8grHD8JI75YFII7NlLFzw2vv6SU
A/Vr5uGhCauU+rcsfnRAkWLMG+KrUSXipXHbruIIUEXpV0YnibrXRBfskZODOFbigcXW6PedrhAq
okD38w5xVoc6+riqkkSClALHckGyCrDW2jsUY53dF6TQLnJr9DYRWr2VoIV1b+vNdylbiAMTpUpd
GfVOnYY3hyHRzsqYNFJUcUiq+hHRbZps89iDEtpovqLryY7333p2cvsxD6mNTXLAfKrCbEW7463R
ofWUwHyXasL3lWEBagH71eEIgrnlEn7vkRrKpnNGm0jpXO3N9LJhb5aWsbYrg0ZKWtTXYaD5vacE
PyJUkjeWqujHRno/KmkqjyGv3gNhJKBSmcxXMfYT1EwNEmiYxhb58p7skKmgK7Pxsy/cgg7A543Q
911QgkccywZcyNwXC+GfvVZbIonr8ST5AyTWRa/QjIuh/eTYwTmPn7MqvuuCu/PVPM3AQktLypxJ
J781j/GASOokh+jrEkcEIYYWBE/E2Vkofrmg3+S/h9/L/02fmkvN3BaG0bplsfX9eSm1sQXtR40f
FrnhvWTQuMC5oF2pTM3OOOxODJh0kudLOWQCmWTuwk/581Ia5ocxM7hUQejFZZq1xAUj0AceQYug
CmW+KQkf+dsmORfFEgBDBbsyMP+Ti1pxoOlKSaLKmHIXURDylYa2Aa6A//h8jZzM83/+Pl5oRhiO
if35NNo1ZfOfhFBqPx8jY8Y9Kwmbm5tsU52OZkb74wbsMh3EbIquukyey+SZV8WfnXp+qgGYEjLN
LPs9WTUjPtNITcPGd3OyZCi6aGRUw8PnP/LEf/jzR2JAVF1LnWdFjv7nQ5R43MbW02u/bWnd4sqi
igghShwyXZ38iRn5ou885J41RfLnl/5o/Ri6jUDQY3gDrvTPS5OqjGpQN+q5STKuyeZtwbjPjWBH
UbNqYYRUYGPUBuvPLzuvkNPbaph4QObhFK6NE8el0Xh26cRc1qmSDGFu/4A1evJDm1XrOazfzy/3
0bsPCAmTPJEXEHhObjAaMFVT3JHLYQi6r/Rqw+FfrqvAUTefX+kkJ2ce7ZDFATwGWzqhGTzQkxs6
Tb+eJW7a4a35uTbHoPuGmxQmRJNpV7SU1Y3tTuprFMzNpIFW/Od/xEeLlgQp3Ob4WjEun+w/qWO0
E3Y/ZM/EHB2trqSbj8HyzFU+uqk8wnl8hYxCP5XamJKZuJmz9fzcBcgcYhThjRIBZCLOPL+PfhDo
A3ogxOwxYpz/lN/27lSi5hxRDvrDUGWwwcsvtlt++fub9vs1Tja12GpxLPWsEUxUV5ONStHNj59f
4sPFwfrTeDgsD0z4f/4OD1j3UOtt7Qtq16uwU/WdXhYMyvohfib/giUJjuc6RAi3Eohytghxz+1o
7189YlctRii8f8SwnM4eTUt0hlJ6lR9qNUlaZWsvBy2tLjMFVDhA+nORce+fHdfDZoF0xdI15/Td
qzhWuaMwKj8vJAWKPR6dSHPOlBLv1yKCLNfSLFq7JJlpJy+4F2rItvBh+3ELLKsRaJXRel06CbOM
z5/hB1fiR6AyA9iGCs45WSZeE8fTiN/fZ2uDL680e2N07kWdPH5+nQ8ek+aYuqrxrNi5zBPEgU2S
quHV2HQntPF19qqQ656k6L0gk35+pVPNHFuW8celTrYLelQ2aVpcquvxvpuFGS7ywcG+LoGlr6se
ruNoUY9ZzD9I0cERuVLrKnixObKuWyzV64Tp70ZvaKPltUEDHN10urPcROxaQyrbcIimKzRbNPQr
lN4QtZQ156oWHx5asJ3TZ/IwlB0d7LGzM5IACfRATzud+aEzJuXkq8MXnLkeHh+Abtbpxy7LCLjz
io572kTtk5fPqXq9e4uHK37Np87ZdVnG/DQLXmqJ2Qs7Kz0TaW9tO1/jqxBLbY4R0LsHmEXFskWe
XpQ4/weCSgIaS3mZVmuSvOk3xoaDYC0xdHLjIHXUSHl2JLlgsjRL02e2Paza1tUBC6TJihaec5kS
QMMDxmEj2a9XXjgsJyeUK5Nf6HG39DkHA37QV1zoxZmP1gdrDZOOhoKDbxYl/8laQ9NVUX2M3JdE
aS57UqW2PHXph0mdlAsZGIP/+ZJ7X/AYOJ9Qj5rgnKHwnbyuFWyYfgDi6Xtui0c2LvN1FdbY0A2B
qxqm1WVE6/XejL3wr8Ja588z7mPOkeBK0Ky8O3PU4dgrUWcXPm2u8bm3B+0L3nbtHh9Z8v2vfyQC
D3Yjeh38z2npyFyU8yawNx+DE1ORXmOIxySogaJa1FuoELG7bBiwQ7TSadp/fvEPtinqKrx0uMe4
yae0GScNO9pOReE3QYlycyjuQ5wnsx39l2bsLw47BILyPjkojEgItE42RHpATVhqBJGi8n2C6TGs
dJf0zzozjL9eppQbCKYQRnH6IMv3z6+naMivQWKZoSvohtVk03g1kuthsGD0pva3v72Bpmrww3Ro
S0yRTz9bIa4q4H0VP8vKDV8RY1EyQ2Sm02RQEM6UUu9fQC5GaUNpYDHQPv18kbKiRXaX88sU8z4y
lKdqcr8l0rgPB/tMDTK/y39W3lyKY6nNT+PzYp28ejnBPGOhIMQwRLY26JV6pUXSadbjhy76HW3K
c9Xox1f0KEW9WQB3GvmmmMJxy/mKldbvUk+8lvh7jXoO84zImYo6/fLvHx2FN1wiqo4ZQPPnOrEa
zh1471Jf6brdmPVEUMH5s9Uzl3lf2KBoxxBKQIRD9XHaUID1KOOY/9d+r+jKveIU4OIkX8TPf8z7
rZKraCrFBiQgQiBPFr1USAzF65b6NUSEBZ2eZZZ0P5zCPuKRY6Duwh8ayzO7pP7+S8lV2Tgcov9Q
8p++akE+tR7HvtT3SHJYzPG4fOsEaGHpMaXHIgc9cvQyHWSkmRKRO3mCsZfqbFpZhVsoddnFQFk0
AX659aAhrJA/UxzMZUFV6tYeWZz94OmDjc+y+YUi/h93pA8fjAvIg2EgIaGnDwZJQkSUHq8u3eli
nYxeslMkfc7PH8z7HZZbhK6SlhL4q3clZ25WfEbCMvMLkDSLsux9NdXuXac9V7V88MLCDqO2ZR+C
b3CyACwnMwpRFWxEEC0QsgTRVtrqOTzZRzuQTQngkh5r0+yY7+lvJ6wpUXUZdkqKeAhaf+/wmZIW
8H1M+1/7xPz7KpozIzJRPhmmq6qnJ1S3jUkdjXhFxzT4Nt+7OraPeR08ff6MPnp5CBQGWccd5Ied
3DvZpIU2lbw8BOu4N+moMWILrG8MW8qLOrTctyETyZZuYXPmU/XRnjfTnKmr6ZS9O/TQOlUjw+xT
nxi867ZQXqeEAEjynJPpju36zNU+WvAcezDdwH123zXJMn6jA7kcG0YogN6j2SeIKFFWn99M7aM1
wk10dD5HBjLnk33V63TZWbTcfbcb1McYusiFguIYlJUxhy03zvCQzAHKXdn219VYpAcrc4xN5KLp
nEaBczgEUqtVQbfOBoILoq5Lzp1uT8GAFHgc4h1O2LyZhkX98+dCroNGxa+a87WRJmOCtnrVWuIo
UJU129hxnzpyCfCnRQwxCiN+TIe+2QZe+SVC0THZot2JITe3dJG8hT0qYuFF/I7Pb+QH95GZNiUo
+Daai6cfxMzhb4gl5fZQTN/EpBFbLBBTBhn6lfH182t9sBAJ1ebFtuZGLVX3n7dD10ZVNd2W0j7Q
vqk0HFZkHrw2Y1b4MI+TNa3y9kyF8cFLp2lM7Kho+GK9K7ExEI2yDkt+XmI9R3GoLHVUO8wx6mlh
YOp8qGpIzqgxev/vf6um0cWkI0WBeLpTmgqkaqI+Sp+z2qGyh5qudHakGw+7h9zL0bXCv6/buODc
BoDiANFhvhW/7Zq8K0PbmFXpK2oIRocMlEVRGO1xqLzcz0E+n7neB98crkcNZfBho1g8eQPzoAao
U3Jr5WzqyUzcumoFDthAEft/uZRHXC9WJrjvpx9R4eAIzQuOaJpXFjdWVk2L2mntfdxp2pnt66M1
avBCzT6EudN/skZ7JHHFRGfAb/LuvovK75ZV4e3n+cVhdXTxz/314YgNDI6Hbmk4CH8yU39/bJpk
1qY3UwG9nNQq1Rlu665eCfoAZy70wcZMSx23pEHnGRvH/Dx/Wx9iAoCpBhwBs9B6CqXcuFN1//mi
/4mrPyno/7jGyZrwsNQmmKx5nxNHmwNxxK6xGutW73BSBRkcoDhUh4U11IIciiR8KIfaQSzErJYM
k5TmX4cakrw+PEgSBRyBETiRx8wHk0OCh2lGR90jYbYY++AlEGqxIYCdsXTqjlDpw2CLeYshhSph
W2k1Wt2E8f3t5OWIrQoNi3+ZN4Sqkm/kcYCS4XWSqVSHJbkuRUp0YiSdaKPVzbjNLCSavRHlV71S
976bevdxCQWMO0xwL72iehEhFPQRJ+aLcpjEOugiC7EwMTqlaUAZiPGNf357P1qbfMVxtDI5ZE5x
sjYBXFftaLM2kQm/VrJ9dSNxbRrKhZGX64AUxf/Da0fNTbFH+56B0Mn1oIEUlQHy0W+raO45HQY9
3Q5tcaZ4fT9WM+mVMtiiNqFNd5pcT7RTZEDnLnxE5Ech4hrNoEtQ6QND6CsEKTAj9C9hXZw5Mhkf
X5cuLXeUw/VpQeaJvMrFYNETIaT4OZIqLqHaVI4YXdRsjWaGM84MO1u3aQ8xpEAkqACXY+am91sL
lb+VDMrWUDvlQmvNYhkgDGXBiQ3zTibYXvLV0noO6hIpYOpM4cprNZveizOtQi24AzsIVG6ySMVr
EzNdtJMI1wl/z6rNxHc8H9pN4mYwtyTsExxd/N/zyVpGTZusHQJrHzHjnXsUH+3ptsEaI+CMjWIG
Ff2+R8RqY+VF2he+2r6OTJcW46ASU9T2Z1bWR3vRb9c5LYx60edZ6Q2F71qZuizoNwBgjNafvy4f
lTY2XCPmCszbbHf+I37b8NRKF2Vl1oXP0MkF+wndQdWfypQwoagZz5jOPrwY/UrOLB7uttNDhF2z
GeEqLdDf2TknUfiYprhAAYqWuo3P3L6PNgKbtj9fCyx774rfbBwNO0FFRc5YfdQbzMlaMD6VWf0d
FvMRINmZO3mKzp0LWU4PHPnnNikT/pNbOTUi4/5SpyWSYOh40jVwJvWw1enFr0pDiXxTVHNSq2fc
xmoQ+WOIqYHM9eLKnQNrgfqODw6WIOwZQWhOZ+7HR8uW52zQRqJ/651ujIMMGpgulDlDJb4bXvgY
6f0d1MZz9/3D68C2weiCaONdcdD0cPQFejyfk6igm9O+FqMyrMquPvMh/ahs/ZmnCS4d5cZPYNdv
S9cYPBwcaC/9Fs8IkM+1OxTHGqxM4mrXWVnd55l3ps3y0QL+7ZKnBWsymRkaPTX3iUnehF353TMz
xO32ri77M2eOd4mH83LiRMqQjPKRs/DJuagdXFNM0snZZvTxC9CeH0Ps2cs+09wl7dtwqcBKX+bs
yOu4mr0GijYrM2tEf2QZPpk0VZ6Cym38TsexgKsNn1HU1nfh5JUrt8gySCiNeyGdwX10LXZNQpkb
BFNKI1eQiGhtlvoPdSAOzyFIWQr1S1J2B6Q4Yt1S8sUEWAA+MwjeyEf9TiC65mOvW2dW7UdvsTc7
dWlxsG5PB7BZJpqGMGEqPzBXUztpC5CKT5aw9vRMn9p4HM5c8KNHPDuzEMo4NFtPb7tINIBjFEN+
XHkKuriO5J2J0y9xOwHszmbWpH++Bf/UTpwUhChmYJH9JG6/692FCvE4tpvlPkBkbxkNnX1nRlq/
LAxS/KIyyx4FCdWrxEQ5+dMu4EYkbBBv0a5bJH0bMBYo1z//oz647xQbswXawxj47sjr2aObt7qR
+akXmuuoHu2rIqJsHJOyeUpq8GvoIr9+fs3TxIJ5B0WVQNdn3rWdd2ffUFqTCHre6GYKkLIaoXmB
INW4gHjZbIiGMhasFJSTVrb2QkLSR2YyOC9MbfX5H2J8sIfNvnDkGHNYsHna3leRRtg58YP4lslI
Wvz0NcRGNh3RVhfWnjvjbNsENTIWKwh1GU1kTYFNspiR/TeDMagXI3Dl58ik8NbbSX2mLC42JFX+
dEylYNo8a4Mk//uIGJstu1+bdhKt0Qqbq1opWj+yKwfSWees3HCvl6lxlxqFvOa1xYRG4Pf0FLmE
B2Sq80LAU3rmYP7R72cChgfdmSf0p40j2m1J1sxgbQfo0l2ELM2XtoyfYk2JLj6/1x9dCuE1WgPc
6Hw2Tr6aDJ2qKp8/S15pRCtRubObTxKI6UVZ+PT5tX4+t9M3be7+kiVGl/Fd/jKglqwb8pjDQW8R
29AyMMbsRYLZhtTCflU4mbbXSjW4aaU+HHRdCY+gRTwIgJnYCNBZ/1T1/88MPcMMBS7OAOO/SQKr
1/b13/7hPhxecxLC/6NOX4vmtfkT4DD/O7/4Da73L4LgbIotD8vHP0jQX1Qjz/wXyAQodeymLKmf
aIdfAAcDxij/CoNsegn0LmZZ0n9RjQA40KixPAyHFBNUqH8FcHB16ubfVtrcT8PlMG9kNPL4S0+W
Nf5mHSpJZ26tzHU5nCn9oSYWdDMFkdwB9wUZrJTI5sphGL9ZZeNcWqk5gxE1bbhlbIreuhHKKzh2
9SplKn8gL8W4t4kjwMEhbPw3jekcoqxvbkeU1PfA57JN2vXxNg9t7UspAnedAQzY0R9et2NTfe2h
4fgS9S6BBgltjkXTielNFamyjNnudBSoqX5XNzGvXpEV+8Axsk2HTcuQbXFVWnMyLVxdhuF5tNP6
BuA1Fs98mSs27EEldHZ51YmMDoa8BlaZwUF2vcuxCftk4dhSP0ql8w5OnKpX2hirV6MxKj0kTqO6
0B3AQFqph88z2vwA7fhGk3Z3Feja/aQCLdfsAEJRZXpA9Sph/CCKYk4/wOrtan2BKiOv2xtv1EyS
teCSG6YlCV8GdLPh6CS+DSCWLoza4Kgawz1HUJI+VGYC71pmZrIRuUx8r2nbFR7rfKU6owZ2XO+e
SjcOrvHvDse2jKc3bxzG56LujGNIL8XHIlAfbCORR7ra8ZLuVXxBJnS3x2dafSWtWq76InQu8Kr0
G+x5/Aw6SqStMBrqi5/hH2b3TfEMvhoWeFBPYPMNiXJAVdbFMDBTtSxWjUVebipysiCULUxCJnNV
OT2ZfV1tqqq3fuBtoeRL2njf2oDpbNULtnoe5Tfa5EzAiWg37aKxwZZsTEm3F+aYPIZj7L04FSoZ
UFZiFwgi0kQ/VPdeYMZXE22AK1LG5Gw4MeKnoDVBEXLev0MLIzY58T50hqpS9S2ZofxJ2cSP0+jE
V7jXp4vRcSBMExjn3AK4xsSOA8clZsHoL+0hVm9wFTq7MmyxmswF9RtQPXEIbDvzR9kZe7sV2SYX
dvzSuU78TOaxdihCYR1zDvq+BOp5AHht7PXBKv26K7GzmmVDIrJBDHTeZNtc6UhcDYYAtJHlHvRK
6C8FZ9+rKjRBZGuZwDeS0ZHK04a+lhlZ15kY9no0mCxHGB8KHsIuCtvXqHPVcTHKVFvjwXReK2P4
blUy34aj6Cl+c2tbVgHuFsIWVqNT6I+Gmb6NgyGozkNTf3Hc4r7sjemxwbK5mdRCPZaRbRcLiU18
ZykNXhIauuoh6mkwAd20q1eKneTGCdMqW5iG4b3FgRttYGMWi3CKsweST/JlbygQqPo03+Ncg9pt
GNC/OlgAnD/zO8do2q+GS2jkomXC2ZbFFgCRvSuHCsuxazM2cfJiEWdJeqR5mN1aQebb49DiIp6K
rYkOBZd9ly46Nktyobx469DiuRhjOLEIcok+LmRyKxoVZIWEY2ykRPpOmGQXibDSZ0dV5AMhvsqR
urVc8kAdFcgFTNPK1sSNUktyJuxqj+XfTZYeZhmSvzdBM6hXrutlmyo7wj/pn5VgKLFoGdoxUUPD
Lxi1NkuChvtDofb1G4gc/hJTXQ0qPqpSG4gJyObe6Ez1fG6dEY6kUKcsXgzOWJLnPYbXU1OmG0W2
9J7G0SIXpgcvsHTntmAYjGuidhsIcGXXuSusLg/hNJKhmqGBgM8WVmxzDVHFWZdP+1KR1RX4XDi4
mvKc6CmEzDAEZhVnHjl2dkU+Yl3Yy0yJn9AVqdtMbdQ13pZqoSdpCcUxmvZBGXlHK3ftbQPlM8ex
pLTHuFXSleMUSwt83auNAXyToDm8YS6St0uRG+qhd2dMMEP/bKG7mb3OjdJ79PhqHCYzip6Q9seX
QC++eFNr+3wRp+WYND32GzNmKQ3JZQP2YAliyLvMO7O+aZOgukrUoXpUgjg7gHYTa4JFwgtmCeFq
gjO7tprKeEpJQfBtksXWdeCWF5FM9O+I3rqrwUImYhrV/HHpJvM5yrP4odU1bHqEKnoXBuCWTUco
zbocEcopWhDdaBrpdwP4w0UfVvJO7bj1OP2n1Ti2Yt1I3d3TZcARLOFDXBtOMrDQ4Klhv6YfKNRu
2oyh0W2KWLbb1JvEA/CdTayRcp2OwXST9oa5Fn2Pj3Js1SlZdgopRlYoL+yK47rWh/rO08L0y1Dp
6WrA07DoNT63Ma/4vgl04XNKkaSRV7X3kiI5XOXFoD6DXA18dqZoG7TwRugR3kxdorwJ01F3onWV
izx0mmstLrKtZSrBBVOl5piNg/tAyza40NRKvYv6WOVyTqAsx1GxL4zIqQ/1WH0tmml8U6eO7b+r
2wmTtDTDjTQGbUUUgLEA7by3ClXv20VRxxJJTjlYOZkgBUxYdrRYPc7wN779SRLed9YMWkm6CrYP
sfHtsQpRWeCF9+KFFA6UhQnsM+kogVv9ABOTbvsswnwITvQy1vP16Bb5TU8YjN9a3YtVM49jr62i
BQPl7mva2i9WHL0yMPkBwvTFLeUt43tCFCdC4wujyrd14YzruorvgSCIHVFQzn0Pt/sxBRL9BvtK
PtUB/2Jf2ApLPR7BFO4ESRlqtxN08vt2AxCxmuwrSq0itBdktqgWeRJkq6/tMo4upW45q26QnXtT
tdVoPzd28AOpoOGC3Bt4cHSjdLJzew5iQaluupGqZ5NHoryKRaWUL4INlNrL61eaJLq9Sscw37kK
SQHNkOgrirx0T0ug2HV17LzgNay+qE4QJjcBopW9EzFCYQQ2RcEmw/4L31E2w1RyKGyt5JsbEcbw
YFWBtAjL7YOC+OA4LbcVVopVoajjpmZYd9HbzRMhoMOilmG2UkE3kkhqPiElGnw7htY85m134J+U
F17mUE5m0S6uTaBMmDgXqkIYXRrylVEcApmpRR6KKQItw6h3xxdEuQMnEF6S8Kotw4JwcVCE1aHm
ae6mFtheFA+vZgrxoIbovGhMpdtohQSY3M3lljFhsPcso97H8TYNLlLHHld9GbS+mxnmMq3ceNNg
q8B5ah7ziSi7pFLC7WSG7bYLgmBX53q8a9Xw0tboOamOJi4BWLSQepzqS2cgH3YlefNx1ccXCXks
4OBV2IjYwddDYIINLqOUDxlRE0uLx+x3kDFJGdaRN6sBCBny5MelSEUsmScwh/1mu4XtPjVqB5zg
rcPbm1oPQWVScaDF5vic/dMq+f9D3JlDnG5oc4rj/3yKO3wf/u2lrNPfT3G//qVfxzhYe3gAkIjS
65yjxOcD2a9jnOP9yyHTgdMdvS+OUDZjlv/i8JGljroOxaCNboSxG4evX8c4U/3XbKsDSzubszjK
WX91jPvzEGfCmEUpwIxnDtN03zXmtB5/iaqG5bZnQ4iXaRFa10Y9iMPPhuBvt+bmn6Ph70C+d31H
roVvgFb23HB6N+LuG6L9Klcrtg57/WHqR+2QdIb3OHIHLis6kuvPr/eue86ZFFCh7iA2YRpw2squ
FfTewlW5Xq5Boh1UQXxLIift0AJv2RIPaXOQkq52j7BfP9O6f9ddJOpDpbvGQdtGiXcqwyDTt5Fl
UxfbqW7bbzTOGnuRoey/HLVJ3uKC9kg0Us/95A9uMS4CbDQ2X5b3soWWoWA9uA5fpVyTNxAS2m89
UY3gdONa3oQqqMXP7/G7CzJWQ63DIiKhhICw+b//bUKRUAcLvak9P1KCcv/PKSFqvXXuGgrZ2L39
8vn13mupIFCiyMD/jCCQzf+k6wCHTp3CQMIDLCVjJAQFJGVNU0XqqDuYcI/HLtYObobylTRp7Zbz
Y/FIeJ4zLCMC7zhiOI1z2446e37dW12/ECJqYH958nnU3TOrAEDm6Qvm0GHW57EZT/O9IheHthsm
fNt8y6HZe68wPwj2TZip1UVYcmjMq1AbdloZjRlk2dbS7nkHx1vFy2pfVzlJ7eLGNeD3CAK1jKa2
FwiUWUtUb+U+B9ZzIB2adkWv6oQb/YwZy3WV+8A3gTw50ARETCt1TNjYqE/uhbCkdlBqh9NV56gE
OyujvNVggN0EJCRmi4lcV+ur2xtiXBHZAJbETUmp2NeGJW9sdgkbuFmfen6i9spTkkHsva1qvWbJ
kWdgUGg1BLCWCyLKNY0hHD3VORUyTuRVa3q9eQSbOFyCXSADz2ZyvugZNhKRMG8EJEHynsq+kTfK
0Mobj7rUXcqgEi9doouXqVaNLSJNIsFk34sXRHw9Z4amzJdeNbF9STXx1olWW69urcpbQklJaAP4
LF6MqJW3SqXgqmg5+RAcR9oblklQu6MnX+yyJdyKXjllTRNY8pYjA78URhgTIPrE1ZIkq+CRYw1V
U+cO1mvWcR/dqee+1aZ233k8tMmtvEfQhtarrdjyNg751HOgtoyLsYzJbPMkkWeLpg/k7T9rNUqo
7peREQ/dVZzK5luWUD0tMDiLFx2GT7Nphp74NwUNS7TD6hTn27RSqrxdMGxxu3Vr6tFT1A/eoyvY
T1dt2mEfz0eTdULFab5CixIvEPh4+avcu/TGeg6vyhOqXGKwEtLIhbI0Q1nua4z9GQFtpbzpupG4
qd7WuaW83eJFSgIIwbml5FX13Rxa7EXwyLooId5rEPNvHfD6L9ywxLU7339yLKyl0bkMVgAUrTwX
7MuyKjz18POfaYOA4HLIjOwbU+Qr/NZj5LT9agg5LJPrxQIGeOfi808HwZwV/OFeazjoLGnLdau0
kq53i9xSq40FsPT/ZO/MeuRGrm39i9hgkMEJODgPJHOqzErVrJJeiCpJxXkKzvz156PabXe3r9vX
uLhvB7ANlFVSDiQjduy91voAaPaFq2fXnvSJhhiqMjfmR5qIuoJxV8+kXkBTXPyIroJJkkYq9NMk
eod8pLjU4AF2EBO1w6IP2RS2jKuih6apMCEkpCUgI09IhrkYq7d8ofc6fR8X4kBJLerW9C7j7OAQ
+rloEhRHRZh4ZyQVPDk9r33SArWg1vPUJ3HU4ovunhozSnZzSncvIqll75lF0CbtfKKBJ/ckNptX
y62HADPSMcK6SkxpPT/Z5VAHSUN0lW1oCwg+oIsdnsVXpAwtZq3F9mkViE+anfQPU9KCtIWQYH3t
qXolN1g3mUHspfN5dDS8B24dlz7Cy7rw9Xq9umqIv8NSE1e7TJ0bMPf2FR0D3CAOustFVFPJFZ8J
gAfVEHO+btb+u5cmZLp32hCnIXe3dyOjfq5CT46d56Neil7MquurUGjyuU9QXKaqfauEk10RW1mS
KEWTNRstEHedotFD6Fdudd8TwQ8+C/P8wD7HzWwQ8ZEebS1im15VeiDnu/liIaB9wX4/0HiN3dLy
rXEkVZ6e08ucUFw0UjRfYLnMsDzz6Y209vglI27/XNZG/kRIX8aEb+XJ8hbLPEU6KfYp07qT22zZ
J54HPIR9tH6yrXK3pqTkd3wMegVm6VqkaKy69xkxhPhaKk1jaJvIwT2ZpVrNKRBNN9OJFRzzbKY0
72s8WjZitvym8JroMmlNfEdoW3KKXe/JIRbmpejV21LO2/Kfipeu9IYwG/ieZi9jobcakRJJ0xhf
By0apqBIaCI13uQ8cpzPnTAdp5NlDtoYmlMrAh5Mh1CsWrl7rzKqT/OmkN6v0ngpgQqF9dwhuxjL
hLyRxWjJ1SikRaPPjABXO5p8L4TJ7zdsWeqZXGMDxK47pcpvoRDX+9UloNE34nzgXNTl2oUmyMBX
V0YNVAErfl3w1RxTWblkhJl6mPGRaAw3aPoWI+q+1LNLMdL0lnsxwXoGuRi5rK0HEy8tOslqIYuY
NoGL9A5on3slDYV9oQTlEWpQQb4DO/LgFFisbwT+cdO0RJg+dFAfwxj4CrfSEFdJCEFLXDH/sJi2
tsGinnn8O6PBu7H7xLt0E5cmKAqPhZD0Yd6T4zJnTxvJ/5HkNN/82Yy9i100aRnGBqDrQo3YypOR
hXAkjYxpLePVi9cUWpC5CKX9jN2kDEyHCEwigniWLIzhB2dhIwcflx7MaJVv68K0Nfi5BjrJFqHp
EOvFrT/pRXLXTxX+3aGZ5GUaBh3epwWNUPVa970i7a7xham4I4y1td6gsM0Qaq2NC4iUWYXQ1qBR
Fj3DzhuaA0jMfn1borIYCLTkiNk3kbad+h3Fct8WSh1HcsfuejJWn0p38nZiLQBOGvSJKrizSynn
W2GTxBDonOG/TLSZk0+GNfKu07Lhs07jykvSpFkcXLQg19kubFrVJUgbNPmFP7k6SZ9BPEv7Zsg3
iFvaWstjxHH+i50IVtZFadllahQn27wYso49Q8RPk7MSUVeDQbxIekKANV1HPBa1RvtpSLSPXrVE
3gwTWGHeM2XOT1Qq0W7cFm6h2MpbRHZPJm2Zxo/VDOpXOZIgonhOt2+0ZdbhF9bCvj4QeMOOqViq
HqPtimaZyWUayg342nEZNdFybOiNVSe62mJilUI/syL9hdA/VFJ8T9SWj7aZasPjSH4M8cLplMSJ
+1DkGILYqxpvNSEoxe0CCJjwu1gAuKNcpuk19YBwBfUG2U40fXQZ5UFUlGnYTygxJnsxDqXmUYQ4
RqITdqaSq1lisQJCs+z4bxvO0mJGnq3NLZe/fSCALznlY6K9zpqX3hAjGkEzTth6UDscY2IvaPY7
2p4hscXnaO2wQqeF3tg7SyYoQVsy+nFZ0k0VDzTyYmDeqyhp28ztqR5J4oj7QjxUkiXGpw5RfjbS
ERU5JUlvl/kHkB5r79I9OXprDaKyb8c65AmcAlaFj0q1H1qxfPJmOZ24r6kMhlb/5PWN/skqlzEc
af3b3VIesXW0IO7i6JEx2bLP2ERpuyTTbpbyk9QBas7GUN1ztdmYq7m4YecjV7vMNR/+dE8Go72L
veJ2QF5JxnCyfNKXJn5uNHv4omrDvNZjubG2Y50Kcm7JvitIFRrvzFI8UPqRvamR3mvZkUWDCcYT
nUfDy9CGVs4kI9KsspVBic0FkQOP8N6yTMjVJSOkzZOpjU2gsQNDvWJgyQqSQD4mtGRgNQTDcR5a
QzvZJv372y4vuEnLhNUmtRV35DpuKpwIhV13t+RTlgYjdXf41+eo7Zj0u+EtOhQ6EZsZBZcAPYg/
i17X0cg8drzm2Fg/q/5xBsaktsr3r1/nn44/vBDZElv+PnojTm5/PB8SLdkPWd03x4L+Z+oPaHCf
2m5jbBPyQmK73M4uP5fDv37dfzr7bx8QlTv2NHMTVv3pmMiZvDAzeCVHws/tt14rSevpyLreT85G
mqnLanmAAsda3I5bmfvXr77pY//07SL34FjMA86b+LMnYuky2ifCxm4CiINYYlcZT+626mY/ido9
liiamo3iXLKV3uSlsLj/fAv/27L7dy07vNE0y/51y+42raof3Z9Brb/+rX9ILySefLQVEr4qTSTu
2t+kF84vuKOwn7p4iZDE27zWbz077xc8KRvZdRMa05TnnvytZ2f+v/Ts6B+Yf7zBCElxUPc4yH55
g5iz/6ScNJPcK9Ga6+eK1vhGf4GBpYWzqCLSRsTc7HLwGrW/mCO5+DP+CRLYmt4kGA6Ksl+uQNca
InUBPUfSYyE3s/XzDLFUvggPL3k4deI9do34uZwHBzCjbX0epexvWz3u71Y0XtE+rTNmJTU5Ebfx
xB+ySs1ec9CyBF9wn1Vnh1bbsZyt+0L15rvGqrmc9Y6Dm09HtL+MmSerZzOPBufSkRWs0/O3p6H0
JboCkAKEAlRGN5OWWOu+lyFRXDoc9nm3sDfpZsAIdPiCnWtKZn8YS+02N1Nr9VuwPw0tfMt6RM0I
19E0qjpHURelz4IN049hphP3mmajfZJo276jJ20fbTkYp87pk4MxZ6TXe8uOvHnoknqb4j0dDeOQ
GSmUCjO/Y14ZZUd+xbxdnAy9COSdlABuvCm+gk6264X2NucAHziRltNJdY4WrJVn7oi08OZgdEmK
XBOntXar1LoHoRfWLfzQeSf6wRGnwfPa+tyvXvSylq7z2DhW9KRoWbn0WCBkU1U3VnGmXoaTTnhr
9jpOKsElYzhBbm+oVdWMFMZzdWN7dXFmOM13OZQkeBk2DGk/X5bp3A997DLDb5Id1MX1oa0YneqH
iIj0Yy5A5PWKitjoJwSR01qFFMhjQiJgC+saUuCRMs94bVZzYabbaesTY5tCMtSZnPQoNd0tXjC+
DdVzTJvS0Zk7S2PWgFAVHrWzMWSL3p2S2KoQKWSFlYq3uFsV/ClmOORLky9SdjKg5JRXMr/Z9vWI
BF2A26d0XMnujOydx2EhyPMaHFpqcc6XdUvXwPZ6DgF95/pbtAo5l5Yx7QpyLwk2cTnKa85TPlsU
zcYpHtSttWUTrxMHgLS+ynalIrSI0J0hnTh5ta/svHvWtOR+xrbiM1GK9/EKc7Mcly9Cn4jId9Jo
H43LIyeTDqgC9oXVbrNLW2r6qQHPtO+jliksikc/70S36zSMB5TWKbHVRb3nlJmeKYnWk05kNReo
MJ4JfP9a9a4MWhE7PnwCWjSESe7ryun7G5r5EDPT6V3R37pRQDrOBBoN4bqWpPI0y4HE+KCTzbCX
a8P3o7VhSo8jiFuNaVcjEDKQYPnDWttXZxYZ2bZ1g5lFp0ksFbhXvJkTZdkSX8jVxCyRYmVp8QjT
ICEmvgY6PNLDDKTKxB3vPjtn1qIpCpa+ORHPN/xoCnqHLlG1e0jG05Gga6i0DW2XeO2Pddueqsl6
bE2oVm56WUV08NSgb0yOp9Qmn1bvvBsmhQ8dooxqLY0Qhcouzvj2Y9Jt3FE+d217cJf5NiMsk8Hd
MO9VU/S7MWKYHEfyxTYRPxBU2oWiLH4UUlekT0/AEghGfkw1zAit4KTcE1Ta9haLYOreyi0+PytR
L6HkFGgODHlPMH+1K2dVBY43TtxbDdporodNrhCYXC3xhqOrim+rg8aypf97Q8A2iT2KVEASarJr
4vXZcXBRffJUiPs4ae9Hgmg1lw8F8vA6uzLjYMlqlg+RwxkhY/bdNIZ8SI0WNUvTJwEXTO0bLBWo
mZJX6DUjzIn5g2pXHOllkyzFyM/HpI/1TYOvPKBh2XUs6/c9Ec0oamzvlGfOQ2Sr+2nsdeLKHfcM
WntyAkLz+8+sK0NoMKinFW72tGcMSABtn/cHnQu11+t2uFqxlTwAe/Zu1aw/rErroQ4QRB0bgHK8
4dMyl3tySsFAZI1DaEf30JFLyDdEl2vQs31m5iZvr5ZviUyvuZmwO7TECuWCFJqsf4K9a++Nco0e
pxySqdaqYCb9+dnRsmeLxpVfaONbt3qvHEdPxgDxuRFDgwGvAPxtTHuMmafazg6ekUV8i628GiJu
D5OrvlUMtHeWWrvNZfCExinnBs7R+5dIC89WOyFNEubD4DWXokte7Jz4baOAVYxXxWel3dma91V6
E0dTaQX5tpY2mnvnduaho6v9MHPpwCsg8AhYRt2veRSL14IcvlCZEEpjDeqs4Yy3zjLuyNa+IQGo
31tja5yVnbl+OzYgOnB7J0G+FO6hmIf1lNT9Ed37DXi4/NAXekrzDt93Omp7NrMiWCMEOLSQPTyH
BN59I8e9Z8Em0eS6rLq8T0qp+auj2ttioMuyTCOEj8xK3gkDkcFkDJc5hdFaTcWzkOOxAjrgjSsb
a+Z5O0P1j/CIri1tnW9AUAlEWl4zJy92sPQCe87rPMBZkJ7HxTwJBk17mUTkRsVQMK6zhX/Et2jZ
h2hhxNlKrXi/wF9GixmbX6J6aGjbCpLMNQWyguECK9NYmtVdrI3AXmuV2EHPvtak2MKWGm0M7uNm
Xw3NcDHA3wapgWzF26QgNHOfE23atucpDmsbZrhrXScdT5yGvPOTHjcjYVVLIWO0UCgDH6oMILgH
PP1mHs1nOevNO65Ogt+jEijPHnrIJgYtxAT6Q9bLyOmoMHZj730rtfFOJE4a9HLqHzqrupsqTWPI
Ql4xx7pPOdLxTplqTyJufYOc47PbYZyZkZoamuh3go8XGlWBtII4yOMklugtW4XacUKAl4EOYpfV
Y3KAjgmegDz3oMwlH7Ybv3gx7rFKd7VbcpLzl8ZD0YD9xf2wST4IBwutgJWYxVvtOsujg8DOzwf3
i5lbgIDd0nlxyLgPtcjWA8OBpl7Fle7Pk77ZDZDzm+Zc00TYHiIuWOabs4lEBAkezzVvL1ZduSuz
73Tw3hddcx48rxo/m91InvmQXAs9t8IFTRrorkaUgYtmA51coyTqJVWcu3Wtj9kwSGqEKr4VRnHs
c3ocGsllu2Hw6ge3RDfDcpsM9wREu8fVsdvP2uodyR+dn0b0XCi0UoAhHgOeS8Ustc3db6zOxb71
bC8ErjQ8A60/26h/Do2nlhAmZ7pD8MkGgZ0oxOMxBglpo1WAHtm4VkgJAwJfWpDNHW2gvlsupZy8
41SLOXSS9lsRk6kEGSkVd00zikcWyG7emYMJm8bup6Q4yCru9hLKKJtXp1VfWmh35xh+1r6gFnzR
J2XSv3ILl3xNuZgwakzxXhWW/U5ePaSUdcO7REnra6KgYBj4zg3ybADYuJTH5XjjDKuGzkwPK9OA
awxMgucWYS78B68ISyqPIHHTMU6wOIlySs5qmJx9Xo7xIzH9vRK3FFpBWY0vyltPNjOLGv3poROE
+UsPNkTfIMFFFH2KKvLt19nyfDbKA1fuxsqYZHjpiCKwrhkRyeHr2Ms+MNYGiXIDh90q6ohuQcse
mNfHRFY08qKm9xtXFEezJ64pUdl4U4GQi5R5zZLMfE4l+ZVFY7tn5pWchPukxA7rPS5rsi9GwtHx
lciDLt6R/lA0ZVFNhF/0LGJA20VrhJEmzdBOGhzjlvJdsj1vlL1UO6fFx1Vx75UKRTTHchHUWkUT
To6hCzqMJSW1fBJJRx+1le+uefJ18sh1o8jfw4nT4GQ0z3Nd1TvixCCOpuUZPcASkhtSkqFOeVj0
GlSH2GnYF4v6VNfywSOR42DH5reiGp7rZrEYvQDZKjmrGL217OepkoFq+rCRTHrMxlK3iELHvVo1
44XUUCLSi7J8nnvy4MndZrtjfuQzOtN8syZVMbG0HBVlTaA9VLqybeZ93VHXpXWUfs+VQMrlAKtJ
udNpOfqLjtjXnt3oGZ35pU0GeVXSgwvcVh8UwJ2fJ91OwAQPEi03uKTjpznpEmxfQ/msZEZOuRzi
fSsrbyfxylJ4u4Tsallxm8csMMuUl3tPt9qr7Ubveqfi0COF8JBM+XzfLjQUvc4WAS4vKh/ReJ/0
JruisBquhg50tgbpgAwv9xOpL1daTzcaSldEurUZOOM4+o7nTBfGPd9rzhyF0L4Y7voWNzazg264
cNRdNkkpmtr1FLmAdVdNOxTJh+a2pOfYnX4RXdYc21zdEXN4ruaEJRJYVUDzTd83DUfc0VDmwcSe
YNSW8M0sO7uCQEQ302/03H22GFf4Zrq+zc7wLRri97rOuX9q837ob506eq7HFWzQXMVfNc0g40oW
pz5d6SibzmX13Fe3qUPlefUhZ4NkQuIi+I4MRu+VLi5SNvcZAQaB1mV60A9gYODLxfo1j+qJEk27
G9DhuH5ezivbQhbxcdkNWoRvTbLHgd2dFHfw10UlP8wc5LAZTYufmCgv/EkW+LITq/xSMCWpwVWJ
kpAbgzHPXJsFRV6tnNBIVEU6u9EfR1S9BJ/Y+SGjFa0Y8Co9CeqcqZoxCWbo02hx0Gna52lwi9M4
JuOJyjo/ecB0DtKrmFIua3ye9MHeE/D9tCgCK7BnfmIgnd1VqSY+rLQbzmuS2jeNSZa6USz5zVBH
y96apHqSFX4HWmJvnOOz27ySHPJjHRFHPDLdreOLOTtmMAjDuhXkb+/alZQKk9FRmAF82I+O1Pa9
57ihQloQmVV1GCtTbvMfDlYgDIC09FsY/qL5lUlyLcO5wG4yc2ckRfTJRuyA6Wt5d8vBo6nrvDlx
wTdGYQtDDm8zUeUnUh/IFpmQ0Jaog+sucdiPva+ergPfxNcX4hAZMQBYFaWQWsMp55/vvAnWHwct
IAfcruW0x2SGXR9WTs0EfZ8w0DhRO6JHqjKGT+W430xjO1Z0gB2lVe2KPD1khDlwoHIfUNzKA8dh
ui7mnH1Bc+FRTUs9v2W7ZieaODFcl84742l1/YbEjdCIHAs4EvLUkSNILYz27Cyd7ttxkR67HFqJ
UlCIoJzp5z5v+5uuNj/adbglNw0wGucLY02vgtV9B2CwvMsUl7HeABpebuwQN6JrnjTho0vtmcG7
2nmS2V1qgF7L6/I2tp2X2oVjTY2NRKPh9u/meV8J/UDc6rgNpzjPkCexH/KUf8odDD9N+x9r3dyj
wLhdGthOaonCNTZ3dBo23I2JTkBDyj/1CR+voGVjdoGezKzKiCOPeEdJsMwZ+ZvzcjPxpAbD1j7X
h541EuUqKW/j++hk76ljEaHU3s19PZ/SbjFCjpFnlugXDJlA04d5x3GLO1mQNN6jMvB5GlCbi8E4
uPNEK2Vl45W9eVKNwJGkndxs2K2jnQdtKyqPw85afW6lRutkmiag24V4Yu18MAA28onGfgcDntOX
OwWx4kjYazrGvAYXlOCgGqXTTUKiGzyQ6r3CkXCfxRoX0rVIymyT0J7N9Rmd2R25dj1eZWGEZqfv
SapzfAl1BTNpDdzaLpzF55CTPZVR8sMV7bVbjXPu2m+mMKBSvvWiBHHkfqhxgZHjpssOPTOkxtIL
26wKRNZk4dqOHw06ZZT9+dek1ZJdK5mpMfsKcgNOTrG69EtWBO9hBXceeM5K6ZJF2KezO5WwQAfd
oOw5aODOfCqH0bjRqOsbH+0vOqSRg/nYLopfYidv8Hj4nt60u6qbKxUmvYPzxj43pTgr3QoAzJYU
Y0wH93RyYtIgB7TAq3BaduilHS6ELKiD7IzC89HjqVNatNGdy6rW+3WHFgVSIpQ1FxjnavdPmrTL
bl+6nbbslZZPKjBFQrvN5pywsHwYAxpd6YnWQH0+LhaDbSZh2qJfBiSe70gKnLy/RMLr6Fr8/+nZ
H37Um4ew+69tGPCN4oJ1Lun/+48/dr/+DBxisx7+4Ydd1af9cj/8UMvDjw6I2X//1685httv/t/+
4d/MjP+mGw/lmS74v27GQy+pfnzr029D/3sJ7a9/7R8KWgSjRC04hkmmO8/A37vxjvmLQ6NdJ/Hy
V3nt7xS0BrhqbFpERf3mdvx7N17/BQ+kbQHFtgjRoZ3znyhoCU36YzMeXAASc0M3SFFHnKj/2U9v
GQtezTodj3XFuNRIUoTptHsDq+9fFzt/ZwgOBb7Gy14NsxfkGX2neWZLdEXeBHrvPrmQKm80QBm3
QFgvo8vI0tFsfF2IlQpdQ1SXQUZchq2ljIFnL81SR6ZETy1xqWIbdA4Bo2aPPpVxz3Kmh3qCEj+T
br4TrYPIiSLJR3U+BpmgNtb1Fm1G3r2OhYeDImUC0NTGpsd7t7VGD+mbUzIKDAWQOtWpGdWrYEQV
rNZo+tkKqrKMnBcGpA/A4t5HxcvbVvMK3uwDDTqsPUAKgWMb9yIhldOo+DzgR0CJqvbVFplHbxle
6vRTixV3Bqa2Sg9HzYFG5QL07ftd1PHVjF60i/vSZG3JP4ycZp9t81XWrurIGOMfLUa+ApnHz3wE
vgbdhWYDjjICtLrFQTA5bSRmqYgCeEgMTqKSqAMAckVotzZ/msv7ySVRcvubGVNdP/VQFK3oH3yI
CJ3fFGa/s3qAiIRq3nvktu6Kjpcs4tU6W7KlpzmZxm5oeUNmY+eQD+PnvEOWEDmbvwoKENlJ9bE1
lRFY0cJgBfIVWqoi/hYVbKS98p4oKvqdWRUNw4YsC5IS8Cp55q5f6yO+z8zrniKYoReOu1HQaADE
mhUEB70tKtaOF50s5+QK7ennTZK2C0Y9Sex543AfiMW8L0fQn0r3niaspIGB5iYodet+THlTcZbL
E6I4by8y8jXRhc03jtfT9Gi2u6jnd3HQX1Pwz2Fbd9DAxyQDRW3PfE3cWEMBr7m0rCv388fs5dh3
SKrxYY69ozvn2q/8lDFXxnikVeHUux0Vf83fKfmWOoGrEJH2CqCbuGnVqdef17uMtxx7fGUBOgiw
vQm3jOMpLv3WYxxIkrjRRfzBQ85djRnCdxPuTnTPpl9vz0JMQNZzkfCj7WbvdO65/rOHG6nJ0+vA
1+VI52lZufJTy3PiOHBNJ7dcbxM8fYHndK8OcpvAdrjC7sDNtAFAf34ZSN8Q/mn8apOX72UNHz3S
nfamMDqLkoWbtsiBNC64MR9KziSB0dCgmtQyBmbfMMQqDWOn8lonlV7yleqUBVOcdGc2JPJWiAi/
mC2I05YM+13u8FDitbykU4bwYKi5yyr+kMNlfusaPKgQ2XVwklhhMPUUO53nRC/G9H5MaIRtjxeD
vfWoU8OgmyjccKjpSNRM5H295HLLxMtv0CZUhxkT0G4U22OYE5f589pqJR9fi6qLjWKVJYRbgNRX
L0DowFxhu8tXB7Ru3SjvQJ8m3y3E0extMynCSeN2/nkDbHc4jzgUWqI9ADp6gTfyfMsVqPzPy9wP
hNP3itsIczZN/ExEb01qaUcr4aOuKGahmgoNMSRtnMxK3xE3cQlE/oGB1MRbytOjazzNpdl7ASw7
EPVqqC5Oqs9XayaDYsretThdfM2ZqkuUGzmwRp6IART8MbZ4TuvVEpfFSTwgbtxkFe3Ii8b4gaEd
y5eTlTj5WRwE6vF0lgdiGzpOZjP/mJjGQHamHTi9boZKEZXRGp06TXbnhk6FbGNOS/2IuMfcaUXM
oggVYhdNXDrNyb1DNBj3iem5h1VUy4EJrbFryKEPrJaPHY28hWkAkcsjUkPPZgUr0TX8ujYxSaQk
3x7aMQX0pcUwaEWf3FmKW0JZ8t5YsuVgwz/yQShu287EzdTOzb7DcBXkdaGHSatXF1rC83Vw8g8P
WemO7CpeefuugVLnIbqe5G4QXFfJKGyHrJeseNdiCdwcik6hRXcGfrjQrtG6uVH70Tr830jqdjz0
TB9S1hMJpHAvlPrm6pq1qzQRB3XrvJS1rMkOTtB6D1en7uk9TlDal5SgNGSJYGlClD/6zsgnuirV
jHInROz1Nbc4OfmYLiQjQFd0dLpXlb3TLJlDnJGeFaS68WTFeQE5bGqy2yXuhpt00rmEph4hiKJD
D7MxA2CLvjft75JY2gDpcG/hZVfdPGZECfb6Du2h6pjRJo0I7LbVbppoeNP6uv5O/tA3pqX14Mfm
nH+4ramtSM+0de0CHoyJabCq916ZMxL3FY3NoMmQj5WZHDXEQAaSKOFGt95Ur2ixzGrqrrmRuM6p
8mRH3NOy9toroCcal8TLF5co8aAWK1UIuPVL3qZXC3k2YzEDUvFDNVA+JI799LtS7P/g1/knDY2z
+Uhc0yb1DyXLn+O0Ck8zVlmr4ejAJTioNflIczYXs3KfBgWO1up56iT2hPCvX/efPCXb60oaQAhY
CczV/yRu8MhmWVCEDUdw09tixzNopvn3aqIlNjf5x1+/Gv6rP2p1tlcjNYwwDfCY/xRmDpRIk+la
Dcdi4QbZKgEvJ0kgxrn+6+f6X0nOvzkEkLLzlya68EfxNr2pH78/Afz6d347AVi/6NKT+N2kwzGA
tv4/TgDWL6hgqOVtj8RR2+Dq/paE4v3CrcvpgAhXjggcb/8uxzHdXyQGNIJSbMvYCGrmf3IAADXy
p1uIxqeNnw3mBAm4aIP+dMPmGTWRWMEXLfaSvIKPqZrQbswJbPNKOsDsqLLfN+1yV9QGfO4ioahC
cRlgrW/2RJtU1JyQ1l+jdChBwTMLDVJPn37MPaIedvcMIzzJHkXc31WupiFvKL5KTfEoDimjsZiO
y2Lq8Y70THvx+RJTBloIYDIExRdYkOu1yCymRu5A3ei0DIeDKCvVjS0QVdKXY0jhFAk2WdX6OHbU
eW7ZBu3SJONitrLDxJszfFPZzYlZUnSqmd09VKRm3ZCl8jVzWu01LUr2n7ayfdnO1QHbbrwj+dtk
JNA1n9aZRaKcu/vRjb/T2eZDRnxSUL73POvkAnp5EqLE1/yM6v+gx/lHo8x08nWvr1GocnSymnTd
G23f7FscdQ/JaNzb5qz7qdPf9jWFwGBQZAj3KRqHWxHBxUzm6hEzDvxYNgESDqqRMdO0/U95qZfy
It3mNSLnKlgFLE/qp68U2KfNOO9vaR/5kn9tLWo/p64f50xbAQ5THjVmkoS5i7pi0CnqUjJquQWf
ZjPa0XVh9hbZ21tofdvin/ba2Tw4q6NDK9foWjJ4fsQVVLzUHOZexGxSE22VPzpXc88MfyZJpG/9
RC8/urW5o/u5HiOp3dAAb99qiRGb8R/d3jRClb3RMibKwLtiso6Ru7q+a/XtJ2Q66lXm7pPdpfWh
nvFMiA41hx3lzm4FHXD0WtuF3+Q+Fyujdl+a03Mso/hGlqT0UKJ05b3hRcM3TW837UOrm/e9UZjX
Mm0TEU5GMnM4Sdp1VyTVo6kJZmOqgtlp1OZDV/TevnMxUJgmo1wk1cLPUkCoCSN8Jr0zym2gpPjw
40YICgQo7RlWWFw8o10ztp+Hc0xGxLCflGY9O3JKz7K0dUbw2IO6pafQS5FihRbfZb0XrorAjM+L
fp6W1upPdabjBrGyfvkAGbpqB1fVdfSxMGC4LZgBJH5cUaoWG+nPZ8MnbSITjz+3lP9d6P/NQm+g
SmRp/tftntu6Igvz7fcL/d/+zt9WejLof9Fp89D3pqtDhhZL7d+UlySLb7sAvR6blF7slH9QXuo6
7sqtYNh81Ft6/W/KS/mLSYyW57DK406lrPhPlnro039c6lnodVuY/MeEfULi/tYL+p3ftaEbbkTR
knxymsYTNEhLhg5TYliU7Ha+HB1y7Cra2xxZyQkxm9vYwCBS0MD7zhFirbErlQZHVX2zfCVrS2eb
Z87+tioDxVuVwvKUZbNcamZZxed0le2l7lb9e4ZQGFsVzG3AvoCPlhBFwmgeICTXz6jCHNSLrTeO
N4yf1XSrsL7tkj5Hv7UwfUHxZ+e3jcALJoao95kvXHSMC6mvGjem6VutJNcs6us4GGpnMCc5SRTh
C5kqrviB0ZmW68+sQs+NEk68U0UjX9pJektY6HQaisE5ampQp7EuMwretJqhv2sHIxuMsDa8z1PF
OpjQ4WJMi5+Nd4Ue4/OMnQLDB1zmYZkviSdS3IOIIgSLTC6i/2HvTJbrNrZt+ysvXh8OFImq8Tq7
3pvFZiVSYgchiSJqIIFEovr6OyD7nJAoXfGd275uOBy2RRBVYuVac47Z8W0qMoa6vtO6hJtXdE6w
rLWKXWFEB3jFnecqgxKxmEGk7klks7pRbLi9i4FW3VeuyHTBRjWL2gdyFOZj1wpliAu/jcd8C+Jx
JcXgjXLfBpIttD3aw1VNVngqimVCBP6s2iHpKXu4RUBnOudARgK2xBHhlOy1fzEzEGS+vrYUGt5x
OyS5zpgLQW4cYUNbJfKm/qIYyADwSK6ziNJh2QsM35cbSaLFp560mDulpvGGYbQxvhAvLbPXEF3C
K2xFe3Cu7QoUs3WPwcraeV3qY2WSfuR/lEOBqAJLZ385xDlWMwQyXKg2j2BGYqQ5pkzqYNgU+a1l
1ZCUUuRthGEPZ3IW+pWJIZfHklHlZkKLvjZsC5Qv0J5tHJvzbk6Jas9B0lipHO86T4uU+Xthb9Kw
Tap10XTxKQg6X6z5djB6sLMgOoB+oplRQPQ8gmxtd+zw1efalsVXu2ssZxfmymOy2DAr6IIoYKCO
WZ0Omgqtk3IoT4QTF6eM1d06iEo/J2yWuvVcC/dmSVFwkTrJGAC4MC/iTJQ7pMXGvncE0lQOd1V4
jtxbszXeVnVnLZPpIDsLK/Jp6geUYoTz5heLKozBjq2Y7eZedewH071OuyhjJt4V4pJ20XyqopnJ
DHbRTa6Tz/yOKF5NZE66iK+9RGlqJuFdmj5tomTMo+ekpXNQAyPaM2QU27zJQalYvvyAP/TarXz3
dnmyz5HFjoJCFRlrY13NGYOaJJU4VVAH7IKUOSxXQJqvNfkY59rN448xNc9F2whQ8n1eHBTeotWU
evE+y/p8H6WKrWwj1Ys9AM6XXhvex8IAcusE9iXWwMfZNs+Vg+vKR/5zmc+9e4nYzIANpoYnt6mH
ZJXl44AYzLE/ESM+0s+b5hpUQmE6d2yY9NaqlPNq+AFiDbzFyS6fM6AnXfHVA1yEijqisDP01ISr
vPfEPUXvmKAz6uuvIpjiB6Qksbmq89b9gjYC5yjiX36GhPMWFPbacaSxanRfHAcT2VQ+IuANwPps
oz7DRFnFwWHEgoPFmFYKfT+GqJgMaYj4GhicFSb6gaKVORXX5wEXzy2PNZIie7oMh8RYu3kUHgw/
kVRGTuOfAhrVISrXIngZvSq5CYsgPfRRXb3QLAo3hTnZ+UqWQDm2Uy1MVBXWMfKyu66kLU3Xadzk
PN33llHLcmXhp0eH5kTroWMyZ2bWZhpd9Lq+z/Y8K3pWdm06z7Sb8ZAnGnn+YAlQT4QQfXKx220c
S8539UiTR/jt8IREo1q5uFau7EIS59b741eaTKgGbaej2QUBP3cpuvB5qf0IZvajjTz2PFtpeO7H
YL6ZiEjfUdJ0N3bbyguSAMx732rnfK0aos12da3iLbHq5mfK13YjCHW8y4RRd/QYEwT1mTZWwuri
V2a/5qHqK/+TA9nVINauDbczS8466aaePkeMfbSqWfkDijSsk713ZTdzvOaNdHYituwPcQPrD598
cqqBLt00oIE2Hd1OrmyYTN/SCZEhSQ1Ntm7sKNkoEsMpey3UMNHYeCvL6m3IGdOk18JuvpUlmlZr
rEMyIuz6CpFptjZAcV3OVT3cFr6xBRAbXmHlcdMVYtwkOjqekV8lptVsmIJnz4Xq7YcMXPeVLwPE
2oOl2PV4SXgnwhFRRNCNR2ziqVjVkRjWfZKa55Z28VMZ1s0T7ej2BnFA9CjzKL3QY4PsdAjmD1Yr
pi2hQ9l+Yli4jXAUrkzck8lGcLZs/Trb7I5VMff0wnz9QZAbMa1SoaqNkSIe8Fx6YI2ZmDcNdCRn
6wdRfaLRgdqqzIfpws1AIuCctuxtQJwE17EbPoqRKb/bI0NGdosmHyXtfLJSy/tq8/Pxm0dVehN3
ycDs1AyfptlF+ypmPvRBZepipWKV7mCWefRIpXyI/B7xvOG2DK7jKEjFJhjGS93U7U5JQjzW/1sc
fx+ovlMcUy0sHbT/vjjeFSjRXn4qjv/5M/+yJZl/8SOo7kyGmou/iOL0n+I48P9iNOoBRbFsi4Cc
hTL0rz6I9ddSSS9OJtPBM+RQsv5THNviL6xKVB2BSQeMyI3/CCX0tl0YesTXEhqB05F/NJd+y4+l
cTyM5owKSh9sWwOiAimIVVrYuK2FdkLWbJfsjtzTKZCA5F1D45s2nruMX5kNc30wNnoMmX4+etMA
fe9xZuwHbfdbf8L+aaV2AbMSxvUPt+U3fdHfHipc4Ew+2e20Rn8+FPVAb1ml2+3Zj6f7wrYG5nDw
A4nSbN5phf7uUFxK8PCA+Jhkv7FPUs3kchICRtw4pjDy5mYDTihfd8jUjn8+KzZqP/ZBv19AKFCm
MFlD2d28Oaux73ReuFzAMCUVp5/sW+Sm3uvYextk19nar2nPNBHiXVQd9d+Lwv9vPOI/B2cgtDzF
bPvenGcHuCFyZNftsQiw+gP2R5bC3ufPp/jr1UTla2FvYDSAi+9tCKeKA4TLRL2BpEOMyrMJoGLl
jo3fbzNJsNQ7J/XG+8pJkQnLuwUQDMC895b77fI5chKr03tmyR1UgfYbu9RXzK4UD0V54UVslf58
gsvu8wff6fcj2jaaMaQIAm3cm0Yk9T0qQ6fWC03Tpb0YFtyssN7++Shv+vN/H0XYIYEUJjMhZ7nM
P+yBwdFZFUWu3jtpP+GtNi5plp8ncq3WowmL489H+91VtH842ptHA3dm3MRuofdBP1iwXNJV3GM2
l1kuGfYuZq88//LnQ76NGv1+hgGRFKTfwnPx3i5lU5J7wTDw2hGBi9u8FsVjbGqag/UcAJ6K2QE0
d34/BeiBhXrxOjM4Sdc56Lit970O+61mL7lqB19+HUfHOE6wrFZ21DX3FDWrwk/YdOfN/M7CZP3m
/jtIqtDKAJonM3P57z/cmUAxQK47XiOAQkQJCWPIAbWObr81DIdeKfLvtQzqAaNHLrc24M1nc/YB
/ljIVX2gp+tYxuHZCpz4nXfB/e2vtkhqecPhwL2NjsnCAvqWW3T7sUtgupCRlbbJuG4Cj0DPJlYf
2IRka3PwkLfXQCZPRMy2l4oc8JzOMT3PHu89Xv5sRYqjuaJ2jjZRFTAYtOPpItZ2e217s3EkeKve
QNWEdO3jgGiYPz9qUCOPXR9E69DBbNMKw98RzZCueqcNtoDETl3eKvQohV53kRvCzCaVQuQfNLOn
6xwBP92PGYYE/XZG2925Dv35gD9mXk2CeeyI4vDSTCbzyWibfp9VAMcjd3rNJ+euC3DmhMCOD52X
dGd+crX789P66wtC04vCgLceo/svaTSjYobtDstNV8m1wSZtnQbm0UrHBz1Hi8uitP7jV5IjuizW
QAP9Zb35+TELEbIH2DG6fRtFR0uJbWHFXxEGX7YOqvc89D7++Qx/XbcJOWK1IUZxob7Zb5Y1FYd9
xb3p9tlUyJXdw46I68HZIvKbNn8+1K+PKWE0trfEGsOzo4H086nFmo4/bim+gkHvQkBurGM96PeC
DH97FPqUlCkOncSF7vjje1qakVF2AxfQ8FrMibhHjINu4uDmzydjvelWso5xNvAXwOX5Fkq5N8eB
NTJbnmQ8NAJb2IA7znbeWMYbT5EcLiLlU1Lw4DOEjU9t8NTa8Z7s5PS9ZcnhdH7+LC2gSkiBgeU6
FnO6n0+3aWoxk3emsNUWPpKbsNhFQ9btxNCRN++IWRzBsYbb1qy/FfXg35GENuxj1+yvynl2Tm6O
3eTPl+atg/77pQkJO2ViRyoYreGffycaJQaxxY7aV7GujmbrbkNTQ+2C5H4dgQbHX67lp8LlVS4a
YzprmU5rD2UBLLOqRtuBsdQa++s8IEtoHp5Ra9vrJu3k/VTpdCW71D247JNP1VRcGyaNz//JCYSw
NRxKet7/5d7/sNZHVhuWUzBwUZPpLm4xvetBxB8SVrG1bPxsEynLXJe+1/HFasvTlMyfg9R/ACEY
HrWMcF8Gbb9sXsPbevbrh0DM37BaVycnoJ81SFTLyNoNvhVdsWvTRr5zBtZy2395LH44gzdPJ1Zw
fuF6YnhpZPEJImZ16lwQYuC5Nl3asshrxplZZh4dvHhrNqPlO0+B89snk5k/ff2AScTb1x1Luxgm
V6t9ZiQdUmzIPl8oq258duirIjRf6qIfn2CoJF9Vi3Gjj9dZbTMAdBIEanjAbFPh+yAkbDWk1lDC
6dESZ5Zp7hmcZmtwUta3qSKetI18qPX51jWzeoOl9AnUW3uwete8NFxcU3Ndf0awd+9NHCgWll7L
IVTuO9f819INboVpMf0mRNdkt/TzQ8M03M8jFIUYuounKtr7fVZsjBnmGRoo55068TfLtkcNzM6T
LFpqxTc7ClXQYW1ZdPYyrl7DNIj4ajNPFeN/SnpdXmaOxNAoFGg5wK7+fFpNFGu64i5PUhs/5JYT
A6acAe4AQgSgNuWENZieEZwiz/oPU6T+PrSwifN2+DBReP986C4mBiXKcFNqf/oUdcHN6Dd3cJxe
C7/7wpbXe+cD9b32fPPWkB4F3dGy2XAjYPj5gGFPelma8siyDa/utEPdM2HJmypUBU4/fzOj8gFI
27iJJ0lxI1C64aJsyfx4L27vtw+Ty0gNYTapgG8/y6nuejfBKbyHAtBtTOkz/E+ASRlpHa/dJHv9
84r3m48mwzcE4CEhNiab/J9P3AuzPC71yE2eWqSS0orWsw6Sd/aIv72+Fp0MniQu7y8TvkxZcW0J
qfbskVtwA2NCxkkWonklnWRQDm9nL/TGmBqm79Ay1nQDiu3YGxczM6Z33tdfN+WBt0S1sykXPrK6
Nzd7mLQLb5zuvtOjR0tiP96pdr6a+ileY1I11lKVhG75nU2TXZvvvMBv8x6/P9xUQ1xs6vZAvH3W
urhHZwBDcz9ZAvO4z0QeLWvcnWFF4qsYvJp44lrzA1bGtMD2eq8p3I2ZAcBn7OInRPka03DVJ0TL
YYzstLUGJaBe/vxk/GahQerrATxm6GIhEfr5yUgMbCxu5TV7jFc4sEkk2wpmf1tq+fSdS/KbQ2FF
EH5o+rThCC38+VDMppRsWr/Zd3NUvgpn8m/nKmG2Znjm/+C0FqYysqalpfbLqiYXzKYMRLMnmKi9
DcFM7erJjy6ytqOL+O9G483fq8ePZO7fbCE40pJN59o+Ta3l1fuhlrBnaP+15kgpMqJNhH7pvowb
e8vXbV6ZY8lQGkDxOx/f315K9tcC7Z3FiP7NXWPQWHVh4jb7yV4U6e4IfzED99GatnrnUN91A29r
DSoNMwxxkiJHe1txB7modTxbPCKiBb3sTeQwrNNEDPOG3JeqWHutsjceNTk4VqcfjB07Ryxh8+g7
Jbk8Li9X6tBjPEYMUB9tEo+SDVBP0BmyWDz7UF6SzwRVLByiwFVo1gtkrKpaEkAqTgmjq1cHeAJ6
d7B2sE8duvsQRPaMQnyGOqD9slWcJ9aDp22IhoUYXXuXWeXobclNSuyPIX608puX0SyJV5IdTHIx
JqBGsEHmbfJBFQwOj0VFd22f4AEVW8OU1qnEPGnsGVr26ppQXw3ppNNTdOspqwBvowNj2JVDi69p
pUWYVxtyf0V8FfjVkjrhOnW2025T3PcG6qhTWxmkr7d5Fa2muGViGSbpI2hzR6xGLersCLglRt6g
sc8urMMp3qJmqNrLrGc7iUskZIq0V2oI883YM3Hc1D2T7gsiOSOTvkMp7Y0s3aW4Skkw++wTFTSR
3dGN6zlAi3ovXVCP+7pT2XSDAbK/r1LRdlt4vKF/Z9ZlEDMK6mN9pIgd4RgwXUO5HDM4ZXiMXReS
cLivmAPW2yJa2n+mYYeEZik3+JAlTbEeixJTshLEFa0yKV1k1/qWPu9O9658iqRdfCyMwLzrKm9Y
RWU2Ai/Oiq3ThGddTEBQ1G7ERXAX+TRRRRJvYY6ne1vkwyYPMVHHuj85/TRgDFCfs9wjrkXb0UZn
o7MrHeeFHO9h21cTOmLR+nuPyKBtKFIP5y3qESrmeZUhvbsA8DN+8TsQvELjmqz8/vPceO6hd0b4
rmRbAAV9XCaZoKibGzcs2y1yhvQmd0AHQM+wLoKySK6cgfvBbgFOEnzrcXbcvWtYzFEB0pFDFR2j
UOTrMcs1RQXisIKvxEYpvOd5MR6bDlJAOk8uf8vP302fg2iZ4472ZjbzZjt2LWDUBPgSjGR89dge
0YIFN1Eg7kojgXg1BLjQ55b4HjRfm8iGeDlTut5FcSGfkd+bl1WC1ZfBmsfotGtfPaMB5NBBJwho
WO9R57nHtggxJFbReHTMFCXM5KNvG/sTarIdiFRrl7vTx9LUzUco3gffFfepnj66I0ipwQxp1Ono
Y+nhhuYNLIMj0g4SS4wGI6prPOSIXk4qctKNF9fB1mRkyn1o5pXIwnmDLETepS14kCZugzulyTiC
InLZTSgPiiUBfDLg0TWDPAROlx5SVZaHqgz6V6E6zTh/mOlw5X3azdNa1001O2zNbbONo22dht0D
qJoEIg0PzxNgdwdCRcM+go8pi0QW6+ETIoH8uhl4yrIJM0uQW0dTx+BB665GUzgD+0Gyvh15IbaR
a7uTuoR1Gw/q05S0vmpQCDHyzDezsttPBkINM4MAujJsfue9b9j1V1ADuTw4eWHrTRm0fr+aaqRg
l4bhodrP/YD5YTH1rnGiPWsqmrRNemgxd8MDIwpus0hoHhK6+jd2kdkPwFby9IhupN26YdpcW4Md
7PDPAeEaG5pxSarML54ZUU/S35VbfzaLC8lH9mungtjDohDX62xwUwdxq/LuRZ9HryHNfU2eFARr
/K94l+YpGD8wZypfW9li6JpKZT1XaHE3bNHcM3Bk+SkNKxDWiZr2HRXLQ0AU1qde8XMmoxi3MOGb
01yzn05H4gRs4agnunCLSlUlM2JOzZOAe6P5mMRB87WRwL7y0QCr1djpIYPVVkB26fJdCuvsya0b
UGk+aYgboKIl4qZZ8XIUtgFVyMQLFHueu84ouI66wXnh00IG8dqF7S5n31QeSgnva9Wlcf/YREM8
bwOoaQFio0UlX5sCZ07JaJBguASuy8A6ciI4L7k3AR2tar/V9k5xOY1HPAacoi/zMLmIMXwfgAH0
jz2c6OEqjqL4nAaQ12sTW1aND+1SJKRlSEeme2Gm3n3f2XD2qESakyeT5JwNSj7TurO3NM7cc9zy
qm4r9DC7GdvubqhHUe5hwMVnoo57fzGAu2deooaXirtLE7455WUoIEYn8kvbx+2tmFvrQaVc7zTL
SZWbMMcECRfVYN5+AYChuZVuK7+AQa/adeXNC2KsyYA7U/Ed3JFsL88Abcx4vjkB0Aov517JL90k
2499wnWdEWl8ra0YwfOsEy5rUwF8i+lGIF3u1Au4J/cs5sYgn6AO4/OYukBaB68sp5cZkQ9CXWkP
DlQQokwiEOl8luUGoRdSKiyZUAarBOt/oHWEI6g2rQdpwQhJXUgS0kvQERFG/+zFuPcIX0QRZRtz
BJeK+LcXV+MCirugOU2tGW1iQ/cXLQlDBxH644fAyFgX4yg9fDccStOIzxpB74wV1KUCBxTExMJp
iiNasAVcHNLE2aQ5Drek7PgfcBUFxLgNRbfJZomDZeY9p41VqSfy4qbXwO9hIsawrtA5Fker7Zan
XCewX2Rmu/cp5INHUUMqXA81vyQ2/Pwu6Fr52YGMdm+EMzgyWQ3JefLKylopUbUfCxgON4Gn9KMp
x/wuXW63TcDapYvd664RKICsHEc2HTsT4zVMy7NQXDVoxtONCY//1ZyRDxmjcCuE6EF0Z+OlOaKc
wJ3mDPzEes7vKNnHD6HJRGYeelTTc0tLfGuUyfTqS9p860gnYIvptyjgV54xIMAwapyoCAdLAPWG
F92JhC3XSmrVTMey772Ec+dJmkGSsfR6gieNNSs5F3lWW+vSmusbw8lo4vZTwb02VQAvw3PqoFqT
t/lao9cn/c0sEbqUA/DjOrMeRbzEK8DY/IadVcP6t5EusVrMr7WdyXbt2dWU4/x09TfQQ8SWRz2S
fkNKLovHl1ztTfSR7QpPBOmhCEzvws5kNfO9/tsog+a2i0Br6caW1x02/08j2Xe3VhfE58hr0n0X
LgkYKnCOrGOQ16eA97sy4u6pQc5u3rZGoFjja5AUx3qquXiQWa7YE0c7CbKcRYxEI/qmHbnRTeQE
z7MKuuuolPG+LwriBbySW8Nn89LB46hXrh+nN55QcidxAn9oZQ88CDcRyQb8KyVB+kS9dL64Yezu
hITKDzQHh5Qzoq3vHW9vcb1WTDTFJu9a3sPOKac7C94PCTfsGiqREc1RxAI5bn3fheIKmN0SBgKs
I+radjPoMLtu6P8A9OtRGMJElaDvzuZQWteJX7JuQAzEA5kaVyMG6HOF7//eI2HlGI6pJkshLWf0
pwwbG1wlRzftTv00FWDHdX9lxkN7SQpqhZOymlaU+pSAIeM/WqifQ9gDx9yvxruclMyXvhCnJjUt
lrSAvzkK6oFnYX3sxAWIEPFEvb3ozsb6Szgsc6a62yV0lo9NVPtMyxIK0j6rpyeIFPGdWSXDzgdy
7NVFswnBXsWrFLtxMMyf6f+Vn/IS7wHfHC6STX4BCz07nLU/TUC6iDJRx9wwnVUfGeY5LwXOQK3d
izIi1lWQPnbLP/g05SPjQTdgxZwhjO+04iDajfwbbWKyoDFNfKgfic9AurxHT3XFIU39xzEz4UzA
p6IOpJRblYvOv06H5CoNaNyAJjlGuEq+wMUedqTKmHuiFOdNkGpnM/S8jEom3WrIaRXG0+RdUFyI
p0y4e5iU9Y7XiQW4Rl+5ij0MBWERhq99ru2nkeSH67AMZ1QLpXiQgEIIkAnFzmXt4tRU8UgcuH87
9dwlt0czuPOpC1dt18Zbsmvlt5lRk72WcZdeNxmPASGH4OMQ4hH8KyUwJ1GCqR/x860ZIKzCGZuH
9j0KehFnnzOiVE8x6DrwKkW2coVxqefRucmi4HOXGuWOV3GXElNLoeZCfMUnfl0KN/pQ5DVlhugB
oPomuICgS+8CE7RMXjrBhZrwmURmsk3cIl/l6KHPpXRrcE4DsMoZgdlxmur+ynMNPjslWV68cF5F
0OCYnYvMSXD4w6TmvWsrtqWFsQS3MEPrr8Koyz6WhJTtXYsGPK01JMbNvNAwQQeSwRM5zSXCRqzM
fBlSEpda0nbDITXvXB8DUOaPhwidbh+o/KrgLl+oavBZ9Wt45wx4cMir7pK+77TyVHawwNJ/BDGM
1NX43NaVXpfkYa4biYU186sEj3bfWR/HCZBHbftfrNn7FgHofaZiLVDxlTWLljI+EI1g7Jxex9vO
1+Xt5FGxFFNrMfQOu4XzH2GgLc3x0Ntln54Mpx7EpvdN5R+A0+BmqoRXnw200/Gqmvz6TPtmYXcF
GdlFuihYhGrLzZ7LMqtu7SYob0GCkWiQTiygWTJ0L4WyzS8VQR4vTWQCWrVR4p8bVAAnt83qe0yM
wfCxpeLhvqVsckpym/hKECV9LCQZEXM4yk98LemdzcQUaZr+/CfwXoQxVDk707xMxCleUoHKvO5e
lFY0EdSky9ec7J5kpeYuejZVZn3Jk5YvPbxKEiGaMXomqZVNuIhSgGFyjtSL4UqjxIvfhziAcre6
L5qRhUEl41ADae36eifCgY6GHhMej8TWFDh1VdT3iadzlxqzjp5dy+XPhHIkbMIHCORuAFDzGFXO
1OWbXvFbbjM8d8HCrOOsFt5vifdHVOoind2OfaNZ9VayHuSQxjuKV37ybARjfRQD7cdNIsLJ2BvT
UgJ0TEiJnxnJLMoSE42314KFXhffadDGzKcO9bqOnvu2B5sX63RhLsRu+WprzVF145CGNAgnfP77
YrpQHjXqUQfC1axMlGm+NZN8yn6i3juhG6+dxlNQF783BRxLVPcu+rFqX6QZ7R6UBQhLK9heB2nR
BTrbjTtaiJFn9wIpa33vDigquIXMW9dD1HB+IKjph7TSzLMLhYqh35fg0ZIr7O/9a+/RG11p25XJ
lWdYyUM+9Tap3VX1VFqhfwsYDzyqJL3uAbO9mg4jbfjoDDF4RF/XmzweVOX81mkVcfO8aawM5n+1
W6y5J7y79P4TArwcwVXsjY7/f4am/ZKye0lX/LJLbHmvvqWZyop9qNuGAUaI9H5PVpE9rgtCIah3
uZ3zoaL/dxpSBa6I55CKzk2EzI6m19JEaZmtQBNoADDzqgs23HyE+X6tS21G+aoCVwLgboYtfk56
x1w3SwlZkCPd4SC3kw9WZtpboHrmiZl0exhKDa8iDkYcz3n6OM/J8GGwsUF/73f+r0HrHQ0qz+0y
hf13a3gB/vwD8lmIQv/v/97Xukv+z5qVt0h/9mn980f/5cgN/nL5UT5Nd6Idvttu/6VEdf5aplIM
ahZ9yE+GXPcvBmSIAIjW+Vu/+m8hqgOsByWl6zOHt1Af0oD+F5Pon+41OKP/Vkzofheg/DAjYyOE
MgUh1KLOhG1vvhEc6NTOqzZL68PY+9YAKJyu1xpUFaExVSN3XoW1Yc2HMLgN+RZjCU2r9BonUL2h
rUuTFqGP9ZBFqfPkKTYgNQX5fU/s7nMoiFUEek43xx9m94BLlReMiYF7kRoEnYAMr8f1MOYeVHhj
zBT9AQzKl0FhJNe5VeNgB5zgnDSbpAYcfBqDmYPGbgGA9hKUBH0GsLHE1rvy8cHvckOJ8/fOSZ7g
2jVq5kxbszGcUxtNoNO5BVW2MZzETo79qCS71QktvtFGct3ZEa0EeoqnYabWp5I1K2CRTf/JLPml
NsTadN84ikUgDtxHi90RZo9VIBs+Lr5XTNvv4Vg0ydBKAoqGop8aOE2JdeYz4sx4VFNu+IE0JpIB
K3eICRBKo5fZc9kAE2OtnuRs+PxcfrMnIV31VA3sFcPcJDSP1MLzoKPqQaqgPncK+Ty24zHmq6LJ
PcSr5OP7L8qCahEVP9/mGR/HLRywadt4kgvJzhHwsumk+JdFNjKISWcaEXFAexEVSY35ujWtDahk
Ph9hsXzpglKt+IgdR1nKpV0Z3rgqIWI5I4T7oLh+u75uwkv6+c1+TpLhMsHITD93CX1Crl/fW1YT
3Bp8fq+zHEtMOAU0iC2GgGVExyKqgemk0I5hOaXiCAu8Pucowoz7WZTT1vMz6yTUMKAaJEBrk9KM
U4cZKRDnTN/NqdLmyzCXzadW1/aTNCfhgL1tXO/voZlllLQ1u6TDgTFM4e0o4wQjnQjvbQhht6iD
x3gbji1ffbZNz3Y0KoCoheHamw5O8mfQpwHcFiu8lNJhkghcA8/vmFXYxX2AM0etJ3vap5E2Lu3I
6If1YPvl1jHHAGatckKsP4mbuxArB6nZbQMIuUycMbyRAX3DldV63gfSl8VVwsdi4JNaEAQAYjND
XLD2cKI4+xinLrlyRpYNEiILF6I9TNCbgk/kBEFUpF3RwFn3nIj7Y+DWRl2gm2Eb+EGwi1trtvWB
cDOjO3We1ETON82UPtFLDwHj8xf7eh6fj8RXG/cTYw1wR9GVX5b9Rdp36ilpymvgJvEl3NM0/JpR
Lvf2ynZgkRinuDR9zGR2YX5w6SPvaGyTjDR3MxBbTOom5n62nmZxxOoyPKYdJmQjTOorasBmq2R3
l2mL/nYhbQ9oDNJgqKvJ8OjBFvEOvN4G7GUn2tdtO1Ncuw7IGzOw5AY7c7Px8jHeGR1xnS9YxuAk
E5GN1xNDpqb5PY4XDB2yI44ieMvM/RGiXnaZio5Mn9U6DGibDik8Qn+EPiY6aiI6qXuMJMaLO7PS
EOm+xiayHwMLr0pqEwMlO/8a6+E9EezxhrnNPugy9xFOC5obrekLTbo+k+B1hwTJXvXtzG1TIdlq
AmBzXwDGC6QX7yiY1ipzqwuzkupbNvnX5mxHn3AcDYdxYHJUeX1wzvpaAVVheiGw4tzgQnV2Da1V
ZDPJtBfefJ02wbQHQdytk0QVu8mC0z4a/CkLJz4WmLaW+O7nTzWMSyyO/nmW7RUiOsokG+lD7tTt
HphTu8s8w7xq22g4ewpMZqrYS7Pa7iEVBts0mqIdcWwZ6mhXLfvQZpHepOui743FfGhdwAHsCSqK
n+vUVpvYSohF9qdqY4eaAUxXt09D1gwHs4y7DxkJ9jwYg7HH8vmqW6/YT0k2bbt2sB56y46e4XBT
j7IdEUcvY+sIo9w2j9qrh/zgsPO7qMgoA4DASGolY3pcksSqU4Dbcj0ahn+r5TIjpFQFOUpKYeeK
kqfCm33Qn03FnCwnn3AboDy7C1UTPYYNkYUOM02cXgC6QdM2X2DG1zmM5zT/KGF+7yzdYwZN6bqX
qgv3Ne6kT3KIzKewjY0tfe1qXROScl1BHLqYmoHsJKcMbtluVVfKG40zbfhHP25Kc22Fjd6R3OFd
t3ZkMUOk322d3DGLL5l2BSGNULdZF11KuzC3HdTbgNfmjRhKJlRExdH7spxrJ2InPZfJyBxdMsgA
4xnsfekDxWuBtbU071aNoRHxSjrpPHEVmRZ6kBem096ho69vx7kzr1E103PtuNK64DEQw84cbfbq
ViIONu1GktCEQYaKn31zlCi/6bKFXJQ45bzuu2jAnCq86VRBJ3TWGTSB/2LvTJbjRtKs+yptvUca
ZgcWvQEQc3AKkqLIDYwiJczzjKf/j0em/lZldWdX7XOTlmYUGWQE4HD/7rn3BjaHlOcqHsYLQVmY
Bh3Om7XbOOcm1N8Ud/jBvCz6irMGL9lSqkh21nNpogFzT2W+bmRgyxrr3Lo04TPOVXDL9C20B/LL
G2uHtZVteUigmJEsX2E63KAnISQQon1vCs75bJgPGRbTDf6v+nuE3OkB5DEZc4yUg+1QVmytF5PC
kVC7pxS43WTdlD2Umn3LdK48F2s7bEi4wHKmRyhM/hS3U73ptGK9jZY+3NRF94lj+YlpG1sp9hfJ
amjeZIz4n0mLDqi50xuPqMv+iPVQbmbIVO5NkFHiqo1NTBjZu55lT4puV4ExNepbrDOprBJHfG+1
9jKM2o+waDwHfNB3FfFa5hrBhRZtiHOmiqO7hOu5VnEyC6N5raKVgDR3OBJvFrJ21jVCaJMFTjTi
vJ6X4mCM9cFaOB6mtvacTEtGZUMTemVia1ut7VwM57IxQ0137ZjXx6qfH034mS35pOB8FLDSWLt+
9uw/fYaX1WPozER4dCvvdVgYCxME7JYWUbTeUnbFdh6wajAN/Qgj/atGRser2ljGnUFwvg8S8NBo
PdeV9VHoBbU069Btahy9J8yq14a376KYfPYFnx0Vypyt+ZV8/LTT3qlD0ACzNjdMkkkqdOx4d+Ve
qRSMCMqY0q3K7vFOL0V43+IIbPnQMb7vkpiyioVeHOLzuUQ1JwoW5Iyg1VLqLuv0GbuQfQnneNhx
xrYGcMSyugwx5bE0i3gC+6WFiOmZPNLPStPZQWevX3qEE7nZJMX2rhJ95JuTe9LrihjnaN/oBS24
DAjDqbtbc5o44r7zqTRCHS/eEF5Lov3np6kb7mutv+tpV2G3RnGSjZ6Z9+HsY+Kk1JBRDWkC3OaW
Q/5NYBmJRVQ4XVrnMkVjsgtU3dhuPX0RhKgppJ7f6/AVp78Pfv+S+RCQ7S8PfqfvZT98ZMuv0Rw0
n8lv+uk+1H4DniF02/15rvt54nN/gy7He6BLtoYDHiDPT++h+5uGdUcjnYMUMelM/O8jn00lGqFi
YEvAqPIQ+e8c+f7sfMH7h+kF2t0litXGafSnEx/BsXHrgDEdR3IjYozlmniYmNRsjYlAoQTC/jiq
3yi9mQ91Y5qTlxJUfWHL2e9bUYw7o4ENUvtEVf8Pgg8yE3jq18MoYLE8EMs4MyLGwFT/Ea6aOwpo
MgDWg4Agqe7IOlLvnNUGNk+V0MoI9ageE81UWA14RPWRQY9JPXZ+MbtD+OmUpfbQcapu2k29iEK8
4J6PbhfKl3vfjDvttQBBYOknCxXFdQRzDXKG3epdAdPSKYFp94qzZ5/EU1fNSmK0NSiSDPLGFFn7
HEPL7Csmdenku1beXBxm5Etgis4ouA1LF9f8oG0q0gQ3M1mOjYNeOmzcyTHuGXYNz1QTs4trGzL5
3BwVxhvYHn0rlkK9mCFyBhRMi107If2cbKpMjs2gCuP82FN0gDaObgYiMhjmA+xMkAEmbMsWFIUd
/K5N1vZIoru2Gwaj+0jUuL1zIcUCO+1OcJrHurK7J1EmSL3uvOxEN/Qn9hLEoCgE7WHQaVqPkl/7
tgHVQ6SJtwqKMmjLoFUXxXRfVYMzusIesaJaLif/PAxr4ZF3Mt3QYq88rENGY5tg0d1MyTifI7E+
Qlfkd+0C5Q/JXDJGnWwt2tJkY36jLYVCrTrmAYlcBWjDOcK+qE5WX4j5MjgmOsW9Na5CwrpMq29I
f+qM5zRqqU7SlIQQ/GZjLqG+xSQxPS2qSiJUbJSH2a6tHZHx5bampC7zOWsRyG3A96yl0PbET0lO
gn4vzuVgN2rNUHXtaaNuIvuBd705OXbG3ljk6jHSDPfoarZzjKmeg/cr1fxr3WvdUyWq9Ecjs1OY
Ryj1I53g661R6vPZGFXxGYnY3lLzLYtZ+etbnbk/m2USY5KKQynvu7lFTaZzo87q+D3jsvcMvZ39
niuNx0Q0XVQxTrcuE72TxSNjk5vMZMyG8JVeIV1Tn/D5Y8EwLjGZCyRsrTr1vUnMJU2tX7idRur/
/LUx7a8MhdivzLnihY47AJJM2rse0W1WpMvynU6Z8KZhgB4489zuedRymu3T1H7t9GVt/VDE2kEf
7bQNMBItVNb0AsZgrHQy63kA0R6nN4UgtJejA2GphsvmICL2FxEDOcyaOzngJs+GsUqrnVy0GGsz
8z4eRrGyPSqodTlH0AkgepjpDTyTq2+OpGJ2I3Uni26BbDmh+VFM5mR7CY0gTyspF2epZPH2rU12
Q4hVuDUqN/R1J5F3F2CB6UW5GY670c6NPNA5LT8IBr4WifuVfUAdfXbjaf0mcEKT0tOZB9dmOpvY
i1sENbkVnLLE9DrGi0PwumMvqldElKcEWdJmro9uNS3kEbXirYRfGwIL0ZvQXQxGI73DNSMNbWWw
UuDVSj1tpMLlvLBj0D13GcdDxSydIT+LCFA0AS93CFQ80cck0u+63Jwe7JbDKoPoeJzlBiu/I5+6
3kH/sAmaqrFStm2nIbDXLecJm+XgVMQuWw4S/YsvUKnNBXmwB2XKdeMmJBafPUxPKC6bRxVoJa2e
CMxV8kAbCDFQK75uc43iK9KW+DiudLCQXRaTFTRlz8TLl0/kpWl+hKQSFPWEN6OuWHytLss+0oid
DEENSZl5itHaVG0vufK1BgGd/Llp3ItuTE6yERwD+VAgjNqtqRbud4YcgBuFNr1GTpz7I+O1i9aP
zX7m/LoqtgJjNlTxXtXTUfX6JjZPsTumWzGN7SO45Zp6oWbHD4xJ9ZdqLJKLIOVB23dtF91D7tbM
+NBbckJW4u6tWlSmgCaZ3taulRwih4vsPW7chjE99qSbHvSqIruXJA48jA4KVrb08Z0y90oWoH/y
cgSGjIAHi3txFfTkRtjdGwYVXiJy1fVssjZvU8rYAUrIOGomeplZG+ZDipXkK7qGxn+46Fjnuckz
AzZtUdGOPOqkFN9VC70ktrcRZy1C4CedQ0f5UHGiHslJJUxw7Jvh1Du2ff3Y9ooTnwq1VWKPuiVf
HzWx6WL7IzXUKZgck+DaZja+JBplg2ktxL2LxZpXLT50EqS5EK3MuJuV+ozOypJj5edoccKPuUPK
RygklU+Z/UgryFVkXrGpKXy/XaxK7MxKqfmGddbvSm50k8GEM93CZlKbpZNiBUSio33yH9yVyls6
Zc1DC6JwMq2GGkrk6vIVyHn8GI28O2WY/gJq6+ktYV/yjR6F6oOr1DJ8k0AClo5UjM5mwS1x7ioq
Vjwep+3JcBrSriwjpv6EaiphwrIqixlMResaW6rSE6q61kH9Yqd9XzIGbbJvZo+3lFCV0iCi2YxA
SdnpLyv1Qn1BWnwsJsKLnXzdEX09Kv4wqu0rVEz2hS0cH1f8rpjpeKcAoF0W1X7M5tAiXqiIGCLA
n64+WSbGTZdMONjBuOmioq/lwBareluqsN/2g1IEVa/yeYVqisYPDFO+GVZT8DOT8VPHKr5R7ZCO
F4FKSfNip507ljPuom5BqKWJeoSvUPXay52eFF4Mrtk7Gthrp2h2YC2abL5K3fpIxpQigBAcipIM
0NSYwliSyOAcm+IyxWp/W6Xp8gBunjzO+UgeM4yzEXktiN126LpL5Eph2nKsm9iq4mCuuMXOCfZv
K3AZlXaEfCUGSENhMkaVh5SQadbHlM7NN8dtqFSlvMk9Yg2b5AbTIimNBnF3s2hrb+L1blcaQWxR
eS6OiHNfqCslaElOx8msrDIVmdSmc6OtxCJPrCOp36JBWz7bk/ZFT8WiPBBmVZi7gYc+me3VCvPC
NRBu6HC1j2Pa8iSgh7xs9lnD+0mcUBiHPFohZrwqN5xHTJ5mQLIyNZ1mCjPhtBkLLcnB9c6p7Dy9
aeMlmxl8ieI2LZ35S6u7DdO9Sbw1oZPuKht2z8uSTPlAbFSOTiWactd0LQUcCsNR2ga0lUcGvo5h
lxS1dq+Ta1ccnZoEomgQ9Q+3VE1GaWpE9amT5qpfVqPC5BiHSDAPTWz0J9tZ9Mr+W8/jPEZJx/+h
52k6eR1/pedRFdJGCW6Q33/c4fO//vOP7/l5qlN/c8itdQkN0DXMTgank5/nOus3m3wHpHphX/NH
+NLPcx1eDsaHffxf/2mo6H3CJDuGyAEp7v07xzhHHgj/4bDEEZOyDBf9kBMlQQHSNPKLE8XVK7ZF
lUOLnBO9Tgy/vL6DK7CF+rVU7Md2VPZkGDVfnUL7ukw4KQaxbEnsPvaS+YbS0w8Gs8VDJ4nwksfe
wZWUeLuodSAkOd6Pbku4HqkmFQpTUEnCXJGsORZR9aJc+XNJohs5nHztJMk2VEqq8iJxIanXuZ8o
U8ycvjiVExVGzEolAtow/1d0PVgk/Q6k7jdjcbd0uuXVkpBPQeWZmKwPVhdaQSVoXtWWaXjSEzdj
+wFljwiFQwHwfpIEPvVVL7ZZJOyHofOF5PR7Seynkt1XJcWv2R3wtCT7QfM2ZpJ/GUD+B8n+L9IF
UGAHqAbKfUe8LEErvQKJdA1k0j9gSCdBnTcgP9Jd0EqfwSQdB1SJzQT4GZ+9dCOgw4WAozgUgJTe
9RHPAtj9EfKD7L0E40EqnQ1rX7JaYnaYpOuhwP7QY4OAmr4L5X5kUJp5Xxsw9rOotIsr/RM95+AX
fPbbgu0r4bvFJcPFfk5yTppeikOVcdGQk2FpRNNGd0aoAcaAXwcI0AeMt/RVdErPClyCtdUR26bG
UMJHzt7WycwWGBWlsNp91NsNFEGd3CJ2T19DF/zBtWz3y1wY1I9W1QCIXUGxx6NbbJibwizi/30Q
0wS3QAk6TLs+WvvecOpXkaQQJzy08y9lVtL9kTOVV2l4ujXLK8FDZ1a2jdS6PQN/O0GdGBpvnqsP
tCMNyKGdXpekJYcM/tZKLY+NskKdNU7JgyHJZaWbVhUJHRMVE3cMTFt9Eumb0OGFAo7C5QYPWPgl
1UFyHCMsNnORoEZmFWM/ZOuTKYkO8LX0ra5DlAT640FQkmzVtkWqzJse48D9Yo20X/RZVHpDZM6b
LkFQWNlc7ElfxC1rcRYP2sYx3xvVyL8sYOvf2kEYB8UwhtSPup53ta34N2zg73kDFR+jSUJvNJbj
J9hvQjt6fiQe6GUI1DJa7vWIS9MaaD7ZW93IH99QhnXhEMrvSFciVKQ9QIxVFi1aBoeUTe3k/EAC
mZHUcnJEN8tYLMHcF/VrzP23S2yMckSaQLAiIXcIbXGff6k1FNmFRpjPpCGGURuM+rs1w4eGQ1Xf
XX+zlLQdZzsOGj8+13XxEMntKdgK6qoRxs6DOXMNmkpf/MgleFVaVNt1KVlwlb3gckzkH34FT/Fk
9s9iLviHOcGRB2tkEQmI3Vk2qtsR/0En2tv1SksZdK/eSnwFLYWc+U7JPLkbx3TR1WpZ9wlshWcB
FuCL6U76y1RKX1JfmOKhtSLzUGXhfNFgtIK2hTLUecaa+3rkQx0GszzSQsKnpodTvc2nov/sRZzc
lmpl3zmavZyaUNMvbMqcy9QoxSbmikQEci0oBh3ufbKKGFw8pCVeGR1eEY0r2+ZRrDxWKykmKyfH
x4Ycv11FpPPm+mkVU8GsKlo6hwTUsOx9TjaOX8kB7iJHuVrT0XZMPQubJzvixw8TRlWRc4hkZ00x
n+O8OiD8vn4dEafrbVfGtyPJ6IPSPY0No+nRqt6IwfWiwl7QNW/0foDTje7jUYWd6ON9kbY/LAbU
LuMjr0frLnVxmTvkc+pze8bZUctc25ITblvOuuvQQhZRPL1eKt+R8/Ce59iA6EtOkkzNu0AzPXdy
gm6PrOGZnKrbcr6uCdJMkmK5TWY3mOY06BjFG3Imr8npvDbrBINWEe6rSU7w7SqjKMYdzQ2RqqAZ
ddPuRznz76/jfwUhoIxmn+bn741UCBqpFaRSNSilfmAgJLQICiXCAoALzfbjYMCZoTooyA8dMgSC
bMHxGWUiH3M66KVaoUjdAhAWCUPnsOvXtl09Mk0zfXLj188C0UOX6of0EW9rBJEyHeqjK7IduQ6x
T2czH7DUT+ZmCL1UaioZ4gqjAR0EBXZZ6i4qTM9+klqM6gw1gw70Gfp/wUtRbJSqem2khjOXlXpe
pK5DXK90I7Hrs0ZEE61ofMpkvEFbfhhLfamlPpRIpciUmpEAwg80ZCRGUOn7clWW0rEjPhm1SQVK
8UKpQJluaDbeuNJTPUuFKkqlWGVJ3WpFE3PDxwY5K5a6llo6yy3mSMQu4yp8lVcRrJR6GAeO8lwh
keVSK+OyIhxX6meGVNKmq6hWDEq6z8qsDogLpjZWqm+dRW8M7T2HpUBLNer6fZBaXeN0Lj1041dV
6nh0htOcK7U9BZGPqLVX9rw7Vap/k9QBORxTjo1fwSfVVrlpkQvBeFTf5jaElERLdFKew2A4QY/9
+Ew5VbRhk+B8msIaL0LKkZkUJqurRtlJuXK6KpejjpaFMz19TsUABCvlzU4KnfDv+dFleuZRWRxi
t1RAjKU0yiTtOEWFsaFrRL0VUkQ1TOxlUdywszKk07tundt6rKe3knjOt0kqtbbUbC2p3rZSx2UQ
g6RbXOXdWCq94VX0taX+O16l4O4qC8dSIea0MWydq2yMF+FLL5VkqBCYFAMDBB9ipSKXoUCPWTqc
hdWaXDElR8KqsWrdM1cOexaa3G1FEdvRlBp3KNXu8HfdGwUcXhwxfL0K471bKrd95FgHdgrZTlOr
ZpPMeeiTll+Zmxi9vqSM6U6TOv7UJtO+jkXzYjNRIqALvR/ME1ZVTBTemHXik59wyCQfgCtEOaqS
GaglPVBJjqCWRAG1rbAFkjIIJW9ANNQ3IQmETrII2ZVKkHxCfiUVJLMwSHqBPcPNjMuWQJpdpEdw
rUAO6RV3SMsRCmBqWn+VNEQiuYhCEhJVm5nIx+sNFBXNLJKj0CVRYUm2YpWURSZ5i0qSF4tkMBoS
f/EfZsqr0bu3jIu675NI2IDYS791JcbBWbrm8A7a0bZJQq02uId6BT8gQHiCVnelgEep3YEqd3Wy
vhj1vJunOQo6Y31cbEPczhIrwTAGYFJqOxtk1M+1dsNgL/reMJ03JJYyNhVF8hJVmdV5PiYSXxkk
yEIT1zmJGkQDywoE59HDstrzKUxJo8GqpMSZtsGmAT7G6qqdxEDnk8zti3Ot3mXFlEYPhp021BMM
3RRh0ZvMkaY1RYl4JESNCr3qqtEC+Dvly3wAhLPXs8VWJfPTqMiszdKlYzA7srXUImc9zWlZH4Yq
KIhK1b0uYmr6EWcOziIPPKnS9zwNX2BjHxTVHbdF6UqEe5geQ7GuG21Zu9soJZA3HS3zBlD4a7Ma
CSm69iVxK8VP176HKij1IHet9K4RtfWtm6vFT0n1/aZ1Wn8zFfQqJ9r4vY0WzHWWPt4442gEFKKY
cFucfkBxu3vAbf0MQN1cIrYqGz3EQrEo4g1xL/Qaqpjepz5acDe1JmnbYXgslMT2ohSpK2u60h/H
hAJeeGEelXVOPpuZ7ED8nlylnz0rM0+rwUYbzPdT6BLIaor21tZk6LL5EdN7hscmcY9LtBI5TyMn
m/4IJPqbCvz/KTIrPU9T2bGP78y9YSeYdVP3USUkj0ECexkF72ufHdY1BPdbV3M5m7hpH+q8WF/y
Vs1vurj44ADKQKrSm4HZSS+Z6zKsAprUP5qi4KmvNMUn4rZcs8K+3w5lQtO2xqSL7Yu90RnTXfqQ
nHb2QBcjSa07atGizqOO3jiq1KEHYlm504YSWmuYhlNT0wC25qNDgNzS53dZ2SCJQFHG35hKq7QO
EwS/LbSYR4Hqyi5DjoZIXVPuOp/0OrNwjJGlMa6OnJe+FfXrahTltxUNjPFtaJgKS75wS39Qp/KJ
ttdqY0mjbigtux0L48bRVkhC7Ly1NPZW0uKbRJh9NWn7ta8OYKuETGoB6aib5sXvmohNCbImbmFI
1/4JCF+aiClHuXqK2T1Li/H8u+HYkObjtunGH7E0JAtpTW6lSXnGrZxJ23InDcy4ZM5Zy9y0jjA3
24U63lNFWl8MaX3OpAl6lXZoSxqjW2mRTqVZml/smYNfGAjwuK2SYqnOr+7qv8X8f2Xq40I0/9XQ
B+8eNriP/j+qH//hV5CM3/5xAvT79/8kue3faL0iA5j+cLJ10Pf//wBIiN80bNwumfSEBBPb9ouw
7/zmEiksBXwSTiG9+dLPgZDzG2MdQ8aD2jIdkC/9id3+K5b7z3E8svADkttA7oCLtg35l/86EFqY
H2sEEaj7bKZIPvqRR8rdvMA9gmmX+KyKRD12KkPScPiKhdRLjS745c37Ay//NRzlGkTyq4AvfwXD
lp0f/M3QDH8S8Dmc2rXDXb2vGCPdDg5qvZvgGwa31htkCfLKcrDG8Kauo5TTr0mqgP5qUt65xjQm
KtGNuioejOu2J2qiFtptExNqb1qjR19doOCS89T6wyQ5IKnQPYBt6V1OO4pF+d/FJH0lWZ67tWLo
2nmdslksd48DlypMJMZzoxIX4a2MDgZPaTvDCNQMB7tRflmczGu5GnCPOF7BKNzUDaIymYIn6fpg
9vwBjiQkHUWKjbTj9Ua36TJOwcMD1T48oksaNxS3f7DdV81QNl0k3teO34DOHI8QaDpAKEYn/F+N
4w1lHcHIqLgdssushE9AkhJIKzZjX7/BUas7huH3USdOdNB+WyOyNlO6s21GXPYq+8z7nllaWX4U
s6nustTBWKhOH6UZYY0fujPklEUbbs0Rp+PFVsYbxl1UYLn+e1n5V5YV7nGdYKD/3RzysjCCKqNf
h8l/fM8fa8m1vYeQKkFOFzzONWXnj2GyphFDLkM8uYmYMgtWmT9mySblblAxJO3i12DgLCfQfywl
JkXNJPaADzl4OASL07+zlMgQo19uYwAci+QmCRwRgw82/qfRcjiQn2OhGt8OxWfU5XB23355N/6H
heJPKUr/9AJ/CjRqZ4My3JkXQAbCjY8LzX1PxtvEpdP3869f6pq89Q9/DMsuZjWsNFgTiH/8p2WR
+B4rN7Wb1MoX8ra8QtGhQRbPdfSssd66dI6cjxiOtld3aq13CobG3MJGeiQlvomKz6qpHDIZosGM
afjdcfBSd4tTDt/RN+ENzkN77cpRZW9O/nuHjkMnysmmMSJ8Wpp+SwuXdez6VLtPm4oEGfC+hpmQ
Lnt6kDOp7IGwUCaCdUeDLTy1nU2cPTZUw4143M1yFCT1Vg5hzgAKeifJ/WOr1cnzMufDKQ8bmOEV
PIiAojHJjeIkeisNrBlYnOZsa3pTKpXCNaSpxHN6veWIRkD9Hem+9XpKyZZSHicGjSzHxhiFrsIk
Jkv7mdRDJovd7u9V419ZNTRTaMYvF+8/WcoOn+9x9eua8cd3/Fwz5MJgMlkwuTfVa0HXTwGKBeQ3
LnDN4qFrO78uGS6VBiqP5f+h7wtK0SVLjAXFslyLrcu/s2Swk/nToiF/AilJ7I+kAc6QPOSv249M
4yq0RGjfYnpUDlFYzs2pxEBPNIujLSQbeLNeUPl1nNlk5Y9rUlvuNyLov8d4Xh4h7AzL1yrjie3F
/JIJJTkRtTdjftQd3Nh1abNM0JPkVpi41qW/4D2PKEKJpql5VssmVLzy92s/c7lkGSem6a2gU4H5
bZM7W5T88lCEC+li6dD4xaJFQVnkZgCyY23jBFJyk7rDQ0ZtYOul6hSec2ZX527Q+91ij81Rd9vp
c9XyN7PoGTO5nfqKVUqwZiT1W1tkqs+gxSbRons32lTj78VYCiOlt/EJf8y8BzUzt3xQym0Jz0hG
hhi3Mb6WNvTb3291UQ9aMW6tLufModNlfafEsf4y0vllMqkPiKqm+xy2+bKQS3zph6YMiDt8ya3E
fZ6tebmbZX1Yrbsv8+zYm5FistAYiwczVZq9ObT6bVsU7WFAGfHVNEnOqOfTwZL9ZK6Sv7t9w7yX
OD0AHzs7NQXFy3mljN+6TISHJbSMbVZq+fciT9rNKhvPWHidxne6ttq7evJ9GND6sbzPXy3NmeiG
T9KIwyuFKmD6zht8COyQSEH4nOqlSIqXRuGlcRoSnhdPI7Gg9B4zhao2hCsL36oFtW9iKplxUmVs
adTbusWjWGfSSjH51wd5RT43OA63hCXgxkMOy/bIKk3ixULQBlGNIigVhgE7lYCMhQy6eRo8O9Oi
i5lp2f2ydCvEdqz68Wo2mLR0oAAKsS1exajQ64S5M9Mcq0+hGMnjhFPmbJHUdo6Z5NyQ+E1QdBxO
93Cd7bbsuvmjd8y89DTV6P0hU5D6SVKj/XgytV0h0unMvCihrKnszv215262p+gzJpvEz2tCK+hB
YC+5DLU4aUgfMGm9UG9RHVXPpkEt99pSV0t2gyOWEYecGCodIWSxcevEH2UNB1dVJIEexeN2lHV7
2bV5ryp094Q7D22hr2VXDeOlduuC3CUNv5TAKXjs1qXDfCEApUZKln9UCIkbx8ldeo3ZPreW8mmv
FmnDcZxiz8Gs5RmtMoFtrBj7DIKPtkL26KCOYcloxamW/TqFg6c/jyz120hv9FaX9TtwGetxnWUn
jy3reWSDpcdMf/rqVpT3KFkoiGF1wu1AIXfkl7Lhp8KjRQeY7P2B0JzqoAiVeLOQAXjP06zarA1j
AtsmFrmfDf3Q4e2/5GSh7Jx8Gr4QpVQR1lYSzpiGnH6EGyUnpSaTwwLSo0zL5U+yK0ZBnp67MMVi
IvGopapIw2rKrCdcNoksMhrxXnrj1GjbGJQ5iN2Fj6Q3w5tYVh/ZNjVKodM+wYbYFxx5+7Y0Vvyb
KvLYLI7WwG2NzK3PhyQsmDROdnVPlqNCvpssWnJk51LW0b5UdKP+pMtGpgRXZ6DYKAnD1E4H59ra
VLIVoWy1oTmV+aUx1+oNQzDm+dQ84Ttrz4usfmLxVG+7QdqUGIL4pWyHGtXGDSJjUg9ro30i/Nu3
tdmUB7Il9UPRDUCWsl2KGA86vviQd/iV4iBM6ie2CwtxhrrRPzLxXb4Xal3TMCiW/ZIy3RNLw/6i
lQVWjENjn01ktiOcC99eyEKu6mt/SuJhfi5zFQ9FXUa+7Yz2jYolH5WZhciVdVkheTivRqXG+0UW
aUGuwiWa/aIg3lj2Kw/Bdc+BW/mupY3izbKQi9KI4UcaQm2aOCQvXWNrJOMUHhMd9T1ai2jTaDkU
KAAZ5Rid0vo1IZSv+hr157bIL0DNwzF27dI3WvrAYLP7+1V2hE2yLUyVvWEd7WmN10OnbszIbneF
yVibcZkTdJkzBoOIze+RlJkmysgGZD0/Y83MvTCDgWqB6c6xgihT1db0Ul+bzGSnGeUZWJmMyn4l
n5d7w7BBH/F9UEqQzTdlTBdaLVvRiHAz3zLZlOYIOtO0sCx3q1pp7xNQJaLv+swsE/x1omnNGm1K
11SI+cck0eagpmzoULj5ZaWkjd2D6rmtodmbTJUlbiU2hkAk48NEu+ELJcYQqQOH50XWvqV5t5R4
TzFxqpENh2jQDQetSU0cl6O7Z90kf6ZXz51QjMu6DvdDlBD9kxNDB/ye+RbX3lO66IXMu2MDasti
O40kqjWKD66jXDKkbAb3bcWZ2ggx1Mgmu2S2sco5fb4BiCqwfoZnUPQM7KobDlKn9UAJ6JeoSU/i
hoq3g2zMi/oh9XSm1QT4hcU5slqW7ymc3uNErXfKqNqndezEhybyHPy8Vm6trn0A3rceScx8xkNM
g4UbNkxhDXFowax3ziCGTWOJ8bmjl+5o2cV7Kmv94hRTcJNRGjwyFd8Pay5s2LWoOyYMlaFMIvPS
RWV1jyUZVxZPrpF09gfSmfRXsrSmM1kxoIzozOOLliTKntoz61zUSXrkpLCtDJoIVYwJyE9fZmUy
PZUIyk1SGiGtqGP+5DpRvRsIPrsj/UaDD6zJImzC7w7Ego+cHO8Q2xgAI4PsOzpCzjFGjlMtmxJH
tyOfo8OBX69EIcHVrT9ILX2Ki7LEApyKR3rbrG2vZYAjBLZ5dmrcjKyqOLa0t7BjhokFOL5L6+qc
E1lMDNR8XkLNfM5lm2Mjex1NpR13lJa420S2PrZ0llJokLRvjEyZp7uDi9ShjwcxpcM2B6KdNNYV
AFhtGzE3z+QIO6dQUhksEIqFPhYh2yZdl4DTLMpPc38SFcEJZO0W462ZE6JNkDwRP6rIn1PFLh/Z
VGX4RR0e9ZYstkyuHZdVRd2lK6L6Fmx1W9gS95tVWGdZjVnOlGTSpFls1ViPzoLs0E2rp8M+YoRN
MBkpjPeoa3TRmjkasEMv4JKmFijQ9AaLnfoEB1ow2pO23tUgKVQQttqxWttyS4fh/D5cmzw7WeoZ
Zp1teVkeNaVnA2MEVrXOHyU+vjeb+H5V1oEWkRsG/CI/iqFotimiSeUvpdIelk51QPczZR+tLf3n
oslwUmhmVt7Usw4ckpk2+YKcIH2CrD6J9dKJn1knHmk20KLlSpYkS+/Y9/rQpPl20u11q4Y1T9Ap
1I6rbDnlIVwHseOo+9BQ1B94yi2vl3WoQw9jUdk9CQYyPIWtR7shvv7BIvjS8Dp1QYcKO8kh6QSf
8FG/EWsf7fU5DDfi2rwKE5HB9wydD0DRBc10rWeVTa1NrLYullshQ1LVB1HzQPLAIlJyL3vtY8aR
Sz86czN11HNQlEzHUr2S4/vozOGQ0nIzOnH1kQwFBZteUeZu8STmOMMlHFpOkp362XGrp4liRjq6
+k9cw0wBSnbKXtoS/8nYL9fE6JekuQTkbWYCz2BE/yCtpz0dBsv8vSbH8XMiVAOvTGd95XuqN4VY
ye2iY7hE1cSXq40UXaidkxyH0Wlumpp/XXV29Wpw5xnZ0m55RcKPsS8EA3rVLqF+B/K8nsvPNlS1
myqZnQMesZU7mPnPrRjsJzIWaq8Bwfk085o201Ws9Fbi5diAJbSXtmgMrJ401StFXTyoE9XrROst
KMLxNOzNvGdqSHpnwK6PnmGTLYw+dQXphkm2t/8fe2e2HbeRZdEfatQKjIF4zTmTTI4SKfIFi5RE
zEBgHr6+N9juWiJdLbfruR7KZS9bBBMZCMS995x96szZgomyMKY3gKpEzRHAFaTGZIA2XG/K7ZU0
uJ5IdUn6UO88NnQVRkC4mml5YxrWqhJZuhbcubsBqPM6ztrpaXCDa8gh3FaRqfEeRU+46ZMwRorb
zeI86dBaJ23TABHJcMKgN/Y60ETav/Z5C6PIQ2gBwwpw4KrRRX4a8yT5EvpZ+4T62aNmavqrqZjD
+9ydm52/3Owgj5I9bViqL9fKCfkJ+qGGzzT2W6/T4jglTXUPDEO0GxrIyb5D5XNMm7q4a0OF3wBv
20Md1eY3Ezjgt6IMH4JcikvHwiSKnkQYB9vS8B0LxXiq68WFVLm+B5RJTCV+qEKe4ULhz4qqF9wt
KE30PNKzNiIxr30AuvE6nkM8dQI80zWAjuwxEWhq/GQI9j4NdZyfnWkRydu3X5kmDT96cBFrDTAN
MlKoiRINi11SM8najHUBEcVrXQQGFajBtiJfYUNc1PA6c+rDjGJgD63LcbqppJ/SX8cgcleHoPlE
NSNrAqhobRt4FFsLP9QRWV9MzvacXBJVEB9zvLtXoMMoYEePxSSM18wv569RyNh55ZkeHw6FSrkV
bjo9pmwVFit/EGvieudrYyqRPJCdsm+tPrtDcu9v7Jl1Vc/oPswKnEZgpegCOPmuY8a8hyIJTEh7
WNWoP5eDrOnWl67N4TouIDmwgyGexGEv4WsAP6++le3g59dmmjQ2nFuPYozoVE7vjPMjH/uyx+wd
qpw3/1gM58ONqZCqeBG6oLjojemxLUY9fpkHAxUaNA0K3vamE40tGSZ00pJ6pex6HC64JTVEjTJk
FLG2G7NENPJfudM3kYO26WoOxz1q++oLlrPx4Zf2z79ok77PSz70LmnECmT2zKkF3Z3FL/prT0VX
45BktjlcERvngtCwIiaxPd9IfjSY6gThs5Xb+z6xTsATdoZT79zIhADCgKWbwRq0Wz7qXs0JzNf4
f9p4/zc76FO/Z2kSvzevmVwQAfU5piw3+6oQgTVcaV1fSc1ZMTjQw/39HVg6zZ9vAPJmR6JNQq74
+Qa4NCEpejHCxRahbPzPM7JdIcvd+2X+Q7n6K1W8AoDwyzfyp5bkZdkhbX35CLgy/+dP/dGW9Jli
Yihm4Gcv401AVv8ciyqHhiVfHeuXmeAyMv3nLMO2/4G/16LV53u4oS1FO/GPWYbFD1TU2YqRKJ1L
Mqf+TmNyCW39dQkxTiFuZglblS79VIajH58hQgOGDqlRfXSxc/ibJDHMOxFVMwoRcCJllfgcirQU
r40hgy8SzCvCtSKApxEDM1+EgjKT5iUN9GKPXqhfnFZQo30/Nb74YCE2MgK1vy1Fq9ZmlKB2LIzu
Z1Jb5iWIQPSqVtWCjyBcBgdIcAY/zUsVJWaPgJiIFDMU9bBvc2M+4M7x7ruiG//iIVp2iV8eIu4A
CS0MhbkN3FOYYx/vQIKFEfu21kcMmPCnkAiSs9mptdW2y+fi9/5lifyLbevTQ/t+PUUsg8Mc3Gcm
9WkKbBnAhcM01cfBqIn8C7NXrIDQI0hM/osrfeo5L1ci8oXJOz1axYjn0yebO05teN4IRQ9wRFuY
mvBXcoynvRnfc0h0FsZMcPe3P55EVoqLnsVEPtWn6VgirGbI8WSCpsEltDK6GkQFccIuTEiXPuHf
vxoAOTJlTLJYYTd9/PJC5Q9xkSd0BJCSpeeihhbOnmgOhCioL7+/1kK4+7xSOLtyEWnjZ8Hl8vFi
I8VVRCM7PlbRmNlrO8LhvqmqvNz4AKWIOYjG667uzMuhSfsDVS9UcqTlfxVC8ucFxKvFp7Mq4CRI
NpWPv0ZmNnICb5hgMwDtucH+1iCSDoIvytPgzX7/of+8hhh2Lh7RJQAQJ82nuUWNfdxuay85anOe
b0u/buDR8QTrSKcR1VbMJE0WKEv/4rr/6kNKzwT3zsyEOfCnfSkNE9ieHnjIYqjIPO/5Nge7G4A0
x/Qxfv8ZP12LwSc/n8RrRkHsguJzao0Djc7sIxUfY1zuGxSGkpOpqKeLEP3q199f69N++34tBsfc
Sg4tjvs5YijJW5y7OBqP8zQP5gYIVX7KYrs3N7+/zp/8T3wmxCZLnNH7crU+LpLOy5raK8eYhhAO
GTx+uGxXzlRYMMBt9z6KY8alI8RRDu5UE0id8zA6//53+LR2ls9qMu9yeD6lxSTt09rBspzGFQru
Y0BwGLZxFOurcEbGEthTfiqR1IKNsae/2M/fb+EvG/pyWYstiDOtb/MO9T8tnT708DwGkuO6H9iP
NXXfCcjkdKWTItrXtkYH3gJALCiex1Cug4Ggl+PgFeMPju1V/V3j4znhSggOoTBozdGJJlQwMW5/
f3f+1e/pCt7tmJqQQJEG+PErSl07GGZpGAdhS+8Vuo1TM3bIMB8HmTd4hwJCv2QYbkiJN3VIzxT2
HPhtpJfHLi2dC9Wq4DjGvn2lDK+RO2YFZYIdTcl+//vf9c+r1ifWyWbaRr7hwur8+KsC6MYenw3U
PUqgc00Bq6aoy5t2+/vr/PlJ5CTLVyYlNRgPyKcdNjYsborRxGSlljNMzYWWW6Sle5FBxLr//bU+
b+esE19ICVUFQDYCtM8j2clv3AZqIds5MuhN6Af9RmQEdmY8KrvA0uFajwxWTODlT0ZehHuMvu1f
3FhTuMuT+HG5omURUpA1xRftf8a6ZLU2LJ4M4mSYX0xHmVlspq0abX0MOz3fGrYnXt0ooDimd7MQ
eSOkSjFZTbSZc+FeoCgOTqrrphs8iVa3aqoE9n/FkJQWPPyjcxY1hDZQ/97NmR289WOXPfhTNp/n
jBJuparau5cVvHELGNVFXws23CYfrDvky969F2lxaE3fvIwKZ/Fj6dhg1jHMt1MYQO7PwDBc57Vo
X7IAoxcYyuDcGHrCzjUWwRsMcVefiryCfF/0OjjMjek0AESIgljZEiDiygB3Sf5yZTkvkQrM7wWw
0a+DbesK3t07w30MnLesb51hkzO9iqjLk+gc2jzZjsvWYtZ9/NpFbN4lIcZv8FZ8i2kOx0ZMyoLx
6hCrsKNz6Tn7wREchtCgNz98SYlfJJV88pGY+XelmbDeePpD8ldKxeUp3oxb32rYO0XTyaeZ6n4z
pio8y+XPNti/z+Hk0tSt4qEZVjLOjC+qtKcz75nsoaqm4fr99gbe0G6tIhK32ka8QuNTZtExMEPP
PlkEq5zTUOU00+cogb/yvlthcrmo25kdygd2/gx7jxWJ1Y0w1iwz5wNsV+7dROsOjJYQ0Rd6yM5j
h9TZwOElihs7tcBQJg4/Z8AXevZajci+kvFrTVZRsQrqegopf1UGTJF09vsktO2vftHX1goQW37K
ibZ+zcLc2pl16bwAX8AfwEMDfjwgyODWHcA/oIXBHyf6aryOJ6ePNtIx4+fMa9makAM8mJNwiLVa
1mE+lMHJ7xKInlMEl34zjyYHGDNHg4dDgbUk83Y+hwMJGIyq42bCtNvPt7lroDGfc845XdRopO18
ANgoyTAH64YFthVNpF+iYZFWjj6rF7X5CPAsGssD0LLxynNL44sXAYBcidCZzqGRJafUz7ZqBl8x
1s54jfeh2rUJDJxwYK5b4bAlvaesb8M2ijEu1cUFSKHFx5UR4GQ14mzaxXzqKuEdkKkFX8JWbksH
akblFel54moEn7jyOp/lPoUoS9M3GPciTuwnn9SFFRO4vSinFo0mQnthjPPaouZbm0TR7NRY5mun
LmgbcletBxX313FYTKfEVLsoquzd0EUlEycbBpGBmh3jglqhIkhOWUrcJG3dbDP1i05icdJBe3yq
ITGdkThd1yPtTkb+46YnsQNugIXho4q/eoGXY17Q1gWKMPxSqbvWbTHsUwWfEQcoNsNZeBulsYXE
KrqDaPyKD/dF47nbJvjHNgwaYe9gjDoawv9WgbhB0G7rbD2NPm+1TlvPue2cZtsnosaKryIvJs3M
8b70fXBRFjL81mpr3kYA6E9RlrMBO8sZKbemKy+27YWGSP5InDU4DZkckZN5mcpq8rE854lsFPO6
ygqbnxWt2MNklggLwJoHJFOFdnIyS6c0V4ERysvOzfiFygwl0aqfrPmrOzv2bhwyxlNtjxSgBdB7
zUHJiTaDx36RSpERODKFXwF5DPdTSb4wbWukGyu8B9M5RQ6xDXJP7pwU+Qv8zxpniMc4pFLEpgec
os8I4+58dxju5DBNcI+7bru8f9wVRBcm/bGu8pumBZUhedKyIyAvjgIWkdXreuIsQkA078LCa9Ye
Cga2ogJ+rhPwRpChkgedUPp0rL9NzjFvRx4ABAg8Jnpdayu/bkT7ILOZ8ftAG8qpZh8jblb6yab1
UidZYi1yBv5NuiuS1L0R3djsPNmFj20SDhc2SR5tHAynhFE9cjzmss92MtJpd6HBEwzLPnksVB2d
7IpzO91zHyBxn7MwE84OlAiZcUusgtzmU03jGE2RyNv+Cfep/9Y6Y8ogrTAZ6OeufByHWc17QUAf
7d5hJAWs4zyGYOqg51ldjUbl3daMXtd2WWqs5JVk1jOogxpNaPDa7Oqf2vL9rR6S6VS1NtheR5BP
UTMud5R5CV2l4AhTyH0nM3WLPhCaYGAHNsV/Ejm0KUAwG9hccKVm6sSXqu5Ht4NiGQW4JZHLON/H
WTS3sjXoGlQFpt2S5jK6eLA5SaFXEwkC+0HSjPP8lpm3HzvY7ZryJmwbe5UHZnIM0CacuYPxxs57
bP6Bue9dl4WtirNH+2Ad5Mq6CUlBPbi4NC5ViM+k1mjBArcySeYYyn1GXMQumxv/pcOktmajqdZ9
A/pq7UOXZaDMXGcf9YWVEZ4BMAnfXvhQiNG+6gSsbDEzdUJHW3or3RD3sZ1So3SQdPfZPksL+UQq
Fk2csgovRsP1S1r4TnacDDX9bCnHL1t76G4JdWJAZGsFaA7KG+90HMhEaZW9e0XFvjiqpKQAMMtT
Zk4tT1erz0OSZzfac9trvxnHg10RH7SOlX/IQW0fBx/BA/g98uYIoTgnXeHvnbDPXxf3DIN5wKmP
TugSvukl6Ztyc0YmWgIqM7qCXhJqpAfZ6OecH72tqxKojnIJN1o3OCtfBKAe8haNBhGeXjxbvokP
rsJzuCG8qbtgpotFr4RR53bxNs2t74OhkGjQrE+ZDqJrL8JwOksYvq/SLHpkOkSb+4p3IBbNeT+5
U7ABR9XemKJvXpM6Zc+uMt4abAJ1GhJw4jCTdL+2GFJl8505rc8A2ynG6C0iC5ihY5Ohx3fagjKp
Nd4qLyrOI77Fq3hwu69GGPSvTh37T2Gn6mJVFCjTCDScfZfX3pRnEsJ4kRcHw3OmExQyRXKm1z9O
rQkVIM2Ryvh9RiRltfC8SH9ac4oKryZrkkBjK7oaVhUc3TIbbX6rdjw4RSLOzhBnG+gCvDMAPOF9
y7oOLzubU4QjPQHNYAZDezLrXHeb1rFKtrOJ0RN8WQvFFe64o6vGBfNLd4h1CasGDMBsfInJRt8p
4iC2mpfC3ha6Pek57r5raqOFGZQhT8u5C7UfPwcogrOloyTOkdQW0jeYcAdP2MHD5Fr2i2Fp483C
eHUZ+FP4xS3mBM0kP3Z0RvUVaz+A/s6tnwPtxBwnhVrDpfvKwRhzU+CJVZRWd56NyQ+C3DSzvQZZ
wKLKH4RbCEQGxp3sR3jxsoCeIf2dA4YLvVk7rZ1UwGbmcIJqEW+iWRBk6FNjrwobmyvE/FcyDyPi
JqmTV13Ulrwql7GvYe06b/jZzrbaU8s76wqUzg7nOJDj3DtZTY7qE2vjKncXxytaL8ApBq5GlrNI
RhjTLulIs/kya35wVHb+3pqqdEW8XLZ32ni8rzykRsSwhGdMoG+GBr5TzagGvb63TjGN3W1DN+sU
11N2UIL2gDX2+It1Dfk1asVr2poKEbbDW4eD0MnpsLw2BJeR9do2l6Idk8vUHPcpsooV+AMyC6bR
27TDeD14AmaFM3oHt2baLvIeB2ulmXvhELQ4Ct6MZgO5LEv0zm8bDMZGudVGOe9NL4YNV6nneiLo
qJ60d9FqegdzKI7J0Nx2RP7EnrMrg2jinKKuirzBjFg9Dfl83aXBqS29r7oOzmy5NIyyGFpQPb8l
VfhgKnUHy3avOU2viwRNp4iH/ZzSpJQtgltXNOu5DruNMkz3K+EWmLpL63VUJgcr7PMb0gPxoNXt
Rllil3QaLp8cwGB43/MeTYmV09VeuQYVQTh03eNsz99H5oUe00SIaBmol0lN4aPQzZLYUPvpCaol
OZjThGcntvfmvO2r+NtI1MEBbs6li3zX7ztwmeRQR018L+0wIjMC4Etd9d03w6r97chA9NBTw1x2
XW0cYO0tj/kkTtBx5TeP5DwcPxXJOE001Me48miPDslSTmCsG/flYHKEjvECryBxzpdwVYx6F+Xj
nWt56ofwYEqdDJ3R0MH72vhib/XWYF+0xCA0oDgiKB6ZBVx7jbMyxXlP03mgcQFB9RiCjVZA6VKg
aHQ1HaQCIkEhguwB8WbKeQjPYCdxWHctusyGXLtqRURwAyBxoORErowRCA68HxLO2QQeDyBXZcTg
QgYE8+tTSAGyLimLQpZ9twF2kdFnWmYaU9kFT1gnjW1gVNQYJeiMBAY6gVwAWPwqmM4Gkri1FTNS
bQHeiKvEgF6ybdVE2dFJtqWhSew1ql6qE/TF/c9ktobrxJvMS2Gm847ox/QUkYr4FOYGTe4Qmfud
2bjt1nNrKhG4ZOIV8Z7nntuoX0pe1WLOjVzdPEJv4OiQGZ7Ya9Ouj5zt+dEIdIxtVFKgAy0DPCtN
SX0FN+3Zy0i1jmuOf4T26BuXsNvU7ItjgV0M8GRZH6204UXa2MHJjlyaAg1FPiotegTLpOb9er12
MH7BUzwGns3MBtncXkgn//b+n6D1tO6ER9lfykTtpevOB/Dj+qXJW2qwsbboEvj2cD2Aj9gYFJvM
eubCu1cpNxNRk4tSua12741ixMSMUcbS33QpfeMsjzVjyhjijaH4FfNoSE8e3J+9l7vNYxm3fIA4
4Seyj8y3DY2XG8KHzW9EAPGtF6ngdx7G+li7BYl94xIMinTgMKcdBnZNEjfaXj4XUUXBF+1S9lV9
pKEMTAkx64amtu+6jNxWYl5B88QzXRGal2wGiArQS9cK6UfvgqoIyHVi/eO2u1RlqF9o/sUEGiV0
FP35QtV1wzQ/Uy0tmQqEHUSEudy16TA4l1kFBMFFNnpRJjMTstmleRXM6el93RlxMe96nK4c/9vs
Iauz+TZqG1Jle+Q2/H6RDt4MkGo0RSizbrNuuSdZx5TN5B/5rsarUvbcNpqUaweN5NkqzGJfLq24
pivms5xgBMzZAJEKs+/Oc1gBrbNgclS//MAs8e5DSxlk2fTghTKol63U/mYspPiWC/4IXL76KIvl
35Ytd8uECzStTVtO554fBOahVi7CJEN8i1CbMjxv0cHHDes+Mjhem2jDeCKXgh/pS/A2k9l+0Ses
JhJymDCSxfBCK7GwN7zO+6+tNZqXyiRWtCdT8yWICHWZIMACEYh4hB27YzYJm+IUaLN8SWXTHlU1
GvZqavpMwNLLAvOO4oBPWFge7a8gDFNOwBD99qqIrUvqlvqxxb8PXwIZzqkruU19U1pQHkgdfn9g
rSaNfuRzrl8qP+bSY9f0J0Q6wbGl5YoByzealxkETUiY7W1b8ecUaekXbL6vHUCidWQi7NSt/k5s
qlorhnn7pq+Dk2j5dto24GEfeQKDblJ0LAq1b+u+3S4++7NNC/ysc/gm9QDheT17s3mRhZZ5Xdgk
pbvZkrTVUvm4m4LtcC9sl+YHY1F/4y6rYNC05lzt0lJwHRKuFqhYvRrAlZ08OYvXEFfXC6NIo4Sc
qHmmy9qF30F1uusE+6NyuFOhFxpf8M4HbxLvPlaSdlmDtUBvh/wqOMWhRT6Rb0/zwZAwk5BkUPZB
q+l/+h51Mqowc/zWoM16HnufKVTDgbymlarDbcSxgjejTqpLs+mLK0Lvui+xGPwfuneCt7gcYWq7
UTbhAuDN5MRDtcMRgzpLFayAXlXBU+K5BLY2tV1jBi9pcG8yHQNKem8J/0fo8FdCBwa1tNr/b8fm
MSPGi1z2j/ar9z/0vzoH+Q+mvhaHdEbNsPeWSewflk1l/sMFescwhi67xfzU/KfOwbH4V5C2GN96
kl9isU39oXOw8ZN7tOd9MH6Wz3jkb3k2PWcZUfzaZkdeIfFsMuND5kAs1TKs+gUIGHsxPhWziU5j
BdNsNejSXbkL3VK/gy6nhXnpdCAldFoRPNwSAI0JqPddSDYNSvlDbfJeWfsLQ3N+x2lm72hNXosj
J1IH4Kb5Dt9MFw5n9Y7kJIyWN/PEOIcJptX0SIJzv1plAbLsVfcO9qS54V0CFpeo+Bby5/wOAS0W
HigDZLve9sSdgwldWqdNE3BUdHyjelULUfQdj9X6VHjhLACORjojUoEoKcvdmPQqrUtlgWlvVO6d
aXvLVd53d81CMZXvQFMUq8BNGeLF93ohno4L+7TmSb9bWG8FGUClQb6rT5jWqnBFyLwh0XcZuw5J
ukOF9aOc6JZ66mTpOr5AX7YH3VKT8lzG5c4tIKJZEGK5mYOVmpsR0+zOaaX1mClAKLFdZ/emNXq8
ipznkHxhOM9ElwCZsG86K+HJL2HWRqZ1E3lzsyGSnTnYBHJk1EZ2Y9NeASk+3LkC8a6b8S5d6VFG
34nb1XtHlvYaq056YeY5+breWN31Neo1XrFxeEZf61wNUWHzu3VzdymGbWWV5VWg6/wt6T2161MH
HqQb+2scP80d5+DvbgArxAzIEfOMqOJ8yl/IHH1U8BZXNVastc7cUz/QuZUEwt8neOjvSLUaL2wt
h5u4EdUtQ/PXxLKjF7f0hg3quAs8ONPGXVQSnhWAf/U0/NZyzO+zOs2x9mTNFQewaN1yR9aBSml9
Je2VMWLNp2BovsLYAAHQWOPVFDfAuSm2t6bLb2qQ7LsRfRB+mX1JdFDmV4SDJkWJpaBIEgobrc0L
O6rEaRLdj4z/fjHxZreyLzhSQ5OkVIpdzfzD6RkSBwk+w3CerxwD71aikc4RwFbuZ9oud8JiRUuv
ay+t1HGIPrJWuradHRrl5lyO9vyE4QkdkNEuRWQSmRtC7rMKV0PvbKo0HfYolMmtAuHs2ao5Mao5
9z3DihU0GFLVaVSufY4OBzj3fcoQArr3KCbezAEIRw6RDwbdNuhQdz60wV0gL5yeJE8ATjCouuQm
sutrgxOXOXHKU5lzh8gy2xa+/t5o+lPwdx8me8l2sZrnXNbZjvRK6vo8ti5ch74hwLWLbPpB90Wv
SpjRUBvEo9OB9O8nFRz00BvnwVdqS5M73CTCeWIzbK4tnY87A/vfOktD9ziBtXtwsDKvR9rVOLRq
ASrJ4rEyThJt6pKl9ETmNGBsmdf7TEIhTZrT3MZggDlnkq0G7xw2X4BWGpQqmAYH5PiY5Nth0PEu
hTFMLyJpCF+ws1vtu+GxT7jNE/Lzo1IePOARhHPRptZGM9yi8h29s1P35PXaw7GenCDd0Cocbgen
fWACZRyManKvBseMCh6wsnEGAfnNcDJy/0wMAJzVBju/JDH0KucwhBnc3XrerL4kyF93jgX2PPLj
4AZmeHwNZeilcMC/g3XGPhabL5xjsXdHTA+fm5qPzChMb2qdWRdhVuA1sFyWtAjhn+dMkbIpym4m
tt1VNLLfZWVNcrEspue5A6TRB+zPfccajKdxelbTSCcarEd1X9Xg6oRX4Qgs8usSLKNizIcA9yZ0
A4h5GvH3HhkxqtbMhaYOzbw86rQn4z0u2mxT6kLdMRt6Q18zrENOrLsh8jPcE74J/MrwGKhor8hp
1Ttx3o0Uwp3L8EHHnrEjM2je+Vab78jaYJC5KvBtjd0DBx4moYepL9pTXoio491iVN9TIykn+iZJ
J7Yw/y2E0LUPkSNhsnVIO5wel6NTe7cjL+x7jkM8IhQevsKS07vfGjOuT9EyKuPIaLuvLas/Xptd
FWI4MwIJjtzT8q7KmJBuAlPUp5Jx/KmaAgOoSFKEh6Bqj1Nsh9dR1mX3vpHYclX3htxHacDCVfMQ
PWnfaba95eQHE3Dzi4+8Wa1yv07o6k2tcxkSSYGNxtH4fmbCGY+9RtI/2H3fr0DLQmVia38rmPoO
K+SJw7ntm+ZmGq1KbCQZtPDTQYvB3nIh0a4cUOWPIrCrl6oW8RPvZMCjBLyeAYbl10HvqjdBUtEM
iCGw7wxI8o9Gms1XpPAdJZKOn3luez/cQrkx6DO76lad2wOXUii63bI/QlfP1w3nh2kzZfXiow64
i6skifyHrp9cYhyb7IeRiISatbMADHg6Hm6DyvEeeI+orcbguevwchs0VKQOSJozo/BYx+P4PUW+
7bAZhSSqpUV/M0rU3RAXI+MmTryF/GLn9VMyBemVnemQQLygdeTaUvkMcbhKfzhtld4Bb7rPEGBY
COSL4IgzNwd0GPGwUqNV13Nlk/LbDA2oE8YxYF0ntKNnnUXDkztMw8/Aj6pnNEn9Lga4w/iWGbda
jRV9HSKf+pvCZb9Z2U0NsVtMzfVEunewsg2mOJ2cdH2QxqCfVTgW/nqagw41GN3/TRInFZpCmSeP
1E3wZfzSbu8SB5sxQed2BeVPZ0eeOfKAmZsxuZ2csVrxm6sto3/xFKg2cLZFLIiRMXvD3XeZE98F
Sos9jl25LvBm0mCibbRne8bZ5po9VloG25fT0FYnk8Sajacdwayzo8MAUWQlMz2vR79mJi8ACXqJ
1W7dqFDOymz0rdk17aZxXcI5jR4elQSVtRlloo+NZN66yrOifqId2OKKCrvGXDMIK7+lE9jdbUuu
NJqApJp/LkT4cyCw2dqW9+qEkfoqoyJ/KcOm3NkRWM0NWzyxolOfAmmjXceOiANdHGMp5FnNjnzu
3TqDFchQkXm9u/Sc7cl+lQOG+DYw7QcF5g4gRW6PDt4WPN70r8oD0hv+NiVPxj+Qxz7d+WlQ9evR
isyXXsEK0oWrnxkMtrcuAiEyE0ZLPHUzB8htKIaOtYSUYQUw2PyhKgy0y9gyXCDtSfAN3FfxFY6j
1xAiGo0XXdMRZpIYRrSZ6wYugLTTYxKmN2Lu4m9VIa/CqUdxxAirp8sGZhIX7dQqmEAKwhG0tQ26
Bvp6LoPiay/jbOibodyT3beMK+reeVVypnXtlJrRFJkG+I/zARedadgmXYcmFnuVheFV0zIYHqw5
OFoJHavZcdvNrO2MGlZ0lyZWZ6+r859RYnX1Ou48+dNLaEetesCwm9Qj0CQEv/DqOWWw60tBuATf
5rwAF53uHFljegw5ZkEIDVy8K3EdJqRxMBj9oYHyFdCP+Is2ooytxR7OJf7YxywYsy84gSKG+i5d
VzPoLmvMq9jNUs+/SOucJBTBGTEfwpM/50ZDIFHVHfxYQVwCbpJ+axAI1ysM8tgdo9hdkvRo5G+x
f88XqWHq0+A5NBpFl11aIPu/B3Pcwsxu20Ouq34XKhJ9qiyklZLOj3rCu8+ExaxfQruSN3ZV4QKm
r3v8T5X8/yGUWALqy++q5PNL07x8jzpmFe2HUvmPP/lHqeypf2ARQNtK99RGAK5Q2/1RKkt7qYch
jiC39RxENx9K5UV47Pj8MTKu33Vif5TKjvkPCm+FA8SHo2QufLW/QUr7rMHzuQJCWNulecfwU31S
jip78oxUG5p1mr1FZUi31i+DJa1k+Ju62+VKFsEDqN9AxmGB+FiSZ4VTOEiAuJJFRgV2+WdN6jXo
Rc5Cv3wPf62553aZS/gAc3MHbJrjL5/5l+I/bI0AlSuiEHJeO7pw4rrpsYV61fzwty9En8NyMHV4
fKzPdopeZqYq6xn1SZO+pVn6BkT9LeH//53LuLRNJN/4n76j1osQ9rujPnAkU1vlL2B4hP7rdIz/
jVvHWlXIldXSujE/qc1DLfDyR3yiHqnJ5YgsCEGG5V/WRfIXH2r5SR86NPgUPAsmCN+T6ZEh8fFL
kj1KrlaBjowWcr7XTXdTOD4QZfmgexrHv7+Di5L0TxcDxodngNodyfDHizHdK3k2S31QVUM7swFe
nzAQwhYYv6AYZIju4M7AeN3+/aUIocx2MZuAKQOV9vHCXl12Fkw8fdAV5P0OlwuyAiN9MBL+7vef
8bNql1XvL+hEdgUpBE/1x0vNXdJNcZnrg9GBEEeMM20TSwT3v7/Kv9gvPlyFLevXZ8tnbN0bXcZV
1OjSER8f+nwoTmTv/Vu37pfP8+nWDbgdSnoTLJCsmzawoV+Ih8jW/4/H692l8nF5LCBLeo+Isx0o
/p+WRxnkrp+XOoeSb8ECED058QRdjzfzEsCuAkEnSNUm6XquexD1kqqc2RxqK3D6feWijYB9BH11
hE5Yl8XwXUYxbaEkoAyXYkkbSd8Q39nHcDb7s5YoqRD3EENgqbICg8F/QqhTvhUpZ/6ON8ZBjlV+
S/fCgv5klUeXdsxznxO0MOSjS+76nK7KicHCkLCeU1yp4bqZCFVaoZzyMTaHzpHeS7ElxYSTLMrQ
+9ZInBNu+uF7FbDLm63H7+6ZXCVxygsUXH2yjiSe8S0EajIv0yXnoOH3MSzlvOQBHxrkLiYxFerr
0IKdjsyQnl9PCjNnIAw4I9wdcqG9oNa7SgTjNqmYHRi1Nta54NPNORsXyr12LdvCIkyPzSUKCWvw
PF4BaHTNXcsED80M8MmTA71tn9RzeYFkB89NjmnTV2h8iYGwHgH6uBdjaCbP4X+zdybNcRtr1v4r
X/QeCiQS46I3NbNYLBYHcdAGQVMW5jEx//p+krZvW1K0/XnvjX3jylQVq4BE5nnPeQ4a7ZM7ZgmV
Q7J+bdzCeobmS0LcA57+Whd2v/CeBvAj2EgCQA4S9WM1AaRLVqRE8yc14oNm5FPcMTXqvoR8NNdx
2tS3bp9+MwXfaZ+61jOptW+TGsMH2gKqq1EvjbFS9G7kFiUebW5S/eEENEBdUgTI+3RK7CtW9I4S
2yLZD1EuV2wDwDLl0OIZseDAX9kgQs4RfipmzFH5jf40ccbIyIfY5w7d4cbo+zR/cNnnKsJKaYYU
j7h8ZBnVV88hvcTrxcYWUTR19OgvFr9SBJ7oS7AwHyoaktGhE6fFJu+QUdbwF2gaT0Am1TeUedfB
BlrT8BKHtRFsLTHQz4DvmO4J1yzbk8FE8dk3SucRcH/xjeK46sjvOG/LjpWT6T4QLWbYTxVVWI9Q
qrh+nBYf37q1HUQ7iiqGatdPRXBqp1quSM3yFdDsm2GBxG5P51eUGfha6FZRTcttZzOBxS/FI26Z
A3/fyZoCDCcf6/ipK41o2Pd+mb4FI4o2o6LhBhWdaHsSYGCjJGS6H9m2vyztku2duu9gORitlezS
WjqL5nNlzaqlSxLe1ZSJX5agVl+thXvLNsJZbMC7q88DGa5XzgLOtYc2cCimijfb9oY8EilKqDcd
cSmKjG/CiaPsSxNZENx0zUo7KWvNOfIbpYTBKRT4vHkj+B4iakiMWVF7ExdufI6oBaUUKA/2SO4Y
SWD68w++3thvGfDhh39IhxZXZ1xP8a9lHTiHMnMxjLiI4idb9C+1moe9LCoO8EHPhbDgnzuOOJxU
qMHsRkeduMj3VLL/2vWtt4kVYlhjHbpqwDM/J4hPLqHuEJcNj0Lv7qNmRpS8LVPkw83QtcE2yrjP
bWrVGON52bPP4PnaDKYdlkPa/Zap7tbFmKmM0i/4jbLLuahZFadLnNfzpmSscivZVO4ag7s+6+mF
HYgCIDhQcb+0rG64iRgq6OdubfN7W0X6ltBUcesDm3jLJ6VL4ztxrqJRPKIvyOPUc0VlLKgQYUPM
UDnV40PJr++ohduIMUtw25X9+A7OCJtIBNBmHduZfydcwv22mb/htvQ3bcv64caGd7cAY1lZWOI3
oYdTe+XI3r8Lq6w9iRGdF8sglyGWuwbbZdFvUnI568IC6+6OvDRCZHtIlA+1UojxPXbKq7qEcxbB
weMKNq1tm+S3sgbLHY8SLpYq6lvV6H01h/pr0PNcTGMT04ZaCHudoSKtkjAg7+BSmvux6uLhf+0y
oHLmyGo16GvEMRdxzsCmn9EWot1AnJM1jp3EyiCyf04jZ6dwNa6HqqWBVC6siF2FZL241edk4hNa
vLBER/fatW2ocd3zDdPjaLYfrUfl41BHTLzcsiT/1Bd3qmftMSJWjzHgps8Gko8DJXU7iWF5FQEY
PMvQMn8JRN9do+awH636Wx9e10G5JoU2cRXsiyCi1r5NbiWptxcjTVGbpri7CdPlOTHl+Oxns7/x
Z5BF9iKcw0IKaAsxoritjTa85NmrB89hk0gAbJFGInXJZ+7np3YwcdQhoW7jiJoQiorqW3tWGAbh
fOxZ3H8xHGRUy+OhR4DDvjKSmIRGycrblqw4ZuELptICw8jCV4rCrxdZ11ZUyfMd7Dh74Vx0J48B
mw0fbkbDPRSWY7f7Mg5WlojrkbgCGuqKImIWs5RDHooJDsxCx5gznWREJvVrpo8l4gCAnAHSxCqv
ZVKsZIRxBE/T2MBIL6zPii7449hIcnJeB6u48vvmSCNkv4GBOFv5JmymynOv59HCCMPDJ29Z/8Cy
hfeNRaMY7OY0NvZ2MhTxkVInOcA0KUDAHO0BB8QqdHtJOyR78RakGZAU75uaUTxX/pAVv9a0u2N3
iryryfdqgakvaBW7G8ckGDGxrs+0a2GU7dquuzCXo+whZRpCk7Afpduujlt7s8hei3VKqC9+ZsJL
wnLwMKZyYk4n3IgdwhzaCRjreTiWeZptcAf9Yvs9TnaNz5upjabbJN5ZLvcXC8dw5zipoVMXBqZ1
j1JKw7bmPfepJVdVSliE1q3uYDV9t52a8C2LnWzrMXncWiYWJDoIxQtmtOlMhSM5gClqzU1pWz3d
orlcztyu0XtElr1fZYKan9zDvJTmhnGVTI7p77yoYH2zXZZv5L4eT7EHqWS0g9xhlBK3aPNjASiP
cqy/y4jpfe13m1Fy/pz9GV3DRNb40O932GoBitIrMz/gtGO9scbhpot65rl+yz7ho61plqAwiV6w
r8iCtrrmhneuaZmKkpUI/u6gpkflP70fFALhoVBw2P3xoEa7CPcA76ctxFNvElPKWFPpAXkr8/4+
nHnM/fUR46eTYWAKDAC8En2d6Bw/xAIVrqwiGuscjyObsDKkYEiUPI7LMq6uDXuuflO4/k94h/jp
TKNf0CMVyOBCSvljNLBs2eDYbpazoGB0WrFK0BKhiK9t0rZ4Iz0aACSP2Q/Crrp8PHbIKwp3H1s0
CcaCBFaY5c7bR//VpHiu//Xn8YGY/uEbEKSIgRV4nomS9MPxpJ4SIm5kPQ5xUdiAlFTxraJyheKI
blRYkZF/KeDD7JWu4lR0Z13zrGX3+paGM4YI/BJsZcqjbzX+ZrY4eQIrKrF100l2bVtJcCrbtKXA
SQU49puk1mg/B9YXq7KcOLhuba8IH6Rt2m/SBfuwCvjHHlqOdwftjAdwCHv5yUwS+Iz6qVgCZPTX
45LBaPnrz+KnGCfeEPLpLult14XU+xMCoB9DDHUqO3QuNFXHUNUKVzKZP2m/NBg7DwbbxhWBQWvn
4Fxjnt8d//ot/HTODiSGFws2mIYsEJX//v7sZtK6dSKSA502yd6h7/2a4NLfLQM/KRa8CkKFRQOO
bXkMrr5/lT7ph9DFpHNwbTbPbsTCVULlWTdWwDnDzSosceCjznjEhpe//gWtn8wzAVsUqfWfQAND
fjwOE+S2hzYf4wOdtVF4yO0qOBlhGHwperbGuKyd+TYwnEBL+E8ZUxKc5s6IpXZwonVX0eOh11v4
ag3ub7mNuprtJDXPB/bfwSmtSvWVljnswkaoOLh+vPt/XV1/7+qiRfWvXF3l15/gNVpZxuX1prr/
/i+WkE+ofjR/6m/fJsX4H6EarA1GRhwDksiyNmfxR39w+MUnVk6eVp5Gyvym4/3h6fI+sV6Z+sd+
t4L9E6EaztGPDyIhBe+CmlembP5PN16PuyhZ4sm4CuUybWSTs6tPQ4q+eg7DBCNJInJS0vXQqjdo
is5wVZ7cmPro5aNJWuhS6VDXS3vsqm4XOgy/BB/t0xH3FNU16CfUO1NPXZRL+aVwkG9Yjq3b9qPH
moOZvCHj6uPD/mi6VkHu0izpP3htlt+3nFFuzeGt0AXZMUaop24w21fO0/RnL0NeLhho6ukNnDWb
GY47RKYNqZu3p0C3cMuPRu7apZw7ZuoUQRMuWOJnqw2pMJoTKvUaar4J0/SEkCdqu3rK48AltkSK
tmT72N+1MkgJ+/ip3DdBDFxx0lXhMtWt4QxYaRA3ypz+jUwXi9eqrl+rzlzYIs3mmt50dc0BZnz3
i4FS8i5hR8/wfb4mN9TczXUavVmxhZMrtXReo6cVs6jXbk/VOVSC8bw4U3UBUlZR6upPDdH1YvT2
+ZRkZ18W053NvmtXz92GnMaV5409MGzk+aHs25Vrz/sRX/5FNLqOPaWYfVLkluRU+BfXEeAEu7R7
kDO1agmd21t7nOUhXGpB2I0g2tHpIo9TGpEuwrbUwxM7b47Dksc6AuwEyATk6k6+qWvlW2POnyTZ
pYded8+nvaCGvteN9Inupsc7Pl3VI331Om11GheavboSI1pF1d96nMLltESif86zuW7WToBOPoZt
c41bfPgWQKXGZTx3BI1VDhp0sMt8W0NjTumdCWBcMigabrBftboKReeHP6qv1ET7X5Rwrl9ZhF6+
pCnP8zUkn4awbyOjS+mjeRzYNST3sFjks0W29y5YHF6NyUT7ICgg29GVbV8LK8XUEvdVzLOwI0c4
V/XG4rl+GGcx3ANe4qBTpNOrUUbtUZpF8CskZa/duUBBGJtLAozbsWmCe4yKy7imVrgyXkiLu5fY
TnD4DDSql6tALdm7XVcywGTHtjsyl2ITOBBYm0KUj3yP2We8RfHFm1J1o8QcHz1iCcFWVGNzisPS
BuM8R8WGy7V69GVj3vKsxqBuNPy5qCL7phkIIBGOKGqKxz3sb/hAuMtfplKkNifXCNIGH88EXYJu
yiEx+VdViqiDdRIMc+rCMg4mMz+VuDZLgqzK6BbEBwjh4YCWdj9TMTEfYySyQzO6F+FzLqltMrlS
Yiaa7TagEp67Z6uAKLzyBJwJAoRM+70e5P06q60K8IByHvreIfw6J4KAvE2sL8bkcLaxg506ePJ7
uyH3q2BqwEGeQfeFQ7b1JSDqlvvlPlScyVcJlP7P04e9CmOdmV68hHrOYGPXS28+2AucJSxZnls6
Z0s0xmHs2ycby8edkfmBTrXj6JJYu4aodG8q7fYqtO8r1w6wui/mO1x11lWv/WEEciPI2Sq/Q1uA
C/67j4zOahnkW2owig1zKJKr+M5EE5+LlPtDO9JMrGlDeoT/yN8kjYZILe61ABubq/1sHNiOaYrp
ssESDkJC8ddo95v2wcVUOVyF2hsntEuOyhd1m2CcC7SDbiQRt620qy5dBOHn0J4IA5vPpfbehdqF
l81fWzVcEwnP12FnkuuxMOyJIDN30AA+Q4nAIIatz/dm/H0Y/Wh8zLf4U+9N7QEMMQNiU7p1xzS9
dNgEITtwQp6vPe0fLMzqYUg4gRYTcu2ojYbmmA0kFrT7EGa3f/BiquvAQOcrtt/ap4hjsUmEOrZS
XXfazIhkOewticFRqBmtkV0d9qYgi49t5Nkw0cZ6eYWNqW6CabR3LjV8FpfRtattlGYEhcH8sFZO
TbU3nJLDPM6MdQc78jx/uDE5xrKxxUlx18xzcC8B3sYbCNP5XabNnG7QfvWq2DxmSSSulyJotog8
PhKbMwm9zNLmu0JtiR49Ct42zIM5Z2v76KKNpCQC5nOuzaXzINrPS4bqbThAoK0guXNao+GWwJba
4tLE+YdVFVJ48TDkYXjnaCOrrS2tTmXOG8nXxMSEpL82vuZT+BZrKyxK4nixtD020UZZV1tme22e
7aR7VNpOO/VcOqlhPjvaaosWgJcincJ1AM4Bx4P3PmKFufeNgHqXfpp3pBOCHa1U+TdNHjgvI5EY
zL1jZ+PzbbFqnVljjFPaJfiAm7ho7qnfhuClbcJSG4YdbR0OJhW/2x9+4oBczdrL+nsuwvwcVGZ+
SR3N99RW5ESbkoUwL56t7I22514V2rqc+zLYGL22M4/iizO0+DmEkT0U2vTsaPtzB2F2xyAFTzTL
ofZHD6a7FrZX7ubEwiMD2GkvtKXaGDBXO2qcafNNpiu34xE5ZYt7ZeTC/R0Z9e8++W/3yYHPzvIv
0g/V+PZ98uHjB37fJAfmJ+iJ5K8Y1/1phxy4n8huQ3q1PEQLC/Lj/+6QP1wehHhhQgZ6g8yB8g8r
h/mJYS17bgI5v/Ei/9EOWf6AAdPqBaYVl917YJJ/kPL7Q+NcdN1Qeol/NJtiujZSVW/GzMruJ+lk
X4tyQDn88BvCN8Z7mH3YED8MiR/exNBTxgW/Fo5FbGrDxZZd+JQt3N7XjTY3xh0FJlfVh/swLFn/
182HFVKEGKGn3HuanW6869tawi4gmw6FKPXzr4M2VQ6MAp8AtKSYPT9cl92HAxMDiF4BxqtY2zMH
bdRMPzyb7od/s9RWToCb+a8l7s4ox+aZBtPw3CWNfY9BFRcoY6zwW6etoZEx3GSQ0lFkyyR9XbSF
1A6j4XmKmmJtEVP9RiM9PtMgchhEtpN3qekNYcs/S8WdHk03iwdLkKyXPX/zCsO4q8oUBDtWheg8
EG674iyO5TDCPUqkpJL2yYrTLGWGtRCbxo4Vk8yOykMOVnJLhXX8KmZJd7f0CwJiOqeyIpyRP8wi
jm/ZMeBH7avokIx5tKc22D/CWCSeWTEu2ywF/MsijlDxlzLOIYPN+NZwo1s9fmiKZ2js4Vz+dYYv
WSPQth6lLfmAoT5oGUuEWXPswyzdgox2lxVpBxqCmym4bhceaToJU67MoPbPyGkBD/7B6+8Hr2gO
0RxXh8wwFacQWsAItxV5tbYXt35o8pHQv+fjeyXLflcFOXwMAyX1VkAsN1d+tKS3dHJVNNpSE/CS
Ixau3N7ufMIiFazieJknRiuRF7DtdMNuE9G/u81V2d7S7oCRb0owmEq3BsU/TgSGTSorj11ayHjl
xlN08bv6m+Jv6Q9mtzQJqWdZfRujLLdXciQGuUrspXsvW7Ydh5DA8FPYT+nVIMtmuwRzKpnSuMNb
LQIOFWOLlRH35C4wZOtx5ICyI6qAg9eUAJRcOhWlT6Blwmm4Www/oX9YLAQa9p4Ykvtx9uILLTKz
yL/y7VqgguKiTfhsJ7sE5X4yl5ahxpk0dRGeI0XLSCEqcqR2N8ACH132X8L6HPm8BkXU+AmWB1tN
0XYsYR+vO0HS9xCWQvek4yslwcGknSK+I4brbKeKDHxLCjF1JnZXRxksKsJzwDioflFmXaybToS7
NIa0YnidRYN1QG9rJJkEZ+La6gLA6lhIVlNl3wNLPOSj6ZyW2g7Xs9niRDfL+UCIhs+9n6aaBhwb
zkXpt1yBdtmYZ4Yrs7tRqocg0YZUG6RLd7SKttgmRJWuiMGMp54JFEOuIts3Djb9VVUszbWrmv5I
kUBxPwsMYczDXGcPRaW7NwJ1t8TcmFmVfmOo91kYjGpzP/vqg6PapJgEVlWSqkcDR805HxnNqBJn
JXq9eGhBMsBgAHPPuQS7v+kSjYCJH6/AT/lrzOsw6/vsQrfBU8DMnykmN7ZRyUPaRfcu9R7bAh7Y
miY6LLSJOTCjpoP70C4ujRyZqz/tanyk8TTemGRArrzKXrZW7qKCWql179baj5wvGeaJ1rmigqcg
ER6wx4xs1d847FO3zZRSDgGe/Vnmtv3iFbA044w9/VTHnI36zntEY+mv69HNJxYpxZrCNgWHOv2D
xru5TBUiRxYtt2bG3UvlYnpZkHp/zSI2qNVi24feCOhNFlhztpGKJrB2C3WZpVmsR4U0B9++ORc9
vgqvLbRl1XozXc40mBCG3RSCbHMC+LyFGkx45nwodyMH6G24EMMBCJHzaVsy5UZlExa8J8nMQ8SX
A3PnZOqmdcyx8JSQ+rjFlAKt3XToZC+zhYOIZW5Nv9Z4Mq/ftcovXjiN+Je4i3CJR3z9LymQIMvp
6SHJpvJWDH2CPT8yHzGQ5cyq7O7VE5GtwXXlXdPE0XYm07PLa/y8w9L5V4RwGNjkKBtboBk5i26c
9A+JLSlIipV8k4pLWsIrOpE7KG+YaasDnBtxq5STracOPUMV4/wQiUK3nhrwU7ohYGfOYe2kHHje
Zuyk6yFVGblxnyUzj25FoNJDgumPkqbe86lPB+URseZvZNohlZAWX45QBuNdgWQEtzsPP8fUT8Sr
onbUF7Z/SbZajCE5WUOmDpTeN7RZi+mXouuz9SLr5VEOEpN3mHqMDkFbRCuvUZ+baLROC0biE0Zv
6spz10y53pr43mF4+UBTorVbqrTezGPDMYm29vi5bmp1kYvLlF5ViGYsTM2BJ/r0Bgglf5Sx7alV
74qJcJGkvsCyl3XKVXl02u6u66k553wuRde9mI2rN7fo4CIzX2aD7M6BOqc2ebY5C1Dl2FVuz5Mo
M/30dqliiitKqmu2vaAPamY0WWxrc1q+Aktyt2E2cwxuE5bgGHA1Ce92DFdRPPf70Swex2lq9kk2
RrgmkHX4KvNNX5b5ndRKklN6xz4y6k3jtr/jlP/dH//d/hhFk5Hj/70/vn4r1Zv6bof824/8sUO2
Pzk+dkfGpCTQA0uwS/3d8CxMizpX22K7i9lYO57/d5fMEOIP3ZgsMFM/QUsCSFvhMgH9BwZnROjv
dWN2xTiBGdjDqGZ+6f6IM4XZ4OdpNLnXhUV4fm25nhg3riAp06x72JVdA1qImAsD/0JW4bkqZx7B
rWMaKAdLx1X5kNOdBRxWKVe209ZYptYOD37IFY1uOlAt4TX5Up+z2IbPuyta8mvjuTOzJJ5QcD12
B7YiNxbtOlgm7mmwG/WeRSM8rcQjQGQZ3tqOwcnlgIsJooK2hIw3Pxj+sojTApIQniBVUcQLWA/T
ZY/rX5mnchK5s06VySHSa1WiDnmDceBCoWL20DZh8AoRRHJq56EruMmGtL4GNxgjKM/Bi8Eor+Il
ZnfZTkFuJfsaOb9cybkstrJK/NusKd3XBql2YwTV+IWuE544nGl3VT9Ta9LGjHjSwaLOrJKxAca0
MiCALUV+lVL69cVVTvNiKYlcLKokeK8C/z2f5rNvttiGMB7MV/wjvBlwPN4mTmIe8GeKbZfKYD2h
S/LfyKC56wFMjGtznk1AQ9FAFLKmaGTF1pkl0Q4prx2FM8DPXYpLT+DnaQItf2W1M6SfxZvvAmXN
gNZSrUgnbFwJfRgJptI0+cr14NylGXTE7VBZxi29T4SaHbc9qApOBYel8jFePLbgfl9deMR664EK
E/bDFMfeYHOzno0KWC3WckveVrYmCQHZIDhDynRIxHKddw6RmaS3+62wqMY29Go4Uni5k6NcGK2l
9JPPYbN8MeYCMhJE0T3dJcuVHVvLO3K1dxUrUT8s5hyee6OpTpUR9QVmGWO+nfrFHQT9S4PdWS5b
z9//je4HmvPGcCzqWdaJSSQHa9gQ2GV7TEER4ddF2xvzauN1YZMGO1QIhBVBKctqGHM1LlszJi74
/rFM/Lui/s2KajmcyP9qRb38WpaK+P1bmXynPPz+g7+vq579Cf840QaWEKwK/K//rKu++cnRs9oA
5Ikej/2pWwLmAv+X65sspkLrA6zGf6yzwSdPz9I9pFhG2tqC/w/WWetjHf3OpuDZNgNCFnmoRxrS
/736kBdSwVQx54ODxDbjXKJpgvrmUZ4t3MMEF6yU/p4CWGaxGzu3wUalWpgvmua0W5p2xICcm4bm
tHXYbGJs/MZKoURu2uC9HroQyJg7X9NWa27spJ/EaoFgDC3NYCCUCugBi5szCDSkgnDlLTi4VxbX
MW68NF72hrCqp1bN7XFOEbUFnpYtTU60BVqUma7s3Iu3LVVGqZ44NA9Rhi3kYDYBngmBQA8WiC0x
CCaqklaVK2FemTXCOwHgEFBteUi8JfnVECJ6HwFZ30z8zIszQyWFLhbYJ8Yu2iftKRPwLaF3lGQn
sraVMToXKuzyaxY7js8V5rhhVMZeYJFbhyYQxlXVDZjLxzCDoxylw9rhQ1lP6A0kwkFn5UWBYzGo
Q+7e3IHp2/IxC8NDaqQP0DyWuAe2pefaBxo0o60V8MnbiS2OkDeLS8dzYIelmaKsJad+s/fb2zj0
KZTjFMBgzbNqoBCgd+lu9HY8fgAotn5xQ6IwMrez57KbbbMa+B7QiGeCOd0JatwL543uQSjFgupz
QqRv0kgj+sZ7P9uXbS+fppzKsrSX/r4AaKVtimF4YzMuZYtoZutCc3scB8XXc8EB4BEPnaM0RvMb
D9Jyaxfi3hsuNDmWGzXaDchI82L3fVKtVWXJszBUj/pSR59bEpW3g0qdNdoLkjiahlNkPDDjrtjL
csqPQd6GpwBe/J1jdvZNZlvPyWi7m6wyM8h9/bwrmyh8wCzTbF3DKQ5sTIFGMuuhOi69D3tGV72h
vE042eNV5Fb7LJX+li3AuI57sgPhUvEwC4YqPKRB6Ox6t4BkOY7vKGfGrrJtkudxl4t7LvJoBciy
uVKLKFDKArkVQNM2mbTsDaOfu4qrbQ2R5boywZjie3U3RqxecII5q2XyjF2MSAkZ0uddkhlaRz3J
XtGL5JgPsfFie150RVBYa+F1fTMDRz16vtYfjHje0ogyrHO7jc9ygBNRctmOGOVna18TT1j1GDs2
nLPCbF27vbMFDjMxQuvoA4wSu4r2LmmJSHz2Q4a+OwXlCVyxIxbbxUA7xlHs348uICLkKiPw+wfL
oo39wcEs6tgrp8li8SRsrgVatNLk2m1N767zGWA/T/ZSdKteELrYUf2HyT13k5nXx4Ia+LP1HEii
+sx/IIOv21DG7dYWNH69TCQm06uxskgD5NWS8tukJijdfVvRysjMJ7HHhy5LeuKpUYSgcs6kOaSv
Wda1S7lBKis91DYHczdYwmDZDJA3WNn6JIpeCxyTxFFioanGRlVweY7VjHiCIw48Ivg4fn0foSja
5GkJobYpZJdFh7nz7VdMmWP37mUB4dFXPqOgH1bgv6pj0pUS2aAMsw5TQOmGJHDNymHgGpt9Fz6W
We+CQWywSNBZQxstNxZntn+f1P9fmU+Cmjwf/++zz/nXX9o3lX3/lP7th/44/Tif8GxytLF5PHHh
6r/vP6cfKqAcHDHAkWDH6unBHyYaCqBMzJ4+Br/A45nFEeY/I4J/9FDWdp4/uzdhLUFjEjb5M1O6
nMd+fCjL3mDrGA8nWSwBm0Lgl5beK0pm0nN5GrzEnuviKkGt/pWGXR/9jeP2o+O3LotQFz7khR/C
8uft3wAPcG+tVrmnKaUDDZinUcP8od8XXag1diUo1xdbFcW59b0m3QxW0O9giyVna/JxnThtBDZt
WKxtLWIoPrMjz10E9BT1uNlBeiguWQbKvhvH/j4gp5Cu0JiyJ7by49E2Wr+nw8QtESDGECdqrKsW
/Sq4z2O/uG+t7sn1s+UKdX5CpPWii9s4yz2xhvZ+imS44/nq4vrpOMCNsjtCFoYcoLUOYlDT1v4Q
QFDI8sdeqyKe1keSD6kE9Rver9ZPXM+Nn5E0e25Bra9IrbQEsScevA/1ZXLT7WDCf1gZZjmdWq3T
+Ag2UORZ2QXQKkRarejgV18eS63ymMg92TS1aiW1BmRqNahJwHJDDkEjAiHIA7bhO/ycaw3JJzy+
M7Su1BY2IMNYq0251p3SMsOwT/FzcrG0LmUgUI08oKghn6Cna/VKkYA7mGOFCBaX/anUKlf8IXh1
WvuatQqWTcBGoYRbtz6plgN20fIGisV4srWCxnFdvqVaVUsD0T1g00Jq43GabaG+dTDkYsu/KrQq
t2h9rhGesSnDvLwjmCIfOq3jSa3ozSD1Hy2t8rla78NDYZyhl+4iHsEvfFbIgih9wYWMSvEiEdZ3
QuuHpVYSR60pIlgbW5T76WszKnWLUaA6pVqFxPvOaSf9ECfZeAXv8kOybFqcDCvjQ8qctKppa32z
/JA6Xa16zlr/xAkw7HxGDCtyjm/4yfzrUuultnTqs91SSdlrNdXQumqsFdbpQ2wdtO5aawU211qs
qVVZ6CrphR0iSq3WbDMnrcGjayUXbAaibvgh8GI7Qez1te6LxcjjpIEWnGhVWBZhymM5d14SUZjP
UF6nE7qbCS8fRTnxGOuTHGyGu9aIltcmry1nZeT1RLNxEj0Gdubc+g2EKb+O9sPglZfEVN29NcTW
NnNkh+o7LFnBNVl6DO4bPVXqJmfjqo76CzWWBtMU3w2vZJpymg5A80HWZNfqN7ApVyFmNOT5Niye
WEbqy1zmy6GMGnOLK8zZJgYV7Hgm6BNgQFev6en2t208N7dFVES3bWxbG7dx5ZccJDQ+e6OdnlUY
kyygS3h+cF0McKAtcoPglogPjkspT78MJcQOukjg/hiNM+zKejZvCVkKgVeBjNoZK0z0BKcb0xS7
xrBe200TspIk9cJArfqaYyv2ETmL6UYuXgGEN3OSDN/YYDxFQGkCjhFOEK5h/2IwTERKOiQlPUVJ
LRjlVe3X052Vm+K5xXHAlKsGg9tQ2lw55nQjMCtPCV9cxJHA2oGDjTQSYpxdP2KigqX/IVSQt93P
kVfU3X0n437QPXfc7UeIzspY1p2fFlTE24OVjQ9tOkX+uw0JF5Z0TOxxdD4XQzo23tavHSPbGYxV
0q+zB9krIxsp2pYHFw+3f0/sf3diB7nwlx6BmzcI2W/l1z+roNZvP/THad3RdY/Y9UkG8mzHNPuf
fYAXAE80iYQ7DrKk+JOZVnIix9eqQ9RoldIykQ3+OKx7nzQQgtM/SROgMfzRPzis/yCJ8vJsQrjW
TWgCiAY/7gpKsyfZEGfLwYuEw92MS/EUTdH8udBHgChynPWftkmX31SA/0dTz6UCkaX++7/0NuPP
2gAv6OEdNh1cT1Rjuj+a5vMgpkPenQ/TlLZ3POSGteuOf1fDyt7qx1dBecb+QPCYh9+Hsf1P4IfO
UTTTOPHEHpu0MFmp5i6rOBMkwKm2pjHmQIHaccPWx7hXozd9/utfEvblT29AuKalW9AIyvxMauj7
2U+G2eswarKuUzECDAxdwTwMtuMzeYrbI+t4q/YzTXBiVdNDoXseEiNZK1M6DzjziLRWAO1vFAlA
TiWC87+/jNlutjL+27yaiR3J3CCEMdUpc0CHRYWBsT/P35j1ZPeSpCtVO/5yiBEo2Vq5DaUWKLHk
Q+e9LlgihRUJPG7ayQHYkMJjZI5JPLrUOZ9bSgIeLYDkl072IUQaVb/5aDbESqth/oaxGaQxvrin
vC/nvUqnkrgr0bk2TNDWOWqVeDvN6kuczPUrCgE/OE4kTFQzQSrkFH8f4DPoOEnVZnXFR0UOJRJM
A9ZoDrbcM7vi1zQ9ZaHgJNbjXJEPBE0Z3zrNUp4qO+DZCC+XWJmXtHdVPjCxH7wRRmHHBE7ByrhZ
5JQcoDqPG6ov22PWW80dROvwuPTetHcbkV/B1uPtyG54SkHVPzXp4j7w7eCGU6Q3Swvvc88A/H3G
lbiOGPmvk7GcP8ddWL325sI309SleXDHgHtoBP0ruzI4uQJlmenk/G0Ev/DZbPkRBurqGQnDP4UT
OcQm6sRjT43Hc9qN5WmqyFYUhc8ngkKNqdUuRnx6Lp3gqyzP662qybuO5f+wdybLcSPbGX4Vh/e4
gTEBLLypeeBYoiiSGwQ1YQYyMSbw9P7A7hvRovpK0V477EW321JVATmc859/GECKFEweKVAf9gRJ
rWFhN1/ciH+Nc1QcTFHtOT4Qz4FzlNsr+NNsZyw2pr1I++II+VPecFWMG3h2GD62TtVUWxOvs6Ns
qRu7mYgd3zU0OFmUX1De5juBj9gNTqLeugjj4VtuTuR2dV2+KwvT5NCw6hd0pcNjFNbzdagG/ios
qvayjIKVpfnF4WjImwh8HQ9N5d0asTmsXVyrtsLNQlLPknI9wIiFX5BUwzfyA6c9EL17G7u8iWgI
A9gGKIpLDPZhLhDg8X1k2P3qFwh7NEIglIEak20sqaLoIsxIfUG1M19XYzJ9tEfUcWTP5JuiUdyV
edV9RWyO6hPL4Q1htLi5GzzbNuY9Mq/gUS9LtCAe/dvU8OtnbMCgqM+8CVfU057h5PS9yQf5XMR+
dCra/HkEZSJqrYF8FHw3+9AcVqmBznvVRqUNcO+9mAQ0PNlR1D/GNmtzZRsYFdiLQtF1ixc38gfS
VXxJWqHHolxMo3XCixK+0e0i5aLgKh33NuxG77ZHavVQpa187j1RvxgEb2xnH1N6QID6xSm96Zw5
hvdBB0tEkpHhTB1UY/0aY95crVNnMmA2AVi+/bgA2doRRrJx0ZOs8ESDwXE9wgn+JFsjv0w1EXDA
OjwfCybJCRZ0uRajmaIjhwG31pFG+qRT4hOZPfOaaImQyiaBerLSPLzKzMl3tsDi6qYTdhzY6Hzf
oI7hDfdIm959Tq2qBA4ZnLlyD2k3G9XWMbEsu55o77zTGDu9e3FyohKUq6ePVoDjO4Nl+F3gTg1J
rLPYsQ49QiWwmSGfSXccTX1109dICDpWGD1jfteZLVwls7gYXn/jlrLcBYnv3c/Yyq88n3ScxotJ
2YluiJQgmMtnE+FukRxLO//Yeq617ZeYqN6dPqcBmW3oab/miU3meBV/mXo3ISYe9Wxl9fKqLodx
i6WkJnwm7r5aaau2cdqeYRdEu2JsrJOe83CDK6m/LnwPtzSJgsudXYIJQjlM6wYPeZEFJ8TzapMW
ilB7GUbqyER1AVA1iSGoGXC5zAckGEXxPZZwH1YOc/A9hNdpzYjnMsEA3NqlEZ6zJJbXrcjGnUjY
sCorrXM6oRXsAZyJJOVF2tZgHk1Cjg6lj++77AAu69GAcrD0KANE+31i+nT5RmmeRy8ND31sfaA3
CXcCwsAVzgFOsbV59l9aOY5i7anQoI+aeYerGNuJgy1p65i2EmkXkViBRHuNAUV/jMfQIoMmBIvw
ooUYELVfnHrs97EXc+dxgQe7Abb/Ctpbt80qoS4IJK2V1eXtLh56JqsJ7pmrMNAvAaGnKzp5fa50
DEm6yPPn0Ihqfy2AL/fEqZHE4QuM7+FiJmt/cB0qREfdU50R7NLDzDtKzleMBTlEaLdh9rcryb66
dotWnkmemxHhmPbR1hJWe5Kwq9ot1vMKmz5WIHk73kmKRn+cRydbNxkWeUFbHcZi4wxGfbIaMb/K
wvSO9lTODzKTdby22vCgZy88ln003aW5A74ImHzK6Z/Xwi5KlnsOLAjBbdu6jnvvty62L7hV9Ku4
GSGpy2CnjKHcGkuo34iWYOOGTvbkC9RMgTmNOzeahlUfDsZOJUUN0ae8LyyDuxxD9mOaOhoLkmHY
xEYcPhZBbO0L5gJb4dTJMRh0tA3HyL2uwxrldj4aF+IYgxtLzdMJwuFQoNjGzHkL+aL85sbqJolm
/yrUzCLXYN+E4hSLN3XpJvm1BNA+yqQksypNRHMuoGc+95k/uSvfG/1sZTN3PCegPcE6szLzmywX
J2dI0kJvzMwcjrNS4VqWRrPvmXo/j0WfEimIA8WVi8jlS+lkgpA+xMMzQAv0SO85HEzzMCY5KgYT
zSEqc3S+Oz/xhs91ZtXrrhiXukCqe62xfRVqqOptgFnL2dBFgfHV5GewUuwyOTbO0FzhHVW7a0AR
umAccNODroKohS5We7eTHaWHGaOnz8yUDSIaSWtc3g3uskuJlGUO99CS45h5bYVRN3GDQSW7r5jl
jpImcbGQMfOWC0dyCn+vioJAhsmILpKsOfYAAZVXfmTKaBN7iyF/gr+QImv9dk5T42Kg9+Dn4pKw
64Hvgk0MN2NdUuQlG1do+VnLfpbbxOMlWTO389RTFf5RfKnUxmTDmtqvMvMzzDggcFEnl6QhrTQu
p1vKUPFB59AU8fdRqtrag0vPnNjF0UGOclU083xwzRb3ipoBctdkyNZKSbDUBuScyz0sa+NSxWH/
mNo4zQL45RvcwuVNPL99i1A9OYagLEXttBzK+Nl+7zJqkjT0KU9Cpaw7jsHqqyNFPWwMEn+5tUlB
FRAao1UJ+Q9NmZz2CZTBxyQl9mFlKSOo1mbZTPu4ZGgIqs/v74dxE8fc5TXF1jOTcAwLpqX8DUX9
7He6ONotP8GJXeshKPX0PZhkukcVURMcmoZg+mM7EcIZmcQJYkd5zBmm3f+6ibD+rodYIpTplyCt
cALRY/yliWkQ+NYMI7pDbNjqFIUchpTDfrVWUBjuEfpR3jsMJQdezAvjzABhWcXD7jvvdw2N9V6F
jMb57ZsAVhP5gdH/j9+lrx3EV5nqDm5K5Y/zdu/d+gJCadwR4TG5FIRJyJPtYnI8/Lgu4Rt7zoF0
mpc4qliYlaNOrTNM52qU6qnvXfd2gITxcaTi3v3mwdEcv+v+GDrjKwhpyEMl+v7LBn6Q+wPD34OR
OoxCW3JqJslGM60suTV6Vh1XEQvMGljxeYcfjMk9tWQN1q+ZpG72cU/5TSj2T1rqkLYNY0BM2QIa
958a3xhTXyQ0cXvAllg565AonE0LSQfmnjHsm6ZPNhzN83aCm0guYU8FleEVt/eZwaJAG/JLxnjz
5BSCDNjIq7/KtPDvAxHLbdipGUvABgsx1XnG5teP0/ubheg7SOdMxwzCxVPuXc8OGZMwz2lsDhCB
8QDxU0bjqoSfVE94jMm0Gjdh4vjfyakeDuRSY+hu2a9BJj+NVexsU49yyfCwpe9lWV8Pje0+gwVW
1+ns5GfTLJ0X280TfS1jWQ3nJkkCQoqsfIPV0rxLNRu65Cg5xGHq3ZoYrmwbXVKvFjhKUUAS8KSd
6ewmVPON6scN3pX9o+32xmWIG/HB8PzpexnEpreyKxePWafljBWuoO4d6+LYQyM+kkFDzU6zTF+C
/6uxguLDCmlIwSXWcqnVdTWr+6pQy5kSLmV7TkEfkmCEq1AqPrhOLre2juB+IV6+ynqCp4ZlDBkP
yfAYE3+erFD5Fy+N0+fi1BWzP1ypaIx5SCkaQ0O3zCO8OE9Q4EonKvC8B6+G2e3ZnYHSiB9U2Y91
5FqrVjkyP/piLuIjquKUufLyf4go6KONydhDrKNUWMGw8qi4zyGM2K9+4SAPcEdq+sZMsopUx4Rf
HDNG3WoOYdzINKU83mt4008U+bTT5oHumyM2cNtPZkaraVfw4UDo4ZqXISFEuqFxCxJXfp6yHuuz
tEsXmJf9lI+sSDKeuk1Sif6xS4sXv6F/nLUln4OxcNJNMy2JpMuzC3OUpqRr8PC5dIxLk9nO0eLi
uM/B8PdRnnDoBV5XHDvyKF81+byvLoR76v0Cci3bNt85XdDc0YkGVxMW/6t+pOkXRdV+qjBF/6S1
hYRbcxp1S2+Hcw9OW2WHNtydC41YvBh7HNvj8ti0GV1L5S9WC6l/XzpN/2hahD7blV2/em1DIpRL
hyUtuudNU83cAF1ttZ/sDECJCBF5Q6CZzw52OU26qAo2TtDRGUWu2/nr2pvZI1A/KqxoLP4jsmv1
pa40T6WciVmmO1x5qBcOVcKdqCSTK0oirhwdLldoggRz500wdAkFU08MlQOMqoBZWonfWIx67JRO
fnUl4MftGy7QfYWZPjZC1fAYuPTR3YhXRbAgQIid5E2Zgw/5KW1yMFbzdygG8bxNg1k+w3W/G7Qv
P5PQRrtterCcK5f45TFZRGv8pZWxFM7Lt9ZuCIiFNIKFURfLO3DG4mgtW1Uv57tJ0sOGfEf54jEt
2OmmzMQqM0f8x4YUZGRpXlNt0sAn2lX3mM7xZuqMUuTtLpZVjDMXWM90zhmdEpPZjOA6DpQXgFV+
XeFP5zkW07UeQNfelqHNQAYPPDQKB90b07Ubg3g47aTu3xAfxBUFPwUbM2GBnKBULo5FhZcHRuT4
oQQiuOoj4a3f4AEDZvHnzlV0tgCOPPoFyJvTYNrlEkBoTJLvTUAa8Mx2q9Z6iilGRg0WFsSgV2j9
84uSrsbYCJMO+hRKsh6byDvF5OWQVB2vOMbJieBsfhFEfBsQZ2YL1iG2Z3ZEEjvQjkksc09UIjEz
wBkAd+O2KtkxsS69WzsX3gcKHrMB+Bpa0nsZj3KG5eppdpA5IEAc1RcoQ4SXm930kYEfuI3dFEdj
AVcQk3Gs0dGTHbcgNUuI4Cqg1CDRdU75m0obsEfNHHGOxce/4Tdvl6TOwW6rOsFXyzS+mTCHKJf9
xXShKCmWVGsiUnlbmpgH7KQLNFTVVrQMY6srWdv5RmFHfEUQpHqqLTA0AgLB1PqlVh6R+yCbp9PC
T7vjcDfs9mtdhPULpiJ4uEHJuhp9ztl6JI8FdoZqvpiVwwvJc9zTWtqnbSsozztSyDC1Ke8UI7IF
k6nbM7b6IJJh6lPz5g1/nEsUhwM4vg/JgnpTlyy3AA3aixWwJNy5b7/2iqiyxIriW7+XwEbNsn5y
lwaAkwguCj8nWtCvt/I2wHhhF+dVfinHARTJ5ZoUvmU/vN0NVgcETD5ncutz5IM7AaLinebe+rHh
cVWMYXClQsoQNeX2w9iQyBWWxHwJxONwQnnxicisBynQ2KU9LxKDaFJ6C7O6woGruvJsithyeQe4
ycvnth0x48REk+J8hAhnk6z7OI2UyZJh8ZVZF/aDUVYctpxjT3UbyGeMhckeijj23yBBGEnuMbAJ
BYuh4ZLnRvnZcppIRCDER+NPzwqpNcVJR7PzJi7pUM8fVF2wKSZzqF+IIAKgHsGMnTSiVegonB2B
JaINuLzlsmfxvB2zmnCPPcgRFlNwaT/R1U+I6u3FBoN4X1CoxiHnHdDmI0zl+WAgfpiIQB54mCbH
WzKwj3JCez+ZYpD0eA5rzUDmr0fwMgbVZXqsXE+d8JYCRFyOSgePn22TO/ntHNjIRzCqB/Ui4NxR
6AxXCZAJe7IBna46f8kBtqwHR/n9N39Jd+/46mSQI3QmzpgmBOqv/NyWmGCuFNr9Y1axyVKZJrcY
sL4Mg8dTm33DOeISyVYZcp5Bh2/ophpG9URVggt9r2FrYMpXh9QtvZfekLzHIYtZ4PBY1xEV5IQL
7NDzwifYDte5DaT+9q9vG3MqM64Yg1TsL97Incow2D1Wc6fvtG1MuzLJUgJAazZ0SlUZ+x6HzOCx
siFVz1DIvHS+lmKmIxv9aaexte7duRZkkdLAvgHFPmHLrk1nSnJBSdS7oiWDrN7vARL4xePRL7Lx
0MNxIlmVIIFlEkOohdz2HoF0qLv64NRFXb16K1f/f1T5u1ElrF+6sv9MWbpOv5Bx9Vr9MKr84w/9
OaoM7H8xLMNqjVFkyHxR0HH+SVlC7ewyewn/ymb6N2cp+BduPAy7yCcXNDl/5SxZMJU9k3kf/rZw
j2E6/YNZpfXO98dGueEsfkQwlE3XNZ13TajSBgBq0VrnioukI/Qc6xN9aLylRiRtUDDJSqYS+kdu
GSNOl5V7pHlIJJdiKL1XPyUT3QLZyxxcET08TaaGEQnU+3NsKwPFYFRhqUWwO3O5vzzpu5+nnss3
+8vUE+MdvnDAozXxC/NoTH9sn4O2H4uomZszRbW+EKpkrD3cGa+mwTfZ2ETF/bEL/qOVnfOe78VH
uqa1WPVxfwre5ju+l5EWjjRQFeMrEV6R6Glk6wKNgNhnLhAdQyVlqIPVmOBFI9xmve7dwXcPWNEM
0c6LE6s+Rj7zyNU8+DwVCIjYJ9sdBKigSsH064qc1kWp9VDYVjfv3aiqz4iMowaouwKqsvKoESSY
qHJeY8IB4obegGdtiEFfihngwrZm77WrZN2SSx7wUSEuxPG28aPFa5SIJhQSAqLuWvBG8NTs2r7f
RRgmXU+CiSDsZhbB6OC41zjMeCbXCJvt3EkL2hn84bUfQ/7ZUjyjGsPLWd+ZiVswMEhi+8GiPJxX
qQ+DetU2gEDwXvVdLEa+hrbTQG8dVBPP9jDmM5eurZJb5CR8o3DynCPMzkR/bBgxzyleu8AINvzP
9mzXBBHczPkIAVf4k5BPNpdxcuqalvUXo8KBMuR7w2VuKi5cp7D1JwlNzXhx7I4nl7aa7zPh1lof
G8m4dT1gKQX9W9BRYxk68F9ln/Pt8PZhYKpnRRNnmIQWLc0PRuJ1Uy1YHxh4us7yyntF9wpHbhLh
49ATRE9lQVz7RqXiPsFbmkTzVvGQ0snlLQiXhIunhCmjPLgzabhbnqPTr710CSNNjYJ7SnugDR8m
mMwYzNqebZ1RrBfJaV5eib88nFCl5BSN0qnPoTKwVE6LDl3TPAzjdRKP870RmID2+GLrw4KwBbRN
GOZsW3K/qaIYD+ErKvzR39SDXWyZjUFs85S1YMN6egB1IgjPC9H9lllERzJ7PcOtrPOupykWj8bg
WzfjIMkKdHKsqvBEPuDp6gbr1K781yrOh0/SIUadho8lm4wgVsM4dME6yRYrT+j5+XSytfDox0nK
fjQEOoR7OyX2fePBk5xXQ+PzeMe0FM2t2WnP2cFyx1FrXfbKsQhrc4NkdqATuYb9BaN23l3qSHf8
PmVTL5/5xzL7LvWoL2lpUoAKFJ1rMoS815b6B0ZZHVoPzPl5PQhZlVgZ0ci7pakucE/3a+y6BpvN
ReQumzKX9RjtWtOQ7VMbQcWGGsFGMNAr6UNqS1vsc+qIs8c0Cxcd3WLzO2T0zFlka8wdPHXo0dLr
K6fqefR+3fMpeGNj9mOx28ItVA2eix8uIGvvYTNKIK3dPOTzbBiPRu/P6qpDOdQQ5cWcYFfgSjp+
nCEShh9T1yzzSzRkgEdA9goPdMc5zmQSky04lTxLrGR5ltocKfvDMOZBSNDaQ1QE8CZgxLN7pILq
sX5byLk2eHE1c45mI4ZlU3QNhSOeC0AmHOa1/ZD2BlNwVIWJeNJF0NswwyjuacYszM58Z7RuEhHg
GRksydQrI0d0cPCjuMleGqsBkFl5PUM7B9OD/FPDCWEljDlnryFBrqrQBOvYwOjCL2Kj2WLmwt8E
cpadWuXzzruisW4yQtj0p6CPVP4NDQxqixVmUHG0Lc3Btm9L7p8ZBV8PpnKMKpvw7RW+DKZ5TGzc
fKDKL7b+RhqbjNVn6vs0Dm4qxwyfvKGPcG+HZTrEelxbZd1/hBhhbEExExJyZbt2+jg5OkUYwXmI
UBWX6TCuLMeaENL4pXfAC0iM0CcyZaS45+Mwu3Px/SVvq5ZThHmSJANPBuYjYYv22inNFwOHZ4zP
KM6R6HZkqY1E0lm5HX8u2sj/tlBqGXs21W1XiKt+bNS0zYtG34vaj188Z6i2JZfUhsmLcyFro3qx
3KTc2ZWJy7Q/l0SHkzd9F8ZTvvZJYXXws82L61TGxUc7a7HKgK+4m40O599B63XVAFGQNSFvh2Iu
rzwGsdueTv6eY12+ZGGffBjc4m70TZ3tG9W6OzUpTfx8Xe0HsjM/xK0oPo6l28a7pqsYwnCBYYeg
5lNhhPkOTg+CQzVWS6OPaXM6OPUDl458qrxSJptsbiv0eWb9KYG5xKMtQWeIysDFS/ikj0vBMA0h
PV5KGKl8R9DcbArw7oM9Z/FuBLG68eLWJ+LU9KqJ0QrlwGZJYT+rtqz3QaGmJdzCwRsvgT4Ye9Z9
FtVybxJ2tyGmVT7RsGI6DUdAHCu4AMN2Kv3+RnVu9CGUidgbOLLtPCMUayMz5mA3TULcGEmnzhzY
08Gsquk4GlZ4nAkv305or9Yd8OJa9VMGHtGKhyEd5q+mWWRnDB3nc1M1CHd+XRL9VMxBinP4H1xy
wLoBPX4siVRdOkFW0E7qjqC5HG7w2hwdLqGF3426ZKjPqIWaw68/9R39jKoIPbKH8H+hhfmIkn/8
VDeaEz8ZEbsoWrRnGCAcDLKzqTF+/TlQ+N8VfAQPYf8D+d+Gvme+q76GBIJCG8bRycUenzPVbDiz
F5TP0xEHxj//MNQEDGYokKEMvnuUFnvYiCkCT0GBWX29oDFvsUBG2od/CEL+Y135cyELVRCgkFrc
xMnofX6OikNfGtoUJ0dM1s0bJdobAVNRU9Xn1gcX//VP+5vPs+hDLJaJKaDGvcuysYinq6sCSc2M
g+XjH1dQlaCnXntVSzXSphOP99efuTyuH4t1flxgBgt/kJf3vlifMD/s8M5xT2BoVFc+yBZCozDi
Bq70kofuQpBz1kY58M8mVvb6Hy/SwBMez9n0YYF65rsfXVeuMlHFiRP6ouYwjgAF2hrr869/5s9b
gU9B9xkKgfjzp6lOEdljFaWtOMVAUYcpBfzxg+l3ntV/9yk0lIHnMYhj471bm6JzbAVFWZzeApdE
CmIGoPd/WCZeSKCYg9NAsNBLf9zW+cKdJhjeO9kR8CSCdBbFMEHshM1PfkQn9TD/pqX7+fziTOc0
4WfhtMXH/viRFUKZaSyEe8KXRzxZQHmksgyUIn2BxLUCQSXgFx1s9JvV+fPJQpo6SVkWv5ZY9fc/
NWQYYM7Ss2EzsrujmnOyE+RkzRmY9a9XyN/8RBYHiWbU4IRWvT8sfZhKfFRpg7ctCA++Ree57aC9
uSyYfOngSKP9HXX3734fkmFcIUwPZ2/n3Qk9MAVwklBYp0IorN5LwpIKM0j2NDq/3elv5tk/bnXG
spjwuO6b3OqnnZYETWBynhDS0gLRZVbpjZDBzOKCOqm5qSFIkpkwUSbrkbqOyI+pvRkUjJgd3uMu
zUVNTgkzm6/omByqzpkM7bsgF7L4zXL7+SBkTEdQOeA/Mm7LfnehVKk3ptBAWOGlwwelEaAuwdjc
l0PmstSykLL+16/f+nnvki3IruJ6hskcvLf/jgvwkog77mQEBrUu0i36hw6ODE5MFldmIqNlvWep
daP6Qj0DbM4WcolQX1Rrq2Kv4n5WO6okkD/mdcnm11/w754JZxhrxXI4Jd+zvE0FB3kI2PXlHFB0
oxZ9sWIyetrCqfBlU+bvYJyf1qZAHs9uAMphiUK2+3HPq7Rdiv5pPg1u5L62zETxZVYVy1QvNvq/
/nV/92HgRhigiZCj5v3aJMQpNGMVTicdk6iDqCu8YrZLl+OZki7p1x/206vmlwVYD1omagOOs3e7
DuGWJdvInE6oq2kscRNlZbER6RJ//UH2O1YLGkmOy6V4IMaQK/19ZVRgx6QFHqBUEE3S3pn0cDiM
Bm2Xf4yMem7PMhtAQtyYsVAyJlhkF9J3mhXZ1VyDtdKXJM3BCYyRZmndWowqZ5/kGtMQQFmgXs7O
LBb0Y8RUGnkYoRV3XQV1rfynBzF205R3AKahh63M+1IorWDX+mXbnjBoCTYjWRFnZqPpPjanf1x1
8VGsAZcEACC9n3IpINXYKP8ZGDWmcBjCoAZbqVqFW8PW9dmt9G/xw+X2+svB6HKt+YHN1keX4iFc
eX/czKVjqcZzT0Jp95sQ9nDC6SZ8fANEhN+C6qi58D7WWtu/Oens90vE5ZOxTRD42y3pA9wBP24z
tyDaiISt7GTBIS5naH+ByJFKwDpCMYnxdvAZekjuboa6tdqbMCaEqXKaOD3Y3cSk2Laz6WL2JSji
nC94jWr8pbHoG/75be7SlKIlm5q//87vJqPibxpT7xCSRIY1Q46b4L2XtaQLLcsLcSvVw9Q1BPMO
zSTbFfMqfeeNGmisjYiNOecARyQ3qQHz8QASX36NaVDebEwSu+9H0IabRnTGXrupuKsny5j3NdYY
UC47mL2mD+H0CljarNYtAsCQGPhGXnU57hqE3MkZSsukZhroOT3BlLDWjFE9srZ7K8FPHJdlIoTB
vs0BkreDTo0w1QKN/AyRxCqsr2MT5IDiBqyKdajlAoZCr0zuBoKDY5wvFCl2ogai3EMLj5KDGHK6
okrN/NdZ+X8Wn0MegbyExVLXKMleS6rCQ2pStVBqcytuaNynBs3oMQ4MfZF6LpM78smK+iqP1dDd
t8R+lRtb+uzu2iplfqlnk/ui6TtL7SyTqLzcJGE0FqLOL7602q+a9JsZhDfz5m94bvTudaOsBYoa
C14zhAH+ID/de/Ugvs0f8HMklj23M/dqWKiiIBowendp3uV6JySslg04CMhVNycA4UE5Cfx+nIi/
sScAjyy4cQlW1llvfNB1ykerHOf4TWgSGIQJceG09m01Dl53sVLcFjY5yyW5o1+F92BNPgROw2DM
NgxN6+cbBqEY/ssK4oGwOcI93OLlqaoGGgnbH1P/yh0iC8tTqAIR9+riYlA3BZhWIPt23uuCHnZl
pyEoY9ybunmwKrLDYW94LLAqCYR9Y6QNd8NbHQBmz+qDBgHUkAjCN05Q+iBGoanWqLnnqdbfw26O
7iA5EWj5BsF5Rc+XcRJEP25me69plGAK1fbtSELq27YSS1ifucwqRx9F0WvlpUBvozdZD5a2EsJP
uBUVDgREKq0b4bGKVLDMdJPC47na7YKZO1nbfyaTdMRdkEjEuz9GMxivvEaesxQSsUttF9Q++ZJW
tiCxDfA8keu0PxCSQODfrj9f9ICMCdiVf0Wqdz+vcjPV2Q4mpNmeSRhjm5bSYNJQTC4P1kXO5uxQ
qMfpPRaRfBHLBDvZycJuLxW6ZP3Sa98xoFb7Xp5fkJDr/trTBRKoLKvcdY+YafoWGEwytlmgbPd+
siQocDJRGzvsv9EvuY8ZA+BRmgBXsFZcpjkEQjLc9j9RmOfIvTHOgyS6KtJBwlOPorkEm0fQm52K
pgWtnwpASdgE1RwASZBzdyrNN596EPIuACCbe9Sef9z4/z8n/e2clFvlLzXL5rV7/a9vb6YQN6/l
t//572tyI5b/lTL9cVT69uf+PSpl6GlSCFpcUIw8fxiVMvSEBoT3EhXdnzNSh3/8t37T/BezUPAM
jBFQXPpe8E9moiJ4VwRTgZAlapGtJBwnpGd6V7mlWHp5uWzzY5khvvJjqFTwZNiMWDCRJNlBLunU
IiZkSke5asEncVfDIs+r3Xr6iN0d2j9mD/Ac61xAFQqtxUs2X2YDTQqZwZ8MSiyZN7MNhz3t53OU
+hNGQq20oQN1KL58qIJ8S06xKXF1fvOm4oJDzv2oUjicTYLP0Qq3AHFhIOQji4A0EYwjx9BC/XoT
i6HFiE61p9n3ooL9w9eEgBmNlXx1wmregUvBj4CKepyAKS18gF2DOOUCa5+++WCRVGicAp3gpj8Z
YDtfh9iJxW4MfcN+NIcoTrdlH2vM6fPE8J4TM8SVd6HZdMm57hyu/NVIeOp4pzDjT1Z+HIzxzRwa
SbCr88mKL2NsCirLvERLn8Yl0XB2O3QmrjvMxI+Wu/x/xnDJ/CeNC1K1F8qkjoY5im/8lDT5OrJa
BlnWGMxOQHaosGI04qWITJykVRV/Lucpvh38qd7W0KhIofEn5OtWrIInbO47Y1tZI56clULiI+ZN
x78tdz78jkwNN36QmQRRmLFzINjFIteSAOMxItW1Ke4BcYs9pryLLiLgAgl3shkCTEzpsc9NOe6U
q+SdYqrDgpE+3P3FP8mYwuh+EJP+mEsvfzKTKV/5RZWsHQZu6w7J/Dej0tmF2p3E31CrDTEp4S6B
RnfsYBI/I3HIV7DjCFHzm+qI0393ciPS1SyruOC7l98PGgAehC3218QkojgcyQCoq6MOpwfYZ0Oz
wrih/ewtlLESGuhGQyk65rEgInnsyjOdeosy0i3XDGKLj/UAV00ZVrKPdR1+EchySACImuxuYIj3
Gg+kq62hBJg34RSQitNllnGCaMmfmszKvG8W8cCIoOzRsYuHzJDkWUCwjtfwk7+kGCphLMKmYrrq
Yvsaucc4Lwc8/zS8UWf8FkVt8DoTKrsNsSGaEDPG3Wsz40k2c5FZyeiucjmeBzfxbgviMXfOMBM2
IchXOzRcgUfGfuIatZL1rO0egY1fIZ6yx+4YZjnEOXcKmdLX7UPLXP/WGT0Mup3SOaNy1DfMy4g0
iaV3TyyhdQMNN3tSVZI980aLvda9c+7ruThgmgpHeXaLLzLuRLSOSKU4pY0z3ymvG67KDliHuZg1
rCIZ+Jcp67jiDIPIHgM17XUwNQ5xM/gqr0a2xKHQTWRgiJCmi72Yc9sHfXs1NE76ieIN5hRJPea1
zIf0usNe9qHP+/FDmgp5YjZbbQ0Uwc+1O2WPzSC6c+fVobHVvZ+dzNmf7Z1VJuUdSGl0lAQZ77vZ
jOkGwmDXqMH7TsgCfl++mD7pDOpdHBrHKsfDpvOiawaecJz7xFyNIYNcq4rxrpDnyTOndRQ6K5m7
/de+GilO8qo4mPTYq8qT5HtbLXT8tMLiLDE1AmqhPiMe6M+YzaT4chJ/KSp3vM9qD6FTHkyHuumd
e8DA6aknKfkLvIXhngcS3eLT3H+a/claD+5Ybtgn3aYudYYazM320s0EMdh9nX+UKWUdr53dYoxq
F/q5/IoSptvPiE/alY5MZ6uFduGpNt0dImTC/AaqV7S/QwJR07O/z3YSGpBHo56lTHImdqwPEE+H
a+LE77ATC2/s2o6f8Bwo9kjN1A7OPIUPdDnzWqS5eR12eXiDe5V9P+mh56JoJ3gj9RIhXOjbQvUS
MRAbFVA6xmAPxm+5jsZOH1OK/5OsoZQzgyD0uXeq6151K5IkOWpIw4XxQaljK9f6ILC9xvOmM6J1
q8T0hYm7bvjRQZOu+jbLDu3Uqs85MRuaSu3EXQLEqWr7JYMofCywX/5f9s5kO24j26K/8n4AWmgC
3RTInkz2lEhNsEg16JsI9Pj6t5GyXbJqlas896BqYJuiyMwMxD33nH32UqTpk6Gy9iF2O/eGiY+9
IG57xiHaVp7bqvdvJttdzkPbaG9N3es80YzxoUhrGQd8etzrahznr5jIszlkNKFZubLHkxaXwz5q
jeFm6JR1wlm+bvmk/DjSGHw32XDPZzJleyudknuebM2r4/f1u9dV7veZEaMIHEjx6wr765hP2Wpn
9OE+N7uRDtereWrtjWuAzNNgpuahr7Xa0TNySGR6CxCyoYaWli0TNwvhGo2bYSIk1Pqq29YuG1nP
LtMotJ0s/14Jpp7WH+QnL64cZwtwrXy34tjbV3KKzr0ReVeDV1FlOi2KPgWPfsIceyr+SZ4nheiK
m07oFI17ZXvOjbnb9l5bn2St0cbbcbvNQMbcjIWLsWSo+k+ApZhXGn9ow5ZYONF6a+zvG8oPrhfN
n7/pVl/0awc1j2uf3/EV7QDaU5LYIGOB5e8nmGgiIGGcETMfu4baWQh/WzzxNd7XyrpJ9ajiWMLN
mHvFTG1ZZHt7t6sv74kxpa3Wp3ampDogpPvWe8sRpXd6ar2x96rPWlzZj15MvZWhTxatL77gGJzN
O0ZmPSR8dF5fQPZ9lrFfOvpvKIVYI/bmmdrj7BibFCiqpKrv6ti0nl1Y1FvwecVOytreaxDpsSUw
JqJA0KGUp9RS1VaDAUhv70nuii9domg/ADtEBcU4+I8GfB84ga2505linuwoS0RYao24yyOJo9Mc
Jv++iAnqIhbV4ahb116kRl72UuhnqRvnTjjTye9Mb8uUKYFxUXFEJmP0D1En3QNOriZsi3YOq2hu
75qlaO7WBrIDSTzzQMNHFeLe1MIRquOyjzApf+IuYD5NYK+A/dgEdbxS619LGBO7KG9ebFm4Wy3z
7y2T9AM/n07ZEveU9mBy5MVB1mV0CTdKOzqV2WKrEuB+eGjL5UvaqFIGLdnFk9lPG7vm8TbD3uGt
KdpdmeX2XcTddGekPKx7rNLZbqShIttYcuH+MXEI31hEozatVB8rnfw8ThzRhNGiiz3Pu2pH8xeB
yQ7LqpYa7sHETXwL04tpWnfTVy5oTsuW2+MCMkeHvsmiMMZkbwauQXT/aBcxNWS4f+6wug4AkMVE
AZer11xfhxafgpaPD45SSTAu1nh09BkXA25cPifIk7w5fPcrF99kK0Ru7nNC4WfWhlymJ26qFfkT
fXwc9CJ+1vO6eBYmd0ARt4ugUkjK2ybv/Ksld7itxHZ0JD7d09GK/RD3Xc0TjNLl6Ei/p1o2mCiy
U9b5Pgj9wUh7rph+fSilGbffrDJzW+BIORq61wRE/q6jgRAbs6E6UWUk7zHJWWch1HzjS2VsfJqf
wi6W0ympQPjGXPxfFse7yoTzFDvEpHozvWGjYPBTilOZu8ZnwChmAOqmCGXkoCm5JTutZTCPs+ZW
sIATayNBW24ba3kD3/ROweq918B/8jFbbwrscKSSMNTXHaQn3dLoMoecMTEiXKWFUW7hbj/zstBV
SIVw6Ld+v7EKLjdakWLxT60zCftXoxWoOkNHqjnPi02ee3RalAW/mHL0CbxgAvcobgnQCapTnNDT
UfXeLomr+QRt5TaZhfnRUhhVQm+iUEoHcb0z2LCGizbhoct72lTqGUi1KFl1Us+7pJn1OiOi7rN0
acg0eXuwnO7t5CQr2rJCZeHt9wbSc4trL3rCgegcGi2aT7bZ6mdIrulmiIF6L57iMdcm6TFtXAwX
bbeE6Ol2OAto4k3dxTcV7rmdn2fzra3zw2VesU0XyKOObOhpQRFv/4s+/auEC3bQhB0EzRfHrMd8
+GcVNYnEXKS9lx6zsmWs0yZYFWrxOKVtEmiPQq/kl4a7FNT9Huv5TyPz3Q+l+GfMzy/LC6ZSxwSA
A7jIsy3n4kz+Obu6pJVy5qVJj8YEnWTJFA78tEhohffzh7/+Vr+sLtZvRaKO/63T779bElKZZg7W
TL4VibFqy2dkxgk2x/W3v/4+l7ztz5r4+o2Q4H2GfqzQzq/oorye6fTI4ab2TTTvWB2Ko9NfSCFp
dydVzoJm8BM95UUv3xo3ZqIeFwIeWpSsw3WU8Lf767/Sv7/ELATZR7mQm5lp3V9m/17vvKRjykCz
BJKLbW7eW9nqYBUFhTQbPU7Ul6kfeJ0NyDSX7/2PfvRf9CNL8M7+6WX6N/3ouXtLfhaOfvuC34Qj
Q/dhf+rs2miMxRu0Erd+x4Ia4oO+UqNspCXMH2vv7e8ee+oS2Pysjpt/CUkurNA1lIsdcK1oRm76
G+b6C5T7p3c3fFCg4DrV3bzJ8fL/elzUsk4TEEvzGbFFWzhCx2YmJ+KM/kfKxi1aZyd02CGOmyvO
ahbeM0mbi5p72YAqiUHFbGrU6NWXUKYGi7p5tu9KhHzdCmpQwJEHbnTU19QbpVYiGh80d54qyhf8
AVvTcxJNftkc+hLepxOPAzlovYi02zX4VJ5qlbGkDxEPau+71bhz2h9G9qbTcIzp8aUUJHJxh55Y
acnhsRn4JT9qVe0CGYWhL7ZxNqrlit+lsDiGoimE08P0FDerTkPMV1LRs8zdAzhN9gFjkd6wGMB3
QCWEBXjJAblbmskTkXbrwA9V89TrtXc2lOmTlwmsrQ2hmnsuBjfdpOSRO1i8S+qof2NV/02aVFRC
GaSdxOECEPowtAqXdczimtUpI4JkwzzEOM55Mo7Ay66gcZWVgfDtTTcJnmXtOMHr5I6ca/H8iK0a
MhSf8BxPYYSB03T3JpNJvx+AbnU4+3FXGqvAlA8ynx6cQk/VuZkQV3gRGMLMcjj+cyD8T6xgRCMO
3r8K3rRov+pXNXn9ot/VZM4EHwMThsH1of3HieDbFGfj9rkkZ/44C/QPjkFQQzehQvCAXf+c37Vl
hyMBW4LLf6B7bPT/FsifUpQ/b4HZ/nKZ5amKbQtvIafWn68QynAy2csYcz8fM0nvEMSNLhD4xueg
ccTwqselixffrh/SZl6rN9EgpIenPaz8Ptsabqo/Zl2+zFtlTvltwsSVB46G2dh31X7yU+vUVT3k
/iEFdGR7WEx4UPqC+DQZit1MI+/VUIw1vag+LWW1WVw3aKl3LuTUfan7yT6icW4vKH7rwrjUQCpw
t9kvaaKOOXLzuW+Z25elTTSM0axwyfySiJ8L0/mU9iYFdS6HTcjVKKYnqh/2mWZ2B/Av0UMtBdDz
VBunY6+/5/lSvwHS9+AmWxET4+R1DAVsSMfBmXYcJ87tGE0APg3HL2jggydwNOZIHMAsa19Grvvf
3Sb1by0+0Eea3NS3eKLliRR6Y9ylSdPvSUuqB9GK8ZTlLifmzF0Rwl9mfoP7rYeZjR+fvKIlmQVj
5ybWq/iqbRbtC7ob/StGU7MOXGR1nFP5MiDHAoxYrf+JNzwnTdc9+n5HBhlioHpfMxUvSuPKEva2
oJzPibM+WCofO49XYbhibR6YHBnHhMoyN2SHr94k++IeKXT8xBPS5DddFe/gjLuDv6TdzkCX+bLo
fXGd6upWW2L7lKuuOaloWa5g1w3UArjtzoVLZ24U2HYO97k3FS9qnL/4qc9pz2+p50+jxwFx3Squ
ZvoEQ1WXDj/o5GcB6aL+2kht7ZDZerKfZFQ84ZZMPuVdyo2dXYFFHRUovS2gw8zY4JfSqUozrRwT
PW/Ao1QAiXvhLy0JbN3KA4qwo12yrAbPeEZAH9sq4WC3GPFImIzf08yk5qyZVkNRVbCUbbIEgi7Z
kEDI2b2OVb1syPT3gbl2ITSdll3TImGgLJUjAWK0TXcGq9vEHyMETQedJBbvchoFCUhs93u3oLOn
JvJwWJqF/S0ZrHhDXN+4wRnv38fRnISjp21BJhH5pULGUfYNrNzhC4yC/AhTkAhUpmnJZmh72HRV
Ml0tS+e07D276tmvs+gFEl2snSJpymzrU9cAKVlvezjyY/8wkJ2NtsOcG68dC5wqJDLf3xt9JT8r
Vv2h34zGW64sSBbD3M0rLZM6PGgXI7xKjxk1pVATso+FOknLWYKOFxnWR2vQkytJ3uodwBBdQuxH
5jh0FQI0xZje5wyy6Tm3p1lH68/9Jwj7tRbOmUvHoaC+stggMNUQ2qryjcW2/8wq6l3Tx2bjNMo6
G70zf7MbNSM+cB+otpEXVVST960RFgoAJC9WpV47VyikfTdrjl5Ud/ADgRIHHRu16xUmtmk6dc9G
xEdYTfk8k9eVa4Om2Hq4LkI6d9CqBgr9JtGkG5H4/XYZO0AxteGebL0l02QlmcfvATm37nuONWWx
3oLhpu8HSAIPJpHufZ3q+URzUheJrXCV/mrmib9dBCfqYOoArv2qTDMUr6Y40hknb3IR4e7wa4vL
iJcKfrFumX2CcEUppjRoSeVEi/pjFMOdIn09Np9ZG2GiF9ioDlLHdo5HbG5vRau0L7XtlgQgjWxA
EZt5G8R+7NNyafoq8IUYdhpwx88OJVjfJC3ir7OojLOFpFNuu7H1qOG0qZ0OfVpUmbD9KN8QAi83
TjJGxFW00QwNvaEkhYpZhrvxSq0NbCVxCmoq3JNY29nANbODWhvb6IeIjtna4lYbdHVMevmEfNfv
27XrbQ3fD4TxSEyQyqENzl974bBCL18XEjPldjDAw9Vrg5x+KZPDF5rdTrqxtp2KQjo0zgk1Numn
5VJFNyMT5PqLN+dod0Gi2FV2kIfWArtoYmlhrhh4IyOxRM2zenCAWT44Brh4jkXA8YSqjwz3H21R
VQ8S99xDb7QR7dxpFn0cV/y8dSHRV2xpTiuw7KN3IdW3K7TeS5vqTu+n8o5MKHJtDNyejZnArFS2
YT0AHc0uFHzwmFY4lXN606+QfHnh5VsrOj/zdf66Tq7tjAtZv10h+4RG4e0bCvQ+gTgo9pAHzrZd
QeZXK6RfeOD6sxXcH18Y/smK87cWOqKqS11UtzZHsSCIqLVuaJPiPX6M+cG/NCldU+Os7D0ZWxAd
axMVch2lVIvUlkNsFPMuE7MZTEbXb2UHCjHv1kqrfm23MruFfioGiJAi1ztZ9ISY1ias6FKKNRMF
fQCdd6ydjPKAqY5ruBICTuTaphWvvVrr7/NJrV1bMA/YlQnN3UO50m7zSymXaY72feEvydeIprRD
OmmjFig5Ee2FEw+Fji3LvZmrce/Pvn8cDNq/VFRDMDFoBOPzRDkYBj0VMDf4ZdBe6sOWS5PYpVSs
X/vFRmutGmszWsdI0BlQ0mgiy2Qhbvu1nWxx/enY8mDEmGKON0T6v+hrm5nRrsVmdmvLF/iqyWed
fh6ImjSg4Z+kDC29FKMlai1JE4Vlh8At3V06ZPkdvNTxMwgDekM6w3k11641c21d65L10CRYYVI5
No72slW0NdSP1ey/kGIkSTYkXtKQGJIUuumVZyYshEb/NV0b3zATtvLOUWsRnOWSwQwWQOpw4DJQ
/NemA65g3/xokaMQkko5Hvz85muMjI+KyjnaUmCbWAk9dI3vuGFC7C0Ks3i8X6hOyq46VbQlnAct
ebEby07fTIePeEhgUbe3aiTuT1YRaO7inA1jQtDb13Ge6v2Jt6yp8pM7VCiWbzJaXrn7Tp8Yaaov
2TCZH/2ud58MGTcnIqFPsnLnLbSs8kjXJez4fsD6Va/DzEKrc/8dFtlb1jmvbj/270SHuEEIIJ5B
a/evrq9lB8f1ijsov9tRlNo1Lw7WKgUpqcLg9t1a7AEJt5E5azdpeSS9+rQ4KBTCe8se8znsoXrK
oFF+HD95Tq+25WIu9wmyOnm4erRLLfhnhPqfRiiEB6ae/zxC3Xwb3r6+/ayq4E1dv+R3VWWVTtBS
wKuTc2JkQaH5XVVZXdo/ySj6itNzTAHmDBPOv0YnMO0EDqCceQLy+kox+BtqCjagX0YnHhTrt0Ge
wzKOOPyr+tqJaahUY53dqHUhrQj7OFuGxnm1FNBFk1LKzdTUJ7RTaQS1IYetvsTtFrNose/NVl4D
F+zNFxLm+U3NLZHr1DRYIjQbSTtDr8TMJUsML11eqk0XzwBwGoIKIVIKrSNNl8HydaAp7/txNh56
oGev1RANtwsez4lbQ0VrWL4oao0k66ddWor84MIrxfSWDzST8eDeO9hF66BJ6A2BBY/vbqPNkFfE
TNvXLpmwyBxQS5d+Q1hYf4edDBSxmPP8q2Q7dJvG9lDiEiin2wjkDmQFMML6BvIuRhLS37l7rGcl
Fh6//dTsqUTg31pr7HQF48z4UWw5H8lV049clvOEv4e/IH7naIGMXUtAevem19T3vsjih4X6xlua
yXENukW3QZfx4jCCVb5H93EPa0GYDDNRg/XFVYe3yevzaqMJRf7wbOXmc9c0nbs0mGYuAkpk2Gm/
LyMzttw9qnke71xF9EbfkIZWlR7mqzJj/VBpOoojjqI16j6HqS4hZGXEFqoqh6VVaAWdFk0hiL/S
I0U1CoI5mww7jYbpJpeD8AkGF6nyWRTEVOI1eEzioIeE4cShrSVZdBsZs7YbIjhjY2i3ZKr4ZfYD
DWukvodkE+M1cuuD3o5GdGWqpIg2UrTD+sYBj7Ow88K9MWUjOyQEvWI4dV3fN/oNXNCss1Sg2nYY
6bXIR3NsjZcYwdpcXumwmCv1FXJUV5aBTdy7iH4wLv8Rkf+biGxBXfurA++JJshvbfvt289nHvrs
+lW/i0b4DG2U/8uCh3/8L1ILxnlWPvRCEhXg//84/iznA1xMnegKFRWGjmvxX8ef+EDEhyyb6xPM
+LvKkXB/Of4IyIDdXDcyBkwY0kO/KEcuLiGNnG0FXyxvjWY/oLBkwzbSRhw3He45+M3kZ0fAAfMc
ljAoNkY7WXuXzPRBliSwIXG35da0gTm0ksXllOv51kl1bCax0wLoUta2jJ3ppaSTBWo0Ps03P66M
o9noMPt9ewwBfYgt+hA+n6Y7DlYb723a0jeOl8sQuH0SMin3+xk8cEC0VNTB4k/tzk4kCDh00iLI
5vpFNBLbM0bdYz/FsOxSZ9e3rrvR4VxRA57CxVORd6jmtHgyE4CFEEchEQfkuOqXxOjlnilwObUD
1Reb2HSc98hzmySYyqbA/6Pi+FyruXvOMT7Tp7XoD2TozU1VuPdDb/hn5GK58co4/lyAXg18Kx8O
C3ehTZ7KKIgyXe0hpoCYTlm6Mn/e103tHuGLVDuHMWo1Dxu3levD7crZ0E/5neYx/bgRnCtjHr1t
waQd9Lm0H5VuVdtRCj2kHE9wFZ/aI050DbjoYhBlTjRo91WDxV4uYaJly6ZFmzpLh1D1FoIL7maG
nycjbcTWNGzkkai096IxiPtLbr760i73zWC2Z8gyUZD35pMzldOXOe+dbTtmyH5u3t4vRA2CcXaK
ndPXTM7NND+INHPfe55cTTV/5p7e7o3Gyg79EJt7Ztno4wB+cEdFkQNK2cnncz+b2Tmm4TEoaOsB
4TB14EzKghLexPMOLVv/nXRMWiZX9Bf5VTOIPVw8alb+O+vc8XsMwGK3UN/lsRQvqy2fG3Ev5rEt
rueseU56I3tm0Ty/aQ6xqqBCJD1rdT5ceRoZibrUeZFTHwZiAyM8wEjvbXiYe6eIxfStZQz1uRiN
Z9z/1JNSbCAPTEM5CwTJgw6M3a1ZKv9KQGqZ0P1EpsLU0Er30Gt9Ou9Um4PQ8HuR0w/fT+PJwWeb
VebgB8ukrB1QTo9dCeItSSGzPMw9fotq8bkemwJoWFiYPXGIkR3/JpMIT63B8DOZdCdrGkkYW2Ji
RwU6K8d8qwvpRtfSKqYE8GXxyWFEfyjxx0SaZ2jHllrjyNwXnYVyGQz+WPlfYNnLdIt8tdwuw9Te
tT2Yiy9+ZUXLtaj6oPK6/tlGWFsfxInqt0XuPomoRaFSwPuokvdPI8sbqNFRW8wbuAbNQzNpJUb4
dB7iQyPcXD2bxSgQV1ipV12yqXgKuqeqtb1W25R2Zuq3HJT83ssBXF+EmcchexJH+uuSSJpC9EaL
b5DxSvcTq2VTqm1LsOG+mvw++ppFkmq61cXFCRckjKRiq/f1I+9cOw88v2Sz7yth5OE0FIBE9M7P
3l3MAdoB2iadJnZdMKXi/sLB8oO9E7GgEecxLtmpzRCpcq6ovFN0/MVHI+n0AYgcpmgQc+LrLCiJ
3FOYC4sHJ7BLRklL2SHRwgB9pLJzviUAWOUEJRLIkxVD5AkxleLxRiYDgoehNA66PCK/QQ0cMYMy
xu4QDNhwMV55s1k74dzLxOqu8mK09U1dD1oQu5Mb0/pcObfTqmzbq8YNCQKuPkUJHehnI5qfilVF
Vwxx6uJk0TGb+yNkKRT3yhcSKq3P536yo419kebNnktUb5jJvnIHb1+vGn6FmL9cZH1l2DVFdGj9
UdNQKj52LAAA9gBhBT3CYqBfdwRd5pjrDXBPB2a2flZZJdB/km5VXFvaDjuQ/khaioZYE8Z8aI22
tq4aqhs36esHb3AdKijk8Gpf1hem5V/NFuuGYnXM5JOI953qFmhCS1/AL2yX+QvckHeeUeqGlSlW
cjfSQmi7sFxNXeqP8WJEO2yK3rON5+cesnDEw6GCIxq77W3dedqu0Gb9NFR69AXp176D1bFpYfIf
OTqjAzsP/QXvTbppMZ68DsRR6qCLzAZxW05XLgZYmsVNL8DIA3JvnLPPKNnGyQa0dyOonOu0SgQT
ANkspEKMK2XGfLDN5mi5c/yM9uLc37dF1TxDDOqOszP0+zVjsudWblOMZ9BKu7QauMyCUh18D1yz
1WR6QDA54vHq2BukVlQIvv/j5AswhEbKvtSMkrtmjsEWLmt7XubT98oPsMPnRROAMYqEo3ERL3Cs
cfANtt+8DZ7ZnYHaGN8Gli5EthZrmxuRcXBAGX+Cxg862a/puof+uctIZmxVhU0x10f5sedzeO5V
p+5sdI1rj1a3EL5+dg0xOt1LKxlucqi6IWxl51Asw2fpifR6FknyKcL8eRNFhs8f0jrcBFZWbe+x
TAE+ot+0uEY6WtFt787O6APyTUe9eStfvXXyjTUt3b1q7RXbWnrOscS0dJ/TKnRlZHn9PrYsjJup
1Lf5zKon0eNPkaog41alzuXBRcJkVtqmiFJeoBvay1RFNBYmtTxPlT9fWVq7bmdVzBgIXnsjjITS
H8S1Z83sO2/Tt3FLZBGCga+NddAOk0MfNqa3cKHplmVEbHahLL1Vo9bzH2EC/Ue2YO7VgNE4Su03
cwLuOYmE1ZGrZ5wESuXoXxWu/sR9tFTmxTzywOjFyVPrzE36z/3+R1Tov93vSQZx5f3PgsZj3XfJ
/23e8rr7k6xBZez6hb9d8X3ngyDd7tikJUAk4eL645qPewGzCLAL8fve+I9rvrA/gKRYy8fWe7z1
k2WEDnjh2YSOSHuzQF4HgL8hciC5/CJy+PwRwG1YRtM4v/pQ/rwf9vW26qJIaldC4HmHzQGdDAXu
WBZLvsXt2G507hcPMOuHvVeLZUtzko/t2eMinNfjE8p8eUWosgwN2XkHNMLB5kabVSGQ4CykVCJB
ZY4f4sY6iLwjkgDLOBSi+jj2+d1oio6RNfZCLTfpWXYoD49aAWG5rCBpC8IwgRSF+dhVKINNY677
mri8EePQPlWWj2XR7cSGj0vxVdfwzXvWc1ZneEs6yfW4v5997CBZ7dh7ObIFIMbYlw9ptvSnuvHk
1ewmbMMnWmD3dBfRiE1l1PU8Ou6xBMq8zbKFuAuV57uu7cGX5fXicP/XdbLAWA6DUbCaBmjVlIEL
WD9ZIyjzYdGVvtUbEYUNucJrXXmHojAfGp31t9X5xrnM4V9GUwmB18co6dHBkCdc86X0ol2nN2XI
G4b6EohcCC45K+xRhnEOSJ4Xq7xaOkH1ia25pzLL4MSzig564Ta7yWSdRJMJwyUSwxTD8FoeqeGQ
m3FOPmInM5/H0naOk3CH18qo2ai00t/os1VHN2zi6GPlOYKKEUotMfSroYqs5bFSFjDmbYoJXvuS
FxMPAaxAvbbsehLYiirxuoVBaNcCt7noiA10NuFtaVUeqxJf17ajJ+m/hn8sx31pArlAbGM7A4qN
QlVDYNYsqw4jUad3wUzpVtIF3kLTRNDFqX3NHZHVuYHYtNXyReP6NPjkWTLuzTfanILI3GgMkDGB
7EYtSp1BfhDtLbjW0MJo43UfWpe6mQGDXXVizOoc9Qon235QSzOmeeC3dapxEyHiqbLxPkKOw4df
ey4BHQpbhnFHpFoHRCAWfJ4PQNzX4k9MUK3+qA2XSlA6Y6kyCM24xE2443Hkre2h+Y8y0RHOANWi
8tIzaqyVozXjzP146SGdL52k5qWfFFvQtEnB/USh1rc0mHJL1j4ml15T89Jx2jnUneYGCmhQ+fIr
ceQ1VC7N6AFoCbslThICAlneJB+jHy2q2WwaYUleijv86AzcZ9bOVe6MNRtdklsngnjJAUCThpfV
pal1XEtb1aW/leUYyj6bamqdJAWvMqHqtVhLX6nFk7cOG9dtN1AJ61zaYfkL6GdM9TZDPeWx01oj
m84Uyjqtqj7iZqBl1pVr4yxpobWXZi2iNddKWnLQ0REUAz21SGN01sYQGTeGRjKRBy+ltt2l3zaz
LbpujbX2NgEo94B8Vt3JtRTXJdGXGIN962dD/BRdqnMvLbpyLdS9nPL/CF7/5YGI3u4gRP3nB+It
hpf6z2ziH1/yh8LPsxB9ysDx6pJ1NX96FJriA9ZcLJXQibFNOqj6vwv+zgfTYYeErqXjmblEcn/z
Sgnjgw+6CQjdBazBDPd3noWIN788C7ENgtOyzQuzwvs3GE3e9rj3ej+9yyCPZ35oGatlSsW5c+tH
jUA5cCTh+BpCu9oxwsFaDsYhdUjaAp+YbuRFFXZz5u6WTXFnPSQ/pGPbG7RchzOvKB4eqvwQL5U+
3nWF1L+iMYz6GNDrl3qhMhJPD8zeqBn668TMvYF+IxFvS/DlHPeV8d2C3V5zZknvXTNX7CaVxCc3
FxL+ZEwJeucWD7Y3RnumyWVj4WRiAZvWeHcsp+8DaSr0FAIniky6JbRnV9fePdYMDNtoPzxT3Rsn
IamVLkt2TbojPbqD3X8eMwo0BB3YTsAdOXlQLNdpnqyn+W7ol8jfsFAt1dZq+IkDr186jw7GogG8
kLD2iCAHD5dEw+i8p+PQPbeDk2Q3IO41AHCNe5sqHa/WjP8xDQtnbUF1kwQxyZ98DAV6l86Prt11
1YZXYn6JZo4vTffZcsxTFD+CQIr8oK3J7Yczf/1j6kTJ1TJO0wueJsPeO2LSjzGSzJaSOioU6REq
jZ3bOQlkP54hn+BeKBYkMmtDz8WqqrWVXgeaDcchLKPFw286un1gFavngzAo/lZ3StplQ0K2BWRK
f8Vr18/SueMnMfXQzIdy2oAT4ETXe2vb6uuYr2XJd1cVYpvEaX5oU9HvxtiCSSvTftPXiXsvMZWA
aoZ+tjGBCDOulOo016Qq9FIa95rtUxoxlM4pEi4tkErZzteRTfAGX2h/gxdwwS011xQCB/Hse8ZO
VlpzLYiszGe96gmwnMxcjF4T+uD3PAJKWUlapyTv3dxRNpHUx6XioRzoFuTlKkiQ4njGl624ZilO
LjggHOxhQG0Mauw2JZt/655Jh9dqMQb3sWwq0imuNvnNx0INrsQ51a7bMt+JAmprUDisaXJbeBpo
lqeMIkH/2mni5GspccBAzXQRoApvZts74L9t6ZKd6ptW89LrAfHiyomq8Y0eNwf3VTv2Wyovy/lI
33FCrw2ZePLG1FgmhzkrzPoAkatAdyAiZ4Q4+WniIqHk7qo4TUFYzAYaqBwSwKm0n/PJRtaNMBjM
abdhTdWPYRM1w3C9LCkBJ1MTVlhzE7A2zVAO69JeU0uQaZUf3zmVnlIVV/ale4abMt6QdNT3ZA16
+kmteOYdJxjUM5fwMc/glJwmfbcshKIigRarO2pTFt74YqZtve94WMYnobcPmEOy5d7vtS/a4ld8
pjSnZvXHBQuPcm21y66TjMC7uEfmnnAsisCbeyzOdCDUAL0bVe35h/Aqfa3C58dJND8Kkt710bQd
GDEpV1NnX+iJCe2f/vWjxS3q+6iJZ7t3vGsrtdvlcchNJKwxX4niKpqnjddoBrd+AjRLlJn39GLw
eYyEn3FnjjnNbORJULMy2y+T5Z0y2kgwHY3aNF1fMIiu1VZcXBpF1zm9e9vCiFdlhteq3tGDmW3M
RVj3GteWYWf1CYV+fmZe1U7lb0GOwjPWUqza+LmgnjSLSDc6HG5e51zE2buSbvaWkVB9tlQxvK4Z
ZrVVtRB81ljpbhC92TsYjtYdUe5FWFhoC1snaWN1xX8gekKyDXgmpjBEksDxwOCcRKvZDDkznVKN
zlKhEAPtu04Smq3DkGI7Kl6lrmY4aFJZ9TbqyjEmp0RxFq2LVdN7gQcg9Qluj/WRTd0nwVsYEu+F
Fu7T8HNwvNG9p+vE2MRdNG86M5FHF6+fvqXzgTJbjWqHsJ7G6aFiRLqhPKgfUB/onj6Pqq7PS7c4
2d6TtfUiu+klxrVBLy+asrHBWV944TDoXRvAIYGQwgYXe+JstA8wJ9Cla55f8T2F4ZECRCeKeZkP
pUU6185CVDEoqBJbq3cjvNzY/XOf+h8dEz7T9n++T918G//v8FY2ZM7Un5aITPHrV/52rXIvZnIk
BiwT627xtyWia36wbZJxpIpWnOaltP73K5X9ASQdcwTXMOPCOfljiYi8QN0D/7llwRX18Kb/nSvV
r7ku8kz8QSwrV08GaZn/Z+9MtuM2sq39Knf94wsv9M3gTgBkT1IilSRFTbBYpow20Ae6p/+/oGxf
WfZ1Vc1rUO5KZGYigYgT5+z9bQq+7y1ktuYusC+YX0OxhzmxsQWYbvr03UX5F3xq7y8CWg2KCp/z
T4jLkZZ3y/iS1BpmWiFbywYle/Ii8ADj7u9fiir0D0g19VI2lwWDCbXon8CWjUjIwkqt7bhMOc9u
lZcX0wSdbTR0ACqIe0dh9DDCNscmIwoMyN+//J8up3II2Uq4ZjAefp/9fn85zQrr3+ya2ITr+Woy
8fDxMv/9S/xQAtu+egknMD2gmi4Mtx/wiH2vrVJPjO7oGPN1caynISBdVUL3DUk54y79/Xb+i28O
/uSPFxRGKE48+mI2ASP0ov54g1gpY2FS0YYjPA4ibEphtERmaeJcOok4V5P9iMWoo32bdqMeOlZT
iLBDRIgJgFq6p/5M8tAzU4PpTuGXJyDiAYELzRR0EbmvKV3XISjq0OyMdg4FMWE96ksOncL6h1nM
h3QaRtz4KriiH3XzaSVlREFTmKshaLPusk4GRASXViz1dXlaC2KPc3xNajTs9WxAXSCuLhblZyLb
qMpFD0YiJUPWGQmNclVFPdkU/dDoU3gexPkwOEoQh0vqIqTKe2rn7YTb+lYWGludEL/Y1O9Nbv/s
bv79iHA+mm1fnFt9+ZKCoOAlCnenOfxOUnK3uGy37lB2DtCG2oidoZi/9lnAxkFMZru6WpwHDSRG
k/jGuZndu2WxFLnATc6IYp488uHPRZbThh68FpnjBKNNC64LRLh4NYoCfE6XXkfXZhzvlxEFdwqi
HnHyMieMsPMq2RVAzW+Z10Uyo0ZNwA9fnFR3y93ca+NKHO6aBrBkCrnsc6IYrh3TozhDvRWZfu7d
tARf6KTBMEogBLLv3Ue79rTnrJz6D3QQ+T0+fMJrYzCUrXr8YmjKcAL0Pbg8E2rXJREdLR/imIn3
IxseBSW3iOiQsDYkShVzbSCNl+Z+yiv9yW4I1KUPtURalpvyReZ6Z6QR07sbshbSa551267OGyNM
8PLHWecq/E2uOOtan9wQuNjft1vdfxT9cJMEq/WCCX682tIqj6pndmsslnsUNfcC0sl8L8d6OdTC
esnK3lnDMpcMRzxrOdpDHtzrWDYOTA76WyrT5qNkRmriALiFfNN2yPYrfd/P5JrQvkzTEOIKaciL
QyhgYMsLhn1y2raMAweejCSxGoF63zNAZaSwNsoMqa7zvEzUkSJRQrX5nhzjx4L5DFCIQjvYgqRO
3NB42rIJBq1EHEpIhXEwLUSzKMKr4ypG++S0A43SRlcQudRpPoiVfYM7Gr4qoRapfm8l3fo6wBxQ
SRf1zZQW2mVMXYb6C3IJl8KljgsB0g16ghd3eser0c1seF6A0kQNkZv7pM2gpKJqePHLsabmT4ND
miTzZSkKusiqFHchOR2GSScluES2adqUXajsl4gM4iC03Go+Q1AxbpT0dZ8UbkDGVlNEoiST0PWy
Vzw/z4GBjykdR/2B4l8/mpP1xeN71fwq/VSq4hntOM92vp1HG2fRlJR9uNnaGCfkv8WdT46EuxW3
2tC19wXWlRhm4RvRDoOPFYMOrp+k0ylBpr0jmft+WeV+RCp9LDRoLA0+jMNGZhZEC7d77A3NQ8Y8
zFrcdn2zZ6pmvaIwIRU8a5FSLPuuTa2r47RBVBsl8CXmrsNHqbUWYl3dP+Vitg5kqeLRf++IZZJv
yLHb7S6pyhEoDgflx8bwqxsWpO1kEOyB6tl56Rt8H4wetHDGURHB78cIpGc3BB8eMjYAnFw6TfFU
RSBWwqjvBuGfqsl8LAUoHjNheJdCLbB7X8PEgF8rKTX/Nk3Kr3g/C7Tmw86Tpv0qdUJFC4kKorUZ
j4ZOxbPHkuB+yNdiuUF7VJ1cYfZHdLtl3Mzb/Jnq1gqphnhlHdLFSieAByhUiKpfAnB7z8bc6Vdc
OPY9kEwX/kBgREYlioFCu0J6VGXjzgULwXPiLm8oDlGfd2qSwJG/BFrx5GROfVwDoCZR11eSFMzF
RlLI6lH50I7l5tk3lUW/nVPgNn0Qg68dMW67Udd5P3uGRUk/BXzvXeIUJ7/wvWs1LMYBpKLAH2ev
kTetMExL21QusuwIhKu5NIt0jg6elQ9ubpTHTEMI5Ksuab4eqjXj8k/Z8miwcsUA5/w9F6m6WoSd
RI5uwOzRxtLk0ObuXBilzyNYtS8M9rM7lyT656G2YpKS5jws2r6/k0Y77ktRcOdhmmHkUvVhRSRS
zOb5S00qOcncPdm5aTIw5W7m01RYrBkMrj33MhoCBWdsVoP8Vlf8p2n6z5qmxDn8rbNUFfm3X5f8
5+Z7mSAiAPVjvzVOdUuZQqHoBtTtqs7/vcr/5kVHoAfR4Fvg2++NU0uZyynjA5/qjB6psqn/2ji1
jJ8YLhouaWx0VfGH/lsAQ+eHuhRxIC/vUMUxvqcMt38oGonZrADNMs/vTXRNr3Zjs0XXNpM5VCj0
HVidZzay9Zij8BfaqTGz1ulpQHn1EWivfkCFsr71UGREpOmtEy3FOm2XBS3QV55SL84Zh/Zbd6zZ
VsoBZ0I1rzjDYYf7kpQAaZrt8FZBm2OLWlPK9x1K1yILPui5NqLBa9DPWbvWHft2/WTVfQKtgyak
/gK1s8rR1xHyBPo0a/RanHPsWNHie2wxqCxWYnzSzSmX7AaHRNf6nzJs3c1cRLh3dZ5yYY+UozCG
xHAd0GcaO6zkVqU/5503EqVYt0gnyKbXRa1fcmjIOND07ucM4c3e69r1I6qHmrHmOhf8qLtq25e2
RgnzLbz8Pw/gP30AMVJ/dyz5E+vhrukZ40evfVPl9R8G+SZfFj/62zHb+QmpjusRxaeO1bi8f38I
fZvHSZ2/6eExz7eVCfvXozZ6XYZ9hoUiV7dMfoyf+u0htH7ijxpEQVgELDIr+LeO2hw/fzhL4Zkw
kQvgU0AwrFvvet6fXx9Qww7/8/+M//ZKxti4eoojUCEg/8AKgC1uaFwIZ536YFGjOlraJJZkRFaZ
K1mwCEwDovk2fMCROTN831vbIspd4zRpd9Sqxph7NbAQeqhn1vAmcrKZyTS1T21DJgd7rn0abURh
kMmoU6sWtPmUG9Qhc4FmnucUQo9A7XJDLCDmBZVJ2+obKN6poOsfUpyTfQ3ZAXHuZNyJQGh11NSp
64aywRdwMMlpRtFXaupH3inPZZGvH81uRBBEwAbpgq2KdhkHf3lIFwdRXg61oi9IH09KBfS22sWD
vWzWZQOatG/8sxt4w9vgI7iraoG+7j3KEbigii2zCRBcqwXoaSnZ5sM2sGnbm2YKnJ4ArqtaB189
RYJuGk0erSmzHrfZR+9nATAfLB1GuSsG4+5bGiUEmeTpWzQcZiio415QDAPGrW14IwOaK/At7myo
SJRLOp34eqvnj9kLOR2IM53XNeXnKLZ5A5zIebdzxavpVkoGcaKa6dJCzxTi8uBT2wqq75cWvPNC
57MHlYPAVM66deeSiU3mm5fdWSX+ZqhVRtjP+XJbJPlEzxfmN5GQ/My3qBz3PeJILAKWHPc1V/jb
F1pBq+hjHKDBkynVN8zRavnIVzoMn12SNZabGbAOwwgI3iIGi1fm95ow+QjNWvBbAHjxV3+oAHMD
ruaSz8RbEc77zs9mUdecyNMIfTxgWMD216qa87l3ByDQldi0Bo7V9kuWqJA7faqDp7WaH5D8OfsV
Biit3CRPnjZzKO49PBk2/LxOi9Aum9fa5gZUbFnuWsGNjlxQJnvIs/ymDR01Y6As4b1l6iYadSwy
GVUTzYVx4m4w+4FvNrBGUjPf0yN926CvS7iYCp9KB24+zQQdnUxsbSEU8fENNZ6SXY5EWWbwSJmJ
BAtfMLITlMV+kKptrEAJfa4LYF9RGVRE9k3com5o8FjeNIza7ON7S14rJrjv62zxvvNNQsAX0Aoe
LF1lqtczHcQwMci2Xhal9IT9Qrt/UvfJivnnRaqvyLdG6yQckIe+MfDLxk7PD4FjEoJnk/+yTlMA
Y8VoX3r4a0/vt3CuEZy4lgP1q3rYmdi3L4lL8OdsSS7JrFIZ3nMtsNTh6Mnge+9Vmhbg1YALp3jZ
VtRWPjeMBNd2qXAMcgeoR0JWqFvhB3DxVth4B7wv1om9sXt5z4HoHNXcd6VrXG2s7U9aoSNrbYeC
wSdCZ5T9qOWBNTakNGx0EQ5V5swT53TBx9Ght3/rqne6CmWlNckNplnktaJu5PokCH6vkznyqWHX
myENKouctoYkcpLJbzak8ESkvIdSNa2B7K6CbelH0hsy62PRqXwArR9W1lNSM2OdaIsjzHQdsDBp
sMg+NSTZGS6xpSn5vNbSp/N+GxjKIMgseMIYwPKGIAgvD8Ik9/xhHZb2FniD0nsQsGytPMtloKK6
65JRB7n2/B6bfsQJJy25aoS8X3WadNfRaSVXUNgLsmqyAEMzK7uXUk+6Y8Ax/4CZ37y+pyW6VEwJ
Vvyi3z4NhGHYx0WyRFobH3hhPLwB6UXmGBPvbVwTfdvac9og0tlZtSAYVCRETRf6lh+kbSqE0Exa
R5WrAJWcuKYdemLuqYS0kCkk4oGvtR+IdNVxvzKgrg3j2smVkEwHwmpM4w5JqgDuClRwGEk7U6Fq
M3BKBqRuZ9zlKjpTCM68tA1aZZQN1J3jGVWznhHR8+tNji9v6M8Iisoc7m7woFdL3Xs9SLziYrey
P0pD2bbf73kbmVkX6SOfOTLhOlp8my6A3XwiDgNNHJ9TV9vINCNiu5+gcS/ogAfWt35AyFlllrof
gxXOPU6S4AmULl/ktyWNvNxcxK03cys5id/LU+EP+HUxhc39rkXE8tF2ebqqquR0LGcuLyL8/fsT
JybffpprcgOipXP6bP++spL+ZrigJf3uyUDIi1IuJVjx2XkPhK1stUoZ05wf7Gx0XgOVF1fITtwb
mTRJyKzf4EcEp75VIyy/wxkRrqCzQWCC+LubN8axREvoPME+MiQjXDIGuhme5Ww9svxYYo6NFPkq
MuGGBhzBuVtwEfUwwr30EmbTeJKD6n4rKqAmeeX5EWjH9ImtlASP0RF8RbXOU1PKhbWWZ7KPM5YY
ZumzyTDJ6nr3ranFU5Ma/Rkfo2RcuPozDg3X6q+mDVolUBvR4NbVlRF0e2GP8T+iAtITnt3JAhxs
kdhrGOOdoxNQO8gqjSY/zR5zr3OApNbJl46BmWY2Hea6wIn60Yt0D/7yzCDbENp8HMf1NGSyvXhF
QLdBpQo3EXCV5xrjfEvDa6+5XvCxRdJWCO8hQRujP+NmwWxAuCrE7xPICsGqWvCE264bbxZOz7hF
uxejZtnqyBtGfBpuZxcRVBdxNN59HLmydGh2ae3Ld58HySZ7EAPz2SkyXCBos9YpNGuaYfvVhS7F
/Jp4iCgdJLQS08uCy2jZ2wcflcd5KAK2uXzplJce/4nAiYKGE5yqMqfkyqbiKcNKZRCw62Z+s0v9
Aj+L3i6M+BhMX/pl0m/RfOF8Ybq5vFZ2UzxipXgknaGrbipGfvddmcF4HofZj2x8p3t/sqZfhhWD
DSQgGiszoM5N2W86x8tjH+vNfgVEetSnborXBcOO8JV3x7ZR2GFhLW79PkOLwPVy34rRr/ebnBP2
8VwndHp+DALYqyWw8YOXzF8m3EKOsg0hYF8fMmetY6PqzL1VekQJj05/P0DIo/yp3R0y7+VnVCpX
rWCIb8zDcOvn2XYPlN2JGk+KPSmr9iEJJrrOQQ5NrBuuHaN1bBHv7qdBdM0t6RoK0KUCr2d8Pyl1
w1mK3jijW9SOTtAMpxLLzk1jgablotW7ifb7p8WlnYmJzd9pASfGghWLqZAoP9pdQcfcP8NjMz6w
CQAxsKd6T8CKe6qU1QvnQ2TVVn00OREefLVDWGvLcDkN5JFYACSupIa9DIyeYjo8we1WOPcyF2aM
ek9/KBGA3zRrNT6ai6ndrO+ONO3dnTZTu/5jfPesJZhBzyOcNiiZY/O5oHxPQ7QKON0KYZZXU9nf
vNnS7nRYLxE7rwfJ195Lz4EZ0ZTiNOue96qV4vOidbjqDK9Swdb9sNc8bhsALbMerhtWPF2Z8hxl
z2PxT+ON4cghSTPMe7Xz1io7nzka5N4qix+rlXFai956TXodkwgWYwQ7jUkAptZTCSqr4KpMgyNz
omvSsaKw8vdiR4c+D7Xc9DDMYjkUGa3zQdkQnbky5ptMajTCW+b66GsH1++5dqOjP5AEXmFMcqoe
4I3X4ap9yBMDWaISwVRHbxum9I3FH+pbYXYxkWRtnEBQbiHSJpzyG3JyD2iGNBamPnePfinnJ42m
ms+2l5gu+AEji/sW6EuRdTuaFg1RFTwXuTXOTy2+8NOGbB/P0VruMS5uO5np/Gvh5XsX6/TjnC4+
tziZO7Z2zhkfTSYLqQBRQQBrepN24g7B8vCsAbK5iN6/dcuavGCqgU9CmvrnYMYUF0LvS8Zz2XVr
/jy4rdRPonSD8ax1xmbKI6tWsKfVJLt5VxgalVPKwQ2H8higM26ZnoVMGRr/JekqFnXE3HO7snyv
QNyRqvQbjdaCpAonMitb08N0gOqTRqmDMubFzwS7rikL0OZ+7ltYrufEEYCEev47PXbkCLojCIiZ
evg1O0dSg0LWoACv54FCxCXwRUZ511brWTe25WE1Z+NKLUo0t3JW0VCiPvvuxP8Xg0g1h/4OnGhz
dHY42JscoE2PY/QPc2omV7i/xrw4Jg15tbFoGrKfN3uTw2d73ci/s0VANdLU9LDdcC7ZfP/+DSjg
24/vgGaceiOKCGeZqsX23eF9zlyj2cwxPTpLgHM8qYc0j2VgJOadQZ8rpdhM2kNu5Vl6Gdtkq+lm
DcldWo/G1delccdki6ry79/VX1wWZiUWckiXvsaf2KS1JZMmK+z0WGuUfpDJkZQvOcndVGRk/Y65
SeUjBfKYWJvS9pvO9v/Mqf0x2VFdDF7eVf+jBIcI8cdrUq9eCVIcs7+zEtJ5hHyy0gxH+CgKvpBs
xRwG8dm3riW2rpOhyu/axmVJOkPXmh9sd51K9MO4D7LjqE7QbUeT8pf3fPW5Vknof3+5/uJLVGZu
xyPUE/4LMtc/vuEpSHPNYpZ0rJNJgGZaFzlEmVsyt+sd7JgRTcKaWPahewXVsD50I70KHM7mNW+W
/kFAN/gn7+hHDzc9XmogG7GtjdSDbfiP70hzAP9I6oZjD1+MVBYEGQ8jLamngRbPEPqEpdFSMAm/
hFBrndC6+TFaLqIMDEjSeTQMrTqDcWX//o1Zf/XGXHwvIHhxsdA2/uMb8ya9ZX7fZcfWTalQGURg
KSDLBc7DogSZQ/2pzSrfPq0NZWu80Dguz5NtTg/SngiiySagprq+clpGOsD5GS17fnhPSwYBSvme
p+jnqwRueNirXk8d6DzZmkjolpRejwSKiJzx7duhlFHa8iA31QVAqg/1NMnxYE7FtnxUddxrrpIb
623w4cw4XssJ6O8vh/mjDoLvySPL2iUvixZi8GMSbWZoHVp/TztYGXbV0Gw2sr98LHPcM8oaysIf
3KymP2mfanOjebKIjLcFP3X7tAQuVyu1oKBFzqap4HGbf+Ri8dfFq9Z0994essxWfdl9QZcG2g5R
ew0WXRHlXjulu3QiqnVbBa9ONBnNGwzYzNF8DgRv7x/2P53of9KJtljFWGF/F8j8qRP9/HUY/+sp
J+Swzv/QiP71J39rRHs/efSRWRdRAUEfVt3mXzVfPuotejY+NxKL5zc52G+aL1RiRHbqnu9BBva5
3f63Ee39ZKCfYslyGeQoqf2/o/ly/R8b0Qw5PG5ktRaqFfzHZztd7bmqizQ7DWTaXwAhOigjmdBc
LFoVMZhP1UorNvFgefACRcrQJl/yGGPMfCyzXit2SSK9fU+C9ycUzBp9typ4gu5XHdj81XheBmqo
inxGumLEvF1mzmlI6B3tZSETSnfNnuE0+k7lhCRhuPEUoD+lq7Qcu8Q+w4VAOtmvaY8cx08fjXqg
spkcxchzC4qo+QleW8LSkgzEa2E+ifhIK8AvTY9Hu5D36dwY57GpMdOilZl3Y6JBx2QY3j049HBu
+BFKx173pkPbaPd50hZDnIFvOfYWh4xtXutwoV38jF9pupAmsF6Z1lv7tR+yj1i9SZUJNvXJK0a2
O1O4lJDEQe5xLwC8yuZVfEozx9mb1oJkeuD/ptdhXAIjf2yw0ipP2XTr2yvHtYq8kk5v4pS6Dq5W
bo+fSvg6HyHRoFWyLZ0IKpeWGKcjySeufG2L8c4HITJ4avV2Iqdr7aqY94yjdhjtyG6Q2Jga/thk
sZ5lWbZHXMU3Hmi5gyGzDynphCPqdaTXsYc0IbIdYpPqKt3sm1HrJ872NdJXn0ZRmIjxCGxgfLSH
tSjCFrXqTpvMPrKL1RL0GmqH78ORN+iZj2Ohv0DzBJ3EZ9mVyfiU1Lizg7l/XMuVTALsd1/UoPFs
ZK0XihWTolMi+DBGJya+IH0YbE5a8eQ11S0nre6OKCzCL4JKZF7YisYlpHFwP5YWqgYNEeFL0ifm
/do1xc5JXZyBW/t1NFFzs01sLrE2efpxm4vhvARsM4XLSc43lpvKLZFOGG6C611L7g1r/IzWvY4c
rE2njOSN9DKP+PHvFwIau1dEyAPIuU6CKp2Me1e0zqVIO+tT6Spck1PLGzwGnRuNk+CSza3obyn2
v8y0sO8IuNJ25qx/tWvxxZvnZkAPU3eM9dExV7mlf6CNYAyx6Ff/hSaJvG4a0V8E9FY7FwWLCpmT
Uhx1WzoFfAWcYHif5/lLhn9Ej41V5i2q825YaFf3BqPS1dw5Huf6vEaMw2x1q6JSz/SbtkNuGi0Q
c++n1vw4O8bLNgQvei/R/VvBrvd0yOCBmyNosb2s6w/Ed5gHHSHRM42zKwXuV92UyRpCf8I+jqj0
6FRUJB+yCtQqkyoiFzPXPKasOQ/8Blox1pCBlskvVJHzacG4jRDERRUeyXSYzdshGLb04Cf0YCPZ
ty8i11r50KOM4C2BV9VkgnulbsK+K9vbldYGUgyICVIPDqttZTRct6m7N2kyA8tLDCx+uOOKS2kR
bbTLhxZpyaI3DtEXVrLzrCY7ZSIxdl07zqHraVpscOh7RgG4OuG4XZjrasd0HLIDMTlU+a6p7Z2E
lk+gr/O+tukmpUtVfkZ4ucai6OYLErm9jekzVGMVyeTEBgDV0wFg9lNyBijJLptJdvenEh0LujfI
wxbKeikB9iAyiyZDpLfknXJAk8W2XTuUcidn9PvbBYU8rcU4k9WF9IgU/wGIK1JLGn+Hn13si/ZC
ctxn+BVu3PSDeVq2ZNs5/KlL5ejNrVFZXY7iSCP/iShjU48dFU1zKt3JZ6Xqu3sr6K0ro1FUUy6+
h8whQC1a222FOkJGGh2CsnzZ1CHdXjx0g7ZRhCwQX1AKFZR4Mlsot4J+j1WBRuU23VVbuv4iM046
2eR5+4z0nopyEfTykgw/w4gEWUqXDO6JixyyMXUQq2KtkLcr4WYlv7CxgIEYq+lYbx3AUlUhbhAE
59mNhMjHnxm9WBVDEW+4QTcX7KfU+JR6rn+0NMH8Hv8MSku/OFQeALMMzuXAQCc02GB3qP5W4AHa
dDSBi5301TPIKUOI5872sgNkqF/ckTYJO7a/H1rdvJHg7ZA5ePluMauHxN3QDw2pd8DQg6Is6fNf
0FNI1V3x7VC0rL2zAVc3sMzu1AWGwHxCPl6sLyBYkOlqzWLSAuERvc3aNCeVia5qSdMyQsUQxA4u
0zMzl2Q/y+6yCNHBq1uGN6fpF8jbLd2AqiK02LIYicFNPPUbGJ1gFKfU6d+6AFWbLOd/ECUgd7qx
Gjsp2W6MPjv5/ZAe5VxZsUj8u4mkvxFZ0p0lzBov2OTcz4wf97023KVr8SD1Qbufs+LjwnU9JwvY
nl6v7lJPbPvFLYmuWeDO6XQCBnfvbLirbMYhZJ5Mcox6e1kfOTyt4Sy5rg+dzFP3vBXjSkVPM7DZ
meycfQhJn5gZBnkr/UGmSKuOMMzf9B0Zr+32SeR6oH2eB3NZSTb0/C3G6EKsGXQ37M3k/1WYtLzR
MNYjAtFPZdmQeLRNG6XMAA7lbioNbOyNY1ghDtaiwabai69rgz4zxCrcfTAbU8viloHLs9XK5Vk0
+nL2SCu8yK4eDmB8gddMwlvgTazldEYxO7P0V8RkIucbkV7qeO0FK6Zfau7rWvgFamdZnCc9kBY1
uicefGaB5MyKIbYsZ4d2fd5zRkjfOlNqh2GcnY/D6nd77NfG3upHdNCCvKmw7CwuULlySoJ5kT5h
Ym9jrxBjCFhzoOgQln3M+w2Hi745Mpwbacwhu9s2A8NurUtPCFK2G82+NVASrjKAkFpM+t6h+ZTg
P8rgFA2ezAlDYHi0DgzX6aUNkzzp2SovVVZqJ63rXAo/AIllyAk2+GA4pOURPrR1+b50CEZvfHTe
cWZJNybiTX8Z6JFzEiz04t7PetDoQYGQMXBJ82tQVxzgHS97znrukSgjYgvJTJjQLay9R68POtdz
hZk0ThC03wiC05yw4sv/vFm5vQdGdrDg4ZLcRAsTGWeNDrEriWsbGms6cqynSablQ7qzwBfd2avL
hJUKqKMnhRrjZOe2/ow4uIiIokiyKJWWX+5bOMx4F8tRj/J+HD+zeG871MvuhQHXP2AfwS73HF2g
dZQJaP4SiXkY9GW2m0f6Z2EvCdobR5dYI9vNxAcSyXzmMWUmd6OT3bbO3O6DWYw3M23aEx1+ONQ1
SpT7oeplCQeprg62wiUFfGmcJgc68hWJXG+kr2dfAmruR3N1vUtigwpSRCaPcQmlWZykRhrcCgwQ
kbl6n0dhDc84KxlnpI69rwDDR+bi6KfeXDeYBEAIXixGJXOEvqNH5OWxDlRmcFsh4fxqohFm3Jwb
r6yn+TmfNWO30s79PIGVg7GOHS/Zc/zN/BgODq2AUTBCqEfrARestXPcuWbS5pU7rKjBIVhQsjvL
NF02b5rv1iGdHwjqVgKseQGwDyW6oWf+utIq7DhHN/beyJvRDVuj7XedOY2RaBaGNuSw7TQ3c/fm
pHtvZm0uNy3txzu/29pP7UzGSMR6XvzC6Hu44s+qPqcGKWGxsxbBuVkxROVepZ/1Nun2HvfrRe9S
F1XqOJMHR9qfichrp230qAzPbncrzHZqf50xhZNIxhFEabI0i3o/u61zQC1DYqpOLd4y0LvSgLH2
mt7vQNsWQDgJNysKMd0V9OguLBIgm4Ek8Fsgfw2Mx4BfQuzOtA6um/IHrLYhmqicYKs3JEdRMdAV
a3NqlIruLAXUWP2cla6zHVHMzru8k+4vEzjcN/ACGTPOKlhuJ9NcrP3c283+P+f/f8nvRXeZFub/
ff7/QFjgH0Sg337g12O/r//kcJzWdbJBoCTh//nfY7/9E6BIugH0jn9D5/527Mcij6NdNQs8l78h
Mvtdf+b/hFpM56SOE54fh0zzb5BkjB9P/R7Gfh/vECJoPESo4P7Y0UtmLcVD7DinaeGhiM1iKwkI
bpOzA6E+slZneMZUT1J0z8zTmJfk7Fdj+xJgz3x0aoRhtlsMz9ALh+d0QVj53ZX8Fzr8vDtT5+Pz
BpH1uT82QgPp9wkCa/tUTHbz6mT28pFog/qmfk+r7vJqPQStPkVD25Ct/fevTf+ez/79fMFn/8Xp
hGaQ/ov73rH5vrsPixVpnMw7eP/JZ9El6A9mmQe3ZdA3bswC4N3QO2IRttR6vNhB/migD/uybPX2
5r0v3BTN1jmF87grXVkdxvclvu8a9957X/hJ3HVOidoNgCq2e5z6drj1MgmLRSCSt6dBfMg4k8Pg
Niasyz7ToZBlzoul3ARbnmT5AE8DqXAqXPMFNwBOBCQ3IW3P5uKpvQsJpXzI6qGmV6C2Nm1U21za
BUFGuAC7H3up/qzhIdj5oADlsinUz9axc3huW99Ru6U7LVObaa/21ZV2bFRqm4WhXm27mzdPRDgl
uGrbjJBqoTbo+n2v1tS27cxFQngGWzl8A3b1XK8op7FAqJBix2ceZ5Xrfs4ql1waM2fQblIh0Cbr
HtSY914fYAHEHK31l6rROdSgKehjH7nEbpZWn+8nayEtIedRemCPTBe08qpK2VBaXA3s+TuwfrM8
qSzuNEY8OT4sxPNlkWHNA+EHrqHvka0kwFmAyFB+Oi76j52dbtYFbxNChzTNzZn4ck48VIYUWG2h
2UeHtZasV5vR3ew4n71i9XeZ49Yfy7pfCB6A2RBKKNKh/V7Epfpi7LFN9bTIqPFIwtEOnFCp+zJz
2pd6vid1YYp5UoMTXGvxsJkcbRFkUT1uqo70aUS8ZoRVHDdVZQZVS72ZE4OyHxlBwRkrqAsiBCwL
JaqqVgH1GRdAkWSa+kbyRKANU8Q5m8nY9Jzsqz3r0wfjvfbNa098pdNdNqG5dRRR0FrhPxKBnodo
uh2LY3HvFjHP3qcs1QrrTmKKcmDWJMKdP1FE50sbgkoEWJEgiUyjYkmwzfntWL7VBY15Pxz74mDq
7FbIoYQRTiW5KsChEFrrt/CM+vwVr1dFq6GmB/4BOkNy3uRmEYljFdNnl8MFvXTHbF43zSJNNgkk
6AfP6LTx5zqRRRX3Aab6yB0bO9+Nsq+1HWCA9XZajXpFyM2xYCfhweafVotAwSN+MtTjWlIrTVDd
izTuZZa2XxAAIkjHEqVSdVenRscxl/pxA+jJVjDWN3025y2GKKt5HRrGL2rm4pDyCHgS3V35QBGi
FkP0OWC+8/oD2CrSkmXTBZFmBrxarz7bmiUOwJ7NmNFgDImajdjD85i7hR32+cS7X1IsuF2zgONp
5hYpgdO8zBNtxjBwcKzH2cyDDKFCLloo9UX+Qy96qd8Wee8Qs56g94tacuFeEXUFEAW1atu/L+UB
nxxlB5qL3VgoD2WpjdPdkpvbUzVYGtG45Wxt5cDh3EwqQnZgjK2vjpQM+88+7ET+VqYQXriP4GcC
z2uMbZ4+/3/2zmxZTiTNuk9EGjjzbQQxx5knHd1gR0cSMziT4/D0vVBlWmdld+df9V/XXabMpJjA
+Ya9164ZgmQ99D23/iDxqeLS6Zb+0nSLd9v2Fu+Y+V9j0Mays904RicPbSDKOzSgSiMLzES/pqVo
ZBIJe8CG+eaG5LryrnNLuMDoixs3ClBgnXC94JTC7pRW18rAIMSRSJrORlQSdbRlBWAa207nLBop
26K67/yv6AEmZlQZGL4tM811zoBs39yg7Qi6Tdr603tjGc1t6s0YegKP5jAOTIckWoLhiqlvvvXW
8GLryTsp1C7uwWLv/jB6pV1GBjkXcNaQfmFFCzKS6UUDDcoBeLm3GNLcpLaiVYBLWF/TckIvhczK
Q7o6up9Mhkl0V7aVgt8sdrlgsrEtLVdfnRLkepyqlIHD0vWboUWIoAEnuZgrO0AORkk+PRIRH/xS
bDwXPGcWPnI4R07Yls3GaitfbD2mkMEqzIZ9Mg9+PR9ok8g2spSXd/hlaQvctUHQa6vQr03DfwrH
f6VwtNl9U23934Xj8w/90f+5cvz9b/xeOYb2b665ugzIcP3DCPT7wgiuCGshIXyTmg3E96p8+G/n
gkPsgWDX5DjrWoid5e/OBeH+hioAJzqOh+AfaIF/p3Kk3vzn+gidvovoIvQFSHNW1WL13f9J/cAg
0lDYdc3TxKPuTRmOvwEY/BkwFbtlDdLuUoNJg66a4tGfghu20pzjKm+fWK48oSzpzyPUH2LrVt5q
MxqnOba9+KCaPL0f69b4GP3Vne01ND9OEPsQV1zwM/c18iYb7GtWACk26tLyT8yOAnEbOovZvPRI
zTBuQp1r7ANJ0FLe0OCiJGRONC2aiXiohopsp7jIHfQ8CfuejUQb276UAVpINtnIZ61zGmpPbFoR
h8POT01itZloC4nHNMlKtHh1gUh5w+wOPXNW5XC6mSQK5jJJD0pqaawGHJJDNN0hEP7snjAVuthg
iznz82dgxQbbLMsvVBulrPU/8joOvieMKLB/iB61wW51Nin0OEiRzCeqslxGA2+hPxS6ERecK2uY
GnbFS5xbCzRZsB/9XlFiqN3SUI1EQZMfq6SR77rOGEaXtT1gatXBbsLc/z4reAdIfdJj1mdPCc9e
fqwxv2lF3RxzMb3mTWYf8mHKN4zQkyPAR4qZtkrSN4YQSLJneFOkOd80TndJp3F8I2yp3pJFcW/T
kLKUV6HcqMT7HHQ8MReZGBq7PVLecFto+5To4lWrgZiw0MrPQeB8SzJc7zZx0U8Lcw+43kZ1gCaO
cJdhPxv86dD7qb8PRH2Agk+CWvbqleInFqHhsvQNNvsiuQUw7W+rcXinhz5XqqmPZNQxKcvsSJO6
tOln6V2kNC0Uqct9mlTNphDF62pIicbOaOjF1Q8vq72bylvi+ylsPEhWPGPDkbq8t+OomMfi4Cjn
13D7TuSQoJRSDGOx0LBy5MAmRay7CYZJ7Hx8dye/yTJs8ou7GY0E9v1KActGoQ4VrKRvpIDps+7m
eSdb1wC5ObN2y5MfFFLNnWsMT+6Q6SdwSeUBoSoA2kxmx5pw8w0+eG9DMcO4giyv/YDX78S5kO47
RFr7pHKJQ0+N8KC86UfjIgcc0qGJYs6OTZGMGYZtnX1rwO9vlUv2EWIbgEPrYBIlFSbnGhAA0gQP
5oEqsUb3eECEfrbc2tx0ZfFqlPFpWWq8Qr0EjDAYb+4cmxu70Pk5bV3KHelkP+3R7b7i0AUGOSBg
hRoOU7f1nM04m8W1UsV48byBO37sgjayncVgeuPV8LJxaLlEjgcmpVmumLLPlTZw6ZrjI+mBk/9U
OoW890xR1WuUSnYrQWPsbbKcdms4ZY/HeMyh68IaHtCkJYcsb8S5Hon62M72wKtxYaE1iqfhcyxb
e2vGSt0T1mFtleKySEIFhQqQwfy9lRyqu4Rl6ZnqBdXnQGxbeBi4tIASzJ6pt9jMoZM3/TT8tDCO
sBOaYrn39DimPwEnYmsJprClGzBbOd0ShNMzG+VqAefppPTWikVFWofVYcrAfKWtwZJNwGdqCxBP
c05gYdpwSmhy3xozMXauDUYNuzOWGtnauzhcygM5L9gJguWLZibxyoZF35a5gYe+eBNLxg6jLEho
bIczaWTObW6KIupKkV9qI/se90EXZUJmr1WXUz3Q32Y3opvZJFfU4dFiVdZ9W8UvbQngboOyMbxK
p2zOVjjsGR6qq2Lp+OjYofFUOL0P7cvNoM3C9IBR3uXYoVJu40kLsYsxD+zncjZvPJhw7OGHHnzS
MIDfSpsd/w69qmHOh269a9cQMeTASMjjFm+DQVgelnF1X6YU+tncHycLDhYUhWV9liyIOmOvfqDG
eSd4zD2SYBx+dqJ/8MExTwx2aWHtYMD4BJWEYpY9rK1OMKyCqBgtm47LksPPGPDULjcG4zLTw7GQ
H62oNhfsNuscErfqGv5rcR4E8202BcXdYpjqZs7IyqznEe9rjVxb9zm3li+Y/DoiQQbh6I05iWAL
JHxkttkdZgM1Ay6fm3Dk1FpsFiShCLkSUf2e4GK57AlB/iXW9DgGjFmLoMHn58AC5LOFx1brgzG3
+AZMFTNP18RpeGH1OUs27SZ90na0WGcCCEeFXDUl5rJAMBjNcvgoQTETVlOGUT+0p9AIkbsZ8qdu
/Zcq85vdEk7j3uwlZq85XOjKYdumtU737J312Sja7+j0bkrm7xcLaMtmmZDKlcKv7wSVyZUhQLOr
zTnfT9lgEsrsekeDteCmlYwoSC3L0BEjSYYxNpOBkcPKrwrOu9b7uiwmq3p444DUh6+iKYqLK2PE
4TOL29imjJfgT69cAz3rA4eYzqL4SSUe7rVcviaSf7VYQs4ycGvxDYqJWDAd4ehnH/WN1Ndpa5ZD
dx8XIt6myupvJydQPNyF3AAFow1wf8qw/eEMWbkvXQoGpZ23iu4QKkXfvpYB/9TSOXgsRz387DDX
IObIi8jhEN34/ZTeY7HMH0LRyJMZiOWqioGvwS++jlVMdLTi7uKUUm+whnhgDPZTlnk1Cd9ImnMd
cK57WfmNOYVgljI3p9GpvH2ufPYE2LL3PSKcq7AE+pV5cbbKnr/1KQsiJTyf5Drew4QrYWeGbfDa
m2JBGAFikadp6Hqb1B91zRcmeftqKPJ3bvtiuBmmOoDx4vJ3UbU8MYE6ebhAt0YZJg9jX0737hDn
737uPbmeN22bMrl1REPKHYFRyAfSXO5oQviiySJ0XkK3wIzt0sDNECWdhZX5yqpBgTEqvERLy+gq
w15jbZNGfHdrXbvRzO+8EcR73ylrAfi3aP/oazf4OhW9+U6D+5nLeLhbTBupkVKpOuZysO/cylM7
a8l1zckqB7VxU3I9hQIyHSO10dKsHjH/uI8IoXtzy6lpUGIIKbau05c/+85mScuNmvCb+iZO25lJ
x0FKy+WWQfDSHMk+X0ZgSjzmocA9SXa7W38wr6Cz8i894qxvddKeywmteZQ3abJtE/t7yXLqqfYy
8WkBVqm2C/rBgmXUqE8SpSYrqyLNie9yZ/1plgGpq83YPy0T+eUxh+cNjsvygD/ifvHqC0v3gYBa
Hgf6aBlLzuXsKf97zO51m4revwsHN3tzZeeQz5q5UVdN5c6Fj4mJRS5MRlq/2jWD3Tx2tsPKgfjF
/hazJ24hM0Z3xExpZNfXBUMFF7snsjLIygNOH6Ql/kTCMGEZO8n7OgwQtA8EIsfVofXL7I3TrHjj
ETd+KSdtPpGkEx9NdPEn052oeOPWO7e1wquRGX3M4owMrNdEZPl8UcbMhGlJcRPhwWwAsdD9SqjF
Z9ESeZtW2io22qnJnVWJifm+7x4GuIpvJvvT766c1DHom/DS5Plw5yRp99LYbldw/zUEsNkt68fK
RXJOdbW8hnCHmpz2oSeeE6J6uKVPghG1hNJe1VNyVjt2oUNxQaVXkVYTl97LFAeL9yXBDrhEKtA8
WYPRCbkROw3wugOStnMKxyOjokjflT/hHcGv8lQuNVbaPq2NG7Dk2TtBPPUeowYiumrR5Ym0WjNi
npcEGwfrb0DPPVVvJsGoD4ALAIFXHK9dFT4xFa4pwtrxW13VzapsyvfesCSXrqYkLWu1MrsrVT0j
z0g3tumLwxRUxTUnj3EPAyiNsIOXW2ksZb9xO+nuJ6ueHkrH7TqSk8GP5wo6t8qt8VrVC2oOkdfH
0dfJvZB2PD8Gft41dzrBXBuFTPdbr9gG7CsoFiqZrr46PAsCieB3ys1sZToUfjs5T7hUfvEegFsG
ftcf8zCtQqzIKx2i1I6xBUBu7cpF1h3StJRzVAclerbes49D6rlvmEOrEelagkmzK7gXvxHUHkcm
4R3JNVMqazdcwl2+Y3w6gSQdlWQg7RNwlcLeuqrBkMeR0fOjbvGQVcwID4sLK1cNxPC2UydPHddk
NA52dpU5FK5YjP7PCtjkp1kXkK5Jwh3yg67kc1+EcfaOYhKeLJNBjEYe4oh+WdzIg8P6AzNecvRG
KLxwuck6b7POf13yydxlHqfzLsRMve/JRfkwKawvE+EzbLBL8uGkeSCKd4R+hHlRykx+SbVTPU6T
5Z4XmU1bAeE1clOLibSVVvYuKXrIlCZrCLNdp3MFC4EO3umt47QECvEeX3qqyN2gdUiwqJXvEp51
FOftjFClG3Zj6Z8MWauooXF/hNIe7rvCFB8uNJ0jRkBJ9jsnU4nZGXVOkx6yBGlV10APsDOSrCG3
ptO3MjTUoRTOna3T8DtM5TvFO9msIDbmjWJVXpQtpdSYXAtaWr0hrGzacd20exlqd9cCwtlgTSDr
xcoztuYxqoSw5DEea6P4ilQK23noV0cji+3IwLaxrSdEIBsWTz2gEWNmdmnb+yZ2yNMIfeNusJf5
UU5ge3RR3mjsB0y0ahuZ6GSUO1A96Q8pPecmjrOMg7ZNMIww3y96Dv5R5tu5hMbE0gMWEFEHPHSm
+SEdzPBW6YSJXI1lqPAySGXwVjdm3zTnzLTug4A5X9/3BPWOMvno/TqPaiJMV8ZuG9wWAEXRe+OC
ssrY2eRlaL//ytxh6YB8u8rS6t2Q/XtrA05PieZxXG2ZGM3Vd1PzYA1IPDzNoCH4/lDsoHMdRlSr
SbmdC5vpg5+wglrKDze0053i18KAqL+garqkCbC0pWXuXn7pc7Veb6PZ7ICaMd7Xtr0ji1MgMgyB
yGU9WUi9Bs4F/G1LzWxhj4PbVO6AwiDHA5t8JTu45mrp/YNFOj2melJeyiQp7pk/mGY0OnoMdoo1
3G0/UG/j+hZRu45/dNDLU9i2JeHdiiTjPDB/TDUtWj7k6giBZYwmoxUPpIYzEZDd55Dq4ewTyb0x
2USdmWtFaToTIS69lgewUZzZiyhSytIEz237jX6NUmyuMyaeS16d6lEq8jIRKL6pgZE6854bG8fI
K6XUc4Z2ZetjKr2knk1EnV4oHJH+xdPSMn0fjS6q1fg1tNqbyZoBWuXitTY48tg9OnvpYSafXDt4
A15bbfDDwrQ2A7VF+ug+L03hki9aiEs9p9fMqN8H6ffHuU+fOg/4NyfpfpqpjupEskFpxDuxQeXJ
VrXzvcfXFplJB57YqF41y+KfUlbkNJDWjt6WqQfFt5YjKz0P8dA8AFBrktyKBhnEXxVKHIxfSkEA
C+fpEYPt0gBijmPGTsM0oe5xZhIyMGbT42j3UIx2+FhzYA0babskUaEphZCNvXNAcMY94JlFdxbQ
+6clY5eGZiLip5KExueuvFOeQ2FtFTAdxFJkqIwxNuCmDEqr341mKm9BrgQohvAo43ILfopEPDp5
w+GBrfPMtrY4zy4PV5Zvn3GBE/5QGAUGJW90Nj5ypsgt9XnJfGy1pvXa8UhiGj4A0xDrLFDWyRbO
o4+t3FPrPUGVlwEKF8jn8NsKjgRPd2o6goE++qr9iqr5DGsdyF0mzVORGDdx2FPrlG67y1v/LC01
7LGi+Du/8MqzdBn/taHZb1Fwt1sqU7GNnfbaJeoBCMh3EwVahNjV3YW6fmgdWUcMZvxT7SBh8Y0h
PdC7MEBcKuOOlJS3DBfvBZk54aadl22T0obWZsoEK2RlHTX2nqhzx/4EIslkcjGgSCvwW05x+DAa
JmO4eEIh0sxfi8RicjYgNkc2g/1zsL/FrrKepsAtIk/PU7fNx2b64fa+euLsExvPA9aEvnw8d6AW
MdPkJC8a0C8gwDFnyTKx68yiQNpb3zhDCbF7sZ0xEtkUjjs/sSp/k5tpcV4plVa4NNh7Z/lB0mrz
7iJOWFGby/JJ/gtmX7RwxkfjVd2db5bGMeeBR+K372tkcHlHFggtEsSrPI1Y4507AzS+Xc3zN+os
bq1EVh9ZbgV3zWTHAJHT8dPIvJ9JZ83430EunVvG0A+LJpvFzfyp3srMnF4C7Y73QqTOctvpoIFL
41fNgSlohTdzINlpWUJvbzUshrHFZDqSImObly2z3GeS3BrHjI1bi3WZ2ro8DI7Ewj7PiftCheA+
tQBBWZLPw5H7YN55XW/RXAWvUwB6kT23eEqASGyhS9wFpNN/VBpUBTbgYIvDjHDDkibduEyCouZK
FFi/aQeVXqghBr1PcJhuuzzzRlz3nD8bbzBlDjlx0uuQCLT4xCyMmqZCQFvT3FDeTQ2ELd9rutdO
Ou0Fz3KAnBY0JysskxnfDAFkO3MuvIMaD+3bKXPNZ8U/4EVBOy4I/vF9cxvHDI0YUMMJqOf+xh7l
ePW5euAsyGk4TG2dXRcpJVAJBjwsbceEimmeBvAmw6o1BBy0rThl3jGn+l+dLsX3WIz5cJQBnI/W
0C1Fa0AE7yZZzRXkKOknd5RwYGuzkNgwZzPglzDC11L02HbTJGcpn8RkqDBTmx9RVZJ5bHOj7Rbc
4wAkehpvLXhEU4JWMlK2/DlRXu9YETzMBmX9Asv7LAtvwCsyQofN4vZBJ0q85WswEPtLDuylc637
vl0NyGWrgsfe7XiecpY19+ViqDfDycazTVzD+It8dNPNxvBWSMO8NatpPggZAKsdVW8/9ICGH0PS
BvE5WHF4MYxUfMN1V5yHPlBPQtgMQ7UYuUubmmN1U7lBDTumT9NVrQq1258cnlikQwNAtMk4z2+Z
8K8ZCeiuy0tuidndD97k8ktXuGqGLslB8/T3pFSzbCUsTOxsxlDPJuzTc44icUuMzPyzBA7+Hls9
hdriwb9g0tHdpmGYJZskz9q30XOb/WTw1E0ah4cZl1REs5PtzKTPD9KYUEQzGr10sfZPajKHnQQz
epVWXfdU9pZ5bSCovSBIHVjXakykaEKcLS6UmONkMB5k0cpbYCHBsUqtZNerRR6m3nS2toSVi0R8
Gm6CsrK/ML3FEMRS+9mkvrt2TTvtx4Hqn3Gmz5TGgK6S5moLbwdHPbsMBJp9dTMO4aehLKzgVhUf
vdQdSMVerJtQcWugbkiRxNknMBzBfa09fZpmV509w0cA6wF/dJBDcNGE/pZ5c3fukXPcsDwurtgQ
vtWBhjgbz+Y+D+aPZK5AxDsYFOMgZ6xoIUeP2m5+NVDj7X3yPnZSgKM3uNAPqZI9tuhZnKDuMLNp
inoWDNoAWtvaipCXkITjNtSy5tK9ZyW4SVqF5Uh2hYdqw+rH+8BvmANbwISi2hWqfNRuCso35WGD
OLLBPLCo4opyNZpc1jfMWImimpt0bxXBsgmb5ZaQaP7cjB96W893E7ZKOHjFa9iLL3bCYU104y5z
8BgwKfkIawyYYcLCY5rSJIKYYkbge5u9sArnODnVASD/4xKwsgcK6G7D0VwQwSx3dpqR25i3b7IH
1eslI/m04khhNRwUupivhmYNImzjy+pp25sLFbKGcHOQrOo3Ohg/qjBvH9CxP7CPLueN2QQ82q21
EUxL44545HkbmyI9taD1r44yvjuGP978yofoOP83GWswBj2h8wUNDSFclb4qKfWpK9v/rK3/tQA9
fOMsev/vtfXrj65q6uGfFtf/+Dt/OB2t37At2/gVcS6v2sX/ljz69m8OnmYsiw7+Ycv1eKU/JI/u
b/wB4HuBlZ/6wWd3/vvi2hFYJ1mDY05Ej2e6jv/vSB5XReOfVH0C4LwFQp93yIusO/J/3loHFvBu
MAnuMQjop6s0DbBjoHn603fyLygXA8+y+YxwX+2Q5fhqIf3zbjweURfZILePY14jBEL+TwOr4+Zr
PSh9X3nohkokdtAJFuSUf//a6+/1548I69CyES0GyAdCtIDeXz5i6pXA8IogPCZO2BA61/UTcz2L
13XN4pEHTPORhJUkeqdmv9Ivc/ZDG3BJqHI8Oyo7a9nMI+yogbIe9I/RnseCpNI+yNcap4zZa88d
/jKOhJux9+PHCoxz9P/xIXxEBZYb4jQXf00hMDvk79WwsORYUOBoB51bZUDTogCcX1ob1WdsFYDd
jGpWWyKfVhjVGJCznawxRFmoCXcREP+Y0tAIQkJA77jsFeHiJ8KJClY6E7yqbByQrS8DeoEKK/rf
f4a/imvX34HBBgpbttcMxv6CQuhBYowgVkLE9XLCV0oIKqEm82FVqP/9K63G+z9d1L9+cebNNuoO
iK7/I/WdTqBfFxvhUdmJecQtxI/nBe25G+z2wXSBr/396/3lJvr1eiGqWId18rqQWq/AP0k/hNXX
dcVy4KiSrHvgRCG+d0Sg9/ev8r98fw5wTtul6Q3wTP/l+ws7jguSnINjJ2B3oGb4Ke0wOxZ98Pz3
L/QLFfKX788VBPD53Hggd/96KOTQDMKJa/AoFvryxe/Jqgu5ZuaZH26uSKRhBudhU2yG4hHhRHCV
2EUjJ8c0RVj3cqlct33oQPeDa1BwdKVFpOYGfi1zj1VO3ZQIrzKuzRdIdOgR4RA5ZD7nE3waJ+FF
tFzh04HIjr3w+rfJW7Lj339IO1i/r3/6lAhSLI4GoAXUNKGLNujPv9oq58OF1+njtNKjUYawWV6J
0oyqin0DEGfjgZvWZQd3eiVQc/HmRzjd416xE90zoulu5S9o9QC+uvVq880izOzWDWcHFyuUa9Z3
u86axJMVVi3mWrg+247i61mYRbhPkUNGtEH6JU1qQdUPSbtI9hbpf185zoqjN0DbTkbhHploNRee
LumxgnS+s4mbPoIknjFvwexOkSQdersJnruV6J0bzA1qqyWBkg34Z8qDZ1v1RXICqw7HHLZQu1Er
I7xaaeEq9tydVILS1SEmDGAhW7jBSppj0TXFKx64bbnSx2nsjTs3lPP3eQY8FKyU8qQY7IMbO1Tu
uYdHeqGliagwnQc3tc1nOfbVm5+kxU9ppQ1KIzOc2UZ1KcTHqQHY1UB5++Ij0o78laFO1kt5yme4
6ksbenfeylofgmxFL1fZdMfIrv3GGA8mH3h2wrnybQqw3VjJ7eiejAglEtJsvztXFQvE0rPaXSHC
k1ZGfdvEEmqhrmndko7pkOHX6Efy6/p9Rk2ZEzu50uSRzcBdJ+vAhZy5cXRK4BoI1ishVPOL8QtJ
byE3vrVGAyzjjDF8Z/J8odWFY4/MMTiNhD59dLHX32Mc6llbmyNRpH4P4cXZ1ylU/G7l44+tbX80
KzO/SAW0RYb+1Wat7F5oRPHWFHrip0G0yUQ1OU5A+NPUfhAxziHONnUa4AhuZgNM7qZLxXcilKuI
4Zp8mLvyJotJqkGhTt57UpLJtiYAELAFHdqkNRT4vszEYQob6uQJbc1NnHhf0zVLIB0G8zG2yBfI
O++N6S2yhbpmWtPnW2NNIxgwOWPD69g363E6E/8ebhq1kF8AznUz5q2xGdZ0A5+uhSOKxAOrqklf
yht9MYIkPDBerbfzmpFgrGkJcs1NICLQ2ZJPAn0MvtIK7EDOEvEYKiCgBB7BC1OGGikhjaHre+Pi
Lk2DCZ+sho6N4QcOOhOVbO8jWf8V62CKXN5h/OYXsnqL3IfZck4s68ujtaZC+A23i2eQBkFsasvc
bsR7zgAEsGy7Yd4Sb0lTrz875SRfcpik3z2/n7/YqpvOFWOGU6FCAPqJdK6daaDaJdt+68amOo3o
zu6MmYk9KRgsRzfs/noLJm3oL21ktR4cOTOpNtpY9IujzHpvr9U9tmW5QzqC93lGUwXTKjtYXltf
MybfzAmYM7gN/5vXYyHBiOv21+Aw8ppxPhhewDClNwvSItSMAaqbmlv44WUUr1aQRc2okxqULVJU
QZQlPDmsBXE/rmK5YyIsdnzi7ux7wAYniF6RSM35sgxm/4bkwbkT3Ki3MwkjYwSrAH2iiZjiB8aO
KSKVkbYNCf9nypZsj2TZf/0lCa9R7T8bJvUFy5OU5MaJ6kRR8hHQhSM2IWc2iqHatpvRwiSjsY0+
lonTfslzu4gKc5mizKAuNFxJtkBh2afJIRVFApN7bYa+PLVMDr4vRmoeyxwuYN7xIQmaWG68skEn
j/DxOM+2vLXTJT77fceTa7IxMns248GcILNd2Ck+eZGldyi8JjzfNvC/YSEd0nWSu8WXzMtZffF3
RFiiX2d8iPne5p3AVDYPSg18JIO4881AvC7eQMbBO6Kc3TuLg4F9U0+bN4iF9a9XbkN/jM/UKi5R
fF6IlKvszgov9caymVRQA6vXDJLYzm4E3ve5JL+e2gYQBXGJh7g23AuLPONx5gWgVLFMh/bLbhEf
X+p+hUzGDBq/yfBo+lCaEC6Pj50J+q3zU+sL2sZLX1j5gflvc+hzQf9PvWhfXG0eCDomPqIb7Vtl
t8we0d6BWRPeVpU5Cmw7TgGbjs9MSgWCygGjfDFh0s3M+y6uybRk9aAOnVRzeuDr94vPzgna9Nr1
VUtM4MxUHeUOphjskGbU2RD6riEbYMnJiusRVYtw0ls0XLpaTr8e7/8B9Py/AD2uvTY4f9Ow/m9s
nn/8pT86Vvc3gc0LYA/1M2rq1Wf2B5vH/g31tQP22af5ZJn2J6l1CFqe4aFpmrbnUT2if/69Y135
8Ta8nrWeDISA+/PvdKy+9T+caLw843L+Sd4F6u21HP9TuR0oOJW4Vy16VjRQ00Y1hM6ujFS0Bu01
m+ydBp8616BzNuPKVOWsS7bOylkFPTfe2o2X4VFGQuf6sRUD9XCD+3SltHYrr7Wpoa9uaMtPbTw8
xzyFg+08th8mg7sui9iGJy9wNOtXMXhww6uJ54wSRvfdjWuQPimFPwh296M22xVyJVgq2pKqb7N2
D6+D1xg/Cu3rFx54lf4R4vrz83NGMuEtA+xdVxHemuj8Ap1DBgdPxfXzZDsJPVlijM7tOAjL4pRu
jGfDcUGmLmmtdhIFxcancEU/kbVO5APVubU6jdqlSANYFGUgLj0dLF8L3oejpafkmkuLrWbhMf42
ac93cTBN7t5qiRCK++KbUy31hQcGFrBgcSIXNPuXLu/rnWvFDmUeR2KJ/uwVK8X8COjdosLseXaR
IyfvEWCaPp6Z1DkRXWm8c2zzCO81xa7Zp1GRAfgiXkq1/iuWZRzNvqdh8i3dgkpF5zGcxThccfZU
k4O4azMbgqEBQuO5awNyeSQq0Q19NpbLxAmudJ3Ws2ZhwrfMYZewC4C/HBaMaja/2IsJyFCYwXIV
wQwkW6zuPYDgvW2z2fWHnpWEDQkFsQvdI/PpFOXY1uha+M4T4sILpASIy7/+swRitGxjdqDeph3p
/OB/V/wd154LqKwrCBp8Q1Vt3YFla07aZLb9lUM6KIeGqARKQzymBtGOfBFbUj1AoqeghGbaBZiC
uDQd61lYLh+jGlV2mIiOWg56CIFdr7hkqaHaHhz4JyS+6X65hGhs+JwVwH1i5CC75aS8r6B+vhT0
Q/imh2KBYoC6kDcwWS1iHT8hYZ7I3Fi+l/QqMZZFVTAZnTsbcx3INSdiDuuJ21it2O1+iM3kNEgF
Wy1BU/QdXgRhp1i60PDq9Z9NqWbLQ4kAqd02BvlFUF3QJ0D9DlZTmfbWDx8wW8CVIwq+wW7S/MnS
MvxxPEYZmmobpnjPBIhZqrF1DMmHiKEE3QeZ8q6/XtHzR5APyoC1TjfFtdmqNUA6nyCyTwgWgq3t
uJgGnEmo5UCh6nyY1OGAfwkku3gmAJ2WfGHICq7ugCLkrvPwC1te2GtsMHDKrt/F3gj2vRVruEFi
l3ysmcrvCmHTe2NuPhuvv95lUNLlH8vZQTtO0iFv1pUeV5lBMs5t2IG9gofQwwnvvdV+hpK+XZ6G
iQn2vinXn1Sgt+U7yVcB2jDDA4OC11zmruH/w3nF9/2DsW80NN9FsyLxaSSzgw+bjBo7h3bnVFBM
9itp9CcqHK7I3DPWa8paVWSJawTVoUFliPnVqvS4TWWh4ekVwxQNIeVJv3jTo7mGP6h8Jr+BKw1B
DayMgOu0xpgYOiE0lYCORLrYSl1htOg8BFzCsarROgL7Imvb9ONLHs7hKz8myiKbYusxT+cB7nzX
y3e2ZD2LglzoJ8VVfMhRZu0XYtLxoCQutfvQf+YGcUKs6rktyrDUT4GHTtAXHRe26MiGJW2tMa5k
CBl8OrSxNp4Swp+3A/5EO3LDmgU1XxnKCk2rjwo69D9bGGH2zqqbwN6RwQhGUfQFJrYkd052vX6/
s07j1w52ytUbW+yavqimOzRHzs5RiaCbHOxpI9qYdVfFCO5ka0wgTRmkKUk7c/JQM61/LBWhvlg4
cahtfNq5F1YQ/t6gnP7h+JV9jrshO+YqsL6Xrr+8Bsmo/b3JEXhtWYP/sFs9PY+uO58ga1Y7Mp8R
L2fGC7jL7pXevv8v9s5sOW5j27ZfBAeQ6F+rY7Gq2BUpStQLghIl9H2XwNffkaB9rkhrU7HP8wlH
yLIlEiwgkc1cc41JQFtKLTwDHnUxGdgHCRzPTgaHWf6fLHa6l0/bItTnH6DGU96AMWuPpGzSCTgk
Lv0T+RyYT1OaUHyn5xioMaozB9UmvcptSGT2OKodpOzY+MUQ6E52WF83DiwY2/Yjazt7HFlXcqrJ
eeikd40IdYZALuQWqdJs1gS8t8YpWzBTnH6jS/Rd1FIYVNjUoVHVcKlGRahKFauqGBpmE+hVxQKy
op5GTWYkwLBbQFfY3c1TlVLx+BRUZvlIJ3Rzn43WbWQP9XlSeMsxbA1OqYZ7X4CgWGU9p+CbWqG2
wFlwqgkj/UsoRnm0IHLNoXA+9wrSBWyvbC7ssShVGF1Fcy3eRX+bmuNeViRu9pW4bdsQrz9+PrLU
FA9sVGSwKag7/Q4vfolzjCjjTDHE2sRsJFalDsA2Hdy4GKMgGr8GlcyzNU42QGT6AiWDOwegTDOs
jPSXulx7Uu8eiHLxnmKBtYKlEL5Zr0hnOcfJy8GBHkA5MvkqWd6PY9b3150CpVEDv6pQp6k9j7Jy
1i792aeWJL/NgCh5P/madZxkYtylhtP9pO+5+TotaDa5YNpIQAfZ1jVzehlmKaaBuvkC+iS4iyKD
Jh5Fe2MrSAGpM8x11rKlcZ3m0NMCe9M0nbNtF2TcRGd01o3yVM8xxVh7wq8Ud8OTR1b9JiQN+tav
fPsGbSCkdLmA6XRala5dLUivyHQQBaguXbujt9reuFY/brldLvmijjxQ1Cy+okDTplNWn4K+0g+p
3jx2ipOH/cjetIn+ZIjwMoFWd9Im2/oyjlTzeOemBjdHa2wDLYqObcgRzkR8uOrdZu/1SD6pKzo8
tQbHa7espHUao87iE4KiwTFBz2pYiZ6C+aQRMqN4bqAA89Er9yIzPgcUlVdh5lDhFhzSkZCUx4Ti
pKG4gq2orG0kOdaFpo/nmXOsswJYA4zQt0xgKFhCzTsvtBwSHpruvmwsrKFNMZR8nqhbp7MEPw7p
sGxwTeE8/uToUBCLhnqkociIOBNsmuHz/J6GHcCJiWIoCkLsN1JkZH5XqhuLerGNDZSq+m0uG8j8
isaoKy7jpAiN8MiYoJywvGIGGmDtt4Tudrl/Z3Y6dMeij/hPYVVHM59rEPXQWdaTYkL2Cx4yUqTI
XjEjseZzkAucS7rpQbanKLgE5AQ0ReX9Y9RHCCbgEKg5eWwoyO38NNA7gGlBYkWvW/PgVOArJbg8
qpYRgLXe4TnQCw/pMs91Gis8t3dA5ygY5rBwMSuFyMSOwOqYRXRlYN7OLip6FB7xT2qroZLNfZCU
7q6VdZAgsADg9Ahm2hCxm5JlSQoj7cHQcB3q9hDNrc1MS+KxtCYLgUahnKTCw4xCQIrha+SVu/Bj
XOabl6QGKoPUCV5mIc1ECjpTuW699xsfEM2CpFFwmkxhauaFWINC7Gyx11V4JQfaOnqvvxorQ2wC
APdrus2HTaoQOPBph+sZ2pD5ifUtveqKzIyGdQ4d6DbpYpOkF7s8010SOmdcpqYigvqqTQHEJGwn
61tqCD3cYVjCnTbo7AVTx0hJiZL34ZDJE5atdktvng9SqPUohbMNuBJZVTHzTmb4Be8gPurZRLwl
9P4phFR0noMxqZDCo12d9hPERtu+rgswhwhltbahgQhbSJl1R2nU04VXxPLWsLv2IRpzfDH1sfJm
ual9Ud/kbdl+B9yAVtLVzcEY7OCiCb1HNmrjDklmM7iNdYdkRa+MPaRpuoPxEWb4EObR2MX+PEP2
sAjyobmiwNWSC2c+96ZefZNpDnaQKS+jT5XW1JVZYNgrzGA+pXQs0u6Daf9W86f5RkPej/H9xnb/
jdI6gvRUpC5+5t4KxEWuMbldAga8qCPTPZdG9rki1SQ6FlntBiez0J+70a+upM1GLvYYC5dA0+lc
n5OJRN80iXC+LKEaMfEafjOuGiy+tyVugJ0dI/eDMcaZ/3mOaCm0zMYL3dtQVPUtq99l95rh8ctJ
/jdl1vd1L/KubSqshHhRUbas90XCkB6lSYTsa92msS5Hk5OoHUfiYZ5IC/Mb448VvfclKVC7puHZ
gtqxbrFVeFf4yqJhgt3dlvsib/wT/ZSAGZiYn2EowFMXZf89ynTLug4HrzcvG+qpAfAJQ4vyK9om
SJBZYNdonVZzkzcqPU2DFHZohOE/ApCD0Z6WbACtuQjYtuUOlsNQN30O9AQW3gtHRarVMoXX1fds
M3GvP5f2MHb3LfChdjfDvhsxLzr0a3+dOU+kOFgkB7YwsE32+qGKeGHGeMhdk4JpNrUvDJniJ+zX
4t70sdmAGVD+ZIqZ1ZNORpEkYVa6mpo7dQ5YiH13s9b27c6HpQBjJCRBbeIvNhAbKgJwmshw5LY1
vPJpOQsv2UAfP/T3xUcKj7ZjodTQz6ojzryrrafskKk24I60UX05aca0TiOsknL2Kqn9R5a9+ka/
1suWC5HXxTYAn5p4P7q8hhMc5M1yj0GcR1x5tIZQkuH58O6pFCWV2BcCgXfoHaLN+uOP+e+rU9D1
fFobLB2vnUou/FX0qbTJcDGT0oCUVOLBGUfUbHjjZ6PImn0pNa7qdC6HAG3MObZ9fHEDk8a7zw7d
QujkHBouZPz3n31MbFifQVPuIXfw3Yng6q0rN63JZEtajs2YH/jwgzWVpEYrRLneFL3qVwndDN+B
NF5LtP8nb/5R3gQu/8uz+zd//LmNSIsEW/3WkrN82d8Cp2E4fzFJ2oj2nm8iWlL5/YclIay/lLCo
VE8mu3/cOD4ptMICXMYXWdbi4fnHjWP/RWSsQdKIARGIWdf4b7TNt/MpFQCG9yv1HIaE4DV7O8jn
cq57phMafAeSAtesr/0dcZig/+RYt19/uTG/WS3evlHLxcCdQU/TfQuY2PvJO7SlRTJlZ91FGkf/
JcRx6gb/MY3pa8PJzpQHDMJ69oek2f8vLk2ii+4Bcafq8u5ljrXUkB39PnezCvcr/EbFcUwjGWZs
/4wHYuWYVVq9QXIDiY5G8vHl366T6pO7wkKi9oBc8eDeX16YcVhQhDLvslxDPPI09ihrktVYeuJS
XU4quefja4q3U8jfF2WoEEJhOMwi79bKooLLFFa+uLMBNT7AuDQvYaKjauL28h+rDheFFQMcYu7u
WUqiru9eHLTRi0xzuA819bWLCtVO7lutIVBunpl0HU8w5eF9143jsKRWxrOKiyDyggVYwrgw/+B1
Ua6I/78KvH6MRXinPEDCmvXOheKNnol8EYk7FEvGSk96qsyUJue1zHIEEZdHmVKe+/juUTz491V9
Xg8X9ikh0e8GDEKim0i7Me4SwG8Pr1EubhH91BOJ7dkgYce2CKmkoxpZeFJxjB9f/98vpstGR9mX
dJ9x8/5dgXFUpLBYjbslfSRWLwyNF/I2HMj6+/hS79aa5Q6bBostggUXJHn37SQQTG5X6Hpv3MEK
lWfK5GjQr4G0gUl+rUwt63nQHfV26qjMlTvyspAXJm+TlJ67j3+a331wU7eYLQ3XhlvwbtQKSyv9
GsLtXU+tsF5bZFaWJ7zv+rCKVaDIx1f73UuiDI+8l/zjsrF8+9mNijg+zRzE3ZJZSPsQOvGi3C7p
m6AYEO4GNFKSaBnlSxpgPmBjWNMCr4200M3lUXMGeQ7Rd8Mt/XzeqaNgvzU6ajVRNFA1LaaEtwwb
OpF1fqT32e7jD/Eu82d5gK7g+WHWsqFTLsajX+pTSRYGvQfG5S4IEuoYRDo0+2XcyC6vnpom19aZ
R+WimLiBOS0OhMbNKqhm8ut9Nak83zi18ObM40w3lBHo7YvX6PL88c/5m1nQxd3Ffop9o0Uh7e29
1nDlDw7Yhjt7drkhy202KgRyQ+Vy1hgf/zCy1Qr65i0mJIdRzZqLtxVY0/sr5l0oEj2d2rsRZe9I
ecR+DmiC5BcTabvXTXnbmA4RmiTgsrPXhyQqViPAhfsYwl7FSW/qXswSa8CS46lrvASxSfkHMmR5
XG5Ry6pB+Gwc+aeWiITjhCfxRGwQKBiM6tczJPLjx7fxdYf965SIZ51DByVJwxIYG9/XI2cv9V22
ouFdyVetsUiBfE5cLbmpzYyOmYLu/HGduAOd2MKmfL+OByJ8dn5E+WGV8b319YQCuRaJgFORd+6O
wCit22Ox6w2kypD+Oy2wEZeAHCGB6NGofaI9Luw2uluWABdDjABrqqbIOLrQeTOSduwhb0dOReIB
lQDLq4q7vuiio9fmyQkvSHk9JGjBUJEaHfqGyLQvBoRiEIhT9l1PW2MDR4h+DTRC2M0TPO+XyS4n
59BNUbGJO9bvAzXXHDyimVS3gEgJcqYH1glWVtmC0XcBwCGxuVr12BdZMm7MwHXvfb+OMGuAfHeQ
0xBDaAgJG1z7JJM24AqF963WaMpC42+7dD/LuYM61fdWcynqKea8zunkJMKe7XY1BAd4qf79NA5U
Ml0k++ZOGyGRrRK7K2wgC4IcvzwKq+rWDfOMFlTfioKNlxC8RIwEy27KGHFRSeBCqyTeOo9AObE1
IITX6CgTLQHW4GrYJkBeJ6IMzAnaaOXIM5GGfBlHa5WZrKJ5vZYGrpVEn3NPdGymPSuzQf9FRWG6
x5txwI2aTFe4CusT9jXP2IVTmUc0UMUS/nYYRyDZ/e47hjiHegdOHIRIqHS+mYfXjbBgZfq00dSc
rUYCgb8QlhQfBM34G499wLepK0uOf5QGXV8EOzoyyq+539pfSlOzV7VTRS8MFPkj7INElY3DYqP3
PB5cdF2BOFPZm9xwhzUDa3FzBYWU4GPg9K28snuxanpipR2H1YNme3F6HAqPasqhKDI/f3CHoNR9
BkA2le4md3NPS1fdZGG9TFdkaAWCfxv4rGwauaxYM6IViZCTA1wwNfzqixYhfPPjpgndD1Qacm+n
gTq9yGZbnmFhcKcJJSiPeog1ltles55rb6S6A42DYL88DLJPUmt5YlNAXZd2Oqpgg+urkpmqnsUT
o3IVeQaLqVXgRl/jFYfc27Q8WQdLFKERqqKp6423GX1iM+lOpXJP3DJTdmzB/QCw363nybGeAyom
qzDW2a92KqIa95/9LIPZf0RGJJcdxecSaZOJx2Iecgne2+ZNRF9tzRvqkdFg8u2nWhV4OXGUR7Z1
wWNP4gQwrbw8pkUqHmpdlapBoqCrdAPzM9MZYmZm+bA5yY3l/4SzMogNMRuf10oiDhxqix7JQc8N
Obd0uGUmfwMRIrmmP4wphnO1pxIY/ZPvlvJMJgWL+qvZSs2R7OG8U4C/jkxZiotB6bVkJqhbudSk
27bnt8tPS2mD8hmmITzlpHoI2K7xdAs3kt+mJN01N0uYbhgi6vToMNfL2XgSo/EA0MTfLqaBJbvY
zBKVA485Peqk8her3eMkuPcGllNCcnl/E5xGQ/sCMk5SV+R3+MYRZyhhYy9IB/sZY7S/9dX2qMpY
bcl5qJ+SNGf3K+N2Oi8bhTmtSSqnm9t5FpL9/RIGDvXMp6rjJS+UASiNxTiiL8tadbpFvNJOGejX
LXiv8sQw4tkhubN5L2sWnhatZ8nh0xOdTXgJ0hRrRFo9wTtjNZ9SPCHbQPjs0lsVtUyVEHxN3Tb8
5HDp2EHhhyPHrNYaJKZlg0P3MgWpmfL66+HHVEVrYO2YOzN7ssDjQBpK6IKmP/hqtCdq0rltgcHF
kn3BssMPiKMSVcvTijHZ0gIXfMtQ20hYX14hA38w1XPZqG0QK0+3acY7zxrbl8xveUZV4LG54z99
6G3NtrBs5rZSHVXg0+IcnDAUMA2Ylw5P+rpoCUrh45RHMDLOGRIM8CItyvhpqeI1e8qKxjW0Ofbl
YAmvddAvsIisnu8Mv0feWlS++6tqDLWIHrmAM6DhFIxaXNkUbBG8+GHAvCLCQUHgV4PMPznE7kOS
4lzedir+3Vxy2hdFKspH7qmkS5AjgJoE0syU5ykuuCtZGvsnZ0L1q33esMpRl89H7AKLqyDrjOop
oZn3SMWs2bPdrwnZMnmqYFhJH2Yh5z6MOn9exMGjFk3yVk6h8wwkhvdVz5DCRAwcbhPavPFN0/KT
LCPRoiIH6EKluhPqzYTxaiSxwjpsb32YsuOlV6oHlNQWU5MoyT0nqZeoMPAudJxyHG23s9OxKRIe
RLGVGMP8ftJROs0kwd5BhT+HoMUxxJKegVUI2XllCpoKV8zzRDpB4VKGiooXvaZyeLt8QlYi9sit
ioBoSvyRy4F3HrXqaUZdfhgwpD/ETN36auRI+4Bb2Xigu5bH0qld2gy7OnvdMS7L5jTrjKgq03Co
eIuLw64IGxQ4qpNe4Ezue04y6q5hFpQ+hl4DlC7WeF56h09BSoX1XEEgMdeF8k9RoJRnHVp4sHHN
2dzBXMKRYLch01Gc8nIJS4mNUdsAY44Y8j0DPCDzMA4cczsOFGim2MbNY/t9Zp9lM9LqTM0Ea4zW
6Pbz346VGOPNEk1IhZZg+rqEd+j73phBSnT4avoDRH2PR3Vkxx7gA1/PalzFyTL3SZFoFySAM8mz
FQnVkZzO8RlYD2NiVjfgdS5SB/chEcwLamJtQpcVZxm7dPmyrMmOvAnpxtM3Oo2Cu2V8WnAULhKE
gIuhqK30yu09hggZqRg+7HQ4ROHU4OFdBgS8HO9n5YIdWSOhN3stKQiNhKzyjGvVeFhGhSNTJXWL
wKC+SWOPURfGdWIrtYGwFBjHFJGMgr7Mxc00p9rarQUiRGMn+Hti9YFeZVXaw7N1Y4382cRGqNkw
3xvXhsVHYMgZD9jmS7LXs5A3yw1qVhicaNBJKgZNn5T+o2nGxg0tGfMdJ3UGta4ZGLAwcZB17/J+
WWmHnFoGLjcbUoBavruEu2TCs0EMYgGCkBma07imi5JJoQzJYtvVGrXVbUGXFmlCfcdrZtYT14Ue
Kc/5ZHEkqDiqPfoSj0po0+tJN8dAh+8orE7bJFYjYbawF5rvB5DFct/1QxHdGFScy0sCT43rhlSd
kENjp/xPMS26G90gTfmhs3s2IaGW+o/6WMUXRQVTZMerMt5aQBrue0/mN8K0v0daoK1TqAnkgdWA
6Rpm9jENk58hPLKVi8dkZcLZTNdDafICSzx1SVyxIk0xyIsOydNnhzI5j2kycZ/jigda2hBcL7Q+
MXd6AQt6FdYlde5B5pdxVSVXptUaxppVM7/kZC/3yq0yrSkBFnDg6G3xZcZ+wRGSyZBNpmJxCwhl
UradfqjV5H+AMYQQie+YPVVvlZxgsiK71Eqh0khh+a3rDGPNfZgIHk+TV/xKqBM3ybQJHkUBHAH6
jc2eBgXmpXpgj5OrLV0defKchh07PHpi132NRWk5KKdUGI6j6fOq+lFNKUNv+PFwpSA2gZAbNxh5
+EnlspgEEfP2TM5z+qNkj8nqgv1gi+kHDjl4pMfACxhBy8Ew1MOiOmR0ejDldcxppSNxLaGnUS7D
LXiK/ZCaWeUb14s3z9C69kXMcGMhWlF8YjiZu8IRrJ+wChitechsNcM0e1iChJd5009SJkdssybx
MAXvRKb2m1XgeyeCrukRD7AMPJB5Vz2lAOVWZce812BIu+4yBk8cAHXRSnvnKPLtap5hV60520V7
QQf0D2tw9Bb4H0nJ7P9wNtpp7Z+gqKsdRl0ee+WKy8GMWJeui/3ykgOb7PYt5xtgXX1zgXm+32WW
gLlItyd9NOlsPMAVRbKzfWYldB5uiZtoLBvQ6zhJLPUqhyrfQ4RiDaoOs14Fmue6mUMWo9cts63n
Px3qzlAwi1zf0TDjeltn6sSOK0cPUdPLTzJy5lMEfOUTFod00/KGMDtz2pl3OCsVwsTJQSZNVqXd
NhrQBgAcfuFtzcaUe4GR7XtfmfZL4vfzD3A7A5hb2bLdHqkFs68SR6Nq9ZPBpuwiQ1z5oiDNDZ0v
AfiIui6Segs7vj7YGLiuCYv1NmHixJ+JIwvvHfb4hO3lxK+nra1fTJ49XftmFXyKNCztZT3xnaC8
xi075cIPb+dC48RKgW00FPoOmGfjD85rvev/Kjx/qvA4i4Dynw3sn+P2e0n/xNsCz+tX/V3g8Zy/
FpmYDmrwEx4tx/9T4PHFXwxoB0ndAmWIR5k/+qfK4/6lU9e0PCQhS+AvR3z8p8oj/mICdNEzKH+q
soH131R53gtvqtfQprXHwqoP/8dUf/6LPkhhIkrBqDqvm80mpxXZNpgt5mli1usajj4fS1S/u6Ar
kK4tpbs5xjtVNeVTV6LK7aNpC29jDDQBzUq9djKv3odkm/1B6Huv86kP6FoO94vyCi0E75RFP3Hm
Fo+hdXTLyHlO1NFi2ay2Nm7mjz/a+yIWl+JRUxKwafHGhPDuo5E+gaM/Naxjqs7gMYy+vd3NTE0O
TujrDujNo5smzFcBi87Hl/7Np2QkUUKk1Zgy2vuI4LEmm0rXGuvYCmRp0n+UDE8K0CZn+/ynFmPj
ffmID8oIhMaIxx05573IKMuMJGIZW8expJjHEZAdCRRBnc3w0LmsFgUyXHTIWbxpV2g4JDMHlhxb
iKFA1hDFn7T6f3980pY9x0HIpa8DV8DbUZwYEefcMLCO3khs63oxJuuU0y7+l9fCz0nhlSHMwHk3
oELChWG6TNbRbEf0BEtrX9wul+debas/fqpqwPwq5uIwQLdXcAVXZ2i9r/TE7MZZfnrrOATRz1ej
s0Cw//giv7t3TEKQF7gYs9S7UYuwbbmdyKwjwSLlMfEGDjOeQ8alwd77T9VOQ92d9x/JxNIrsLlw
C98XlLzANIZZM8xjImI210sBhZYudt+LO9urU05EzsRLqgpOU9RBox8C8/Ljz/ybEYw7m2lPV6+q
2mS8HTCBwKgSOKl1lF4nDmZaGBqgcrZGldYyQjn45Ns0FezVp7kHGrq8vLjq4wtmkD9VoH/3BCzL
xL6unjQ18Lc/TJr5jszh/h5b+nvOyz51ae7gJONvP/7gv7sUDiOPChpLy7/q7LLyOGK7tXmMbW6v
v3S1aJlkqveU3f/ji72d6pm+adenduhbrCxUnt4P3wqkfVbXlXYA3sMJQSNX5qkwM3bJi8mf5mLv
D2PZeDsFq0sCJHBV1xejGTzBu+WsSme4CIbrH3So8xd0e7DRb5tWnp1Rk+e4DXiuy2mASE1UhZDe
gZzqwdHVCrbzOIfr/aw2y8sM8ir1TDNqyiqINDplYiXLfHyT6D5780rg+HBcZlMGIpYOGt2cd48f
vlFiSSJCD22m56B56FUtY0fbhUab9qtSzydqihwWmhIvflJNztbgm93ROY4sgEOfkydGV+bewA67
lxk0x4sUKUP39VQrqGFEG3aGqDC2wTFvRRglirU69GQOyqqe8GWNUtJcLO0NVmBBQ4tI6qdOVa2w
C5uHJuEGrrDtT7dEbKAlYlvxH+G6azS++0Ft7I3W5luTAkE3bu5H0BmzBkzoijQD07nIipprKIHK
aSO02VoFdFiDRaszQhK9T1HJCKksjlBo9t18obHldg5Lba7twhwdvjGK6ED+afdCFal+cqtCVIfc
ULYrj12LJjqNjh38TvFXY/J5ZO5sOoCrR/ShR0J3GHtd6jynsWC0W3i4nyfDRyBfTFTOgHCbI5N+
r+ZA7Ifarc+N0+VY9Dn2unFokRzU+iA7Rx+W+HpRHzUs9Ec0DWp+ATKFKS3uKOXCx8kS8cVSIF9K
x8sJlYZe7o9Pz8MZY//8KAak5cpXcgBBXTRdyaZ9SfNQKNQDbsO5DTC/e1PjP/bVxN+Ca2Ze+kHB
d8nVsRs6DTpbr+TeZZWDSent4IJlJt1XUZMoqxdgucl11UE1ciwqE6SsuwdoxUqZQXVcxHedVphz
SjVN0magIRsuAmkdA/PfYN22n10QfaiYSVKRXlbS5rimq951DstRUkPfgvVuDZSIhVQGECAXKbzW
jnXRKWFlM4LDKdzms2dcRxqFr81k50gyCPooF7SEsN7Qts6B2ShMxvLAke+xxZ+vYtLAxhCdTWej
oeKwOvLeVToB6/KKmhrn+8qk03p2ibFeGzEl3KGs7WeHahqWnaLxM2z0RnMfmrPYz1CL3Y0IHetr
MQzFgwc88AriXLap4RoYKzQBw9sBB2kOcVYOdCaoUkKbSUmr3QzwVG8D5yHL5nhc6Q51sZVrJ9O1
B+wHeGAE5TBPfX8d2y1CP2UPTOvz9JCC0MG5HlUkc+kw8wrGJLxQYmHvkIxg8SVBnyMYNN1Pz5rL
S1u4/bXv2JByaaAA4NinzEzrWam6o07W46rD8PEFHkXT7lp7cr5LOsMJCiiKE6XOJtwpI8dIJEqF
Z5/+ckJ7+vLaTwbg+sXcRl9DVYFzy666IuIHv3ExBUeD+Kn6wmtH56lCYYO7A67fCcfyYFo5bHg5
WvNXrMjp1rbFjGt24DF6WH3WNNQXXxN6mzoYrZR8U71xL9RmFEeqpOa5URaDbc0ecDWgvu5yj+4H
JiaqAEARzj2S3yV2luoyaaJ2N9n99AO840hAUazd0YaWf4nTwVpnUwEVtYhTtGnCTiBtPrudxfuB
0L0JBEy4fmiMXV6VfCNPQ3+mYIlzNIDjkDYgXTeOS/2JFofad0171WDuCUv15KvxxE7X29MnN9mb
Ih5AbYAjplCY+cGG/gjSuLFRr0EcR5u5nAilyMv+E1BDMJBD0e56OwX/H+nfMwDnX/wsFqvYN4gZ
1IAk9xk/hx90+R2r0kz2ENP7ybHqcVWFOk/UxYVwQn8obrF8VbfY6xjUmsOO7HkpG2gi4ZVoVWln
W1YdgSCOVDISLbVo6My23UvY6ExI5UyP6aTPDFm9wzjXuD2eE68nVngLWgAGf1fWOjVkSnHzmtJ/
CZCQgtmieLkTvtWu9VmPvd4Gpw5Emu7hJlPfzZAVuUaLDw+nBBszAIe3muQc1RKtkG+cAeFmqCxe
/T6yyYOSFr6wpfhUVQzbNam61E1StLonUdYh+7moxx4DYKBU7J62yr+SRO1VP6dqsFRpsaObgTbY
bZFY4w88KYQW2qlmf6aeT55G5Ld7gCOkkBcyjPsVLbDRt3bonhNk1a1txWG4DmiTar+Aj+y1+3iu
SnPvici7HlDL1g5AyG00jjWBS868m7yi+oSTAaiq71rjp8Fu8jMlip8iI6wFms1N2gmEKydzMwAM
Tb+1aM56CbsofJnjeLwPe5cnxxufbGt0WZ9ShAs4dIjidFrVWeseHBspaCNHMJDrFp84Ic19G477
zpf60arL6apuO/PszDLWVk1O1snK4SmAKkFPeKR9VRZbaXQAtJvGuqHLNbup6eo657FXr5vSaL/D
48uIEZjNb6XvDMfOqUgksQMRE5DkmfE6jXBPjP080jpYZ0wXfmBDHvasA3aFbwGEyfuxC1N8dL1+
1RAW/zUdnTRcN7S5sFbS4LNCww6J8ZriK0An5kHzR5/MiiFsn0U8Vkdc6/62oLnhCF5Ow3fRtXkD
NGKKaT4semCRhhBEelqBS0o6XsAHB3z8fijMmdyGKDjpUz/fdRExD/4Qjk991tX9Vm9bKz7IWEp7
7ZV4bGiiIdLl2pEI3Bd+1LcklxTaKXHn8pMeA7tfaynNoCuyxPUUXdQbr0dW+J/GULdXfVUNF/T+
TkeM0jm8cT8KUO0NjhcRk9sFcTZGTEm5otgaDu5wF4qB3PIiCaBEtEx5T6nszJUKlTwRysg0SmeT
363rigTDjSCHJFjTICKuOnciUQoHleFtvcy1mBANcp6E0wc7X6sBSFfou5ZVg9nIHDpfezc+t9Dw
P/XG1D56tPFuBzmna5CQVEXAyEHERfZeyTlx4fOMLuDfYI6AHnesQ50OZy3QCOncWNyq22HmnFJk
SNh0rwXxDf4w+UlvRu3KjjvQOLFZmztPMxu6b6rC3tWtaxMcImK/vegZuz8RKuXnyjO776MduC+j
0znxTqfQ264pflF1ScrMbUhhRLefOwLmN02Em2nvdtVPOyKloE2wFazmuO0O5iihz5ZlQZiajMnI
tbCgrVNW5xstoy4sdCfoCDFgzx7OE5EumHdUnhxdFd4x7cmbIb1u+BJRr8ZWE87JDbqwq68COuRv
Cric3QqYnIZx2OSp0TZhQMyvxkz2jxKECID3Zb/+f1roH7RQw1z0yf+she6fx+c4/tXp/veX/ON0
ty2UUM5mrK84OBfC5D9Od0dXmA/lWEfs4K8gOP0thArxFysvtmMbX6DlQJP+HyHU8P7yUUFB4pOg
YfAn/53d/e3RUeEgaVpBVOUAhqKFc/LtKRzzVkYIXiju27aqcKHNeUtyDw3bjdp9qUQtHF1RnDXf
KxdPTBSl2ln4tJ4VFjsyKOYeDIpW0n0N7GncAOShi1gjfEfi2mnJr8FSptHHvcI6FN8mjaxInWHJ
Aosr012PSLGtjMQ/CU2nEu0zo8RJOl2UYkrPcwKtjncE15Ch9T+I3wNOF1kwkTQJN0gWGT1eUduN
zzQKTc8uKB8CviJu2xoqDjvnJm3mnZvpVB0mrfrWiyh57sJxutVS1A0sJ9MTkbANhsGQIAFzmrsf
QxMaK1HhagmFbtyFkXOnnD6YvrJWfOpN5qfNx0fhxcD7izikHgHaOWBsnz4Aj2Pb20eQz5aVaEHr
3M+N6V/a5NNtqaerkyxNNSlOgrpzV7HI/VtCOsSpGAk8WVWOR5xjnNI8OkfJtHVdu7z05364mkGP
Ee9rlS9GnGqfi9puzxGcMgJ4kuSqtzuMX17UZY9ZBpM/jJqK4r5Z3nhe8wm3kr2nY+7khqN4EJEg
5M2nB9Opv338oVXs56+KGPq97qoBjHKLZAzm5u2Hrji2hYFO+IBV5sGToZ5+WJbGF0OwPWMZay6p
qTaXeTJ2WwsOgljlGpWqluz3K9lL/VuVGtwG3x7lTQjt/jASt3MfTPyuNoX4IarSOIaaGG8i+hlO
Zlgj8XvBI8dDceGTu/GYFkCxHIqd+7gYoeBrjcaKpUKVSrJJZh2C3Uo15x712XwpnP400hRHWTqw
9yT0gmq12OnGkkZEaQPx0llXaTp8yio/OZBNNn6PIxAJWUeuQNWw2C7bzaZDjwhwQVM8JyAxHuWZ
lzK9dgdcgBlOuH1qKqh/0oCIbhxOFslsHz0LYCbRw7LfxHFbr0o38S+AN4u1IDh84xZ4NWTBU+J8
GCdXeWTWp8nLBPy4ovrhkVbcrAocAzQJ2/hq1NkJEF7b7un9iI8ZyLmrQFlDvMIYrihp8uGE2aOz
1NGcwIWOEgJcrFCcNVynNy09fSdTxOEunr15P9rq3STdlJaZsf1sRW39zQ/T8GRZjb/WQyn/VNt4
O2cp3pDwHTofwFH4PEvffDt2BNJowE5FO0edzu7J74sLzWizx0nSksYRgM2br8YOUeTfSbfj5Na1
FSkt4xS9JOzjrytHBAeIAvVntybTBu+SflF71Re8qemm7p38U17zXdIBrwWhRGQkZDz7UxkEcHqI
Nt+2dii3GAXFWeoN8TEuggWEIm26wtxKQIKhTbuBdk01oZbpobErwr4JpBTbWO/hUCZykNdNWs53
y7CtEiJIaeyerpraNk5GVQZUVz39i6fl7Wcf/9JnGi7qa3JRKXXCRqCzxASf8Q2E/UVd0nK77qVP
IofZ986FNc3ER6TEP994OvvsP4ip4q2YrW4/nVaeqyoPAgaVq17tX4pnY220Wjg3wVk0lUMjJt02
xE/V2n0y+3wCI/l/3J3bbttIEoZfxci9CJ7EA7AzwFo+yUmc2OtJJlcCbdMiLZGUSEqU9PT7NZua
iPRhg7QviCVyEcROid2qrq7DX3+Z+shZFoPbp23MRPUhwGpaeHOYJs89SrjbY4szuDo258vJpQe4
M5itnZw5g8sKjqiFkU9+5DZV62Od2j1Ec6vB2du256UF2OJ6Jf/PvWwOO/qTkvKHMX3qkgjclafA
wzZXcNdNz5ZQROVkULAzkyXAqCHtreQuouHglMzHIqA4P/xoVM7kkbNnCYhXFlgb1/jkVJvZZWQu
cHSXjDq5BcYIQCJiOI4n/bDXO0Dbqex68yH/cpl1bIIhppjQ2fwE8qudXQ1vstWQgfAVQfIj2jyB
kxaQ5DeDOOnz06bYfJm76/S8BAQM8XqaQhewiNeXWeIxPtE38/F8WOXjzF0Obksn8c8hGizjUQ6Z
0pedV8SfXJP1V4nPXOGyqIrHNdcEX1Fs3xWTajXWdztGzcyWAExWdjVLz12ayUc0/+6YNMDIppLR
tN9NQK8XA2/gXRYxPv+E1p4zBrpPzxY42j8g+oIdqFpPxvE2yk93qZt6oxIOgNCYEkQxfdEerEfF
wjROd9bCP7Oy2Z2RgPeMrHTJTNfFYjy315MfqctRxycAQCOO3sQfTB9yWCjWpxQ6eD1QaZe7TW7e
MN5huzpJnqw17CtLogioPM6YKDL5geatQ3ueCAsitubJnVwy8pMh0LpoRSMXZN4s4lyHxyqZ3eow
7dP9vnTiv93k6R4KMSClzCSjNd0sRnlugt+25+anaFMVYPDnmyumIXOXvK3EOIl80z/dBjTBt2iH
hMsZmy3cwY7bgK1OVuAmIItgHo072uocsOPaNjP6bnlOLiAauWA64YUCaX6GK7YIHLPcXe+YyDM7
nSbFOBosXYjun+aXy3heVGRQ9Rj40+ApTqDXT89K5npxXGn7vdtW+vwvzH95Z1b2OlzFrj04IWOX
uIyW88DXMTNx/nmdlsPThC5h9MCm6HHMNPoJQysNoOkM10tWF950sGEa1MIdM1zsrw20FhZvWWzn
owHZY3/pDK4hBNtWJ8VKXz0sGSNwjX5FTP1aZhcbYwfrlogdmfUnXE7xvS6quPxebGYXwwEZuJMN
dQtwyNvvxoJhOFDyWse8T8T44CcOBAgjlPXJLCDb9Tz3HkZ2sJHr9ewyM570i50/3w7IRO+W57sl
DG+fIUe1/dFiNYu+cQ/E34rBkxgtuqgsuDQZsv2d0SI+SJTZ0pleAFbR4WEl9oMELgLsP6BmfTNY
V8LBAW12qdP6fj4oEuckZ34CkLpoVZ6WmyjRWe4MkzfPCjaqqHL+PilXHINtZO4mokxl2yfznZHe
TqdlMZ7oTPo73hlP1l1kTeLtaGo4i9nHQVkK98ffXgPryganu+lSv0soAkDts4R8dItlF/O0dsan
6bBi8BGK4DGVjPLOwN5G9C4YlvW3AVqfArZOZgIgI/NZDDr/bnJ8y4tSoG9IzO12j3QTeGNvtRuA
0WT0CsXTCVycer6rTu312gfe5MQRwzgmDG7Kaf85pi3CYt7XNIf3isTWMSNU9RNI5eaPrlvdkKej
lkP8m8FMPHMhD65myZXL7JyvZuIyIdWc++wMnBLX9UH6v4lsm4WINuvTtIzL7fUqzLc3YUEuqPjz
X/LmED/9msVpecsM29/5pbcFHYW1UBkr32d0KYk3AGTZQgCZAvrRipTrV6rf9y0J84A3Xj2Ef3yw
fG2oUynRRQVznsG3Lf994NP+TfNnTYVOJVgXcCI+6WBvXlv92wuT2/j277RePXhIoAQng5PH92Ur
6qdJ7NdW3xFxsHrGSjjgkUAJ1WsUAg83QWCqoMi0TB3sVP30bhP8IbfQr6jA65tAugSAN8kQuMbF
g/N/uAmgx8AMUOrlyqsfHKR+aQLoCltVFWxTI/vD5UOMXD9s6+EuuIZGJye64OF892v5DHJvXqpj
mp7bgVeVgOWT93JoVbXl8jsnwbewExgBg77Z+umdOYBSQb7T72+CRaLPx7kTrCf109EBBs9AfAHw
w5Ha1idjCKRH3Q6IMR6C6UbaART98AQYBkfAoW2R/Ox+d3p2EMhQmIq7YHoazv3QMC0SwIfL9zCD
HvhY02sMRO90gKiEd1a7C1wNAmxATXAx7L/jw00wDF+jgAyuzgbHJ56+GUMCdEf1RrQtDQiv42FR
5CI7qgDHnMZtaNAV1rflu/SjKeqAbWhAtY2hZQmLz9Oxgi5OE7N4vJosqF8GgO/LlNfz718C3IR8
6VRnXnGHDN3ly4dpTuQD6qdvOuARUyrqAGEBSUfmVVmNT9g5Ae5Qg2nPEUR4cg965xNyRsUIJzVr
aGqOjabb0N+8dBI8ZtmBpwWa3XjGvbsSYHwSuXq1XcDp8eBMgdTwxV3wOQ8kqJmcBWt/Lw+EQfZW
dRdsW4OJT4dDq7n4OlGSYdiaI7oVcB77ZhBMHc9FVQvwjcEEYg/abpHraK7OaDSBKq+f3p0BeEEF
G5HaGUDHWTzYgc7X7jE3hHoMBdXGVZA2p0+RAZ0xyteBh+9rA44QTQPi6bgEvsfhIF1EJkkqQQ9j
ZPCxikpg6xq1cPiths3F39UFX6OJBmY/uPbk0ztDILJdqrtAFMiIVgogzSI7u0CiZCgwBiJSrJ/e
GQRCXEfGLQpeIqskCmIij4yFdYz+YaBE+hSuL04MibX66Z+DBCmZarCMm0ikyLSe5kCIcPBwF8if
EiegC6Cq6qd/1tEnnlc8EZauASIiOeY0rkFnF3yDBCtzO02v2aYe7gJpbsVdsIeaReaA+vjPO+BQ
Fxxfo+/XELR70i70bhdE85iyXaCfmsCZ1tiX86iMCCOmIL1EW2LvbgcapZUtghjUTeT4zxXYOQse
ywf6KFohpUXoXR4ZBmIx/E3JXbQdzoJvUDZprH/XX7I1Wj0YONjMWe+Ru2iS4lPNoxMreRRSYAF9
OVbCaabKIoa8NT/vnRLQ1ymazdWUgIDQooPdoroon87l6LMLYhY91KD10z9HycBQKe4CNRXLgdBX
r6cksk4EHl4LorpYjzXc+5O90wVQ35ZybcXX6BEWLOovhw6Cnd0ZDikuCnQuj4zY+mQXxIFV1AXy
6o5Heh7++XqR3XK7CB1wqJkA1VQfpPL1ahdoZlfcBcvW6FMXxLlN6MC5PzwRkPRo0G1bPiQT9Uf1
a/2GshYQRrM4DGOTVe1YBBe7if8A1r8xm/1zlJg1I78ahQCSMgNDNWwBLqmfjhaQYcdNApazr8b2
0C46huouWOSWQZRDctLYRZTr8Cy4pFQ8zKID5Ur99G4XMGWNE6egCzbgC2ibalx0a/kUIKhEMSAD
R0I8vcsiWHCbKF+OQ1BWZEpoh5JfcscgkEWwbDhEBMlH/fTwWnAEnY2au+hSTHIsjH7zXXciJ4wl
NTcB0Njbxd5dDkD8lbMILBKoGdFTk2numEVQGDBskWLt7y4Q3kpPXsEg6GSMQGE05+FZvt11NVrY
PJGOl3ZBprZ75CjANy8omZROhAUMQ6euREgqz31XF8QuUXsFmCR3oX+XA7ugXHXAXbTwAvCM5So7
V6SwC5w70g1Nar9PWoAaKN8OBmYPckK+ZqkF+ByHdySZdlDKojTVYHT7dxZoJ5aq+fsWgUy7BTqV
4KgJnTp3ZA3Oc8kxm07/TgEpENXb0aIAS5UZGsqX86qupzmoAP3UjTvdP09pWI9jU7KINj4CqLOh
S+9y/XRtQQ1ME/XuJtvSuwAS3jHlOiwpJTD7QJX3AWTHIng6GEW6/339573Btv+SXfyFX/qnBWRE
E/5D3fwRh8VLPSKv/cK+++H5z5vOh/HDHx9Eb0frF0UviPzsn70hf7YA3fUSD364X3L9Oc1/bxb4
/KNbn7Vf1f4fL+IwD/L7iJHqotelec2rIKGF5N/z4C5IguetGT/f5I8Prfc88Av+h+Bi1pErylTK
cnPmwaVtwTV8Wl3wLEiLoNi/ovgambmKeqpKHgXz+DHL07j11hLwqyw7m2d58JDt31K8tQTTq0tO
0/C+jO9XZUt4jVFVFX4SziECycNDyRL5qCy5aTY6yh6PmLS8Su7a284YzXfQwjN2PX5ofZ94OCK7
qPr+52GWT9uv3KAhVSW/Tr1y0K32O0d9/BBELQVsIHuqLzxm6Eyaxe0TyfWIj6gsOn2Ig44VkZAK
ZclZ1VYL2d+jKvbjc9skoWHKghGwup9t93tamz0JulMV/SlbwbDQ3WaJ2VCV/TmI05b1oCT7HtfL
5wBiriB9ONyOBoGp/spFEdzDNhaWZUunmw44ZfnxfRRPg3aPqSwIq4vmLiiysqXZTa1dXXZRxPxZ
LOLWpks8w3tIz1Z5V7SojCqLztKyo9wNCEVV8lV4lzOnrb3bEvemLnodtO+tpkKqLrg6ugiSRRHF
7Wsd+aL2+B7yL8O8CFuWCloSUdJ6D+Gfw01837rGEP4eN/pVWB39yPLZ/jXr+EAWoZTfG2ql6GgU
5Bk3ZVtdyDoZ+0+Ujei/c7Vf1R9wEsy6Z59QkKyA6vt/ieL2jssktLLY2RyPpB3VNM0UyqLzcNpt
46971lQFfw3TFNqOddAJE5ieIDLSquJvouwhPBoXz+42CSpWFf+fbPWKIja55Pf5gOeKKMS/gz94
y+6HRRG2XIqmPKb66rfhph1VQsQlEquqcv8qg2gvRdgUAJwiU6kq9luYJ9xse0G1ZFkmVZYcE9l0
1BuWR5FeVBX9PeDeYaJY+2hSaRI0QMrCw6I8+vbSy8t8mLL8t+YDKcZm35nHy8bsN6H+NmWf5dtv
/VKm6Z8s3PP8054Y5KX/1k6uid+4n4dB/ud/AQAA//8=</cx:binary>
              </cx:geoCache>
            </cx:geography>
          </cx:layoutPr>
          <cx:valueColors>
            <cx:minColor>
              <a:srgbClr val="269999"/>
            </cx:minColor>
            <cx:midColor>
              <a:schemeClr val="bg1"/>
            </cx:midColor>
            <cx:maxColor>
              <a:schemeClr val="accent2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dk1">
            <a:lumMod val="50000"/>
            <a:lumOff val="50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A$1" max="10" min="1" page="10" val="9"/>
</file>

<file path=xl/ctrlProps/ctrlProp2.xml><?xml version="1.0" encoding="utf-8"?>
<formControlPr xmlns="http://schemas.microsoft.com/office/spreadsheetml/2009/9/main" objectType="Radio" firstButton="1" fmlaLink="$A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chart" Target="../charts/chart4.xml"/><Relationship Id="rId4" Type="http://schemas.microsoft.com/office/2014/relationships/chartEx" Target="../charts/chartEx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545010</xdr:colOff>
      <xdr:row>27</xdr:row>
      <xdr:rowOff>38280</xdr:rowOff>
    </xdr:from>
    <xdr:to>
      <xdr:col>4</xdr:col>
      <xdr:colOff>590370</xdr:colOff>
      <xdr:row>35</xdr:row>
      <xdr:rowOff>15240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F1B5B2E-EEA7-4193-9282-92B90CB219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541020</xdr:colOff>
      <xdr:row>9</xdr:row>
      <xdr:rowOff>180</xdr:rowOff>
    </xdr:from>
    <xdr:to>
      <xdr:col>5</xdr:col>
      <xdr:colOff>0</xdr:colOff>
      <xdr:row>17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7504DED-5246-4908-8973-A975C3977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7620</xdr:colOff>
      <xdr:row>8</xdr:row>
      <xdr:rowOff>106680</xdr:rowOff>
    </xdr:from>
    <xdr:to>
      <xdr:col>3</xdr:col>
      <xdr:colOff>0</xdr:colOff>
      <xdr:row>34</xdr:row>
      <xdr:rowOff>106680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5330C16-A0DC-43C3-A85A-8369A3A742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</xdr:col>
      <xdr:colOff>243840</xdr:colOff>
      <xdr:row>11</xdr:row>
      <xdr:rowOff>7620</xdr:rowOff>
    </xdr:from>
    <xdr:to>
      <xdr:col>12</xdr:col>
      <xdr:colOff>510540</xdr:colOff>
      <xdr:row>32</xdr:row>
      <xdr:rowOff>114300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C06D62DB-A742-4F73-A08B-FE744A8C5C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01940" y="2202180"/>
              <a:ext cx="5867400" cy="3947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0</xdr:row>
      <xdr:rowOff>152400</xdr:rowOff>
    </xdr:from>
    <xdr:to>
      <xdr:col>12</xdr:col>
      <xdr:colOff>426720</xdr:colOff>
      <xdr:row>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6E8ECDA-0CFA-C13A-0F41-4D7801C84A68}"/>
            </a:ext>
          </a:extLst>
        </xdr:cNvPr>
        <xdr:cNvSpPr txBox="1"/>
      </xdr:nvSpPr>
      <xdr:spPr>
        <a:xfrm>
          <a:off x="403860" y="152400"/>
          <a:ext cx="13281660" cy="579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2800" b="1">
              <a:solidFill>
                <a:schemeClr val="bg2">
                  <a:lumMod val="10000"/>
                </a:schemeClr>
              </a:solidFill>
            </a:rPr>
            <a:t>What do </a:t>
          </a:r>
          <a:r>
            <a:rPr lang="en-IN" sz="2800" b="1">
              <a:solidFill>
                <a:srgbClr val="269999"/>
              </a:solidFill>
            </a:rPr>
            <a:t>wage</a:t>
          </a:r>
          <a:r>
            <a:rPr lang="en-IN" sz="2800" b="1" baseline="0">
              <a:solidFill>
                <a:schemeClr val="bg2">
                  <a:lumMod val="10000"/>
                </a:schemeClr>
              </a:solidFill>
            </a:rPr>
            <a:t> and </a:t>
          </a:r>
          <a:r>
            <a:rPr lang="en-IN" sz="2800" b="1" baseline="0">
              <a:solidFill>
                <a:srgbClr val="EE0000"/>
              </a:solidFill>
            </a:rPr>
            <a:t>employement</a:t>
          </a:r>
          <a:r>
            <a:rPr lang="en-IN" sz="2800" b="1" baseline="0">
              <a:solidFill>
                <a:schemeClr val="bg2">
                  <a:lumMod val="10000"/>
                </a:schemeClr>
              </a:solidFill>
            </a:rPr>
            <a:t> trend look like by industry?</a:t>
          </a:r>
        </a:p>
        <a:p>
          <a:pPr algn="l"/>
          <a:endParaRPr lang="en-IN" sz="1100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0</xdr:col>
      <xdr:colOff>365760</xdr:colOff>
      <xdr:row>6</xdr:row>
      <xdr:rowOff>118110</xdr:rowOff>
    </xdr:from>
    <xdr:to>
      <xdr:col>2</xdr:col>
      <xdr:colOff>22860</xdr:colOff>
      <xdr:row>8</xdr:row>
      <xdr:rowOff>118110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752D012-18CE-3B19-2BD7-9C4DA9300708}"/>
            </a:ext>
          </a:extLst>
        </xdr:cNvPr>
        <xdr:cNvSpPr txBox="1"/>
      </xdr:nvSpPr>
      <xdr:spPr>
        <a:xfrm>
          <a:off x="365760" y="1398270"/>
          <a:ext cx="2651760" cy="365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/>
            <a:t>Average Annual</a:t>
          </a:r>
          <a:r>
            <a:rPr lang="en-IN" sz="1800" b="1" baseline="0"/>
            <a:t> </a:t>
          </a:r>
          <a:r>
            <a:rPr lang="en-IN" sz="1800" b="1" baseline="0">
              <a:solidFill>
                <a:srgbClr val="269999"/>
              </a:solidFill>
            </a:rPr>
            <a:t>Wage</a:t>
          </a:r>
          <a:endParaRPr lang="en-IN" sz="1800" b="1">
            <a:solidFill>
              <a:srgbClr val="269999"/>
            </a:solidFill>
          </a:endParaRPr>
        </a:p>
      </xdr:txBody>
    </xdr:sp>
    <xdr:clientData/>
  </xdr:twoCellAnchor>
  <xdr:twoCellAnchor>
    <xdr:from>
      <xdr:col>3</xdr:col>
      <xdr:colOff>548640</xdr:colOff>
      <xdr:row>6</xdr:row>
      <xdr:rowOff>118110</xdr:rowOff>
    </xdr:from>
    <xdr:to>
      <xdr:col>5</xdr:col>
      <xdr:colOff>22860</xdr:colOff>
      <xdr:row>8</xdr:row>
      <xdr:rowOff>118110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95F85A3-38D6-AD90-EA24-F22B72F74E46}"/>
            </a:ext>
          </a:extLst>
        </xdr:cNvPr>
        <xdr:cNvSpPr txBox="1"/>
      </xdr:nvSpPr>
      <xdr:spPr>
        <a:xfrm>
          <a:off x="4152900" y="1398270"/>
          <a:ext cx="2918460" cy="365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/>
            <a:t>Share of Total </a:t>
          </a:r>
          <a:r>
            <a:rPr lang="en-IN" sz="1800" b="1" baseline="0">
              <a:solidFill>
                <a:srgbClr val="EE0000"/>
              </a:solidFill>
            </a:rPr>
            <a:t>Employees</a:t>
          </a:r>
          <a:endParaRPr lang="en-IN" sz="1800" b="1">
            <a:solidFill>
              <a:srgbClr val="EE0000"/>
            </a:solidFill>
          </a:endParaRPr>
        </a:p>
      </xdr:txBody>
    </xdr:sp>
    <xdr:clientData/>
  </xdr:twoCellAnchor>
  <xdr:twoCellAnchor>
    <xdr:from>
      <xdr:col>3</xdr:col>
      <xdr:colOff>525780</xdr:colOff>
      <xdr:row>17</xdr:row>
      <xdr:rowOff>91440</xdr:rowOff>
    </xdr:from>
    <xdr:to>
      <xdr:col>5</xdr:col>
      <xdr:colOff>0</xdr:colOff>
      <xdr:row>19</xdr:row>
      <xdr:rowOff>7800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C6DB6B7-5915-8898-9635-5C9250BD615D}"/>
            </a:ext>
          </a:extLst>
        </xdr:cNvPr>
        <xdr:cNvSpPr txBox="1"/>
      </xdr:nvSpPr>
      <xdr:spPr>
        <a:xfrm>
          <a:off x="4130040" y="3489960"/>
          <a:ext cx="2918460" cy="282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/>
            <a:t>Wage &amp; Employee</a:t>
          </a:r>
          <a:r>
            <a:rPr lang="en-IN" sz="1800" b="1" baseline="0"/>
            <a:t> Trends</a:t>
          </a:r>
        </a:p>
        <a:p>
          <a:endParaRPr lang="en-IN" sz="1800" b="1"/>
        </a:p>
      </xdr:txBody>
    </xdr:sp>
    <xdr:clientData/>
  </xdr:twoCellAnchor>
  <xdr:twoCellAnchor>
    <xdr:from>
      <xdr:col>3</xdr:col>
      <xdr:colOff>545010</xdr:colOff>
      <xdr:row>19</xdr:row>
      <xdr:rowOff>38280</xdr:rowOff>
    </xdr:from>
    <xdr:to>
      <xdr:col>4</xdr:col>
      <xdr:colOff>590370</xdr:colOff>
      <xdr:row>27</xdr:row>
      <xdr:rowOff>15240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C327338-09A3-43A6-8F01-43D14BBCB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2255520</xdr:colOff>
      <xdr:row>10</xdr:row>
      <xdr:rowOff>7620</xdr:rowOff>
    </xdr:from>
    <xdr:to>
      <xdr:col>4</xdr:col>
      <xdr:colOff>590370</xdr:colOff>
      <xdr:row>15</xdr:row>
      <xdr:rowOff>0</xdr:rowOff>
    </xdr:to>
    <xdr:sp macro="" textlink="'Data Prep'!$I$22">
      <xdr:nvSpPr>
        <xdr:cNvPr id="22" name="TextBox 21">
          <a:extLst>
            <a:ext uri="{FF2B5EF4-FFF2-40B4-BE49-F238E27FC236}">
              <a16:creationId xmlns:a16="http://schemas.microsoft.com/office/drawing/2014/main" id="{088D58A8-1073-6200-5AF8-E70B5B794890}"/>
            </a:ext>
          </a:extLst>
        </xdr:cNvPr>
        <xdr:cNvSpPr txBox="1"/>
      </xdr:nvSpPr>
      <xdr:spPr>
        <a:xfrm>
          <a:off x="5859780" y="2202180"/>
          <a:ext cx="1169490" cy="9067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2479AAD-F0C2-417A-A00A-E88C3617EFD0}" type="TxLink">
            <a:rPr lang="en-US" sz="3200" b="1" i="0" u="none" strike="noStrike">
              <a:solidFill>
                <a:srgbClr val="EE0000"/>
              </a:solidFill>
              <a:latin typeface="Calibri"/>
              <a:ea typeface="Calibri"/>
              <a:cs typeface="Calibri"/>
            </a:rPr>
            <a:pPr algn="ctr"/>
            <a:t>7%</a:t>
          </a:fld>
          <a:endParaRPr lang="en-IN" sz="8000" b="1">
            <a:solidFill>
              <a:srgbClr val="EE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2522220</xdr:colOff>
          <xdr:row>5</xdr:row>
          <xdr:rowOff>175260</xdr:rowOff>
        </xdr:from>
        <xdr:to>
          <xdr:col>3</xdr:col>
          <xdr:colOff>144780</xdr:colOff>
          <xdr:row>5</xdr:row>
          <xdr:rowOff>175260</xdr:rowOff>
        </xdr:to>
        <xdr:sp macro="" textlink="">
          <xdr:nvSpPr>
            <xdr:cNvPr id="1027" name="SpinButton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2575560</xdr:colOff>
          <xdr:row>4</xdr:row>
          <xdr:rowOff>167640</xdr:rowOff>
        </xdr:from>
        <xdr:to>
          <xdr:col>2</xdr:col>
          <xdr:colOff>403860</xdr:colOff>
          <xdr:row>6</xdr:row>
          <xdr:rowOff>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3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525780</xdr:colOff>
          <xdr:row>6</xdr:row>
          <xdr:rowOff>99060</xdr:rowOff>
        </xdr:from>
        <xdr:to>
          <xdr:col>10</xdr:col>
          <xdr:colOff>1524000</xdr:colOff>
          <xdr:row>8</xdr:row>
          <xdr:rowOff>137160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3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1645920</xdr:colOff>
          <xdr:row>6</xdr:row>
          <xdr:rowOff>99060</xdr:rowOff>
        </xdr:from>
        <xdr:to>
          <xdr:col>11</xdr:col>
          <xdr:colOff>327660</xdr:colOff>
          <xdr:row>8</xdr:row>
          <xdr:rowOff>137160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F33021C5-6599-904D-4F21-CA4ECD3FD9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 Per 1000 Capita</a:t>
              </a:r>
            </a:p>
          </xdr:txBody>
        </xdr:sp>
        <xdr:clientData/>
      </xdr:twoCellAnchor>
    </mc:Choice>
    <mc:Fallback/>
  </mc:AlternateContent>
  <xdr:twoCellAnchor>
    <xdr:from>
      <xdr:col>10</xdr:col>
      <xdr:colOff>1844040</xdr:colOff>
      <xdr:row>6</xdr:row>
      <xdr:rowOff>110490</xdr:rowOff>
    </xdr:from>
    <xdr:to>
      <xdr:col>12</xdr:col>
      <xdr:colOff>129540</xdr:colOff>
      <xdr:row>8</xdr:row>
      <xdr:rowOff>125730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661305A-CD65-459B-A680-DF1E618AF0A7}"/>
            </a:ext>
          </a:extLst>
        </xdr:cNvPr>
        <xdr:cNvSpPr txBox="1"/>
      </xdr:nvSpPr>
      <xdr:spPr>
        <a:xfrm>
          <a:off x="11209020" y="1390650"/>
          <a:ext cx="217932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800" b="1">
              <a:solidFill>
                <a:srgbClr val="EE0000"/>
              </a:solidFill>
            </a:rPr>
            <a:t>Employees</a:t>
          </a:r>
          <a:r>
            <a:rPr lang="en-IN" sz="1800" b="1"/>
            <a:t> per 1,000</a:t>
          </a:r>
        </a:p>
      </xdr:txBody>
    </xdr:sp>
    <xdr:clientData/>
  </xdr:twoCellAnchor>
  <xdr:twoCellAnchor>
    <xdr:from>
      <xdr:col>8</xdr:col>
      <xdr:colOff>708660</xdr:colOff>
      <xdr:row>6</xdr:row>
      <xdr:rowOff>125730</xdr:rowOff>
    </xdr:from>
    <xdr:to>
      <xdr:col>10</xdr:col>
      <xdr:colOff>1485900</xdr:colOff>
      <xdr:row>8</xdr:row>
      <xdr:rowOff>110490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E581B8A-6695-4380-512F-41354F005822}"/>
            </a:ext>
          </a:extLst>
        </xdr:cNvPr>
        <xdr:cNvSpPr txBox="1"/>
      </xdr:nvSpPr>
      <xdr:spPr>
        <a:xfrm>
          <a:off x="9105900" y="1405890"/>
          <a:ext cx="1744980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800" b="1"/>
            <a:t>Average </a:t>
          </a:r>
          <a:r>
            <a:rPr lang="en-IN" sz="1800" b="1">
              <a:solidFill>
                <a:srgbClr val="269999"/>
              </a:solidFill>
            </a:rPr>
            <a:t>Wages</a:t>
          </a:r>
        </a:p>
      </xdr:txBody>
    </xdr:sp>
    <xdr:clientData/>
  </xdr:twoCellAnchor>
  <xdr:twoCellAnchor editAs="oneCell">
    <xdr:from>
      <xdr:col>10</xdr:col>
      <xdr:colOff>2026920</xdr:colOff>
      <xdr:row>0</xdr:row>
      <xdr:rowOff>129540</xdr:rowOff>
    </xdr:from>
    <xdr:to>
      <xdr:col>12</xdr:col>
      <xdr:colOff>108375</xdr:colOff>
      <xdr:row>4</xdr:row>
      <xdr:rowOff>160086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0597870-0C68-906B-D8E0-598EFFE39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9540"/>
          <a:ext cx="1975275" cy="76206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2422C7-E21F-413B-8D35-6DAFC3104DC6}" autoFormatId="16" applyNumberFormats="0" applyBorderFormats="0" applyFontFormats="0" applyPatternFormats="0" applyAlignmentFormats="0" applyWidthHeightFormats="0">
  <queryTableRefresh nextId="3">
    <queryTableFields count="2">
      <queryTableField id="1" name="State" tableColumnId="1"/>
      <queryTableField id="2" name="Popula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8813AF-F88D-4855-9EA6-E3E1072EB45F}" name="Populations" displayName="Populations" ref="A1:B49" tableType="queryTable" totalsRowShown="0">
  <autoFilter ref="A1:B49" xr:uid="{678813AF-F88D-4855-9EA6-E3E1072EB45F}"/>
  <tableColumns count="2">
    <tableColumn id="1" xr3:uid="{7E477446-FE7B-4843-8A14-A1D4A5CA8498}" uniqueName="1" name="State" queryTableFieldId="1" dataDxfId="0"/>
    <tableColumn id="2" xr3:uid="{48698715-2D10-4686-B1D6-13C2AC6CD30F}" uniqueName="2" name="Populat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84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16D50C7-8B7F-48D6-A7D9-E3BEFD6DEC6F}">
  <we:reference id="wa200007447" version="1.0.0.0" store="en-US" storeType="OMEX"/>
  <we:alternateReferences>
    <we:reference id="WA200007447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_xldudf_BOARDFLARE_PY</we:customFunctionIds>
        <we:customFunctionIds>_xldudf_BOARDFLARE_PY_ARR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7" Type="http://schemas.openxmlformats.org/officeDocument/2006/relationships/ctrlProp" Target="../ctrlProps/ctrlProp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F12" sqref="F12"/>
    </sheetView>
  </sheetViews>
  <sheetFormatPr defaultRowHeight="14.4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D848-16CF-4D53-9888-19EA9394EEB4}">
  <dimension ref="A1:B49"/>
  <sheetViews>
    <sheetView topLeftCell="A23" workbookViewId="0">
      <selection activeCell="G32" sqref="G32"/>
    </sheetView>
  </sheetViews>
  <sheetFormatPr defaultRowHeight="14.4"/>
  <cols>
    <col min="1" max="1" width="14" bestFit="1" customWidth="1"/>
    <col min="2" max="2" width="12.44140625" bestFit="1" customWidth="1"/>
  </cols>
  <sheetData>
    <row r="1" spans="1:2">
      <c r="A1" t="s">
        <v>0</v>
      </c>
      <c r="B1" t="s">
        <v>76</v>
      </c>
    </row>
    <row r="2" spans="1:2">
      <c r="A2" t="s">
        <v>1</v>
      </c>
      <c r="B2">
        <v>4887871</v>
      </c>
    </row>
    <row r="3" spans="1:2">
      <c r="A3" t="s">
        <v>2</v>
      </c>
      <c r="B3">
        <v>7171646</v>
      </c>
    </row>
    <row r="4" spans="1:2">
      <c r="A4" t="s">
        <v>3</v>
      </c>
      <c r="B4">
        <v>3013825</v>
      </c>
    </row>
    <row r="5" spans="1:2">
      <c r="A5" t="s">
        <v>4</v>
      </c>
      <c r="B5">
        <v>39557045</v>
      </c>
    </row>
    <row r="6" spans="1:2">
      <c r="A6" t="s">
        <v>5</v>
      </c>
      <c r="B6">
        <v>5695564</v>
      </c>
    </row>
    <row r="7" spans="1:2">
      <c r="A7" t="s">
        <v>6</v>
      </c>
      <c r="B7">
        <v>3572665</v>
      </c>
    </row>
    <row r="8" spans="1:2">
      <c r="A8" t="s">
        <v>7</v>
      </c>
      <c r="B8">
        <v>967171</v>
      </c>
    </row>
    <row r="9" spans="1:2">
      <c r="A9" t="s">
        <v>8</v>
      </c>
      <c r="B9">
        <v>21670000</v>
      </c>
    </row>
    <row r="10" spans="1:2">
      <c r="A10" t="s">
        <v>9</v>
      </c>
      <c r="B10">
        <v>10519475</v>
      </c>
    </row>
    <row r="11" spans="1:2">
      <c r="A11" t="s">
        <v>10</v>
      </c>
      <c r="B11">
        <v>1754208</v>
      </c>
    </row>
    <row r="12" spans="1:2">
      <c r="A12" t="s">
        <v>11</v>
      </c>
      <c r="B12">
        <v>12741080</v>
      </c>
    </row>
    <row r="13" spans="1:2">
      <c r="A13" t="s">
        <v>12</v>
      </c>
      <c r="B13">
        <v>6691878</v>
      </c>
    </row>
    <row r="14" spans="1:2">
      <c r="A14" t="s">
        <v>13</v>
      </c>
      <c r="B14">
        <v>3156145</v>
      </c>
    </row>
    <row r="15" spans="1:2">
      <c r="A15" t="s">
        <v>14</v>
      </c>
      <c r="B15">
        <v>2911505</v>
      </c>
    </row>
    <row r="16" spans="1:2">
      <c r="A16" t="s">
        <v>15</v>
      </c>
      <c r="B16">
        <v>4468402</v>
      </c>
    </row>
    <row r="17" spans="1:2">
      <c r="A17" t="s">
        <v>16</v>
      </c>
      <c r="B17">
        <v>4659978</v>
      </c>
    </row>
    <row r="18" spans="1:2">
      <c r="A18" t="s">
        <v>17</v>
      </c>
      <c r="B18">
        <v>1338404</v>
      </c>
    </row>
    <row r="19" spans="1:2">
      <c r="A19" t="s">
        <v>18</v>
      </c>
      <c r="B19">
        <v>6042718</v>
      </c>
    </row>
    <row r="20" spans="1:2">
      <c r="A20" t="s">
        <v>19</v>
      </c>
      <c r="B20">
        <v>6902149</v>
      </c>
    </row>
    <row r="21" spans="1:2">
      <c r="A21" t="s">
        <v>20</v>
      </c>
      <c r="B21">
        <v>9995915</v>
      </c>
    </row>
    <row r="22" spans="1:2">
      <c r="A22" t="s">
        <v>21</v>
      </c>
      <c r="B22">
        <v>5611179</v>
      </c>
    </row>
    <row r="23" spans="1:2">
      <c r="A23" t="s">
        <v>22</v>
      </c>
      <c r="B23">
        <v>2963914</v>
      </c>
    </row>
    <row r="24" spans="1:2">
      <c r="A24" t="s">
        <v>23</v>
      </c>
      <c r="B24">
        <v>6126452</v>
      </c>
    </row>
    <row r="25" spans="1:2">
      <c r="A25" t="s">
        <v>24</v>
      </c>
      <c r="B25">
        <v>1062305</v>
      </c>
    </row>
    <row r="26" spans="1:2">
      <c r="A26" t="s">
        <v>25</v>
      </c>
      <c r="B26">
        <v>1929268</v>
      </c>
    </row>
    <row r="27" spans="1:2">
      <c r="A27" t="s">
        <v>26</v>
      </c>
      <c r="B27">
        <v>3034392</v>
      </c>
    </row>
    <row r="28" spans="1:2">
      <c r="A28" t="s">
        <v>27</v>
      </c>
      <c r="B28">
        <v>1356458</v>
      </c>
    </row>
    <row r="29" spans="1:2">
      <c r="A29" t="s">
        <v>28</v>
      </c>
      <c r="B29">
        <v>8908520</v>
      </c>
    </row>
    <row r="30" spans="1:2">
      <c r="A30" t="s">
        <v>29</v>
      </c>
      <c r="B30">
        <v>2095428</v>
      </c>
    </row>
    <row r="31" spans="1:2">
      <c r="A31" t="s">
        <v>30</v>
      </c>
      <c r="B31">
        <v>19542209</v>
      </c>
    </row>
    <row r="32" spans="1:2">
      <c r="A32" t="s">
        <v>31</v>
      </c>
      <c r="B32">
        <v>10383620</v>
      </c>
    </row>
    <row r="33" spans="1:2">
      <c r="A33" t="s">
        <v>32</v>
      </c>
      <c r="B33">
        <v>760077</v>
      </c>
    </row>
    <row r="34" spans="1:2">
      <c r="A34" t="s">
        <v>33</v>
      </c>
      <c r="B34">
        <v>11689442</v>
      </c>
    </row>
    <row r="35" spans="1:2">
      <c r="A35" t="s">
        <v>34</v>
      </c>
      <c r="B35">
        <v>3943079</v>
      </c>
    </row>
    <row r="36" spans="1:2">
      <c r="A36" t="s">
        <v>35</v>
      </c>
      <c r="B36">
        <v>4190713</v>
      </c>
    </row>
    <row r="37" spans="1:2">
      <c r="A37" t="s">
        <v>36</v>
      </c>
      <c r="B37">
        <v>12807060</v>
      </c>
    </row>
    <row r="38" spans="1:2">
      <c r="A38" t="s">
        <v>37</v>
      </c>
      <c r="B38">
        <v>1057315</v>
      </c>
    </row>
    <row r="39" spans="1:2">
      <c r="A39" t="s">
        <v>38</v>
      </c>
      <c r="B39">
        <v>5084127</v>
      </c>
    </row>
    <row r="40" spans="1:2">
      <c r="A40" t="s">
        <v>39</v>
      </c>
      <c r="B40">
        <v>882235</v>
      </c>
    </row>
    <row r="41" spans="1:2">
      <c r="A41" t="s">
        <v>40</v>
      </c>
      <c r="B41">
        <v>6770010</v>
      </c>
    </row>
    <row r="42" spans="1:2">
      <c r="A42" t="s">
        <v>41</v>
      </c>
      <c r="B42">
        <v>28701845</v>
      </c>
    </row>
    <row r="43" spans="1:2">
      <c r="A43" t="s">
        <v>42</v>
      </c>
      <c r="B43">
        <v>3161105</v>
      </c>
    </row>
    <row r="44" spans="1:2">
      <c r="A44" t="s">
        <v>43</v>
      </c>
      <c r="B44">
        <v>626299</v>
      </c>
    </row>
    <row r="45" spans="1:2">
      <c r="A45" t="s">
        <v>44</v>
      </c>
      <c r="B45">
        <v>8517685</v>
      </c>
    </row>
    <row r="46" spans="1:2">
      <c r="A46" t="s">
        <v>45</v>
      </c>
      <c r="B46">
        <v>7614893</v>
      </c>
    </row>
    <row r="47" spans="1:2">
      <c r="A47" t="s">
        <v>46</v>
      </c>
      <c r="B47">
        <v>1805832</v>
      </c>
    </row>
    <row r="48" spans="1:2">
      <c r="A48" t="s">
        <v>47</v>
      </c>
      <c r="B48">
        <v>5813568</v>
      </c>
    </row>
    <row r="49" spans="1:2">
      <c r="A49" t="s">
        <v>48</v>
      </c>
      <c r="B49">
        <v>577737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D3BB-DDC9-4DCE-8D3B-967D89566134}">
  <dimension ref="A1:T51"/>
  <sheetViews>
    <sheetView tabSelected="1" topLeftCell="B16" zoomScaleNormal="100" workbookViewId="0">
      <selection activeCell="H27" sqref="H27:H28"/>
    </sheetView>
  </sheetViews>
  <sheetFormatPr defaultRowHeight="14.4"/>
  <cols>
    <col min="1" max="1" width="20.21875" bestFit="1" customWidth="1"/>
    <col min="2" max="2" width="19.88671875" customWidth="1"/>
    <col min="4" max="4" width="20.21875" bestFit="1" customWidth="1"/>
    <col min="5" max="5" width="16" bestFit="1" customWidth="1"/>
    <col min="6" max="6" width="16" customWidth="1"/>
    <col min="8" max="8" width="20.21875" bestFit="1" customWidth="1"/>
    <col min="9" max="9" width="13.88671875" bestFit="1" customWidth="1"/>
    <col min="11" max="11" width="6.33203125" customWidth="1"/>
    <col min="12" max="12" width="9.88671875" bestFit="1" customWidth="1"/>
    <col min="13" max="13" width="11.88671875" bestFit="1" customWidth="1"/>
    <col min="15" max="15" width="14.44140625" bestFit="1" customWidth="1"/>
    <col min="16" max="16" width="10.44140625" bestFit="1" customWidth="1"/>
    <col min="17" max="17" width="11.88671875" bestFit="1" customWidth="1"/>
    <col min="18" max="19" width="24.109375" customWidth="1"/>
    <col min="20" max="20" width="14" bestFit="1" customWidth="1"/>
  </cols>
  <sheetData>
    <row r="1" spans="1:20">
      <c r="A1" s="14" t="s">
        <v>64</v>
      </c>
      <c r="B1" s="14"/>
      <c r="D1" s="7" t="s">
        <v>68</v>
      </c>
      <c r="E1" s="7"/>
      <c r="F1" s="7"/>
      <c r="H1" s="7" t="s">
        <v>70</v>
      </c>
      <c r="I1" s="7"/>
      <c r="K1" s="7" t="s">
        <v>73</v>
      </c>
      <c r="L1" s="7"/>
      <c r="M1" s="7"/>
      <c r="O1" s="7" t="s">
        <v>75</v>
      </c>
      <c r="P1" s="7"/>
      <c r="Q1" s="7"/>
      <c r="R1" s="7"/>
      <c r="S1" s="7"/>
      <c r="T1" s="7"/>
    </row>
    <row r="2" spans="1:20">
      <c r="A2" s="6" t="s">
        <v>49</v>
      </c>
      <c r="B2" s="6" t="s">
        <v>65</v>
      </c>
      <c r="D2" s="5" t="s">
        <v>49</v>
      </c>
      <c r="E2" s="5" t="s">
        <v>63</v>
      </c>
      <c r="F2" s="5" t="s">
        <v>65</v>
      </c>
      <c r="H2" s="5" t="s">
        <v>49</v>
      </c>
      <c r="I2" s="5" t="s">
        <v>62</v>
      </c>
      <c r="K2" s="5" t="s">
        <v>50</v>
      </c>
      <c r="L2" s="5" t="s">
        <v>74</v>
      </c>
      <c r="M2" s="5" t="s">
        <v>62</v>
      </c>
      <c r="O2" s="5" t="s">
        <v>0</v>
      </c>
      <c r="P2" s="5" t="s">
        <v>62</v>
      </c>
      <c r="Q2" s="5" t="s">
        <v>76</v>
      </c>
      <c r="R2" s="5" t="s">
        <v>77</v>
      </c>
      <c r="S2" s="5" t="s">
        <v>78</v>
      </c>
      <c r="T2" s="5" t="str">
        <f>B20</f>
        <v>Employee Per 1000 Capita</v>
      </c>
    </row>
    <row r="3" spans="1:20">
      <c r="A3" t="str" cm="1">
        <f t="array" ref="A3:A12">_xlfn._xlws.SORT(_xlfn.UNIQUE(Data!$B$2:$B$1919))</f>
        <v>Business Services</v>
      </c>
      <c r="B3" t="str">
        <f>Dashboard!B6</f>
        <v>Finance</v>
      </c>
      <c r="D3" t="s">
        <v>53</v>
      </c>
      <c r="E3" s="8">
        <f>AVERAGEIFS(Data!F:F,Data!B:B,D3,Data!A:A,$B$15)</f>
        <v>93586.333333333328</v>
      </c>
      <c r="F3" s="8">
        <f>IF(D3=$B$3,E3,0)</f>
        <v>0</v>
      </c>
      <c r="H3" t="s">
        <v>54</v>
      </c>
      <c r="I3" s="9">
        <f>SUMIFS(Data!E:E,Data!B:B,H3,Data!A:A,$B$15)</f>
        <v>26277342</v>
      </c>
      <c r="K3">
        <v>2017</v>
      </c>
      <c r="L3" s="8">
        <f>AVERAGEIFS(Data!F:F,Data!B:B,'Data Prep'!B3,Data!A:A,'Data Prep'!K3)</f>
        <v>77330.083333333328</v>
      </c>
      <c r="M3" s="9">
        <f>SUMIFS(Data!E:E,Data!B:B,$B$3,Data!A:A,K3)</f>
        <v>8021586</v>
      </c>
      <c r="O3" t="s">
        <v>1</v>
      </c>
      <c r="P3" s="9">
        <f>SUMIFS(Data!E:E,Data!B:B,$B$3,Data!A:A,$B$15,Data!C:C,O3)</f>
        <v>94715</v>
      </c>
      <c r="Q3" s="9">
        <v>4887871</v>
      </c>
      <c r="R3">
        <f>ROUND(P3/Q3*1000,)</f>
        <v>19</v>
      </c>
      <c r="S3" s="8">
        <f>AVERAGEIFS(Data!F:F,Data!B:B,$B$3,Data!A:A,$B$15,Data!C:C,O3)</f>
        <v>75982</v>
      </c>
      <c r="T3" s="11">
        <f>IF($T$2=$S$2,-S3,R3)</f>
        <v>19</v>
      </c>
    </row>
    <row r="4" spans="1:20">
      <c r="A4" t="str">
        <v>Construction</v>
      </c>
      <c r="D4" t="s">
        <v>56</v>
      </c>
      <c r="E4" s="8">
        <f>AVERAGEIFS(Data!F:F,Data!B:B,D4,Data!A:A,$B$15)</f>
        <v>90040.666666666672</v>
      </c>
      <c r="F4" s="8">
        <f t="shared" ref="F4:F12" si="0">IF(D4=$B$3,E4,0)</f>
        <v>90040.666666666672</v>
      </c>
      <c r="H4" t="s">
        <v>58</v>
      </c>
      <c r="I4" s="9">
        <f>SUMIFS(Data!E:E,Data!B:B,H4,Data!A:A,$B$15)</f>
        <v>22035033</v>
      </c>
      <c r="K4">
        <v>2018</v>
      </c>
      <c r="L4" s="8">
        <f>AVERAGEIFS(Data!F:F,Data!B:B,$B$3,Data!A:A,$K4)</f>
        <v>80167.854166666672</v>
      </c>
      <c r="M4" s="9">
        <f>SUMIFS(Data!E:E,Data!B:B,$B$3,Data!A:A,K4)</f>
        <v>8120224</v>
      </c>
      <c r="O4" t="s">
        <v>2</v>
      </c>
      <c r="P4" s="9">
        <f>SUMIFS(Data!E:E,Data!B:B,$B$3,Data!A:A,$B$15,Data!C:C,O4)</f>
        <v>225922</v>
      </c>
      <c r="Q4" s="9">
        <v>7171646</v>
      </c>
      <c r="R4">
        <f t="shared" ref="R4:R50" si="1">ROUND(P4/Q4*1000,)</f>
        <v>32</v>
      </c>
      <c r="S4" s="8">
        <f>AVERAGEIFS(Data!F:F,Data!B:B,$B$3,Data!A:A,$B$15,Data!C:C,O4)</f>
        <v>82956</v>
      </c>
      <c r="T4" s="11">
        <f t="shared" ref="T4:T50" si="2">IF($T$2=$S$2,-S4,R4)</f>
        <v>32</v>
      </c>
    </row>
    <row r="5" spans="1:20">
      <c r="A5" t="str">
        <v>Education &amp; Health</v>
      </c>
      <c r="D5" t="s">
        <v>57</v>
      </c>
      <c r="E5" s="8">
        <f>AVERAGEIFS(Data!F:F,Data!B:B,D5,Data!A:A,$B$15)</f>
        <v>74713.0625</v>
      </c>
      <c r="F5" s="8">
        <f t="shared" si="0"/>
        <v>0</v>
      </c>
      <c r="H5" t="s">
        <v>57</v>
      </c>
      <c r="I5" s="9">
        <f>SUMIFS(Data!E:E,Data!B:B,H5,Data!A:A,$B$15)</f>
        <v>20065896</v>
      </c>
      <c r="K5">
        <v>2019</v>
      </c>
      <c r="L5" s="8">
        <f>AVERAGEIFS(Data!F:F,Data!B:B,$B$3,Data!A:A,$K5)</f>
        <v>82837.375</v>
      </c>
      <c r="M5" s="9">
        <f>SUMIFS(Data!E:E,Data!B:B,$B$3,Data!A:A,K5)</f>
        <v>8251469</v>
      </c>
      <c r="O5" t="s">
        <v>3</v>
      </c>
      <c r="P5" s="9">
        <f>SUMIFS(Data!E:E,Data!B:B,$B$3,Data!A:A,$B$15,Data!C:C,O5)</f>
        <v>51950</v>
      </c>
      <c r="Q5" s="9">
        <v>3013825</v>
      </c>
      <c r="R5">
        <f t="shared" si="1"/>
        <v>17</v>
      </c>
      <c r="S5" s="8">
        <f>AVERAGEIFS(Data!F:F,Data!B:B,$B$3,Data!A:A,$B$15,Data!C:C,O5)</f>
        <v>65321</v>
      </c>
      <c r="T5" s="11">
        <f t="shared" si="2"/>
        <v>17</v>
      </c>
    </row>
    <row r="6" spans="1:20">
      <c r="A6" t="str">
        <v>Finance</v>
      </c>
      <c r="D6" t="s">
        <v>52</v>
      </c>
      <c r="E6" s="8">
        <f>AVERAGEIFS(Data!F:F,Data!B:B,D6,Data!A:A,$B$15)</f>
        <v>68427.875</v>
      </c>
      <c r="F6" s="8">
        <f t="shared" si="0"/>
        <v>0</v>
      </c>
      <c r="H6" t="s">
        <v>59</v>
      </c>
      <c r="I6" s="9">
        <f>SUMIFS(Data!E:E,Data!B:B,H6,Data!A:A,$B$15)</f>
        <v>12649500</v>
      </c>
      <c r="K6">
        <v>2020</v>
      </c>
      <c r="L6" s="8">
        <f>AVERAGEIFS(Data!F:F,Data!B:B,$B$3,Data!A:A,$K6)</f>
        <v>90040.666666666672</v>
      </c>
      <c r="M6" s="9">
        <f>SUMIFS(Data!E:E,Data!B:B,$B$3,Data!A:A,K6)</f>
        <v>8142043</v>
      </c>
      <c r="O6" t="s">
        <v>4</v>
      </c>
      <c r="P6" s="9">
        <f>SUMIFS(Data!E:E,Data!B:B,$B$3,Data!A:A,$B$15,Data!C:C,O6)</f>
        <v>817007</v>
      </c>
      <c r="Q6" s="9">
        <v>39557045</v>
      </c>
      <c r="R6">
        <f t="shared" si="1"/>
        <v>21</v>
      </c>
      <c r="S6" s="8">
        <f>AVERAGEIFS(Data!F:F,Data!B:B,$B$3,Data!A:A,$B$15,Data!C:C,O6)</f>
        <v>124107</v>
      </c>
      <c r="T6" s="11">
        <f t="shared" si="2"/>
        <v>21</v>
      </c>
    </row>
    <row r="7" spans="1:20">
      <c r="A7" t="str">
        <v>Information</v>
      </c>
      <c r="D7" t="s">
        <v>51</v>
      </c>
      <c r="E7" s="8">
        <f>AVERAGEIFS(Data!F:F,Data!B:B,D7,Data!A:A,$B$15)</f>
        <v>63896.895833333336</v>
      </c>
      <c r="F7" s="8">
        <f>IF(D7=$B$3,E7,0)</f>
        <v>0</v>
      </c>
      <c r="H7" t="s">
        <v>52</v>
      </c>
      <c r="I7" s="9">
        <f>SUMIFS(Data!E:E,Data!B:B,H7,Data!A:A,$B$15)</f>
        <v>12058694</v>
      </c>
      <c r="O7" t="s">
        <v>5</v>
      </c>
      <c r="P7" s="9">
        <f>SUMIFS(Data!E:E,Data!B:B,$B$3,Data!A:A,$B$15,Data!C:C,O7)</f>
        <v>165271</v>
      </c>
      <c r="Q7" s="9">
        <v>5695564</v>
      </c>
      <c r="R7">
        <f t="shared" si="1"/>
        <v>29</v>
      </c>
      <c r="S7" s="8">
        <f>AVERAGEIFS(Data!F:F,Data!B:B,$B$3,Data!A:A,$B$15,Data!C:C,O7)</f>
        <v>97276</v>
      </c>
      <c r="T7" s="11">
        <f t="shared" si="2"/>
        <v>29</v>
      </c>
    </row>
    <row r="8" spans="1:20">
      <c r="A8" t="str">
        <v>Leisure &amp; Hospitality</v>
      </c>
      <c r="D8" t="s">
        <v>55</v>
      </c>
      <c r="E8" s="8">
        <f>AVERAGEIFS(Data!F:F,Data!B:B,D8,Data!A:A,$B$15)</f>
        <v>55605.9375</v>
      </c>
      <c r="F8" s="8">
        <f t="shared" si="0"/>
        <v>0</v>
      </c>
      <c r="H8" t="s">
        <v>56</v>
      </c>
      <c r="I8" s="9">
        <f>SUMIFS(Data!E:E,Data!B:B,H8,Data!A:A,$B$15)</f>
        <v>8142043</v>
      </c>
      <c r="O8" t="s">
        <v>6</v>
      </c>
      <c r="P8" s="9">
        <f>SUMIFS(Data!E:E,Data!B:B,$B$3,Data!A:A,$B$15,Data!C:C,O8)</f>
        <v>118168</v>
      </c>
      <c r="Q8" s="9">
        <v>3572665</v>
      </c>
      <c r="R8">
        <f t="shared" si="1"/>
        <v>33</v>
      </c>
      <c r="S8" s="8">
        <f>AVERAGEIFS(Data!F:F,Data!B:B,$B$3,Data!A:A,$B$15,Data!C:C,O8)</f>
        <v>165086</v>
      </c>
      <c r="T8" s="11">
        <f t="shared" si="2"/>
        <v>33</v>
      </c>
    </row>
    <row r="9" spans="1:20">
      <c r="A9" t="str">
        <v>Manufacturing</v>
      </c>
      <c r="D9" t="s">
        <v>58</v>
      </c>
      <c r="E9" s="8">
        <f>AVERAGEIFS(Data!F:F,Data!B:B,D9,Data!A:A,$B$15)</f>
        <v>53607.208333333336</v>
      </c>
      <c r="F9" s="8">
        <f t="shared" si="0"/>
        <v>0</v>
      </c>
      <c r="H9" t="s">
        <v>51</v>
      </c>
      <c r="I9" s="9">
        <f>SUMIFS(Data!E:E,Data!B:B,H9,Data!A:A,$B$15)</f>
        <v>7136444</v>
      </c>
      <c r="O9" t="s">
        <v>7</v>
      </c>
      <c r="P9" s="9">
        <f>SUMIFS(Data!E:E,Data!B:B,$B$3,Data!A:A,$B$15,Data!C:C,O9)</f>
        <v>47390</v>
      </c>
      <c r="Q9" s="9">
        <v>967171</v>
      </c>
      <c r="R9">
        <f t="shared" si="1"/>
        <v>49</v>
      </c>
      <c r="S9" s="8">
        <f>AVERAGEIFS(Data!F:F,Data!B:B,$B$3,Data!A:A,$B$15,Data!C:C,O9)</f>
        <v>103154</v>
      </c>
      <c r="T9" s="11">
        <f t="shared" si="2"/>
        <v>49</v>
      </c>
    </row>
    <row r="10" spans="1:20">
      <c r="A10" t="str">
        <v>Natural Resources</v>
      </c>
      <c r="D10" t="s">
        <v>54</v>
      </c>
      <c r="E10" s="8">
        <f>AVERAGEIFS(Data!F:F,Data!B:B,D10,Data!A:A,$B$15)</f>
        <v>49366.8125</v>
      </c>
      <c r="F10" s="8">
        <f t="shared" si="0"/>
        <v>0</v>
      </c>
      <c r="H10" t="s">
        <v>60</v>
      </c>
      <c r="I10" s="9">
        <f>SUMIFS(Data!E:E,Data!B:B,H10,Data!A:A,$B$15)</f>
        <v>3843699</v>
      </c>
      <c r="O10" t="s">
        <v>8</v>
      </c>
      <c r="P10" s="9">
        <f>SUMIFS(Data!E:E,Data!B:B,$B$3,Data!A:A,$B$15,Data!C:C,O10)</f>
        <v>586706</v>
      </c>
      <c r="Q10" s="9">
        <v>21670000</v>
      </c>
      <c r="R10">
        <f t="shared" si="1"/>
        <v>27</v>
      </c>
      <c r="S10" s="8">
        <f>AVERAGEIFS(Data!F:F,Data!B:B,$B$3,Data!A:A,$B$15,Data!C:C,O10)</f>
        <v>84307</v>
      </c>
      <c r="T10" s="11">
        <f t="shared" si="2"/>
        <v>27</v>
      </c>
    </row>
    <row r="11" spans="1:20">
      <c r="A11" t="str">
        <v>Other Services</v>
      </c>
      <c r="D11" t="s">
        <v>60</v>
      </c>
      <c r="E11" s="8">
        <f>AVERAGEIFS(Data!F:F,Data!B:B,D11,Data!A:A,$B$15)</f>
        <v>40790.1875</v>
      </c>
      <c r="F11" s="8">
        <f t="shared" si="0"/>
        <v>0</v>
      </c>
      <c r="H11" t="s">
        <v>53</v>
      </c>
      <c r="I11" s="9">
        <f>SUMIFS(Data!E:E,Data!B:B,H11,Data!A:A,$B$15)</f>
        <v>2677815</v>
      </c>
      <c r="O11" t="s">
        <v>9</v>
      </c>
      <c r="P11" s="9">
        <f>SUMIFS(Data!E:E,Data!B:B,$B$3,Data!A:A,$B$15,Data!C:C,O11)</f>
        <v>242175</v>
      </c>
      <c r="Q11" s="9">
        <v>10519475</v>
      </c>
      <c r="R11">
        <f t="shared" si="1"/>
        <v>23</v>
      </c>
      <c r="S11" s="8">
        <f>AVERAGEIFS(Data!F:F,Data!B:B,$B$3,Data!A:A,$B$15,Data!C:C,O11)</f>
        <v>93145</v>
      </c>
      <c r="T11" s="11">
        <f t="shared" si="2"/>
        <v>23</v>
      </c>
    </row>
    <row r="12" spans="1:20">
      <c r="A12" t="str">
        <v>Trade &amp; Transportation</v>
      </c>
      <c r="D12" t="s">
        <v>59</v>
      </c>
      <c r="E12" s="8">
        <f>AVERAGEIFS(Data!F:F,Data!B:B,D12,Data!A:A,$B$15)</f>
        <v>23286.416666666668</v>
      </c>
      <c r="F12" s="8">
        <f t="shared" si="0"/>
        <v>0</v>
      </c>
      <c r="H12" t="s">
        <v>55</v>
      </c>
      <c r="I12" s="9">
        <f>SUMIFS(Data!E:E,Data!B:B,H12,Data!A:A,$B$15)</f>
        <v>1762873</v>
      </c>
      <c r="O12" t="s">
        <v>10</v>
      </c>
      <c r="P12" s="9">
        <f>SUMIFS(Data!E:E,Data!B:B,$B$3,Data!A:A,$B$15,Data!C:C,O12)</f>
        <v>34249</v>
      </c>
      <c r="Q12" s="9">
        <v>1754208</v>
      </c>
      <c r="R12">
        <f t="shared" si="1"/>
        <v>20</v>
      </c>
      <c r="S12" s="8">
        <f>AVERAGEIFS(Data!F:F,Data!B:B,$B$3,Data!A:A,$B$15,Data!C:C,O12)</f>
        <v>68833</v>
      </c>
      <c r="T12" s="11">
        <f t="shared" si="2"/>
        <v>20</v>
      </c>
    </row>
    <row r="13" spans="1:20">
      <c r="O13" t="s">
        <v>11</v>
      </c>
      <c r="P13" s="9">
        <f>SUMIFS(Data!E:E,Data!B:B,$B$3,Data!A:A,$B$15,Data!C:C,O13)</f>
        <v>376539</v>
      </c>
      <c r="Q13" s="9">
        <v>12741080</v>
      </c>
      <c r="R13">
        <f t="shared" si="1"/>
        <v>30</v>
      </c>
      <c r="S13" s="8">
        <f>AVERAGEIFS(Data!F:F,Data!B:B,$B$3,Data!A:A,$B$15,Data!C:C,O13)</f>
        <v>121634</v>
      </c>
      <c r="T13" s="11">
        <f t="shared" si="2"/>
        <v>30</v>
      </c>
    </row>
    <row r="14" spans="1:20">
      <c r="A14" s="14" t="s">
        <v>66</v>
      </c>
      <c r="B14" s="14"/>
      <c r="O14" t="s">
        <v>12</v>
      </c>
      <c r="P14" s="9">
        <f>SUMIFS(Data!E:E,Data!B:B,$B$3,Data!A:A,$B$15,Data!C:C,O14)</f>
        <v>133449</v>
      </c>
      <c r="Q14" s="9">
        <v>6691878</v>
      </c>
      <c r="R14">
        <f t="shared" si="1"/>
        <v>20</v>
      </c>
      <c r="S14" s="8">
        <f>AVERAGEIFS(Data!F:F,Data!B:B,$B$3,Data!A:A,$B$15,Data!C:C,O14)</f>
        <v>72283</v>
      </c>
      <c r="T14" s="11">
        <f t="shared" si="2"/>
        <v>20</v>
      </c>
    </row>
    <row r="15" spans="1:20">
      <c r="A15" s="4" t="s">
        <v>67</v>
      </c>
      <c r="B15">
        <v>2020</v>
      </c>
      <c r="D15" t="str">
        <f>INDEX(D3:D12,3)</f>
        <v>Business Services</v>
      </c>
      <c r="O15" t="s">
        <v>13</v>
      </c>
      <c r="P15" s="9">
        <f>SUMIFS(Data!E:E,Data!B:B,$B$3,Data!A:A,$B$15,Data!C:C,O15)</f>
        <v>109283</v>
      </c>
      <c r="Q15" s="9">
        <v>3156145</v>
      </c>
      <c r="R15">
        <f t="shared" si="1"/>
        <v>35</v>
      </c>
      <c r="S15" s="8">
        <f>AVERAGEIFS(Data!F:F,Data!B:B,$B$3,Data!A:A,$B$15,Data!C:C,O15)</f>
        <v>81131</v>
      </c>
      <c r="T15" s="11">
        <f t="shared" si="2"/>
        <v>35</v>
      </c>
    </row>
    <row r="16" spans="1:20">
      <c r="H16" s="7" t="s">
        <v>71</v>
      </c>
      <c r="I16" s="7"/>
      <c r="O16" t="s">
        <v>14</v>
      </c>
      <c r="P16" s="9">
        <f>SUMIFS(Data!E:E,Data!B:B,$B$3,Data!A:A,$B$15,Data!C:C,O16)</f>
        <v>73310</v>
      </c>
      <c r="Q16" s="9">
        <v>2911505</v>
      </c>
      <c r="R16">
        <f t="shared" si="1"/>
        <v>25</v>
      </c>
      <c r="S16" s="8">
        <f>AVERAGEIFS(Data!F:F,Data!B:B,$B$3,Data!A:A,$B$15,Data!C:C,O16)</f>
        <v>75889</v>
      </c>
      <c r="T16" s="11">
        <f t="shared" si="2"/>
        <v>25</v>
      </c>
    </row>
    <row r="17" spans="1:20">
      <c r="H17" s="5" t="s">
        <v>49</v>
      </c>
      <c r="I17" s="5" t="s">
        <v>62</v>
      </c>
      <c r="O17" t="s">
        <v>15</v>
      </c>
      <c r="P17" s="9">
        <f>SUMIFS(Data!E:E,Data!B:B,$B$3,Data!A:A,$B$15,Data!C:C,O17)</f>
        <v>92079</v>
      </c>
      <c r="Q17" s="9">
        <v>4468402</v>
      </c>
      <c r="R17">
        <f t="shared" si="1"/>
        <v>21</v>
      </c>
      <c r="S17" s="8">
        <f>AVERAGEIFS(Data!F:F,Data!B:B,$B$3,Data!A:A,$B$15,Data!C:C,O17)</f>
        <v>75177</v>
      </c>
      <c r="T17" s="11">
        <f t="shared" si="2"/>
        <v>21</v>
      </c>
    </row>
    <row r="18" spans="1:20">
      <c r="H18" t="str">
        <f>$B$3</f>
        <v>Finance</v>
      </c>
      <c r="I18" s="9">
        <f>VLOOKUP(B3,H3:I12,2,FALSE)</f>
        <v>8142043</v>
      </c>
      <c r="O18" t="s">
        <v>16</v>
      </c>
      <c r="P18" s="9">
        <f>SUMIFS(Data!E:E,Data!B:B,$B$3,Data!A:A,$B$15,Data!C:C,O18)</f>
        <v>81149</v>
      </c>
      <c r="Q18" s="9">
        <v>4659978</v>
      </c>
      <c r="R18">
        <f t="shared" si="1"/>
        <v>17</v>
      </c>
      <c r="S18" s="8">
        <f>AVERAGEIFS(Data!F:F,Data!B:B,$B$3,Data!A:A,$B$15,Data!C:C,O18)</f>
        <v>69409</v>
      </c>
      <c r="T18" s="11">
        <f t="shared" si="2"/>
        <v>17</v>
      </c>
    </row>
    <row r="19" spans="1:20">
      <c r="A19" s="14" t="s">
        <v>79</v>
      </c>
      <c r="B19" s="14"/>
      <c r="H19" t="s">
        <v>72</v>
      </c>
      <c r="I19" s="10">
        <f>SUM(I3:I12)-I18</f>
        <v>108507296</v>
      </c>
      <c r="O19" t="s">
        <v>17</v>
      </c>
      <c r="P19" s="9">
        <f>SUMIFS(Data!E:E,Data!B:B,$B$3,Data!A:A,$B$15,Data!C:C,O19)</f>
        <v>30107</v>
      </c>
      <c r="Q19" s="9">
        <v>1338404</v>
      </c>
      <c r="R19">
        <f t="shared" si="1"/>
        <v>22</v>
      </c>
      <c r="S19" s="8">
        <f>AVERAGEIFS(Data!F:F,Data!B:B,$B$3,Data!A:A,$B$15,Data!C:C,O19)</f>
        <v>75870</v>
      </c>
      <c r="T19" s="11">
        <f t="shared" si="2"/>
        <v>22</v>
      </c>
    </row>
    <row r="20" spans="1:20">
      <c r="A20" s="4" t="s">
        <v>80</v>
      </c>
      <c r="B20" t="str">
        <f>IF(Dashboard!A2=1,'Data Prep'!S2,'Data Prep'!R2)</f>
        <v>Employee Per 1000 Capita</v>
      </c>
      <c r="O20" t="s">
        <v>18</v>
      </c>
      <c r="P20" s="9">
        <f>SUMIFS(Data!E:E,Data!B:B,$B$3,Data!A:A,$B$15,Data!C:C,O20)</f>
        <v>129771</v>
      </c>
      <c r="Q20" s="9">
        <v>6042718</v>
      </c>
      <c r="R20">
        <f t="shared" si="1"/>
        <v>21</v>
      </c>
      <c r="S20" s="8">
        <f>AVERAGEIFS(Data!F:F,Data!B:B,$B$3,Data!A:A,$B$15,Data!C:C,O20)</f>
        <v>110159</v>
      </c>
      <c r="T20" s="11">
        <f t="shared" si="2"/>
        <v>21</v>
      </c>
    </row>
    <row r="21" spans="1:20">
      <c r="O21" t="s">
        <v>19</v>
      </c>
      <c r="P21" s="9">
        <f>SUMIFS(Data!E:E,Data!B:B,$B$3,Data!A:A,$B$15,Data!C:C,O21)</f>
        <v>212062</v>
      </c>
      <c r="Q21" s="9">
        <v>6902149</v>
      </c>
      <c r="R21">
        <f t="shared" si="1"/>
        <v>31</v>
      </c>
      <c r="S21" s="8">
        <f>AVERAGEIFS(Data!F:F,Data!B:B,$B$3,Data!A:A,$B$15,Data!C:C,O21)</f>
        <v>159120</v>
      </c>
      <c r="T21" s="11">
        <f t="shared" si="2"/>
        <v>31</v>
      </c>
    </row>
    <row r="22" spans="1:20">
      <c r="H22" s="4" t="s">
        <v>81</v>
      </c>
      <c r="I22" s="13">
        <f>I18/SUM(I18:I19)</f>
        <v>6.9799306792471413E-2</v>
      </c>
      <c r="O22" t="s">
        <v>20</v>
      </c>
      <c r="P22" s="9">
        <f>SUMIFS(Data!E:E,Data!B:B,$B$3,Data!A:A,$B$15,Data!C:C,O22)</f>
        <v>207448</v>
      </c>
      <c r="Q22" s="9">
        <v>9995915</v>
      </c>
      <c r="R22">
        <f t="shared" si="1"/>
        <v>21</v>
      </c>
      <c r="S22" s="8">
        <f>AVERAGEIFS(Data!F:F,Data!B:B,$B$3,Data!A:A,$B$15,Data!C:C,O22)</f>
        <v>81720</v>
      </c>
      <c r="T22" s="11">
        <f t="shared" si="2"/>
        <v>21</v>
      </c>
    </row>
    <row r="23" spans="1:20">
      <c r="D23" t="s">
        <v>69</v>
      </c>
      <c r="O23" t="s">
        <v>21</v>
      </c>
      <c r="P23" s="9">
        <f>SUMIFS(Data!E:E,Data!B:B,$B$3,Data!A:A,$B$15,Data!C:C,O23)</f>
        <v>179728</v>
      </c>
      <c r="Q23" s="9">
        <v>5611179</v>
      </c>
      <c r="R23">
        <f t="shared" si="1"/>
        <v>32</v>
      </c>
      <c r="S23" s="8">
        <f>AVERAGEIFS(Data!F:F,Data!B:B,$B$3,Data!A:A,$B$15,Data!C:C,O23)</f>
        <v>104989</v>
      </c>
      <c r="T23" s="11">
        <f t="shared" si="2"/>
        <v>32</v>
      </c>
    </row>
    <row r="24" spans="1:20">
      <c r="O24" t="s">
        <v>22</v>
      </c>
      <c r="P24" s="9">
        <f>SUMIFS(Data!E:E,Data!B:B,$B$3,Data!A:A,$B$15,Data!C:C,O24)</f>
        <v>41912</v>
      </c>
      <c r="Q24" s="9">
        <v>2963914</v>
      </c>
      <c r="R24">
        <f t="shared" si="1"/>
        <v>14</v>
      </c>
      <c r="S24" s="8">
        <f>AVERAGEIFS(Data!F:F,Data!B:B,$B$3,Data!A:A,$B$15,Data!C:C,O24)</f>
        <v>59263</v>
      </c>
      <c r="T24" s="11">
        <f t="shared" si="2"/>
        <v>14</v>
      </c>
    </row>
    <row r="25" spans="1:20">
      <c r="O25" t="s">
        <v>23</v>
      </c>
      <c r="P25" s="9">
        <f>SUMIFS(Data!E:E,Data!B:B,$B$3,Data!A:A,$B$15,Data!C:C,O25)</f>
        <v>165564</v>
      </c>
      <c r="Q25" s="9">
        <v>6126452</v>
      </c>
      <c r="R25">
        <f t="shared" si="1"/>
        <v>27</v>
      </c>
      <c r="S25" s="8">
        <f>AVERAGEIFS(Data!F:F,Data!B:B,$B$3,Data!A:A,$B$15,Data!C:C,O25)</f>
        <v>82664</v>
      </c>
      <c r="T25" s="11">
        <f t="shared" si="2"/>
        <v>27</v>
      </c>
    </row>
    <row r="26" spans="1:20">
      <c r="H26" t="s">
        <v>82</v>
      </c>
      <c r="O26" t="s">
        <v>24</v>
      </c>
      <c r="P26" s="9">
        <f>SUMIFS(Data!E:E,Data!B:B,$B$3,Data!A:A,$B$15,Data!C:C,O26)</f>
        <v>21986</v>
      </c>
      <c r="Q26" s="9">
        <v>1062305</v>
      </c>
      <c r="R26">
        <f t="shared" si="1"/>
        <v>21</v>
      </c>
      <c r="S26" s="8">
        <f>AVERAGEIFS(Data!F:F,Data!B:B,$B$3,Data!A:A,$B$15,Data!C:C,O26)</f>
        <v>67330</v>
      </c>
      <c r="T26" s="11">
        <f t="shared" si="2"/>
        <v>21</v>
      </c>
    </row>
    <row r="27" spans="1:20">
      <c r="H27" s="16" t="s">
        <v>83</v>
      </c>
      <c r="O27" t="s">
        <v>25</v>
      </c>
      <c r="P27" s="9">
        <f>SUMIFS(Data!E:E,Data!B:B,$B$3,Data!A:A,$B$15,Data!C:C,O27)</f>
        <v>66588</v>
      </c>
      <c r="Q27" s="9">
        <v>1929268</v>
      </c>
      <c r="R27">
        <f t="shared" si="1"/>
        <v>35</v>
      </c>
      <c r="S27" s="8">
        <f>AVERAGEIFS(Data!F:F,Data!B:B,$B$3,Data!A:A,$B$15,Data!C:C,O27)</f>
        <v>74942</v>
      </c>
      <c r="T27" s="11">
        <f t="shared" si="2"/>
        <v>35</v>
      </c>
    </row>
    <row r="28" spans="1:20">
      <c r="H28" s="16" t="s">
        <v>84</v>
      </c>
      <c r="O28" t="s">
        <v>26</v>
      </c>
      <c r="P28" s="9">
        <f>SUMIFS(Data!E:E,Data!B:B,$B$3,Data!A:A,$B$15,Data!C:C,O28)</f>
        <v>62325</v>
      </c>
      <c r="Q28" s="9">
        <v>3034392</v>
      </c>
      <c r="R28">
        <f t="shared" si="1"/>
        <v>21</v>
      </c>
      <c r="S28" s="8">
        <f>AVERAGEIFS(Data!F:F,Data!B:B,$B$3,Data!A:A,$B$15,Data!C:C,O28)</f>
        <v>79236</v>
      </c>
      <c r="T28" s="11">
        <f t="shared" si="2"/>
        <v>21</v>
      </c>
    </row>
    <row r="29" spans="1:20">
      <c r="O29" t="s">
        <v>27</v>
      </c>
      <c r="P29" s="9">
        <f>SUMIFS(Data!E:E,Data!B:B,$B$3,Data!A:A,$B$15,Data!C:C,O29)</f>
        <v>33027</v>
      </c>
      <c r="Q29" s="9">
        <v>1356458</v>
      </c>
      <c r="R29">
        <f t="shared" si="1"/>
        <v>24</v>
      </c>
      <c r="S29" s="8">
        <f>AVERAGEIFS(Data!F:F,Data!B:B,$B$3,Data!A:A,$B$15,Data!C:C,O29)</f>
        <v>109751</v>
      </c>
      <c r="T29" s="11">
        <f t="shared" si="2"/>
        <v>24</v>
      </c>
    </row>
    <row r="30" spans="1:20">
      <c r="O30" t="s">
        <v>28</v>
      </c>
      <c r="P30" s="9">
        <f>SUMIFS(Data!E:E,Data!B:B,$B$3,Data!A:A,$B$15,Data!C:C,O30)</f>
        <v>235676</v>
      </c>
      <c r="Q30" s="9">
        <v>8908520</v>
      </c>
      <c r="R30">
        <f t="shared" si="1"/>
        <v>26</v>
      </c>
      <c r="S30" s="8">
        <f>AVERAGEIFS(Data!F:F,Data!B:B,$B$3,Data!A:A,$B$15,Data!C:C,O30)</f>
        <v>127870</v>
      </c>
      <c r="T30" s="11">
        <f t="shared" si="2"/>
        <v>26</v>
      </c>
    </row>
    <row r="31" spans="1:20">
      <c r="O31" t="s">
        <v>29</v>
      </c>
      <c r="P31" s="9">
        <f>SUMIFS(Data!E:E,Data!B:B,$B$3,Data!A:A,$B$15,Data!C:C,O31)</f>
        <v>32608</v>
      </c>
      <c r="Q31" s="9">
        <v>2095428</v>
      </c>
      <c r="R31">
        <f t="shared" si="1"/>
        <v>16</v>
      </c>
      <c r="S31" s="8">
        <f>AVERAGEIFS(Data!F:F,Data!B:B,$B$3,Data!A:A,$B$15,Data!C:C,O31)</f>
        <v>62343</v>
      </c>
      <c r="T31" s="11">
        <f t="shared" si="2"/>
        <v>16</v>
      </c>
    </row>
    <row r="32" spans="1:20">
      <c r="O32" t="s">
        <v>30</v>
      </c>
      <c r="P32" s="9">
        <f>SUMIFS(Data!E:E,Data!B:B,$B$3,Data!A:A,$B$15,Data!C:C,O32)</f>
        <v>700031</v>
      </c>
      <c r="Q32" s="9">
        <v>19542209</v>
      </c>
      <c r="R32">
        <f t="shared" si="1"/>
        <v>36</v>
      </c>
      <c r="S32" s="8">
        <f>AVERAGEIFS(Data!F:F,Data!B:B,$B$3,Data!A:A,$B$15,Data!C:C,O32)</f>
        <v>207014</v>
      </c>
      <c r="T32" s="11">
        <f t="shared" si="2"/>
        <v>36</v>
      </c>
    </row>
    <row r="33" spans="15:20">
      <c r="O33" t="s">
        <v>31</v>
      </c>
      <c r="P33" s="9">
        <f>SUMIFS(Data!E:E,Data!B:B,$B$3,Data!A:A,$B$15,Data!C:C,O33)</f>
        <v>251672</v>
      </c>
      <c r="Q33" s="9">
        <v>10383620</v>
      </c>
      <c r="R33">
        <f t="shared" si="1"/>
        <v>24</v>
      </c>
      <c r="S33" s="8">
        <f>AVERAGEIFS(Data!F:F,Data!B:B,$B$3,Data!A:A,$B$15,Data!C:C,O33)</f>
        <v>97234</v>
      </c>
      <c r="T33" s="11">
        <f t="shared" si="2"/>
        <v>24</v>
      </c>
    </row>
    <row r="34" spans="15:20">
      <c r="O34" t="s">
        <v>32</v>
      </c>
      <c r="P34" s="9">
        <f>SUMIFS(Data!E:E,Data!B:B,$B$3,Data!A:A,$B$15,Data!C:C,O34)</f>
        <v>22496</v>
      </c>
      <c r="Q34" s="9">
        <v>760077</v>
      </c>
      <c r="R34">
        <f t="shared" si="1"/>
        <v>30</v>
      </c>
      <c r="S34" s="8">
        <f>AVERAGEIFS(Data!F:F,Data!B:B,$B$3,Data!A:A,$B$15,Data!C:C,O34)</f>
        <v>69243</v>
      </c>
      <c r="T34" s="11">
        <f t="shared" si="2"/>
        <v>30</v>
      </c>
    </row>
    <row r="35" spans="15:20">
      <c r="O35" t="s">
        <v>33</v>
      </c>
      <c r="P35" s="9">
        <f>SUMIFS(Data!E:E,Data!B:B,$B$3,Data!A:A,$B$15,Data!C:C,O35)</f>
        <v>287990</v>
      </c>
      <c r="Q35" s="9">
        <v>11689442</v>
      </c>
      <c r="R35">
        <f t="shared" si="1"/>
        <v>25</v>
      </c>
      <c r="S35" s="8">
        <f>AVERAGEIFS(Data!F:F,Data!B:B,$B$3,Data!A:A,$B$15,Data!C:C,O35)</f>
        <v>82336</v>
      </c>
      <c r="T35" s="11">
        <f t="shared" si="2"/>
        <v>25</v>
      </c>
    </row>
    <row r="36" spans="15:20">
      <c r="O36" t="s">
        <v>34</v>
      </c>
      <c r="P36" s="9">
        <f>SUMIFS(Data!E:E,Data!B:B,$B$3,Data!A:A,$B$15,Data!C:C,O36)</f>
        <v>74614</v>
      </c>
      <c r="Q36" s="9">
        <v>3943079</v>
      </c>
      <c r="R36">
        <f t="shared" si="1"/>
        <v>19</v>
      </c>
      <c r="S36" s="8">
        <f>AVERAGEIFS(Data!F:F,Data!B:B,$B$3,Data!A:A,$B$15,Data!C:C,O36)</f>
        <v>64030</v>
      </c>
      <c r="T36" s="11">
        <f t="shared" si="2"/>
        <v>19</v>
      </c>
    </row>
    <row r="37" spans="15:20">
      <c r="O37" t="s">
        <v>35</v>
      </c>
      <c r="P37" s="9">
        <f>SUMIFS(Data!E:E,Data!B:B,$B$3,Data!A:A,$B$15,Data!C:C,O37)</f>
        <v>83937</v>
      </c>
      <c r="Q37" s="9">
        <v>4190713</v>
      </c>
      <c r="R37">
        <f t="shared" si="1"/>
        <v>20</v>
      </c>
      <c r="S37" s="8">
        <f>AVERAGEIFS(Data!F:F,Data!B:B,$B$3,Data!A:A,$B$15,Data!C:C,O37)</f>
        <v>80727</v>
      </c>
      <c r="T37" s="11">
        <f t="shared" si="2"/>
        <v>20</v>
      </c>
    </row>
    <row r="38" spans="15:20">
      <c r="O38" t="s">
        <v>36</v>
      </c>
      <c r="P38" s="9">
        <f>SUMIFS(Data!E:E,Data!B:B,$B$3,Data!A:A,$B$15,Data!C:C,O38)</f>
        <v>325571</v>
      </c>
      <c r="Q38" s="9">
        <v>12807060</v>
      </c>
      <c r="R38">
        <f t="shared" si="1"/>
        <v>25</v>
      </c>
      <c r="S38" s="8">
        <f>AVERAGEIFS(Data!F:F,Data!B:B,$B$3,Data!A:A,$B$15,Data!C:C,O38)</f>
        <v>97231</v>
      </c>
      <c r="T38" s="11">
        <f t="shared" si="2"/>
        <v>25</v>
      </c>
    </row>
    <row r="39" spans="15:20">
      <c r="O39" t="s">
        <v>37</v>
      </c>
      <c r="P39" s="9">
        <f>SUMIFS(Data!E:E,Data!B:B,$B$3,Data!A:A,$B$15,Data!C:C,O39)</f>
        <v>31304</v>
      </c>
      <c r="Q39" s="9">
        <v>1057315</v>
      </c>
      <c r="R39">
        <f t="shared" si="1"/>
        <v>30</v>
      </c>
      <c r="S39" s="8">
        <f>AVERAGEIFS(Data!F:F,Data!B:B,$B$3,Data!A:A,$B$15,Data!C:C,O39)</f>
        <v>100316</v>
      </c>
      <c r="T39" s="11">
        <f t="shared" si="2"/>
        <v>30</v>
      </c>
    </row>
    <row r="40" spans="15:20">
      <c r="O40" t="s">
        <v>38</v>
      </c>
      <c r="P40" s="9">
        <f>SUMIFS(Data!E:E,Data!B:B,$B$3,Data!A:A,$B$15,Data!C:C,O40)</f>
        <v>101637</v>
      </c>
      <c r="Q40" s="9">
        <v>5084127</v>
      </c>
      <c r="R40">
        <f t="shared" si="1"/>
        <v>20</v>
      </c>
      <c r="S40" s="8">
        <f>AVERAGEIFS(Data!F:F,Data!B:B,$B$3,Data!A:A,$B$15,Data!C:C,O40)</f>
        <v>71361</v>
      </c>
      <c r="T40" s="11">
        <f t="shared" si="2"/>
        <v>20</v>
      </c>
    </row>
    <row r="41" spans="15:20">
      <c r="O41" t="s">
        <v>39</v>
      </c>
      <c r="P41" s="9">
        <f>SUMIFS(Data!E:E,Data!B:B,$B$3,Data!A:A,$B$15,Data!C:C,O41)</f>
        <v>27809</v>
      </c>
      <c r="Q41" s="9">
        <v>882235</v>
      </c>
      <c r="R41">
        <f t="shared" si="1"/>
        <v>32</v>
      </c>
      <c r="S41" s="8">
        <f>AVERAGEIFS(Data!F:F,Data!B:B,$B$3,Data!A:A,$B$15,Data!C:C,O41)</f>
        <v>69345</v>
      </c>
      <c r="T41" s="11">
        <f t="shared" si="2"/>
        <v>32</v>
      </c>
    </row>
    <row r="42" spans="15:20">
      <c r="O42" t="s">
        <v>40</v>
      </c>
      <c r="P42" s="9">
        <f>SUMIFS(Data!E:E,Data!B:B,$B$3,Data!A:A,$B$15,Data!C:C,O42)</f>
        <v>155926</v>
      </c>
      <c r="Q42" s="9">
        <v>6770010</v>
      </c>
      <c r="R42">
        <f t="shared" si="1"/>
        <v>23</v>
      </c>
      <c r="S42" s="8">
        <f>AVERAGEIFS(Data!F:F,Data!B:B,$B$3,Data!A:A,$B$15,Data!C:C,O42)</f>
        <v>85116</v>
      </c>
      <c r="T42" s="11">
        <f t="shared" si="2"/>
        <v>23</v>
      </c>
    </row>
    <row r="43" spans="15:20">
      <c r="O43" t="s">
        <v>41</v>
      </c>
      <c r="P43" s="9">
        <f>SUMIFS(Data!E:E,Data!B:B,$B$3,Data!A:A,$B$15,Data!C:C,O43)</f>
        <v>778554</v>
      </c>
      <c r="Q43" s="9">
        <v>28701845</v>
      </c>
      <c r="R43">
        <f t="shared" si="1"/>
        <v>27</v>
      </c>
      <c r="S43" s="8">
        <f>AVERAGEIFS(Data!F:F,Data!B:B,$B$3,Data!A:A,$B$15,Data!C:C,O43)</f>
        <v>92477</v>
      </c>
      <c r="T43" s="11">
        <f t="shared" si="2"/>
        <v>27</v>
      </c>
    </row>
    <row r="44" spans="15:20">
      <c r="O44" t="s">
        <v>42</v>
      </c>
      <c r="P44" s="9">
        <f>SUMIFS(Data!E:E,Data!B:B,$B$3,Data!A:A,$B$15,Data!C:C,O44)</f>
        <v>93379</v>
      </c>
      <c r="Q44" s="9">
        <v>3161105</v>
      </c>
      <c r="R44">
        <f t="shared" si="1"/>
        <v>30</v>
      </c>
      <c r="S44" s="8">
        <f>AVERAGEIFS(Data!F:F,Data!B:B,$B$3,Data!A:A,$B$15,Data!C:C,O44)</f>
        <v>79806</v>
      </c>
      <c r="T44" s="11">
        <f t="shared" si="2"/>
        <v>30</v>
      </c>
    </row>
    <row r="45" spans="15:20">
      <c r="O45" t="s">
        <v>43</v>
      </c>
      <c r="P45" s="9">
        <f>SUMIFS(Data!E:E,Data!B:B,$B$3,Data!A:A,$B$15,Data!C:C,O45)</f>
        <v>11578</v>
      </c>
      <c r="Q45" s="9">
        <v>626299</v>
      </c>
      <c r="R45">
        <f t="shared" si="1"/>
        <v>18</v>
      </c>
      <c r="S45" s="8">
        <f>AVERAGEIFS(Data!F:F,Data!B:B,$B$3,Data!A:A,$B$15,Data!C:C,O45)</f>
        <v>80135</v>
      </c>
      <c r="T45" s="11">
        <f t="shared" si="2"/>
        <v>18</v>
      </c>
    </row>
    <row r="46" spans="15:20">
      <c r="O46" t="s">
        <v>44</v>
      </c>
      <c r="P46" s="9">
        <f>SUMIFS(Data!E:E,Data!B:B,$B$3,Data!A:A,$B$15,Data!C:C,O46)</f>
        <v>195671</v>
      </c>
      <c r="Q46" s="9">
        <v>8517685</v>
      </c>
      <c r="R46">
        <f t="shared" si="1"/>
        <v>23</v>
      </c>
      <c r="S46" s="8">
        <f>AVERAGEIFS(Data!F:F,Data!B:B,$B$3,Data!A:A,$B$15,Data!C:C,O46)</f>
        <v>97246</v>
      </c>
      <c r="T46" s="11">
        <f t="shared" si="2"/>
        <v>23</v>
      </c>
    </row>
    <row r="47" spans="15:20">
      <c r="O47" t="s">
        <v>45</v>
      </c>
      <c r="P47" s="9">
        <f>SUMIFS(Data!E:E,Data!B:B,$B$3,Data!A:A,$B$15,Data!C:C,O47)</f>
        <v>147772</v>
      </c>
      <c r="Q47" s="9">
        <v>7614893</v>
      </c>
      <c r="R47">
        <f t="shared" si="1"/>
        <v>19</v>
      </c>
      <c r="S47" s="8">
        <f>AVERAGEIFS(Data!F:F,Data!B:B,$B$3,Data!A:A,$B$15,Data!C:C,O47)</f>
        <v>95674</v>
      </c>
      <c r="T47" s="11">
        <f t="shared" si="2"/>
        <v>19</v>
      </c>
    </row>
    <row r="48" spans="15:20">
      <c r="O48" t="s">
        <v>46</v>
      </c>
      <c r="P48" s="9">
        <f>SUMIFS(Data!E:E,Data!B:B,$B$3,Data!A:A,$B$15,Data!C:C,O48)</f>
        <v>24190</v>
      </c>
      <c r="Q48" s="9">
        <v>1805832</v>
      </c>
      <c r="R48">
        <f t="shared" si="1"/>
        <v>13</v>
      </c>
      <c r="S48" s="8">
        <f>AVERAGEIFS(Data!F:F,Data!B:B,$B$3,Data!A:A,$B$15,Data!C:C,O48)</f>
        <v>56764</v>
      </c>
      <c r="T48" s="11">
        <f t="shared" si="2"/>
        <v>13</v>
      </c>
    </row>
    <row r="49" spans="15:20">
      <c r="O49" t="s">
        <v>47</v>
      </c>
      <c r="P49" s="9">
        <f>SUMIFS(Data!E:E,Data!B:B,$B$3,Data!A:A,$B$15,Data!C:C,O49)</f>
        <v>148829</v>
      </c>
      <c r="Q49" s="9">
        <v>5813568</v>
      </c>
      <c r="R49">
        <f t="shared" si="1"/>
        <v>26</v>
      </c>
      <c r="S49" s="8">
        <f>AVERAGEIFS(Data!F:F,Data!B:B,$B$3,Data!A:A,$B$15,Data!C:C,O49)</f>
        <v>80470</v>
      </c>
      <c r="T49" s="11">
        <f t="shared" si="2"/>
        <v>26</v>
      </c>
    </row>
    <row r="50" spans="15:20">
      <c r="O50" t="s">
        <v>48</v>
      </c>
      <c r="P50" s="9">
        <f>SUMIFS(Data!E:E,Data!B:B,$B$3,Data!A:A,$B$15,Data!C:C,O50)</f>
        <v>10919</v>
      </c>
      <c r="Q50" s="9">
        <v>577737</v>
      </c>
      <c r="R50">
        <f t="shared" si="1"/>
        <v>19</v>
      </c>
      <c r="S50" s="8">
        <f>AVERAGEIFS(Data!F:F,Data!B:B,$B$3,Data!A:A,$B$15,Data!C:C,O50)</f>
        <v>64480</v>
      </c>
      <c r="T50" s="11">
        <f t="shared" si="2"/>
        <v>19</v>
      </c>
    </row>
    <row r="51" spans="15:20">
      <c r="Q51" s="9"/>
    </row>
  </sheetData>
  <sortState xmlns:xlrd2="http://schemas.microsoft.com/office/spreadsheetml/2017/richdata2" ref="H2:I12">
    <sortCondition descending="1" ref="I2:I12"/>
  </sortState>
  <mergeCells count="3">
    <mergeCell ref="A1:B1"/>
    <mergeCell ref="A14:B14"/>
    <mergeCell ref="A19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7742-B7F4-434F-8488-0FC8ABDDBE90}">
  <sheetPr codeName="Sheet1"/>
  <dimension ref="A1:B6"/>
  <sheetViews>
    <sheetView showGridLines="0" zoomScaleNormal="100" workbookViewId="0">
      <selection activeCell="G7" sqref="G7"/>
    </sheetView>
  </sheetViews>
  <sheetFormatPr defaultRowHeight="14.4"/>
  <cols>
    <col min="1" max="1" width="5.88671875" customWidth="1"/>
    <col min="2" max="2" width="37.77734375" bestFit="1" customWidth="1"/>
    <col min="4" max="4" width="41.33203125" customWidth="1"/>
    <col min="8" max="8" width="1.88671875" customWidth="1"/>
    <col min="9" max="9" width="11" customWidth="1"/>
    <col min="10" max="10" width="3.109375" customWidth="1"/>
    <col min="11" max="11" width="47.88671875" customWidth="1"/>
  </cols>
  <sheetData>
    <row r="1" spans="1:2">
      <c r="A1" s="15">
        <v>9</v>
      </c>
    </row>
    <row r="2" spans="1:2">
      <c r="A2" s="15">
        <v>2</v>
      </c>
    </row>
    <row r="6" spans="1:2" ht="28.8">
      <c r="B6" s="12" t="str" cm="1">
        <f t="array" ref="B6">INDEX('Data Prep'!D3:D12,11-A1)</f>
        <v>Finance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SpinButton1">
          <controlPr defaultSize="0" autoLine="0" r:id="rId4">
            <anchor moveWithCells="1">
              <from>
                <xdr:col>1</xdr:col>
                <xdr:colOff>2522220</xdr:colOff>
                <xdr:row>5</xdr:row>
                <xdr:rowOff>175260</xdr:rowOff>
              </from>
              <to>
                <xdr:col>1</xdr:col>
                <xdr:colOff>2529840</xdr:colOff>
                <xdr:row>5</xdr:row>
                <xdr:rowOff>182880</xdr:rowOff>
              </to>
            </anchor>
          </controlPr>
        </control>
      </mc:Choice>
      <mc:Fallback>
        <control shapeId="1027" r:id="rId3" name="SpinButton1"/>
      </mc:Fallback>
    </mc:AlternateContent>
    <mc:AlternateContent xmlns:mc="http://schemas.openxmlformats.org/markup-compatibility/2006">
      <mc:Choice Requires="x14">
        <control shapeId="1029" r:id="rId5" name="Spinner 5">
          <controlPr defaultSize="0" autoPict="0">
            <anchor moveWithCells="1" sizeWithCells="1">
              <from>
                <xdr:col>1</xdr:col>
                <xdr:colOff>2575560</xdr:colOff>
                <xdr:row>4</xdr:row>
                <xdr:rowOff>167640</xdr:rowOff>
              </from>
              <to>
                <xdr:col>2</xdr:col>
                <xdr:colOff>403860</xdr:colOff>
                <xdr:row>6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0" r:id="rId6" name="Option Button 6">
          <controlPr defaultSize="0" autoFill="0" autoLine="0" autoPict="0">
            <anchor moveWithCells="1">
              <from>
                <xdr:col>8</xdr:col>
                <xdr:colOff>525780</xdr:colOff>
                <xdr:row>6</xdr:row>
                <xdr:rowOff>99060</xdr:rowOff>
              </from>
              <to>
                <xdr:col>10</xdr:col>
                <xdr:colOff>1524000</xdr:colOff>
                <xdr:row>8</xdr:row>
                <xdr:rowOff>137160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1" r:id="rId7" name="Option Button 7">
          <controlPr defaultSize="0" autoFill="0" autoLine="0" autoPict="0">
            <anchor moveWithCells="1">
              <from>
                <xdr:col>10</xdr:col>
                <xdr:colOff>1645920</xdr:colOff>
                <xdr:row>6</xdr:row>
                <xdr:rowOff>99060</xdr:rowOff>
              </from>
              <to>
                <xdr:col>11</xdr:col>
                <xdr:colOff>327660</xdr:colOff>
                <xdr:row>8</xdr:row>
                <xdr:rowOff>137160</xdr:rowOff>
              </to>
            </anchor>
          </controlPr>
        </control>
      </mc:Choice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4EFB18-657E-4DBE-B91F-072A7761CB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Populations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Aishwarya Chandrashekar</cp:lastModifiedBy>
  <dcterms:created xsi:type="dcterms:W3CDTF">2021-09-21T20:47:02Z</dcterms:created>
  <dcterms:modified xsi:type="dcterms:W3CDTF">2024-10-25T04:16:40Z</dcterms:modified>
</cp:coreProperties>
</file>