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mss\OneDrive\Desktop\Aish\UAkron-MSM-IS\Add_Learning\Mentoring_ZainUlHassan\1. Excel\2. Bus Transportation Analysis\"/>
    </mc:Choice>
  </mc:AlternateContent>
  <xr:revisionPtr revIDLastSave="0" documentId="13_ncr:1_{FB40CFCA-9950-49CD-9A9C-C866C2B13AFD}" xr6:coauthVersionLast="47" xr6:coauthVersionMax="47" xr10:uidLastSave="{00000000-0000-0000-0000-000000000000}"/>
  <bookViews>
    <workbookView xWindow="-108" yWindow="-108" windowWidth="23256" windowHeight="12456" firstSheet="2" activeTab="2" xr2:uid="{5F7BA5AD-0B28-4CC5-BD36-890036CA76AA}"/>
  </bookViews>
  <sheets>
    <sheet name="Analysis 01" sheetId="1" r:id="rId1"/>
    <sheet name="Analysis 02" sheetId="9" r:id="rId2"/>
    <sheet name="Time Based Analysis Dashboard" sheetId="5" r:id="rId3"/>
    <sheet name="Detailed Analysis Dashboard" sheetId="8" r:id="rId4"/>
    <sheet name="Detailed Insights" sheetId="10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3" r:id="rId19"/>
    <pivotCache cacheId="14" r:id="rId20"/>
    <pivotCache cacheId="15" r:id="rId21"/>
    <pivotCache cacheId="16" r:id="rId22"/>
    <pivotCache cacheId="17" r:id="rId23"/>
    <pivotCache cacheId="18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3798421d-96c8-4b39-a0a9-6ba0b2c2f53f" name="Dim_buses" connection="Query - Dim_buses"/>
          <x15:modelTable id="Dim_demographics_302b29bb-4d50-4315-b58a-fae48ccf0142" name="Dim_demographics" connection="Query - Dim_demographics"/>
          <x15:modelTable id="Dim_routes_63cf4699-1a70-4e2d-8c04-547d3970928a" name="Dim_routes" connection="Query - Dim_routes"/>
          <x15:modelTable id="Facttable_ridership_30cc5310-d7f0-4fe7-aebb-29c58ec539be" name="Facttable_ridership" connection="Query - Facttable_ridership"/>
          <x15:modelTable id="Dim_date_6fae3e4d-8a90-4504-997f-555f0fa323d8" name="Dim_date" connection="Query - Dim_date"/>
          <x15:modelTable id="Calculations_cc837d21-e4a3-4f9b-b16c-80cf20a894fc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M22" i="9" l="1"/>
  <c r="GM23" i="9"/>
  <c r="GM24" i="9"/>
  <c r="GM25" i="9"/>
  <c r="GM26" i="9"/>
  <c r="GM27" i="9"/>
  <c r="GM21" i="9"/>
  <c r="GL23" i="9"/>
  <c r="GL24" i="9"/>
  <c r="GL25" i="9"/>
  <c r="GL26" i="9"/>
  <c r="GL27" i="9"/>
  <c r="GL22" i="9"/>
  <c r="E14" i="9"/>
  <c r="E15" i="9"/>
  <c r="E16" i="9"/>
  <c r="E13" i="9"/>
  <c r="F15" i="9"/>
  <c r="F16" i="9"/>
  <c r="F14" i="9"/>
  <c r="AA12" i="1"/>
  <c r="AA13" i="1"/>
  <c r="AA11" i="1"/>
  <c r="AA10" i="1"/>
  <c r="Z21" i="1"/>
  <c r="Z19" i="1"/>
  <c r="AA19" i="1" s="1"/>
  <c r="Z20" i="1"/>
  <c r="AA20" i="1" s="1"/>
  <c r="Z18" i="1"/>
  <c r="AA18" i="1" s="1"/>
  <c r="Y18" i="1"/>
  <c r="Y19" i="1"/>
  <c r="Y20" i="1"/>
  <c r="Y17" i="1"/>
  <c r="B38" i="9"/>
  <c r="C38" i="9"/>
  <c r="B39" i="9"/>
  <c r="C39" i="9"/>
  <c r="B40" i="9"/>
  <c r="C40" i="9"/>
  <c r="B41" i="9"/>
  <c r="C41" i="9"/>
  <c r="B42" i="9"/>
  <c r="C42" i="9"/>
  <c r="B43" i="9"/>
  <c r="C43" i="9"/>
  <c r="C37" i="9"/>
  <c r="B37" i="9"/>
  <c r="P24" i="1"/>
  <c r="P25" i="1"/>
  <c r="P26" i="1"/>
  <c r="P27" i="1"/>
  <c r="P28" i="1"/>
  <c r="P29" i="1"/>
  <c r="P30" i="1"/>
  <c r="P23" i="1"/>
  <c r="O24" i="1"/>
  <c r="O25" i="1"/>
  <c r="O26" i="1"/>
  <c r="O27" i="1"/>
  <c r="O28" i="1"/>
  <c r="O29" i="1"/>
  <c r="O30" i="1"/>
  <c r="O23" i="1"/>
  <c r="O12" i="1"/>
  <c r="P18" i="1" s="1"/>
  <c r="D39" i="9" l="1"/>
  <c r="D41" i="9"/>
  <c r="D43" i="9"/>
  <c r="D42" i="9"/>
  <c r="D40" i="9"/>
  <c r="D38" i="9"/>
  <c r="Q28" i="1"/>
  <c r="R28" i="1" s="1"/>
  <c r="Q29" i="1"/>
  <c r="R29" i="1" s="1"/>
  <c r="Q26" i="1"/>
  <c r="R26" i="1" s="1"/>
  <c r="Q25" i="1"/>
  <c r="R25" i="1" s="1"/>
  <c r="Q27" i="1"/>
  <c r="R27" i="1" s="1"/>
  <c r="Q24" i="1"/>
  <c r="Q30" i="1"/>
  <c r="R30" i="1" s="1"/>
  <c r="P12" i="1"/>
  <c r="R24" i="1" l="1"/>
  <c r="S24" i="1" s="1"/>
  <c r="O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C20BE-ABAC-410C-B3A1-DCA2EB062907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af5a112a-d47d-489c-919f-8241c3fbecac"/>
      </ext>
    </extLst>
  </connection>
  <connection id="2" xr16:uid="{EF80F964-E8AE-4C92-B481-B66285302933}" name="Query - Dim_buses" description="Connection to the 'Dim_buses' query in the workbook." type="100" refreshedVersion="8" minRefreshableVersion="5">
    <extLst>
      <ext xmlns:x15="http://schemas.microsoft.com/office/spreadsheetml/2010/11/main" uri="{DE250136-89BD-433C-8126-D09CA5730AF9}">
        <x15:connection id="22bbf477-7b6f-453c-9801-38e219167c87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FD56EA02-192B-4D7B-ABA1-1AB79CFEA2BF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3bfc8ca9-69fa-457e-ba69-b39694ea24ac"/>
      </ext>
    </extLst>
  </connection>
  <connection id="4" xr16:uid="{20489851-043D-4AD4-8794-B09FA0134C3D}" name="Query - Dim_demographics" description="Connection to the 'Dim_demographics' query in the workbook." type="100" refreshedVersion="8" minRefreshableVersion="5">
    <extLst>
      <ext xmlns:x15="http://schemas.microsoft.com/office/spreadsheetml/2010/11/main" uri="{DE250136-89BD-433C-8126-D09CA5730AF9}">
        <x15:connection id="a5045d84-5719-4b8b-a785-3e10efa4ed88"/>
      </ext>
    </extLst>
  </connection>
  <connection id="5" xr16:uid="{F9E5B15F-9035-4D28-A3D3-FF677F2486CD}" name="Query - Dim_routes" description="Connection to the 'Dim_routes' query in the workbook." type="100" refreshedVersion="8" minRefreshableVersion="5">
    <extLst>
      <ext xmlns:x15="http://schemas.microsoft.com/office/spreadsheetml/2010/11/main" uri="{DE250136-89BD-433C-8126-D09CA5730AF9}">
        <x15:connection id="f295b414-2398-4f6e-8e75-1fdfeb8ddfa2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8E3C634B-3ADA-47A6-8D5A-9291A9ED5E9F}" name="Query - Facttable_ridership" description="Connection to the 'Facttable_ridership' query in the workbook." type="100" refreshedVersion="8" minRefreshableVersion="5">
    <extLst>
      <ext xmlns:x15="http://schemas.microsoft.com/office/spreadsheetml/2010/11/main" uri="{DE250136-89BD-433C-8126-D09CA5730AF9}">
        <x15:connection id="67664377-8db7-4ab3-aa7c-84c8a6a60b4f"/>
      </ext>
    </extLst>
  </connection>
  <connection id="7" xr16:uid="{07690D1C-DA4D-4CB9-B56D-38C3C1D8B74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<sst xmlns="http://schemas.openxmlformats.org/spreadsheetml/2006/main" count="121" uniqueCount="81">
  <si>
    <t>Total Transaction</t>
  </si>
  <si>
    <t>0-19</t>
  </si>
  <si>
    <t>20-29</t>
  </si>
  <si>
    <t>30-39</t>
  </si>
  <si>
    <t>40-49</t>
  </si>
  <si>
    <t>50-59</t>
  </si>
  <si>
    <t>Above 60</t>
  </si>
  <si>
    <t>Average Age</t>
  </si>
  <si>
    <t>Bus 10</t>
  </si>
  <si>
    <t>Bus 16</t>
  </si>
  <si>
    <t>Bus 18</t>
  </si>
  <si>
    <t>Bus 2</t>
  </si>
  <si>
    <t>Bus 37</t>
  </si>
  <si>
    <t>Total Riders (Passengers)</t>
  </si>
  <si>
    <t>Average Riders Per Trip</t>
  </si>
  <si>
    <t>Airport Express</t>
  </si>
  <si>
    <t>Beachfront Route</t>
  </si>
  <si>
    <t>Central Line</t>
  </si>
  <si>
    <t>City Shuttle</t>
  </si>
  <si>
    <t>East-West Express</t>
  </si>
  <si>
    <t>Market Line</t>
  </si>
  <si>
    <t>North Circular</t>
  </si>
  <si>
    <t>South Line</t>
  </si>
  <si>
    <t>Suburban Line</t>
  </si>
  <si>
    <t>University Line</t>
  </si>
  <si>
    <t>Busiest Route</t>
  </si>
  <si>
    <t>RouteName</t>
  </si>
  <si>
    <t>Least Busy Route</t>
  </si>
  <si>
    <t>Time Group</t>
  </si>
  <si>
    <t>10:00 AM - 3:00 PM</t>
  </si>
  <si>
    <t>3:00 PM - 8:00 PM</t>
  </si>
  <si>
    <t>5:00 AM - 10:00 AM</t>
  </si>
  <si>
    <t>8:00 PM - 12:00 AM</t>
  </si>
  <si>
    <t>Peak Hour of Operation</t>
  </si>
  <si>
    <t>Time</t>
  </si>
  <si>
    <t>Off Peak Hour</t>
  </si>
  <si>
    <t>Year</t>
  </si>
  <si>
    <t>Total Riders (Passengers)2</t>
  </si>
  <si>
    <t>YoY % Change</t>
  </si>
  <si>
    <t>Indicator</t>
  </si>
  <si>
    <t>▼</t>
  </si>
  <si>
    <t>▲</t>
  </si>
  <si>
    <t>Caption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</si>
  <si>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</si>
  <si>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</si>
  <si>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</si>
  <si>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</si>
  <si>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</si>
  <si>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</si>
  <si>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</si>
  <si>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</si>
  <si>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</si>
  <si>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Average</t>
  </si>
  <si>
    <t>Above Average %</t>
  </si>
  <si>
    <t>Month Name</t>
  </si>
  <si>
    <t>Dec</t>
  </si>
  <si>
    <t>Jan</t>
  </si>
  <si>
    <t>Utilization Category</t>
  </si>
  <si>
    <t>Over-utilized</t>
  </si>
  <si>
    <t>Under-utilized</t>
  </si>
  <si>
    <t>Well-utilized</t>
  </si>
  <si>
    <t>Gender</t>
  </si>
  <si>
    <t>Female</t>
  </si>
  <si>
    <t>Male</t>
  </si>
  <si>
    <t>Other</t>
  </si>
  <si>
    <t>Age Group</t>
  </si>
  <si>
    <t>Occupation</t>
  </si>
  <si>
    <t>Professional</t>
  </si>
  <si>
    <t>Retired</t>
  </si>
  <si>
    <t>Self-Employed</t>
  </si>
  <si>
    <t>Student</t>
  </si>
  <si>
    <t>Unemployed</t>
  </si>
  <si>
    <t>%</t>
  </si>
  <si>
    <t>Total Busses</t>
  </si>
  <si>
    <t>% Left</t>
  </si>
  <si>
    <t>Operation Moment</t>
  </si>
  <si>
    <t>AM</t>
  </si>
  <si>
    <t>PM</t>
  </si>
  <si>
    <t>BusNumber</t>
  </si>
  <si>
    <t>Average of Percentage Utilization</t>
  </si>
  <si>
    <t>Peak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</si>
</sst>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21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8" fontId="1" fillId="2" borderId="1" xfId="0" applyNumberFormat="1" applyFont="1" applyFill="1" applyBorder="1"/>
  </cellXfs>
  <cellStyles count="1">
    <cellStyle name="Normal" xfId="0" builtinId="0"/>
  </cellStyles>
  <dxfs count="7">
    <dxf>
      <numFmt numFmtId="13" formatCode="0%"/>
    </dxf>
    <dxf>
      <numFmt numFmtId="13" formatCode="0%"/>
    </dxf>
    <dxf>
      <numFmt numFmtId="164" formatCode="[$-409]h:mm\ AM/PM;@"/>
    </dxf>
    <dxf>
      <numFmt numFmtId="164" formatCode="[$-409]h:mm\ AM/PM;@"/>
    </dxf>
    <dxf>
      <numFmt numFmtId="165" formatCode="0.0%"/>
    </dxf>
    <dxf>
      <numFmt numFmtId="164" formatCode="[$-409]h:mm\ AM/PM;@"/>
    </dxf>
    <dxf>
      <numFmt numFmtId="0" formatCode="General"/>
    </dxf>
  </dxfs>
  <tableStyles count="0" defaultTableStyle="TableStyleMedium2" defaultPivotStyle="PivotStyleLight16"/>
  <colors>
    <mruColors>
      <color rgb="FFA0F0F0"/>
      <color rgb="FF0D0D0D"/>
      <color rgb="FF595959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onnections" Target="connections.xml"/><Relationship Id="rId21" Type="http://schemas.openxmlformats.org/officeDocument/2006/relationships/pivotCacheDefinition" Target="pivotCache/pivotCacheDefinition16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63" Type="http://schemas.openxmlformats.org/officeDocument/2006/relationships/customXml" Target="../customXml/item33.xml"/><Relationship Id="rId68" Type="http://schemas.openxmlformats.org/officeDocument/2006/relationships/customXml" Target="../customXml/item38.xml"/><Relationship Id="rId16" Type="http://schemas.openxmlformats.org/officeDocument/2006/relationships/pivotCacheDefinition" Target="pivotCache/pivotCacheDefinition11.xml"/><Relationship Id="rId11" Type="http://schemas.openxmlformats.org/officeDocument/2006/relationships/pivotCacheDefinition" Target="pivotCache/pivotCacheDefinition6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53" Type="http://schemas.openxmlformats.org/officeDocument/2006/relationships/customXml" Target="../customXml/item23.xml"/><Relationship Id="rId58" Type="http://schemas.openxmlformats.org/officeDocument/2006/relationships/customXml" Target="../customXml/item28.xml"/><Relationship Id="rId74" Type="http://schemas.openxmlformats.org/officeDocument/2006/relationships/customXml" Target="../customXml/item44.xml"/><Relationship Id="rId79" Type="http://schemas.openxmlformats.org/officeDocument/2006/relationships/customXml" Target="../customXml/item49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1.xml"/><Relationship Id="rId82" Type="http://schemas.openxmlformats.org/officeDocument/2006/relationships/customXml" Target="../customXml/item52.xml"/><Relationship Id="rId19" Type="http://schemas.openxmlformats.org/officeDocument/2006/relationships/pivotCacheDefinition" Target="pivotCache/pivotCacheDefinition1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64" Type="http://schemas.openxmlformats.org/officeDocument/2006/relationships/customXml" Target="../customXml/item34.xml"/><Relationship Id="rId69" Type="http://schemas.openxmlformats.org/officeDocument/2006/relationships/customXml" Target="../customXml/item39.xml"/><Relationship Id="rId77" Type="http://schemas.openxmlformats.org/officeDocument/2006/relationships/customXml" Target="../customXml/item47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1.xml"/><Relationship Id="rId72" Type="http://schemas.openxmlformats.org/officeDocument/2006/relationships/customXml" Target="../customXml/item42.xml"/><Relationship Id="rId80" Type="http://schemas.openxmlformats.org/officeDocument/2006/relationships/customXml" Target="../customXml/item5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59" Type="http://schemas.openxmlformats.org/officeDocument/2006/relationships/customXml" Target="../customXml/item29.xml"/><Relationship Id="rId67" Type="http://schemas.openxmlformats.org/officeDocument/2006/relationships/customXml" Target="../customXml/item37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62" Type="http://schemas.openxmlformats.org/officeDocument/2006/relationships/customXml" Target="../customXml/item32.xml"/><Relationship Id="rId70" Type="http://schemas.openxmlformats.org/officeDocument/2006/relationships/customXml" Target="../customXml/item40.xml"/><Relationship Id="rId75" Type="http://schemas.openxmlformats.org/officeDocument/2006/relationships/customXml" Target="../customXml/item45.xml"/><Relationship Id="rId83" Type="http://schemas.openxmlformats.org/officeDocument/2006/relationships/customXml" Target="../customXml/item5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8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57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60" Type="http://schemas.openxmlformats.org/officeDocument/2006/relationships/customXml" Target="../customXml/item30.xml"/><Relationship Id="rId65" Type="http://schemas.openxmlformats.org/officeDocument/2006/relationships/customXml" Target="../customXml/item35.xml"/><Relationship Id="rId73" Type="http://schemas.openxmlformats.org/officeDocument/2006/relationships/customXml" Target="../customXml/item43.xml"/><Relationship Id="rId78" Type="http://schemas.openxmlformats.org/officeDocument/2006/relationships/customXml" Target="../customXml/item48.xml"/><Relationship Id="rId81" Type="http://schemas.openxmlformats.org/officeDocument/2006/relationships/customXml" Target="../customXml/item5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9" Type="http://schemas.openxmlformats.org/officeDocument/2006/relationships/customXml" Target="../customXml/item9.xml"/><Relationship Id="rId34" Type="http://schemas.openxmlformats.org/officeDocument/2006/relationships/customXml" Target="../customXml/item4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Relationship Id="rId76" Type="http://schemas.openxmlformats.org/officeDocument/2006/relationships/customXml" Target="../customXml/item46.xml"/><Relationship Id="rId7" Type="http://schemas.openxmlformats.org/officeDocument/2006/relationships/pivotCacheDefinition" Target="pivotCache/pivotCacheDefinition2.xml"/><Relationship Id="rId71" Type="http://schemas.openxmlformats.org/officeDocument/2006/relationships/customXml" Target="../customXml/item41.xml"/><Relationship Id="rId2" Type="http://schemas.openxmlformats.org/officeDocument/2006/relationships/worksheet" Target="worksheets/sheet2.xml"/><Relationship Id="rId29" Type="http://schemas.openxmlformats.org/officeDocument/2006/relationships/powerPivotData" Target="model/item.data"/><Relationship Id="rId24" Type="http://schemas.openxmlformats.org/officeDocument/2006/relationships/pivotCacheDefinition" Target="pivotCache/pivotCacheDefinition19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66" Type="http://schemas.openxmlformats.org/officeDocument/2006/relationships/customXml" Target="../customXml/item3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Bus Transportation.xlsx]Analysis 01!PivotTable6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0F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303155028410919"/>
          <c:y val="0.21659636716572722"/>
          <c:w val="0.37332972622116867"/>
          <c:h val="0.723749706385561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01'!$H$10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0F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01'!$G$11:$G$14</c:f>
              <c:strCache>
                <c:ptCount val="4"/>
                <c:pt idx="0">
                  <c:v>5:00 AM - 10:00 AM</c:v>
                </c:pt>
                <c:pt idx="1">
                  <c:v>3:00 PM - 8:00 PM</c:v>
                </c:pt>
                <c:pt idx="2">
                  <c:v>8:00 PM - 12:00 AM</c:v>
                </c:pt>
                <c:pt idx="3">
                  <c:v>10:00 AM - 3:00 PM</c:v>
                </c:pt>
              </c:strCache>
            </c:strRef>
          </c:cat>
          <c:val>
            <c:numRef>
              <c:f>'Analysis 01'!$H$11:$H$14</c:f>
              <c:numCache>
                <c:formatCode>#,##0</c:formatCode>
                <c:ptCount val="4"/>
                <c:pt idx="0">
                  <c:v>1345</c:v>
                </c:pt>
                <c:pt idx="1">
                  <c:v>1346</c:v>
                </c:pt>
                <c:pt idx="2">
                  <c:v>1653</c:v>
                </c:pt>
                <c:pt idx="3">
                  <c:v>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A-41E6-8BD9-56A9033DE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3260927"/>
        <c:axId val="723259007"/>
      </c:barChart>
      <c:catAx>
        <c:axId val="7232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59007"/>
        <c:crosses val="autoZero"/>
        <c:auto val="1"/>
        <c:lblAlgn val="ctr"/>
        <c:lblOffset val="100"/>
        <c:noMultiLvlLbl val="0"/>
      </c:catAx>
      <c:valAx>
        <c:axId val="72325900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72326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Bus Transportation.xlsx]Analysis 02!PivotTable28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0F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260932661195129"/>
          <c:y val="2.9993183367416496E-2"/>
          <c:w val="0.57231110000138874"/>
          <c:h val="0.95186212152928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02'!$K$4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rgbClr val="A0F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02'!$J$5:$J$14</c:f>
              <c:strCache>
                <c:ptCount val="10"/>
                <c:pt idx="0">
                  <c:v>Airport Express</c:v>
                </c:pt>
                <c:pt idx="1">
                  <c:v>Beachfront Route</c:v>
                </c:pt>
                <c:pt idx="2">
                  <c:v>Central Line</c:v>
                </c:pt>
                <c:pt idx="3">
                  <c:v>City Shuttle</c:v>
                </c:pt>
                <c:pt idx="4">
                  <c:v>East-West Express</c:v>
                </c:pt>
                <c:pt idx="5">
                  <c:v>Market Line</c:v>
                </c:pt>
                <c:pt idx="6">
                  <c:v>North Circular</c:v>
                </c:pt>
                <c:pt idx="7">
                  <c:v>South Line</c:v>
                </c:pt>
                <c:pt idx="8">
                  <c:v>Suburban Line</c:v>
                </c:pt>
                <c:pt idx="9">
                  <c:v>University Line</c:v>
                </c:pt>
              </c:strCache>
            </c:strRef>
          </c:cat>
          <c:val>
            <c:numRef>
              <c:f>'Analysis 02'!$K$5:$K$14</c:f>
              <c:numCache>
                <c:formatCode>#,##0</c:formatCode>
                <c:ptCount val="10"/>
                <c:pt idx="0">
                  <c:v>754</c:v>
                </c:pt>
                <c:pt idx="1">
                  <c:v>331</c:v>
                </c:pt>
                <c:pt idx="2">
                  <c:v>1271</c:v>
                </c:pt>
                <c:pt idx="3">
                  <c:v>509</c:v>
                </c:pt>
                <c:pt idx="4">
                  <c:v>1322</c:v>
                </c:pt>
                <c:pt idx="5">
                  <c:v>609</c:v>
                </c:pt>
                <c:pt idx="6">
                  <c:v>206</c:v>
                </c:pt>
                <c:pt idx="7">
                  <c:v>185</c:v>
                </c:pt>
                <c:pt idx="8">
                  <c:v>659</c:v>
                </c:pt>
                <c:pt idx="9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5-465C-9775-70B2B2E1219C}"/>
            </c:ext>
          </c:extLst>
        </c:ser>
        <c:ser>
          <c:idx val="1"/>
          <c:order val="1"/>
          <c:tx>
            <c:strRef>
              <c:f>'Analysis 02'!$L$4</c:f>
              <c:strCache>
                <c:ptCount val="1"/>
                <c:pt idx="0">
                  <c:v>Total Riders (Passengers)2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02'!$J$5:$J$14</c:f>
              <c:strCache>
                <c:ptCount val="10"/>
                <c:pt idx="0">
                  <c:v>Airport Express</c:v>
                </c:pt>
                <c:pt idx="1">
                  <c:v>Beachfront Route</c:v>
                </c:pt>
                <c:pt idx="2">
                  <c:v>Central Line</c:v>
                </c:pt>
                <c:pt idx="3">
                  <c:v>City Shuttle</c:v>
                </c:pt>
                <c:pt idx="4">
                  <c:v>East-West Express</c:v>
                </c:pt>
                <c:pt idx="5">
                  <c:v>Market Line</c:v>
                </c:pt>
                <c:pt idx="6">
                  <c:v>North Circular</c:v>
                </c:pt>
                <c:pt idx="7">
                  <c:v>South Line</c:v>
                </c:pt>
                <c:pt idx="8">
                  <c:v>Suburban Line</c:v>
                </c:pt>
                <c:pt idx="9">
                  <c:v>University Line</c:v>
                </c:pt>
              </c:strCache>
            </c:strRef>
          </c:cat>
          <c:val>
            <c:numRef>
              <c:f>'Analysis 02'!$L$5:$L$14</c:f>
              <c:numCache>
                <c:formatCode>0%</c:formatCode>
                <c:ptCount val="10"/>
                <c:pt idx="0">
                  <c:v>0.11446789130104752</c:v>
                </c:pt>
                <c:pt idx="1">
                  <c:v>5.0250493396083194E-2</c:v>
                </c:pt>
                <c:pt idx="2">
                  <c:v>0.1929558220737817</c:v>
                </c:pt>
                <c:pt idx="3">
                  <c:v>7.7273417337179295E-2</c:v>
                </c:pt>
                <c:pt idx="4">
                  <c:v>0.20069834522544405</c:v>
                </c:pt>
                <c:pt idx="5">
                  <c:v>9.24548352816153E-2</c:v>
                </c:pt>
                <c:pt idx="6">
                  <c:v>3.1273720965538182E-2</c:v>
                </c:pt>
                <c:pt idx="7">
                  <c:v>2.808562319720662E-2</c:v>
                </c:pt>
                <c:pt idx="8">
                  <c:v>0.1000455442538333</c:v>
                </c:pt>
                <c:pt idx="9">
                  <c:v>0.11249430696827084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5-465C-9775-70B2B2E12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100"/>
        <c:axId val="1476858160"/>
        <c:axId val="1476858640"/>
      </c:barChart>
      <c:catAx>
        <c:axId val="147685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58640"/>
        <c:crosses val="autoZero"/>
        <c:auto val="1"/>
        <c:lblAlgn val="ctr"/>
        <c:lblOffset val="100"/>
        <c:noMultiLvlLbl val="0"/>
      </c:catAx>
      <c:valAx>
        <c:axId val="14768586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4768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Bus Transportation.xlsx]Analysis 02!PivotTable29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724053724053727E-2"/>
          <c:y val="0.1318673209327095"/>
          <c:w val="0.8925518925518926"/>
          <c:h val="0.66833276275248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02'!$F$20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02'!$E$21:$E$25</c:f>
              <c:strCache>
                <c:ptCount val="5"/>
                <c:pt idx="0">
                  <c:v>Bus 16</c:v>
                </c:pt>
                <c:pt idx="1">
                  <c:v>Bus 37</c:v>
                </c:pt>
                <c:pt idx="2">
                  <c:v>Bus 2</c:v>
                </c:pt>
                <c:pt idx="3">
                  <c:v>Bus 18</c:v>
                </c:pt>
                <c:pt idx="4">
                  <c:v>Bus 10</c:v>
                </c:pt>
              </c:strCache>
            </c:strRef>
          </c:cat>
          <c:val>
            <c:numRef>
              <c:f>'Analysis 02'!$F$21:$F$25</c:f>
              <c:numCache>
                <c:formatCode>0%</c:formatCode>
                <c:ptCount val="5"/>
                <c:pt idx="0">
                  <c:v>0.54166666666666652</c:v>
                </c:pt>
                <c:pt idx="1">
                  <c:v>0.54</c:v>
                </c:pt>
                <c:pt idx="2">
                  <c:v>0.5</c:v>
                </c:pt>
                <c:pt idx="3">
                  <c:v>0.48809523809523814</c:v>
                </c:pt>
                <c:pt idx="4">
                  <c:v>0.48518518518518516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C-4876-B0C6-8E3BDB7DC1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100"/>
        <c:axId val="715904991"/>
        <c:axId val="715905471"/>
      </c:barChart>
      <c:catAx>
        <c:axId val="7159049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5471"/>
        <c:crosses val="autoZero"/>
        <c:auto val="1"/>
        <c:lblAlgn val="ctr"/>
        <c:lblOffset val="100"/>
        <c:noMultiLvlLbl val="0"/>
      </c:catAx>
      <c:valAx>
        <c:axId val="715905471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7159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Bus Transportation.xlsx]Analysis 01!PivotTable14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A0F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06865297696442E-2"/>
          <c:y val="0.11767935102314353"/>
          <c:w val="0.89798626940460713"/>
          <c:h val="0.71715672521027607"/>
        </c:manualLayout>
      </c:layout>
      <c:lineChart>
        <c:grouping val="standard"/>
        <c:varyColors val="0"/>
        <c:ser>
          <c:idx val="0"/>
          <c:order val="0"/>
          <c:tx>
            <c:strRef>
              <c:f>'Analysis 01'!$M$15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A0F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01'!$L$16:$L$17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 01'!$M$16:$M$17</c:f>
              <c:numCache>
                <c:formatCode>#,##0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A-4796-81A9-EBA63F46E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4136800"/>
        <c:axId val="964136320"/>
      </c:lineChart>
      <c:catAx>
        <c:axId val="9641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6320"/>
        <c:crosses val="autoZero"/>
        <c:auto val="1"/>
        <c:lblAlgn val="ctr"/>
        <c:lblOffset val="100"/>
        <c:noMultiLvlLbl val="0"/>
      </c:catAx>
      <c:valAx>
        <c:axId val="9641363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9641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7063700731036E-2"/>
          <c:y val="0.15037637536687221"/>
          <c:w val="0.91546587259853796"/>
          <c:h val="0.70107908925177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01'!$P$23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01'!$O$24:$O$30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'Analysis 01'!$P$24:$P$30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0-4698-B1ED-B84FD5F54D17}"/>
            </c:ext>
          </c:extLst>
        </c:ser>
        <c:ser>
          <c:idx val="2"/>
          <c:order val="2"/>
          <c:tx>
            <c:strRef>
              <c:f>'Analysis 01'!$R$23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A0F0F0"/>
            </a:solidFill>
            <a:ln>
              <a:noFill/>
            </a:ln>
            <a:effectLst/>
          </c:spPr>
          <c:invertIfNegative val="0"/>
          <c:val>
            <c:numRef>
              <c:f>'Analysis 01'!$R$24:$R$30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0-4698-B1ED-B84FD5F5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712838095"/>
        <c:axId val="712836655"/>
      </c:barChart>
      <c:lineChart>
        <c:grouping val="standard"/>
        <c:varyColors val="0"/>
        <c:ser>
          <c:idx val="1"/>
          <c:order val="1"/>
          <c:tx>
            <c:strRef>
              <c:f>'Analysis 01'!$Q$23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'Analysis 01'!$Q$24:$Q$30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0-4698-B1ED-B84FD5F5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838095"/>
        <c:axId val="712836655"/>
      </c:lineChart>
      <c:catAx>
        <c:axId val="7128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6655"/>
        <c:crosses val="autoZero"/>
        <c:auto val="1"/>
        <c:lblAlgn val="ctr"/>
        <c:lblOffset val="100"/>
        <c:noMultiLvlLbl val="0"/>
      </c:catAx>
      <c:valAx>
        <c:axId val="71283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8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Bus Transportation.xlsx]Analysis 01!PivotTable16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A0F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8855837464762"/>
          <c:y val="8.2058534257497193E-2"/>
          <c:w val="0.838577352705274"/>
          <c:h val="0.73342528414546848"/>
        </c:manualLayout>
      </c:layout>
      <c:lineChart>
        <c:grouping val="standard"/>
        <c:varyColors val="0"/>
        <c:ser>
          <c:idx val="0"/>
          <c:order val="0"/>
          <c:tx>
            <c:strRef>
              <c:f>'Analysis 01'!$S$10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A0F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01'!$R$11:$R$12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 01'!$S$11:$S$12</c:f>
              <c:numCache>
                <c:formatCode>#,##0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368-AA10-831D9009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92223"/>
        <c:axId val="799256303"/>
      </c:lineChart>
      <c:catAx>
        <c:axId val="71279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56303"/>
        <c:crosses val="autoZero"/>
        <c:auto val="1"/>
        <c:lblAlgn val="ctr"/>
        <c:lblOffset val="100"/>
        <c:noMultiLvlLbl val="0"/>
      </c:catAx>
      <c:valAx>
        <c:axId val="799256303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01'!$Y$18</c:f>
              <c:strCache>
                <c:ptCount val="1"/>
                <c:pt idx="0">
                  <c:v>Over-utilized</c:v>
                </c:pt>
              </c:strCache>
            </c:strRef>
          </c:tx>
          <c:spPr>
            <a:solidFill>
              <a:srgbClr val="A0F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A0F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94-4D02-AB4D-AF81A3CDB549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94-4D02-AB4D-AF81A3CDB549}"/>
              </c:ext>
            </c:extLst>
          </c:dPt>
          <c:val>
            <c:numRef>
              <c:f>'Analysis 01'!$Z$18:$AA$18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4-4D02-AB4D-AF81A3CD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01'!$Y$19</c:f>
              <c:strCache>
                <c:ptCount val="1"/>
                <c:pt idx="0">
                  <c:v>Under-utilized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8-41EF-8643-37DFAEA433A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8-41EF-8643-37DFAEA433A7}"/>
              </c:ext>
            </c:extLst>
          </c:dPt>
          <c:val>
            <c:numRef>
              <c:f>'Analysis 01'!$Z$19:$AA$19</c:f>
              <c:numCache>
                <c:formatCode>0%</c:formatCode>
                <c:ptCount val="2"/>
                <c:pt idx="0">
                  <c:v>0.24675324675324675</c:v>
                </c:pt>
                <c:pt idx="1">
                  <c:v>0.75324675324675328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8-41EF-8643-37DFAEA4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01'!$Y$20</c:f>
              <c:strCache>
                <c:ptCount val="1"/>
                <c:pt idx="0">
                  <c:v>Well-utilized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35-4525-96F5-3CB91759A546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35-4525-96F5-3CB91759A546}"/>
              </c:ext>
            </c:extLst>
          </c:dPt>
          <c:val>
            <c:numRef>
              <c:f>'Analysis 01'!$Z$20:$AA$20</c:f>
              <c:numCache>
                <c:formatCode>0%</c:formatCode>
                <c:ptCount val="2"/>
                <c:pt idx="0">
                  <c:v>0.4935064935064935</c:v>
                </c:pt>
                <c:pt idx="1">
                  <c:v>0.50649350649350655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35-4525-96F5-3CB91759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31510434394547"/>
          <c:y val="5.2194543297746143E-2"/>
          <c:w val="0.61678095713540126"/>
          <c:h val="0.942619624470018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02'!$C$37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rgbClr val="A0F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02'!$B$38:$B$43</c:f>
              <c:strCache>
                <c:ptCount val="6"/>
                <c:pt idx="0">
                  <c:v>Student</c:v>
                </c:pt>
                <c:pt idx="1">
                  <c:v>Retired</c:v>
                </c:pt>
                <c:pt idx="2">
                  <c:v>Unemployed</c:v>
                </c:pt>
                <c:pt idx="3">
                  <c:v>Self-Employed</c:v>
                </c:pt>
                <c:pt idx="4">
                  <c:v>Professional</c:v>
                </c:pt>
                <c:pt idx="5">
                  <c:v>Other</c:v>
                </c:pt>
              </c:strCache>
            </c:strRef>
          </c:cat>
          <c:val>
            <c:numRef>
              <c:f>'Analysis 02'!$C$38:$C$43</c:f>
              <c:numCache>
                <c:formatCode>General</c:formatCode>
                <c:ptCount val="6"/>
                <c:pt idx="0">
                  <c:v>479</c:v>
                </c:pt>
                <c:pt idx="1">
                  <c:v>589</c:v>
                </c:pt>
                <c:pt idx="2">
                  <c:v>1011</c:v>
                </c:pt>
                <c:pt idx="3">
                  <c:v>1321</c:v>
                </c:pt>
                <c:pt idx="4">
                  <c:v>1554</c:v>
                </c:pt>
                <c:pt idx="5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2-4919-9285-CE17BBDA83E0}"/>
            </c:ext>
          </c:extLst>
        </c:ser>
        <c:ser>
          <c:idx val="1"/>
          <c:order val="1"/>
          <c:tx>
            <c:strRef>
              <c:f>'Analysis 02'!$D$37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02'!$D$38:$D$43</c:f>
              <c:numCache>
                <c:formatCode>0.00%</c:formatCode>
                <c:ptCount val="6"/>
                <c:pt idx="0">
                  <c:v>7.2718991953848483E-2</c:v>
                </c:pt>
                <c:pt idx="1">
                  <c:v>8.9418551692728096E-2</c:v>
                </c:pt>
                <c:pt idx="2">
                  <c:v>0.15348413541824807</c:v>
                </c:pt>
                <c:pt idx="3">
                  <c:v>0.2005465310459997</c:v>
                </c:pt>
                <c:pt idx="4">
                  <c:v>0.2359192348565356</c:v>
                </c:pt>
                <c:pt idx="5">
                  <c:v>0.24791255503264004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2-4919-9285-CE17BBDA83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99"/>
        <c:axId val="877787071"/>
        <c:axId val="877794271"/>
      </c:barChart>
      <c:catAx>
        <c:axId val="87778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4271"/>
        <c:crosses val="autoZero"/>
        <c:auto val="1"/>
        <c:lblAlgn val="ctr"/>
        <c:lblOffset val="100"/>
        <c:noMultiLvlLbl val="0"/>
      </c:catAx>
      <c:valAx>
        <c:axId val="87779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778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Bus Transportation.xlsx]Analysis 02!PivotTable18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0F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0F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210884353741496E-2"/>
          <c:y val="0.15686274509803921"/>
          <c:w val="0.94557823129251706"/>
          <c:h val="0.66181750810560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02'!$C$20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0F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02'!$B$21:$B$26</c:f>
              <c:strCache>
                <c:ptCount val="6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Above 60</c:v>
                </c:pt>
              </c:strCache>
            </c:strRef>
          </c:cat>
          <c:val>
            <c:numRef>
              <c:f>'Analysis 02'!$C$21:$C$26</c:f>
              <c:numCache>
                <c:formatCode>#,##0</c:formatCode>
                <c:ptCount val="6"/>
                <c:pt idx="0">
                  <c:v>576</c:v>
                </c:pt>
                <c:pt idx="1">
                  <c:v>785</c:v>
                </c:pt>
                <c:pt idx="2">
                  <c:v>1474</c:v>
                </c:pt>
                <c:pt idx="3">
                  <c:v>1281</c:v>
                </c:pt>
                <c:pt idx="4">
                  <c:v>1382</c:v>
                </c:pt>
                <c:pt idx="5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598-9054-B140CC850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100"/>
        <c:axId val="886743167"/>
        <c:axId val="886759967"/>
      </c:barChart>
      <c:catAx>
        <c:axId val="8867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59967"/>
        <c:crosses val="autoZero"/>
        <c:auto val="1"/>
        <c:lblAlgn val="ctr"/>
        <c:lblOffset val="100"/>
        <c:noMultiLvlLbl val="0"/>
      </c:catAx>
      <c:valAx>
        <c:axId val="8867599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867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7.xml"/><Relationship Id="rId18" Type="http://schemas.openxmlformats.org/officeDocument/2006/relationships/image" Target="../media/image11.png"/><Relationship Id="rId3" Type="http://schemas.openxmlformats.org/officeDocument/2006/relationships/image" Target="../media/image2.svg"/><Relationship Id="rId21" Type="http://schemas.openxmlformats.org/officeDocument/2006/relationships/image" Target="../media/image13.png"/><Relationship Id="rId7" Type="http://schemas.openxmlformats.org/officeDocument/2006/relationships/image" Target="../media/image5.png"/><Relationship Id="rId12" Type="http://schemas.openxmlformats.org/officeDocument/2006/relationships/chart" Target="../charts/chart6.xml"/><Relationship Id="rId17" Type="http://schemas.openxmlformats.org/officeDocument/2006/relationships/image" Target="../media/image10.svg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openxmlformats.org/officeDocument/2006/relationships/hyperlink" Target="#'Detailed Analysis Dashboard'!A1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chart" Target="../charts/chart5.xml"/><Relationship Id="rId5" Type="http://schemas.openxmlformats.org/officeDocument/2006/relationships/image" Target="../media/image4.svg"/><Relationship Id="rId15" Type="http://schemas.openxmlformats.org/officeDocument/2006/relationships/image" Target="../media/image8.svg"/><Relationship Id="rId10" Type="http://schemas.openxmlformats.org/officeDocument/2006/relationships/chart" Target="../charts/chart4.xml"/><Relationship Id="rId19" Type="http://schemas.openxmlformats.org/officeDocument/2006/relationships/image" Target="../media/image12.svg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image" Target="../media/image7.png"/><Relationship Id="rId22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hyperlink" Target="#'Detailed Insights'!A1"/><Relationship Id="rId18" Type="http://schemas.openxmlformats.org/officeDocument/2006/relationships/image" Target="../media/image24.svg"/><Relationship Id="rId3" Type="http://schemas.openxmlformats.org/officeDocument/2006/relationships/chart" Target="../charts/chart10.xml"/><Relationship Id="rId7" Type="http://schemas.openxmlformats.org/officeDocument/2006/relationships/image" Target="../media/image18.svg"/><Relationship Id="rId12" Type="http://schemas.openxmlformats.org/officeDocument/2006/relationships/image" Target="../media/image2.svg"/><Relationship Id="rId17" Type="http://schemas.openxmlformats.org/officeDocument/2006/relationships/image" Target="../media/image23.png"/><Relationship Id="rId2" Type="http://schemas.openxmlformats.org/officeDocument/2006/relationships/chart" Target="../charts/chart9.xml"/><Relationship Id="rId16" Type="http://schemas.openxmlformats.org/officeDocument/2006/relationships/image" Target="../media/image22.svg"/><Relationship Id="rId1" Type="http://schemas.openxmlformats.org/officeDocument/2006/relationships/chart" Target="../charts/chart8.xml"/><Relationship Id="rId6" Type="http://schemas.openxmlformats.org/officeDocument/2006/relationships/image" Target="../media/image17.png"/><Relationship Id="rId11" Type="http://schemas.openxmlformats.org/officeDocument/2006/relationships/image" Target="../media/image1.png"/><Relationship Id="rId5" Type="http://schemas.openxmlformats.org/officeDocument/2006/relationships/image" Target="../media/image16.svg"/><Relationship Id="rId15" Type="http://schemas.openxmlformats.org/officeDocument/2006/relationships/image" Target="../media/image21.png"/><Relationship Id="rId10" Type="http://schemas.openxmlformats.org/officeDocument/2006/relationships/chart" Target="../charts/chart11.xml"/><Relationship Id="rId4" Type="http://schemas.openxmlformats.org/officeDocument/2006/relationships/image" Target="../media/image15.png"/><Relationship Id="rId9" Type="http://schemas.openxmlformats.org/officeDocument/2006/relationships/image" Target="../media/image20.svg"/><Relationship Id="rId14" Type="http://schemas.openxmlformats.org/officeDocument/2006/relationships/hyperlink" Target="#'Time Based Analysis Dashboard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Time Based Analysis Dashboard'!A1"/><Relationship Id="rId6" Type="http://schemas.openxmlformats.org/officeDocument/2006/relationships/image" Target="../media/image14.svg"/><Relationship Id="rId5" Type="http://schemas.openxmlformats.org/officeDocument/2006/relationships/image" Target="../media/image13.png"/><Relationship Id="rId4" Type="http://schemas.openxmlformats.org/officeDocument/2006/relationships/hyperlink" Target="#'Detailed Analysis Dashboard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10886</xdr:rowOff>
    </xdr:from>
    <xdr:to>
      <xdr:col>14</xdr:col>
      <xdr:colOff>38100</xdr:colOff>
      <xdr:row>36</xdr:row>
      <xdr:rowOff>81643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69956CC8-3C78-F6A7-BD7F-55DA63E9DFFA}"/>
            </a:ext>
          </a:extLst>
        </xdr:cNvPr>
        <xdr:cNvSpPr/>
      </xdr:nvSpPr>
      <xdr:spPr>
        <a:xfrm flipH="1">
          <a:off x="1684020" y="10886"/>
          <a:ext cx="6888480" cy="6732814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182880</xdr:colOff>
      <xdr:row>0</xdr:row>
      <xdr:rowOff>0</xdr:rowOff>
    </xdr:from>
    <xdr:to>
      <xdr:col>15</xdr:col>
      <xdr:colOff>365760</xdr:colOff>
      <xdr:row>36</xdr:row>
      <xdr:rowOff>81643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E17CC501-D4D5-D720-8EDF-468F7E4F9FC3}"/>
            </a:ext>
          </a:extLst>
        </xdr:cNvPr>
        <xdr:cNvSpPr/>
      </xdr:nvSpPr>
      <xdr:spPr>
        <a:xfrm flipH="1">
          <a:off x="2621280" y="0"/>
          <a:ext cx="6888480" cy="6743700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39000">
              <a:srgbClr val="2A2A2A"/>
            </a:gs>
            <a:gs pos="75000">
              <a:srgbClr val="595959"/>
            </a:gs>
            <a:gs pos="87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495300</xdr:colOff>
      <xdr:row>0</xdr:row>
      <xdr:rowOff>0</xdr:rowOff>
    </xdr:from>
    <xdr:to>
      <xdr:col>16</xdr:col>
      <xdr:colOff>0</xdr:colOff>
      <xdr:row>36</xdr:row>
      <xdr:rowOff>81643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9D3B8686-E33E-C685-5F4C-810548CA56F0}"/>
            </a:ext>
          </a:extLst>
        </xdr:cNvPr>
        <xdr:cNvSpPr/>
      </xdr:nvSpPr>
      <xdr:spPr>
        <a:xfrm flipH="1">
          <a:off x="3543300" y="0"/>
          <a:ext cx="6210300" cy="6743700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74000">
              <a:schemeClr val="bg2">
                <a:lumMod val="50000"/>
              </a:schemeClr>
            </a:gs>
            <a:gs pos="96000">
              <a:schemeClr val="bg2">
                <a:lumMod val="10000"/>
              </a:schemeClr>
            </a:gs>
            <a:gs pos="29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121920</xdr:colOff>
      <xdr:row>0</xdr:row>
      <xdr:rowOff>0</xdr:rowOff>
    </xdr:from>
    <xdr:to>
      <xdr:col>17</xdr:col>
      <xdr:colOff>236220</xdr:colOff>
      <xdr:row>36</xdr:row>
      <xdr:rowOff>81643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16719522-527D-0529-0374-04D739654F06}"/>
            </a:ext>
          </a:extLst>
        </xdr:cNvPr>
        <xdr:cNvSpPr/>
      </xdr:nvSpPr>
      <xdr:spPr>
        <a:xfrm flipH="1">
          <a:off x="4389120" y="0"/>
          <a:ext cx="6210300" cy="6743700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61000">
              <a:srgbClr val="4B4B4B"/>
            </a:gs>
            <a:gs pos="19000">
              <a:srgbClr val="3F3F3F"/>
            </a:gs>
            <a:gs pos="84000">
              <a:schemeClr val="bg2">
                <a:lumMod val="10000"/>
              </a:scheme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434340</xdr:colOff>
      <xdr:row>0</xdr:row>
      <xdr:rowOff>0</xdr:rowOff>
    </xdr:from>
    <xdr:to>
      <xdr:col>21</xdr:col>
      <xdr:colOff>434340</xdr:colOff>
      <xdr:row>36</xdr:row>
      <xdr:rowOff>81643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AF9825A1-07C0-672C-02F1-6F6F03D5C167}"/>
            </a:ext>
          </a:extLst>
        </xdr:cNvPr>
        <xdr:cNvSpPr/>
      </xdr:nvSpPr>
      <xdr:spPr>
        <a:xfrm flipH="1">
          <a:off x="5311140" y="0"/>
          <a:ext cx="7924800" cy="6743700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17000">
              <a:srgbClr val="2A2A2A"/>
            </a:gs>
            <a:gs pos="65000">
              <a:srgbClr val="595959"/>
            </a:gs>
            <a:gs pos="95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352425</xdr:colOff>
      <xdr:row>2</xdr:row>
      <xdr:rowOff>119744</xdr:rowOff>
    </xdr:from>
    <xdr:to>
      <xdr:col>15</xdr:col>
      <xdr:colOff>571500</xdr:colOff>
      <xdr:row>6</xdr:row>
      <xdr:rowOff>104504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11F37A3-75E9-AF5A-6F4F-1C0458DDB021}"/>
            </a:ext>
          </a:extLst>
        </xdr:cNvPr>
        <xdr:cNvSpPr/>
      </xdr:nvSpPr>
      <xdr:spPr>
        <a:xfrm>
          <a:off x="962025" y="481694"/>
          <a:ext cx="8753475" cy="708660"/>
        </a:xfrm>
        <a:prstGeom prst="roundRect">
          <a:avLst>
            <a:gd name="adj" fmla="val 19984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182880</xdr:colOff>
      <xdr:row>2</xdr:row>
      <xdr:rowOff>28303</xdr:rowOff>
    </xdr:from>
    <xdr:to>
      <xdr:col>1</xdr:col>
      <xdr:colOff>213360</xdr:colOff>
      <xdr:row>35</xdr:row>
      <xdr:rowOff>160020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81AE98B-4F13-461B-9CFE-560A51ACFF4F}"/>
            </a:ext>
          </a:extLst>
        </xdr:cNvPr>
        <xdr:cNvGrpSpPr/>
      </xdr:nvGrpSpPr>
      <xdr:grpSpPr>
        <a:xfrm>
          <a:off x="182880" y="394063"/>
          <a:ext cx="640080" cy="6166757"/>
          <a:chOff x="182880" y="243840"/>
          <a:chExt cx="640080" cy="519684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FFEE75CB-8ED9-AFF7-654F-9F1AEFA6EE2A}"/>
              </a:ext>
            </a:extLst>
          </xdr:cNvPr>
          <xdr:cNvSpPr/>
        </xdr:nvSpPr>
        <xdr:spPr>
          <a:xfrm>
            <a:off x="228600" y="243840"/>
            <a:ext cx="594360" cy="5196840"/>
          </a:xfrm>
          <a:prstGeom prst="roundRect">
            <a:avLst>
              <a:gd name="adj" fmla="val 16787"/>
            </a:avLst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96EB6A3A-EC00-4394-B47F-934B2BFDC1E1}"/>
              </a:ext>
            </a:extLst>
          </xdr:cNvPr>
          <xdr:cNvSpPr/>
        </xdr:nvSpPr>
        <xdr:spPr>
          <a:xfrm>
            <a:off x="182880" y="243840"/>
            <a:ext cx="594360" cy="5196840"/>
          </a:xfrm>
          <a:prstGeom prst="roundRect">
            <a:avLst>
              <a:gd name="adj" fmla="val 16787"/>
            </a:avLst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16</xdr:col>
      <xdr:colOff>180975</xdr:colOff>
      <xdr:row>2</xdr:row>
      <xdr:rowOff>57150</xdr:rowOff>
    </xdr:from>
    <xdr:to>
      <xdr:col>21</xdr:col>
      <xdr:colOff>230505</xdr:colOff>
      <xdr:row>23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C92FF03-7EA9-4353-B60D-AD783F0AE4C9}"/>
            </a:ext>
          </a:extLst>
        </xdr:cNvPr>
        <xdr:cNvSpPr/>
      </xdr:nvSpPr>
      <xdr:spPr>
        <a:xfrm>
          <a:off x="9934575" y="419100"/>
          <a:ext cx="3097530" cy="3876675"/>
        </a:xfrm>
        <a:prstGeom prst="roundRect">
          <a:avLst>
            <a:gd name="adj" fmla="val 5474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572860</xdr:colOff>
      <xdr:row>7</xdr:row>
      <xdr:rowOff>60959</xdr:rowOff>
    </xdr:from>
    <xdr:to>
      <xdr:col>15</xdr:col>
      <xdr:colOff>609599</xdr:colOff>
      <xdr:row>19</xdr:row>
      <xdr:rowOff>85724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C9F74A-05F1-47C6-9B34-61BB05B5A808}"/>
            </a:ext>
          </a:extLst>
        </xdr:cNvPr>
        <xdr:cNvSpPr/>
      </xdr:nvSpPr>
      <xdr:spPr>
        <a:xfrm>
          <a:off x="6059260" y="1327784"/>
          <a:ext cx="3694339" cy="2196465"/>
        </a:xfrm>
        <a:prstGeom prst="roundRect">
          <a:avLst>
            <a:gd name="adj" fmla="val 7129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361950</xdr:colOff>
      <xdr:row>6</xdr:row>
      <xdr:rowOff>160020</xdr:rowOff>
    </xdr:from>
    <xdr:to>
      <xdr:col>9</xdr:col>
      <xdr:colOff>359229</xdr:colOff>
      <xdr:row>21</xdr:row>
      <xdr:rowOff>108857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AE9F0F9-DC2B-4D7F-942A-E69AC916BD3F}"/>
            </a:ext>
          </a:extLst>
        </xdr:cNvPr>
        <xdr:cNvSpPr/>
      </xdr:nvSpPr>
      <xdr:spPr>
        <a:xfrm>
          <a:off x="971550" y="1245870"/>
          <a:ext cx="4874079" cy="2663462"/>
        </a:xfrm>
        <a:prstGeom prst="roundRect">
          <a:avLst>
            <a:gd name="adj" fmla="val 4301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600075</xdr:colOff>
      <xdr:row>20</xdr:row>
      <xdr:rowOff>9525</xdr:rowOff>
    </xdr:from>
    <xdr:to>
      <xdr:col>16</xdr:col>
      <xdr:colOff>19050</xdr:colOff>
      <xdr:row>35</xdr:row>
      <xdr:rowOff>171449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464C8F3-8389-46CC-978F-9D8F5057A187}"/>
            </a:ext>
          </a:extLst>
        </xdr:cNvPr>
        <xdr:cNvSpPr/>
      </xdr:nvSpPr>
      <xdr:spPr>
        <a:xfrm>
          <a:off x="6086475" y="3629025"/>
          <a:ext cx="3686175" cy="2876549"/>
        </a:xfrm>
        <a:prstGeom prst="roundRect">
          <a:avLst>
            <a:gd name="adj" fmla="val 401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233083</xdr:colOff>
      <xdr:row>2</xdr:row>
      <xdr:rowOff>106883</xdr:rowOff>
    </xdr:from>
    <xdr:to>
      <xdr:col>4</xdr:col>
      <xdr:colOff>564777</xdr:colOff>
      <xdr:row>4</xdr:row>
      <xdr:rowOff>88953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D25DD9A-EB57-6D60-E4E4-A34AC4F789E5}"/>
            </a:ext>
          </a:extLst>
        </xdr:cNvPr>
        <xdr:cNvSpPr txBox="1"/>
      </xdr:nvSpPr>
      <xdr:spPr>
        <a:xfrm>
          <a:off x="842683" y="476997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Passengers</a:t>
          </a:r>
        </a:p>
      </xdr:txBody>
    </xdr:sp>
    <xdr:clientData/>
  </xdr:twoCellAnchor>
  <xdr:twoCellAnchor>
    <xdr:from>
      <xdr:col>12</xdr:col>
      <xdr:colOff>224119</xdr:colOff>
      <xdr:row>2</xdr:row>
      <xdr:rowOff>106883</xdr:rowOff>
    </xdr:from>
    <xdr:to>
      <xdr:col>15</xdr:col>
      <xdr:colOff>555813</xdr:colOff>
      <xdr:row>4</xdr:row>
      <xdr:rowOff>88953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6692873-0D1B-3317-DC9A-F6E98C5ADEA9}"/>
            </a:ext>
          </a:extLst>
        </xdr:cNvPr>
        <xdr:cNvSpPr txBox="1"/>
      </xdr:nvSpPr>
      <xdr:spPr>
        <a:xfrm>
          <a:off x="7539319" y="476997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Least</a:t>
          </a:r>
          <a:r>
            <a:rPr lang="en-IN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Busy Route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430307</xdr:colOff>
      <xdr:row>2</xdr:row>
      <xdr:rowOff>106883</xdr:rowOff>
    </xdr:from>
    <xdr:to>
      <xdr:col>12</xdr:col>
      <xdr:colOff>152401</xdr:colOff>
      <xdr:row>4</xdr:row>
      <xdr:rowOff>88953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436A205-1FD2-BF90-064C-AD523B297A4F}"/>
            </a:ext>
          </a:extLst>
        </xdr:cNvPr>
        <xdr:cNvSpPr txBox="1"/>
      </xdr:nvSpPr>
      <xdr:spPr>
        <a:xfrm>
          <a:off x="5307107" y="476997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Busiest Route</a:t>
          </a:r>
        </a:p>
      </xdr:txBody>
    </xdr:sp>
    <xdr:clientData/>
  </xdr:twoCellAnchor>
  <xdr:twoCellAnchor>
    <xdr:from>
      <xdr:col>5</xdr:col>
      <xdr:colOff>26895</xdr:colOff>
      <xdr:row>2</xdr:row>
      <xdr:rowOff>106883</xdr:rowOff>
    </xdr:from>
    <xdr:to>
      <xdr:col>8</xdr:col>
      <xdr:colOff>358589</xdr:colOff>
      <xdr:row>4</xdr:row>
      <xdr:rowOff>88953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EA1858E-C0E6-2D47-4288-B8D507A73C14}"/>
            </a:ext>
          </a:extLst>
        </xdr:cNvPr>
        <xdr:cNvSpPr txBox="1"/>
      </xdr:nvSpPr>
      <xdr:spPr>
        <a:xfrm>
          <a:off x="3074895" y="476997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Average Passengers</a:t>
          </a:r>
          <a:r>
            <a:rPr lang="en-IN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Per Trip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254855</xdr:colOff>
      <xdr:row>4</xdr:row>
      <xdr:rowOff>106129</xdr:rowOff>
    </xdr:from>
    <xdr:to>
      <xdr:col>4</xdr:col>
      <xdr:colOff>586549</xdr:colOff>
      <xdr:row>6</xdr:row>
      <xdr:rowOff>88200</xdr:rowOff>
    </xdr:to>
    <xdr:sp macro="" textlink="'Analysis 01'!B10">
      <xdr:nvSpPr>
        <xdr:cNvPr id="31" name="TextBox 30">
          <a:extLst>
            <a:ext uri="{FF2B5EF4-FFF2-40B4-BE49-F238E27FC236}">
              <a16:creationId xmlns:a16="http://schemas.microsoft.com/office/drawing/2014/main" id="{FBEA43B1-5958-18AD-5468-EA777EDC472A}"/>
            </a:ext>
          </a:extLst>
        </xdr:cNvPr>
        <xdr:cNvSpPr txBox="1"/>
      </xdr:nvSpPr>
      <xdr:spPr>
        <a:xfrm>
          <a:off x="864455" y="846358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C5635B2-1929-4388-84AC-3851E29AC434}" type="TxLink">
            <a:rPr lang="en-US" sz="2000" b="1" i="0" u="none" strike="noStrike">
              <a:solidFill>
                <a:srgbClr val="A0F0F0"/>
              </a:solidFill>
              <a:latin typeface="Aptos Narrow"/>
              <a:cs typeface="Arial" panose="020B0604020202020204" pitchFamily="34" charset="0"/>
            </a:rPr>
            <a:pPr algn="ctr"/>
            <a:t>6,587</a:t>
          </a:fld>
          <a:endParaRPr lang="en-IN" sz="2000" b="1">
            <a:solidFill>
              <a:srgbClr val="A0F0F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224119</xdr:colOff>
      <xdr:row>4</xdr:row>
      <xdr:rowOff>117015</xdr:rowOff>
    </xdr:from>
    <xdr:to>
      <xdr:col>15</xdr:col>
      <xdr:colOff>555813</xdr:colOff>
      <xdr:row>6</xdr:row>
      <xdr:rowOff>99086</xdr:rowOff>
    </xdr:to>
    <xdr:sp macro="" textlink="'Analysis 01'!$B18">
      <xdr:nvSpPr>
        <xdr:cNvPr id="32" name="TextBox 31">
          <a:extLst>
            <a:ext uri="{FF2B5EF4-FFF2-40B4-BE49-F238E27FC236}">
              <a16:creationId xmlns:a16="http://schemas.microsoft.com/office/drawing/2014/main" id="{659731BC-6379-DAF2-2B40-EEB02E844680}"/>
            </a:ext>
          </a:extLst>
        </xdr:cNvPr>
        <xdr:cNvSpPr txBox="1"/>
      </xdr:nvSpPr>
      <xdr:spPr>
        <a:xfrm>
          <a:off x="7539319" y="857244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65C5DF3-A8F6-45CD-9563-6F7B60BF71BB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South Line</a:t>
          </a:fld>
          <a:endParaRPr lang="en-IN" sz="20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430307</xdr:colOff>
      <xdr:row>4</xdr:row>
      <xdr:rowOff>117015</xdr:rowOff>
    </xdr:from>
    <xdr:to>
      <xdr:col>12</xdr:col>
      <xdr:colOff>152401</xdr:colOff>
      <xdr:row>6</xdr:row>
      <xdr:rowOff>99086</xdr:rowOff>
    </xdr:to>
    <xdr:sp macro="" textlink="'Analysis 01'!$B14">
      <xdr:nvSpPr>
        <xdr:cNvPr id="33" name="TextBox 32">
          <a:extLst>
            <a:ext uri="{FF2B5EF4-FFF2-40B4-BE49-F238E27FC236}">
              <a16:creationId xmlns:a16="http://schemas.microsoft.com/office/drawing/2014/main" id="{43B9674C-5881-6E6F-03A5-3D3319ECC5E5}"/>
            </a:ext>
          </a:extLst>
        </xdr:cNvPr>
        <xdr:cNvSpPr txBox="1"/>
      </xdr:nvSpPr>
      <xdr:spPr>
        <a:xfrm>
          <a:off x="5307107" y="857244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A1B64E0-75E4-4811-82EB-59C92F06093C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East-West Express</a:t>
          </a:fld>
          <a:endParaRPr lang="en-IN" sz="20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26895</xdr:colOff>
      <xdr:row>4</xdr:row>
      <xdr:rowOff>117015</xdr:rowOff>
    </xdr:from>
    <xdr:to>
      <xdr:col>8</xdr:col>
      <xdr:colOff>358589</xdr:colOff>
      <xdr:row>6</xdr:row>
      <xdr:rowOff>99086</xdr:rowOff>
    </xdr:to>
    <xdr:sp macro="" textlink="'Analysis 01'!C10">
      <xdr:nvSpPr>
        <xdr:cNvPr id="34" name="TextBox 33">
          <a:extLst>
            <a:ext uri="{FF2B5EF4-FFF2-40B4-BE49-F238E27FC236}">
              <a16:creationId xmlns:a16="http://schemas.microsoft.com/office/drawing/2014/main" id="{D74950F0-C69D-3BD7-ADCA-F0103F6C83B7}"/>
            </a:ext>
          </a:extLst>
        </xdr:cNvPr>
        <xdr:cNvSpPr txBox="1"/>
      </xdr:nvSpPr>
      <xdr:spPr>
        <a:xfrm>
          <a:off x="3074895" y="857244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ECB9770-5F13-4174-91C7-D678320044EB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33</a:t>
          </a:fld>
          <a:endParaRPr lang="en-IN" sz="20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170329</xdr:colOff>
      <xdr:row>4</xdr:row>
      <xdr:rowOff>55431</xdr:rowOff>
    </xdr:from>
    <xdr:to>
      <xdr:col>15</xdr:col>
      <xdr:colOff>206188</xdr:colOff>
      <xdr:row>4</xdr:row>
      <xdr:rowOff>106491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849D8B3-3005-043F-FC57-18C014D3D14C}"/>
            </a:ext>
          </a:extLst>
        </xdr:cNvPr>
        <xdr:cNvSpPr/>
      </xdr:nvSpPr>
      <xdr:spPr>
        <a:xfrm>
          <a:off x="1389529" y="795660"/>
          <a:ext cx="7960659" cy="51060"/>
        </a:xfrm>
        <a:prstGeom prst="rect">
          <a:avLst/>
        </a:prstGeom>
        <a:gradFill>
          <a:gsLst>
            <a:gs pos="0">
              <a:schemeClr val="tx1">
                <a:lumMod val="95000"/>
                <a:lumOff val="5000"/>
              </a:schemeClr>
            </a:gs>
            <a:gs pos="28000">
              <a:srgbClr val="2A2A2A"/>
            </a:gs>
            <a:gs pos="60000">
              <a:srgbClr val="595959"/>
            </a:gs>
            <a:gs pos="94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352824</xdr:colOff>
      <xdr:row>0</xdr:row>
      <xdr:rowOff>71940</xdr:rowOff>
    </xdr:from>
    <xdr:to>
      <xdr:col>6</xdr:col>
      <xdr:colOff>415577</xdr:colOff>
      <xdr:row>2</xdr:row>
      <xdr:rowOff>54485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B799D11-02F5-44B8-A86A-B9EAE9B12CA5}"/>
            </a:ext>
          </a:extLst>
        </xdr:cNvPr>
        <xdr:cNvSpPr txBox="1"/>
      </xdr:nvSpPr>
      <xdr:spPr>
        <a:xfrm>
          <a:off x="962424" y="71940"/>
          <a:ext cx="3110753" cy="34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rgbClr val="A0F0F0"/>
              </a:solidFill>
              <a:latin typeface="Arial Black" panose="020B0A04020102020204" pitchFamily="34" charset="0"/>
              <a:cs typeface="Arial" panose="020B0604020202020204" pitchFamily="34" charset="0"/>
            </a:rPr>
            <a:t>Transportation Dashboard</a:t>
          </a:r>
        </a:p>
      </xdr:txBody>
    </xdr:sp>
    <xdr:clientData/>
  </xdr:twoCellAnchor>
  <xdr:twoCellAnchor>
    <xdr:from>
      <xdr:col>3</xdr:col>
      <xdr:colOff>53008</xdr:colOff>
      <xdr:row>4</xdr:row>
      <xdr:rowOff>472</xdr:rowOff>
    </xdr:from>
    <xdr:to>
      <xdr:col>3</xdr:col>
      <xdr:colOff>192156</xdr:colOff>
      <xdr:row>4</xdr:row>
      <xdr:rowOff>139620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E492C40-59D6-A678-7D76-575B5B8D3C28}"/>
            </a:ext>
          </a:extLst>
        </xdr:cNvPr>
        <xdr:cNvSpPr/>
      </xdr:nvSpPr>
      <xdr:spPr>
        <a:xfrm>
          <a:off x="1881808" y="740701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439530</xdr:colOff>
      <xdr:row>4</xdr:row>
      <xdr:rowOff>472</xdr:rowOff>
    </xdr:from>
    <xdr:to>
      <xdr:col>6</xdr:col>
      <xdr:colOff>578678</xdr:colOff>
      <xdr:row>4</xdr:row>
      <xdr:rowOff>139620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33A5C3D-5C7A-42C9-BCB8-7DB191C1F60C}"/>
            </a:ext>
          </a:extLst>
        </xdr:cNvPr>
        <xdr:cNvSpPr/>
      </xdr:nvSpPr>
      <xdr:spPr>
        <a:xfrm>
          <a:off x="4097130" y="740701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189948</xdr:colOff>
      <xdr:row>4</xdr:row>
      <xdr:rowOff>472</xdr:rowOff>
    </xdr:from>
    <xdr:to>
      <xdr:col>10</xdr:col>
      <xdr:colOff>329096</xdr:colOff>
      <xdr:row>4</xdr:row>
      <xdr:rowOff>139620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24A9A783-A93E-4959-8204-1BEC7595B0C9}"/>
            </a:ext>
          </a:extLst>
        </xdr:cNvPr>
        <xdr:cNvSpPr/>
      </xdr:nvSpPr>
      <xdr:spPr>
        <a:xfrm>
          <a:off x="6285948" y="740701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99390</xdr:colOff>
      <xdr:row>4</xdr:row>
      <xdr:rowOff>472</xdr:rowOff>
    </xdr:from>
    <xdr:to>
      <xdr:col>14</xdr:col>
      <xdr:colOff>238538</xdr:colOff>
      <xdr:row>4</xdr:row>
      <xdr:rowOff>139620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F4EA98A-BEED-42EC-ADF5-0AECC6AE73C5}"/>
            </a:ext>
          </a:extLst>
        </xdr:cNvPr>
        <xdr:cNvSpPr/>
      </xdr:nvSpPr>
      <xdr:spPr>
        <a:xfrm>
          <a:off x="8633790" y="740701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526867</xdr:colOff>
      <xdr:row>7</xdr:row>
      <xdr:rowOff>116477</xdr:rowOff>
    </xdr:from>
    <xdr:to>
      <xdr:col>2</xdr:col>
      <xdr:colOff>56415</xdr:colOff>
      <xdr:row>8</xdr:row>
      <xdr:rowOff>70568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D8117792-30F8-4E62-A7F9-FBD8F8A9A76B}"/>
            </a:ext>
          </a:extLst>
        </xdr:cNvPr>
        <xdr:cNvSpPr/>
      </xdr:nvSpPr>
      <xdr:spPr>
        <a:xfrm>
          <a:off x="1136467" y="1411877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10884</xdr:colOff>
      <xdr:row>7</xdr:row>
      <xdr:rowOff>8911</xdr:rowOff>
    </xdr:from>
    <xdr:to>
      <xdr:col>8</xdr:col>
      <xdr:colOff>478970</xdr:colOff>
      <xdr:row>8</xdr:row>
      <xdr:rowOff>176039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934C44C-13F5-4220-BF99-87924D7CFEE1}"/>
            </a:ext>
          </a:extLst>
        </xdr:cNvPr>
        <xdr:cNvSpPr txBox="1"/>
      </xdr:nvSpPr>
      <xdr:spPr>
        <a:xfrm>
          <a:off x="1230084" y="1304311"/>
          <a:ext cx="4125686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by Time Range </a:t>
          </a:r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n-IN" sz="105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IN" sz="105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Passengers by Time</a:t>
          </a:r>
          <a:r>
            <a:rPr lang="en-IN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542109</xdr:colOff>
      <xdr:row>6</xdr:row>
      <xdr:rowOff>108858</xdr:rowOff>
    </xdr:from>
    <xdr:to>
      <xdr:col>8</xdr:col>
      <xdr:colOff>348343</xdr:colOff>
      <xdr:row>20</xdr:row>
      <xdr:rowOff>97972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0511748-2E80-4EAC-9BA8-13F2487A6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5124</xdr:colOff>
      <xdr:row>17</xdr:row>
      <xdr:rowOff>117768</xdr:rowOff>
    </xdr:from>
    <xdr:to>
      <xdr:col>9</xdr:col>
      <xdr:colOff>336818</xdr:colOff>
      <xdr:row>19</xdr:row>
      <xdr:rowOff>99838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BF2BCDB4-8250-4D09-AB4A-4D6569C1A2F1}"/>
            </a:ext>
          </a:extLst>
        </xdr:cNvPr>
        <xdr:cNvSpPr txBox="1"/>
      </xdr:nvSpPr>
      <xdr:spPr>
        <a:xfrm>
          <a:off x="3662724" y="3263739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Off Peak Hours of Operation</a:t>
          </a:r>
        </a:p>
      </xdr:txBody>
    </xdr:sp>
    <xdr:clientData/>
  </xdr:twoCellAnchor>
  <xdr:twoCellAnchor>
    <xdr:from>
      <xdr:col>6</xdr:col>
      <xdr:colOff>26895</xdr:colOff>
      <xdr:row>11</xdr:row>
      <xdr:rowOff>117766</xdr:rowOff>
    </xdr:from>
    <xdr:to>
      <xdr:col>9</xdr:col>
      <xdr:colOff>358589</xdr:colOff>
      <xdr:row>13</xdr:row>
      <xdr:rowOff>99837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437DC11-B97B-4DF2-8E64-A254D319CAB7}"/>
            </a:ext>
          </a:extLst>
        </xdr:cNvPr>
        <xdr:cNvSpPr txBox="1"/>
      </xdr:nvSpPr>
      <xdr:spPr>
        <a:xfrm>
          <a:off x="3684495" y="2153395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Peak Hours of Operation</a:t>
          </a:r>
        </a:p>
      </xdr:txBody>
    </xdr:sp>
    <xdr:clientData/>
  </xdr:twoCellAnchor>
  <xdr:twoCellAnchor editAs="oneCell">
    <xdr:from>
      <xdr:col>7</xdr:col>
      <xdr:colOff>150002</xdr:colOff>
      <xdr:row>8</xdr:row>
      <xdr:rowOff>160883</xdr:rowOff>
    </xdr:from>
    <xdr:to>
      <xdr:col>8</xdr:col>
      <xdr:colOff>185058</xdr:colOff>
      <xdr:row>12</xdr:row>
      <xdr:rowOff>65310</xdr:rowOff>
    </xdr:to>
    <xdr:pic>
      <xdr:nvPicPr>
        <xdr:cNvPr id="48" name="Graphic 47" descr="Alarm clock with solid fill">
          <a:extLst>
            <a:ext uri="{FF2B5EF4-FFF2-40B4-BE49-F238E27FC236}">
              <a16:creationId xmlns:a16="http://schemas.microsoft.com/office/drawing/2014/main" id="{429BE8D8-FD06-6A2C-2F7E-059E9F9AC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17202" y="1641340"/>
          <a:ext cx="644656" cy="644656"/>
        </a:xfrm>
        <a:prstGeom prst="rect">
          <a:avLst/>
        </a:prstGeom>
      </xdr:spPr>
    </xdr:pic>
    <xdr:clientData/>
  </xdr:twoCellAnchor>
  <xdr:twoCellAnchor editAs="oneCell">
    <xdr:from>
      <xdr:col>7</xdr:col>
      <xdr:colOff>208193</xdr:colOff>
      <xdr:row>15</xdr:row>
      <xdr:rowOff>111579</xdr:rowOff>
    </xdr:from>
    <xdr:to>
      <xdr:col>8</xdr:col>
      <xdr:colOff>88449</xdr:colOff>
      <xdr:row>18</xdr:row>
      <xdr:rowOff>46263</xdr:rowOff>
    </xdr:to>
    <xdr:pic>
      <xdr:nvPicPr>
        <xdr:cNvPr id="46" name="Graphic 45" descr="Clock with solid fill">
          <a:extLst>
            <a:ext uri="{FF2B5EF4-FFF2-40B4-BE49-F238E27FC236}">
              <a16:creationId xmlns:a16="http://schemas.microsoft.com/office/drawing/2014/main" id="{BE82E634-950F-B3B3-4451-4774D59D9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bg2">
              <a:shade val="45000"/>
              <a:satMod val="135000"/>
            </a:schemeClr>
            <a:prstClr val="white"/>
          </a:duotone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475393" y="2826204"/>
          <a:ext cx="489856" cy="477609"/>
        </a:xfrm>
        <a:prstGeom prst="rect">
          <a:avLst/>
        </a:prstGeom>
      </xdr:spPr>
    </xdr:pic>
    <xdr:clientData/>
  </xdr:twoCellAnchor>
  <xdr:twoCellAnchor>
    <xdr:from>
      <xdr:col>6</xdr:col>
      <xdr:colOff>5124</xdr:colOff>
      <xdr:row>12</xdr:row>
      <xdr:rowOff>138786</xdr:rowOff>
    </xdr:from>
    <xdr:to>
      <xdr:col>9</xdr:col>
      <xdr:colOff>336818</xdr:colOff>
      <xdr:row>14</xdr:row>
      <xdr:rowOff>120857</xdr:rowOff>
    </xdr:to>
    <xdr:sp macro="" textlink="'Analysis 01'!G20">
      <xdr:nvSpPr>
        <xdr:cNvPr id="52" name="TextBox 51">
          <a:extLst>
            <a:ext uri="{FF2B5EF4-FFF2-40B4-BE49-F238E27FC236}">
              <a16:creationId xmlns:a16="http://schemas.microsoft.com/office/drawing/2014/main" id="{A9C53957-5FFB-4101-82D6-E934755A8A72}"/>
            </a:ext>
          </a:extLst>
        </xdr:cNvPr>
        <xdr:cNvSpPr txBox="1"/>
      </xdr:nvSpPr>
      <xdr:spPr>
        <a:xfrm>
          <a:off x="3662724" y="2359472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07D4E9-677C-471A-AB21-67F693343D6B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8:57 PM</a:t>
          </a:fld>
          <a:endParaRPr lang="en-IN" sz="20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571181</xdr:colOff>
      <xdr:row>18</xdr:row>
      <xdr:rowOff>160557</xdr:rowOff>
    </xdr:from>
    <xdr:to>
      <xdr:col>9</xdr:col>
      <xdr:colOff>293275</xdr:colOff>
      <xdr:row>20</xdr:row>
      <xdr:rowOff>142628</xdr:rowOff>
    </xdr:to>
    <xdr:sp macro="" textlink="'Analysis 01'!G24">
      <xdr:nvSpPr>
        <xdr:cNvPr id="53" name="TextBox 52">
          <a:extLst>
            <a:ext uri="{FF2B5EF4-FFF2-40B4-BE49-F238E27FC236}">
              <a16:creationId xmlns:a16="http://schemas.microsoft.com/office/drawing/2014/main" id="{9BDD5070-AFD4-4F61-8A90-4AD290011E13}"/>
            </a:ext>
          </a:extLst>
        </xdr:cNvPr>
        <xdr:cNvSpPr txBox="1"/>
      </xdr:nvSpPr>
      <xdr:spPr>
        <a:xfrm>
          <a:off x="3619181" y="3491586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674C94B-6454-40F7-9CE5-76DD67D5A822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7:50 PM</a:t>
          </a:fld>
          <a:endParaRPr lang="en-IN" sz="20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352425</xdr:colOff>
      <xdr:row>21</xdr:row>
      <xdr:rowOff>171450</xdr:rowOff>
    </xdr:from>
    <xdr:to>
      <xdr:col>9</xdr:col>
      <xdr:colOff>370114</xdr:colOff>
      <xdr:row>35</xdr:row>
      <xdr:rowOff>141515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92EEFAC5-D278-46E2-B4B5-F357E3B4A997}"/>
            </a:ext>
          </a:extLst>
        </xdr:cNvPr>
        <xdr:cNvSpPr/>
      </xdr:nvSpPr>
      <xdr:spPr>
        <a:xfrm>
          <a:off x="962025" y="3971925"/>
          <a:ext cx="4894489" cy="2503715"/>
        </a:xfrm>
        <a:prstGeom prst="roundRect">
          <a:avLst>
            <a:gd name="adj" fmla="val 5605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461553</xdr:colOff>
      <xdr:row>25</xdr:row>
      <xdr:rowOff>2</xdr:rowOff>
    </xdr:from>
    <xdr:to>
      <xdr:col>5</xdr:col>
      <xdr:colOff>163286</xdr:colOff>
      <xdr:row>34</xdr:row>
      <xdr:rowOff>141517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BBD01A5-79EA-4EFB-91EE-D3404868E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603067</xdr:colOff>
      <xdr:row>22</xdr:row>
      <xdr:rowOff>149135</xdr:rowOff>
    </xdr:from>
    <xdr:to>
      <xdr:col>2</xdr:col>
      <xdr:colOff>132615</xdr:colOff>
      <xdr:row>23</xdr:row>
      <xdr:rowOff>103226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4B0DFC16-10ED-4AA7-8C54-310379F225E8}"/>
            </a:ext>
          </a:extLst>
        </xdr:cNvPr>
        <xdr:cNvSpPr/>
      </xdr:nvSpPr>
      <xdr:spPr>
        <a:xfrm>
          <a:off x="1212667" y="4220392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591909</xdr:colOff>
      <xdr:row>22</xdr:row>
      <xdr:rowOff>51094</xdr:rowOff>
    </xdr:from>
    <xdr:to>
      <xdr:col>6</xdr:col>
      <xdr:colOff>526596</xdr:colOff>
      <xdr:row>24</xdr:row>
      <xdr:rowOff>33165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4F22499-4F8B-42B5-9584-8445A5CAB590}"/>
            </a:ext>
          </a:extLst>
        </xdr:cNvPr>
        <xdr:cNvSpPr txBox="1"/>
      </xdr:nvSpPr>
      <xdr:spPr>
        <a:xfrm>
          <a:off x="1201509" y="4032544"/>
          <a:ext cx="2982687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Yearly Distribution of Total Riders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272144</xdr:colOff>
      <xdr:row>25</xdr:row>
      <xdr:rowOff>71846</xdr:rowOff>
    </xdr:from>
    <xdr:to>
      <xdr:col>9</xdr:col>
      <xdr:colOff>141516</xdr:colOff>
      <xdr:row>32</xdr:row>
      <xdr:rowOff>178526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98E9257-4CC8-40E5-99F6-C6B1974E2923}"/>
            </a:ext>
          </a:extLst>
        </xdr:cNvPr>
        <xdr:cNvSpPr/>
      </xdr:nvSpPr>
      <xdr:spPr>
        <a:xfrm>
          <a:off x="4539344" y="4698275"/>
          <a:ext cx="1088572" cy="1402080"/>
        </a:xfrm>
        <a:prstGeom prst="roundRect">
          <a:avLst>
            <a:gd name="adj" fmla="val 5605"/>
          </a:avLst>
        </a:prstGeom>
        <a:gradFill flip="none" rotWithShape="1">
          <a:gsLst>
            <a:gs pos="14000">
              <a:srgbClr val="A0F0F0">
                <a:alpha val="38000"/>
              </a:srgbClr>
            </a:gs>
            <a:gs pos="79000">
              <a:schemeClr val="bg2">
                <a:lumMod val="10000"/>
                <a:alpha val="72000"/>
              </a:schemeClr>
            </a:gs>
          </a:gsLst>
          <a:lin ang="16200000" scaled="1"/>
          <a:tileRect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576943</xdr:colOff>
      <xdr:row>23</xdr:row>
      <xdr:rowOff>130629</xdr:rowOff>
    </xdr:from>
    <xdr:to>
      <xdr:col>8</xdr:col>
      <xdr:colOff>468086</xdr:colOff>
      <xdr:row>26</xdr:row>
      <xdr:rowOff>76200</xdr:rowOff>
    </xdr:to>
    <xdr:pic>
      <xdr:nvPicPr>
        <xdr:cNvPr id="59" name="Graphic 58" descr="Lightbulb with solid fill">
          <a:extLst>
            <a:ext uri="{FF2B5EF4-FFF2-40B4-BE49-F238E27FC236}">
              <a16:creationId xmlns:a16="http://schemas.microsoft.com/office/drawing/2014/main" id="{BCB952B3-889C-5144-08EA-B10371603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bg2">
              <a:shade val="45000"/>
              <a:satMod val="135000"/>
            </a:schemeClr>
            <a:prstClr val="white"/>
          </a:duotone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844143" y="4386943"/>
          <a:ext cx="500743" cy="500743"/>
        </a:xfrm>
        <a:prstGeom prst="rect">
          <a:avLst/>
        </a:prstGeom>
      </xdr:spPr>
    </xdr:pic>
    <xdr:clientData/>
  </xdr:twoCellAnchor>
  <xdr:twoCellAnchor>
    <xdr:from>
      <xdr:col>7</xdr:col>
      <xdr:colOff>261257</xdr:colOff>
      <xdr:row>26</xdr:row>
      <xdr:rowOff>128654</xdr:rowOff>
    </xdr:from>
    <xdr:to>
      <xdr:col>9</xdr:col>
      <xdr:colOff>141513</xdr:colOff>
      <xdr:row>32</xdr:row>
      <xdr:rowOff>130629</xdr:rowOff>
    </xdr:to>
    <xdr:sp macro="" textlink="'Analysis 01'!P18">
      <xdr:nvSpPr>
        <xdr:cNvPr id="61" name="TextBox 60">
          <a:extLst>
            <a:ext uri="{FF2B5EF4-FFF2-40B4-BE49-F238E27FC236}">
              <a16:creationId xmlns:a16="http://schemas.microsoft.com/office/drawing/2014/main" id="{2DC5DF87-F277-467A-9CF8-50D3ED2779BA}"/>
            </a:ext>
          </a:extLst>
        </xdr:cNvPr>
        <xdr:cNvSpPr txBox="1"/>
      </xdr:nvSpPr>
      <xdr:spPr>
        <a:xfrm>
          <a:off x="4528457" y="4940140"/>
          <a:ext cx="1099456" cy="1112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4554120-A39F-4F88-A0B4-462D2FCAA8EE}" type="TxLink">
            <a:rPr lang="en-US" sz="1200" b="1" i="0" u="none" strike="noStrike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pPr algn="ctr"/>
            <a:t>YoY Change suggests room for improvement</a:t>
          </a:fld>
          <a:endParaRPr lang="en-IN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217711</xdr:colOff>
      <xdr:row>29</xdr:row>
      <xdr:rowOff>57693</xdr:rowOff>
    </xdr:from>
    <xdr:to>
      <xdr:col>7</xdr:col>
      <xdr:colOff>549405</xdr:colOff>
      <xdr:row>31</xdr:row>
      <xdr:rowOff>39764</xdr:rowOff>
    </xdr:to>
    <xdr:sp macro="" textlink="'Analysis 01'!P12">
      <xdr:nvSpPr>
        <xdr:cNvPr id="62" name="TextBox 61">
          <a:extLst>
            <a:ext uri="{FF2B5EF4-FFF2-40B4-BE49-F238E27FC236}">
              <a16:creationId xmlns:a16="http://schemas.microsoft.com/office/drawing/2014/main" id="{4F9DCDC4-8600-46D3-BD7D-31900335CD35}"/>
            </a:ext>
          </a:extLst>
        </xdr:cNvPr>
        <xdr:cNvSpPr txBox="1"/>
      </xdr:nvSpPr>
      <xdr:spPr>
        <a:xfrm>
          <a:off x="2656111" y="5424350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C42FEB3-DE77-42EE-A204-054DB6D16F93}" type="TxLink">
            <a:rPr lang="en-US" sz="2000" b="0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▼</a:t>
          </a:fld>
          <a:endParaRPr lang="en-IN" sz="3200" b="0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217711</xdr:colOff>
      <xdr:row>27</xdr:row>
      <xdr:rowOff>123006</xdr:rowOff>
    </xdr:from>
    <xdr:to>
      <xdr:col>7</xdr:col>
      <xdr:colOff>549405</xdr:colOff>
      <xdr:row>29</xdr:row>
      <xdr:rowOff>105077</xdr:rowOff>
    </xdr:to>
    <xdr:sp macro="" textlink="'Analysis 01'!O12">
      <xdr:nvSpPr>
        <xdr:cNvPr id="63" name="TextBox 62">
          <a:extLst>
            <a:ext uri="{FF2B5EF4-FFF2-40B4-BE49-F238E27FC236}">
              <a16:creationId xmlns:a16="http://schemas.microsoft.com/office/drawing/2014/main" id="{13C8203D-70BA-4A31-9E0E-8A4B26D327EE}"/>
            </a:ext>
          </a:extLst>
        </xdr:cNvPr>
        <xdr:cNvSpPr txBox="1"/>
      </xdr:nvSpPr>
      <xdr:spPr>
        <a:xfrm>
          <a:off x="2656111" y="5119549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2A56DF0-BA88-4249-B39C-55C07C0FFA3C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-83.50%</a:t>
          </a:fld>
          <a:endParaRPr lang="en-IN" sz="54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222835</xdr:colOff>
      <xdr:row>26</xdr:row>
      <xdr:rowOff>8911</xdr:rowOff>
    </xdr:from>
    <xdr:to>
      <xdr:col>7</xdr:col>
      <xdr:colOff>554529</xdr:colOff>
      <xdr:row>27</xdr:row>
      <xdr:rowOff>176039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2469DAF-A61A-44EC-BEB5-09977A9CC9EE}"/>
            </a:ext>
          </a:extLst>
        </xdr:cNvPr>
        <xdr:cNvSpPr txBox="1"/>
      </xdr:nvSpPr>
      <xdr:spPr>
        <a:xfrm>
          <a:off x="2661235" y="4820397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YoY Change</a:t>
          </a:r>
        </a:p>
      </xdr:txBody>
    </xdr:sp>
    <xdr:clientData/>
  </xdr:twoCellAnchor>
  <xdr:twoCellAnchor>
    <xdr:from>
      <xdr:col>10</xdr:col>
      <xdr:colOff>133351</xdr:colOff>
      <xdr:row>25</xdr:row>
      <xdr:rowOff>9524</xdr:rowOff>
    </xdr:from>
    <xdr:to>
      <xdr:col>15</xdr:col>
      <xdr:colOff>390525</xdr:colOff>
      <xdr:row>35</xdr:row>
      <xdr:rowOff>133349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156AA9B-C67F-42F5-8647-DBAF41E66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452798</xdr:colOff>
      <xdr:row>22</xdr:row>
      <xdr:rowOff>25239</xdr:rowOff>
    </xdr:from>
    <xdr:to>
      <xdr:col>15</xdr:col>
      <xdr:colOff>390525</xdr:colOff>
      <xdr:row>26</xdr:row>
      <xdr:rowOff>161925</xdr:rowOff>
    </xdr:to>
    <xdr:sp macro="" textlink="'Analysis 01'!O33">
      <xdr:nvSpPr>
        <xdr:cNvPr id="73" name="TextBox 72">
          <a:extLst>
            <a:ext uri="{FF2B5EF4-FFF2-40B4-BE49-F238E27FC236}">
              <a16:creationId xmlns:a16="http://schemas.microsoft.com/office/drawing/2014/main" id="{B6B28E4C-85AB-40B0-BAF3-E9260DD9340F}"/>
            </a:ext>
          </a:extLst>
        </xdr:cNvPr>
        <xdr:cNvSpPr txBox="1"/>
      </xdr:nvSpPr>
      <xdr:spPr>
        <a:xfrm>
          <a:off x="6548798" y="4006689"/>
          <a:ext cx="2985727" cy="860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94778A6-148F-4AD6-8F51-FAE56B0CAB2B}" type="TxLink">
            <a:rPr lang="en-US" sz="1200" b="0" i="0" u="none" strike="noStrike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pPr algn="ctr"/>
            <a:t>Focus on Highlighted Weekdays: they exceeded the average of 941 passengers and account for 49.4% of the Total passengers</a:t>
          </a:fld>
          <a:endParaRPr lang="en-IN" sz="11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174442</xdr:colOff>
      <xdr:row>20</xdr:row>
      <xdr:rowOff>173627</xdr:rowOff>
    </xdr:from>
    <xdr:to>
      <xdr:col>10</xdr:col>
      <xdr:colOff>313590</xdr:colOff>
      <xdr:row>21</xdr:row>
      <xdr:rowOff>127718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59B699-817D-4E11-BC5D-3D840A58297C}"/>
            </a:ext>
          </a:extLst>
        </xdr:cNvPr>
        <xdr:cNvSpPr/>
      </xdr:nvSpPr>
      <xdr:spPr>
        <a:xfrm>
          <a:off x="6270442" y="3793127"/>
          <a:ext cx="139148" cy="135066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229959</xdr:colOff>
      <xdr:row>20</xdr:row>
      <xdr:rowOff>66061</xdr:rowOff>
    </xdr:from>
    <xdr:to>
      <xdr:col>14</xdr:col>
      <xdr:colOff>447675</xdr:colOff>
      <xdr:row>22</xdr:row>
      <xdr:rowOff>52214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603B21A-78DA-4BF8-B68D-33B20DD51E4D}"/>
            </a:ext>
          </a:extLst>
        </xdr:cNvPr>
        <xdr:cNvSpPr txBox="1"/>
      </xdr:nvSpPr>
      <xdr:spPr>
        <a:xfrm>
          <a:off x="6325959" y="3685561"/>
          <a:ext cx="2656116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Weekday Distribution of</a:t>
          </a:r>
          <a:r>
            <a:rPr lang="en-IN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Riders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252773</xdr:colOff>
      <xdr:row>10</xdr:row>
      <xdr:rowOff>85725</xdr:rowOff>
    </xdr:from>
    <xdr:to>
      <xdr:col>15</xdr:col>
      <xdr:colOff>104775</xdr:colOff>
      <xdr:row>18</xdr:row>
      <xdr:rowOff>143349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8FD354CD-00F4-478B-A483-E2744D832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174442</xdr:colOff>
      <xdr:row>7</xdr:row>
      <xdr:rowOff>154577</xdr:rowOff>
    </xdr:from>
    <xdr:to>
      <xdr:col>10</xdr:col>
      <xdr:colOff>313590</xdr:colOff>
      <xdr:row>8</xdr:row>
      <xdr:rowOff>108668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B113BD4-C37F-498B-BD8F-9282BBDF8922}"/>
            </a:ext>
          </a:extLst>
        </xdr:cNvPr>
        <xdr:cNvSpPr/>
      </xdr:nvSpPr>
      <xdr:spPr>
        <a:xfrm>
          <a:off x="6270442" y="1421402"/>
          <a:ext cx="139148" cy="135066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172809</xdr:colOff>
      <xdr:row>7</xdr:row>
      <xdr:rowOff>47011</xdr:rowOff>
    </xdr:from>
    <xdr:to>
      <xdr:col>14</xdr:col>
      <xdr:colOff>390525</xdr:colOff>
      <xdr:row>9</xdr:row>
      <xdr:rowOff>33164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DF5F9B55-79D1-46B0-A7F7-CAEB7BB9451C}"/>
            </a:ext>
          </a:extLst>
        </xdr:cNvPr>
        <xdr:cNvSpPr txBox="1"/>
      </xdr:nvSpPr>
      <xdr:spPr>
        <a:xfrm>
          <a:off x="6268809" y="1313836"/>
          <a:ext cx="2656116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Monthly Distribution of</a:t>
          </a:r>
          <a:r>
            <a:rPr lang="en-IN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Riders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398686</xdr:colOff>
      <xdr:row>10</xdr:row>
      <xdr:rowOff>53340</xdr:rowOff>
    </xdr:from>
    <xdr:to>
      <xdr:col>21</xdr:col>
      <xdr:colOff>504826</xdr:colOff>
      <xdr:row>17</xdr:row>
      <xdr:rowOff>28574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84AC5068-F7A9-A59E-E610-4AA5BC48C806}"/>
            </a:ext>
          </a:extLst>
        </xdr:cNvPr>
        <xdr:cNvGrpSpPr/>
      </xdr:nvGrpSpPr>
      <xdr:grpSpPr>
        <a:xfrm>
          <a:off x="10152286" y="1882140"/>
          <a:ext cx="3154140" cy="1255394"/>
          <a:chOff x="9647461" y="710565"/>
          <a:chExt cx="3154140" cy="1242059"/>
        </a:xfrm>
      </xdr:grpSpPr>
      <xdr:graphicFrame macro="">
        <xdr:nvGraphicFramePr>
          <xdr:cNvPr id="79" name="Chart 78">
            <a:extLst>
              <a:ext uri="{FF2B5EF4-FFF2-40B4-BE49-F238E27FC236}">
                <a16:creationId xmlns:a16="http://schemas.microsoft.com/office/drawing/2014/main" id="{A5934F68-ABDC-41B4-8B74-D82A737C1771}"/>
              </a:ext>
            </a:extLst>
          </xdr:cNvPr>
          <xdr:cNvGraphicFramePr>
            <a:graphicFrameLocks/>
          </xdr:cNvGraphicFramePr>
        </xdr:nvGraphicFramePr>
        <xdr:xfrm>
          <a:off x="9725025" y="710565"/>
          <a:ext cx="1771649" cy="12420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'Analysis 01'!Z18">
        <xdr:nvSpPr>
          <xdr:cNvPr id="82" name="TextBox 81">
            <a:extLst>
              <a:ext uri="{FF2B5EF4-FFF2-40B4-BE49-F238E27FC236}">
                <a16:creationId xmlns:a16="http://schemas.microsoft.com/office/drawing/2014/main" id="{A4BBCB03-82D2-43C4-820D-2CE0DCD6B883}"/>
              </a:ext>
            </a:extLst>
          </xdr:cNvPr>
          <xdr:cNvSpPr txBox="1"/>
        </xdr:nvSpPr>
        <xdr:spPr>
          <a:xfrm>
            <a:off x="9647461" y="1147624"/>
            <a:ext cx="1973039" cy="347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2E35E71-1766-4D51-BFF7-D18E7ADE85DE}" type="TxLink">
              <a:rPr lang="en-US" sz="2000" b="1" i="0" u="none" strike="noStrike">
                <a:solidFill>
                  <a:srgbClr val="A0F0F0"/>
                </a:solidFill>
                <a:latin typeface="Aptos Narrow"/>
                <a:ea typeface="+mn-ea"/>
                <a:cs typeface="Arial" panose="020B0604020202020204" pitchFamily="34" charset="0"/>
              </a:rPr>
              <a:pPr marL="0" indent="0" algn="ctr"/>
              <a:t>26%</a:t>
            </a:fld>
            <a:endParaRPr lang="en-IN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endParaRPr>
          </a:p>
        </xdr:txBody>
      </xdr:sp>
      <xdr:sp macro="" textlink="'Analysis 01'!Y18">
        <xdr:nvSpPr>
          <xdr:cNvPr id="85" name="TextBox 84">
            <a:extLst>
              <a:ext uri="{FF2B5EF4-FFF2-40B4-BE49-F238E27FC236}">
                <a16:creationId xmlns:a16="http://schemas.microsoft.com/office/drawing/2014/main" id="{ACF12BF2-EC5F-4D06-AAA8-9B4F7A1F1606}"/>
              </a:ext>
            </a:extLst>
          </xdr:cNvPr>
          <xdr:cNvSpPr txBox="1"/>
        </xdr:nvSpPr>
        <xdr:spPr>
          <a:xfrm>
            <a:off x="10622057" y="877047"/>
            <a:ext cx="2160494" cy="344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66C527D-319D-48F9-AED3-A13DAA2587AD}" type="TxLink">
              <a:rPr lang="en-US" sz="1200" b="1" i="0" u="none" strike="noStrike">
                <a:solidFill>
                  <a:schemeClr val="bg1"/>
                </a:solidFill>
                <a:latin typeface="Aptos Narrow"/>
                <a:ea typeface="+mn-ea"/>
                <a:cs typeface="Arial" panose="020B0604020202020204" pitchFamily="34" charset="0"/>
              </a:rPr>
              <a:pPr algn="ctr"/>
              <a:t>Over-utilized</a:t>
            </a:fld>
            <a:endParaRPr lang="en-IN" sz="11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'Analysis 01'!AA11">
        <xdr:nvSpPr>
          <xdr:cNvPr id="88" name="TextBox 87">
            <a:extLst>
              <a:ext uri="{FF2B5EF4-FFF2-40B4-BE49-F238E27FC236}">
                <a16:creationId xmlns:a16="http://schemas.microsoft.com/office/drawing/2014/main" id="{9077B68D-62E5-49D5-97C0-ADA6C6E380F8}"/>
              </a:ext>
            </a:extLst>
          </xdr:cNvPr>
          <xdr:cNvSpPr txBox="1"/>
        </xdr:nvSpPr>
        <xdr:spPr>
          <a:xfrm>
            <a:off x="10641107" y="1086597"/>
            <a:ext cx="2160494" cy="344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0A4443E-0B20-4FBB-A573-2CD6B6F2E714}" type="TxLink">
              <a:rPr lang="en-US" sz="1200" b="1" i="0" u="none" strike="noStrike">
                <a:solidFill>
                  <a:schemeClr val="bg1"/>
                </a:solidFill>
                <a:latin typeface="Aptos Narrow"/>
                <a:ea typeface="+mn-ea"/>
                <a:cs typeface="Arial" panose="020B0604020202020204" pitchFamily="34" charset="0"/>
              </a:rPr>
              <a:pPr marL="0" indent="0" algn="ctr"/>
              <a:t>20 Total Busses</a:t>
            </a:fld>
            <a:endParaRPr lang="en-IN" sz="1200" b="1" i="0" u="none" strike="noStrike">
              <a:solidFill>
                <a:schemeClr val="bg1"/>
              </a:solidFill>
              <a:latin typeface="Aptos Narrow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15</xdr:col>
      <xdr:colOff>570136</xdr:colOff>
      <xdr:row>4</xdr:row>
      <xdr:rowOff>62866</xdr:rowOff>
    </xdr:from>
    <xdr:to>
      <xdr:col>21</xdr:col>
      <xdr:colOff>133351</xdr:colOff>
      <xdr:row>11</xdr:row>
      <xdr:rowOff>38101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133748D2-65CB-10C2-F77F-D1DD15158E17}"/>
            </a:ext>
          </a:extLst>
        </xdr:cNvPr>
        <xdr:cNvGrpSpPr/>
      </xdr:nvGrpSpPr>
      <xdr:grpSpPr>
        <a:xfrm>
          <a:off x="9714136" y="794386"/>
          <a:ext cx="3220815" cy="1255395"/>
          <a:chOff x="11314336" y="1377316"/>
          <a:chExt cx="3220815" cy="1242060"/>
        </a:xfrm>
      </xdr:grpSpPr>
      <xdr:graphicFrame macro="">
        <xdr:nvGraphicFramePr>
          <xdr:cNvPr id="80" name="Chart 79">
            <a:extLst>
              <a:ext uri="{FF2B5EF4-FFF2-40B4-BE49-F238E27FC236}">
                <a16:creationId xmlns:a16="http://schemas.microsoft.com/office/drawing/2014/main" id="{1A78096E-5C2E-4449-8057-E1308E2F4BF9}"/>
              </a:ext>
            </a:extLst>
          </xdr:cNvPr>
          <xdr:cNvGraphicFramePr>
            <a:graphicFrameLocks/>
          </xdr:cNvGraphicFramePr>
        </xdr:nvGraphicFramePr>
        <xdr:xfrm>
          <a:off x="11525250" y="1377316"/>
          <a:ext cx="1704975" cy="1242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'Analysis 01'!Z19">
        <xdr:nvSpPr>
          <xdr:cNvPr id="83" name="TextBox 82">
            <a:extLst>
              <a:ext uri="{FF2B5EF4-FFF2-40B4-BE49-F238E27FC236}">
                <a16:creationId xmlns:a16="http://schemas.microsoft.com/office/drawing/2014/main" id="{72D4C588-C9DD-4E5D-AD2C-7E773E3689F6}"/>
              </a:ext>
            </a:extLst>
          </xdr:cNvPr>
          <xdr:cNvSpPr txBox="1"/>
        </xdr:nvSpPr>
        <xdr:spPr>
          <a:xfrm>
            <a:off x="11314336" y="1814374"/>
            <a:ext cx="2160494" cy="3440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AF049D2B-F587-4FE8-AF7D-2CD867102DBC}" type="TxLink">
              <a:rPr lang="en-US" sz="2000" b="1" i="0" u="none" strike="noStrike">
                <a:solidFill>
                  <a:srgbClr val="00B0F0"/>
                </a:solidFill>
                <a:latin typeface="Aptos Narrow"/>
                <a:ea typeface="+mn-ea"/>
                <a:cs typeface="Arial" panose="020B0604020202020204" pitchFamily="34" charset="0"/>
              </a:rPr>
              <a:pPr marL="0" indent="0" algn="ctr"/>
              <a:t>25%</a:t>
            </a:fld>
            <a:endParaRPr lang="en-IN" sz="2000" b="1" i="0" u="none" strike="noStrike">
              <a:solidFill>
                <a:srgbClr val="00B0F0"/>
              </a:solidFill>
              <a:latin typeface="Aptos Narrow"/>
              <a:ea typeface="+mn-ea"/>
              <a:cs typeface="Arial" panose="020B0604020202020204" pitchFamily="34" charset="0"/>
            </a:endParaRPr>
          </a:p>
        </xdr:txBody>
      </xdr:sp>
      <xdr:sp macro="" textlink="'Analysis 01'!Y19">
        <xdr:nvSpPr>
          <xdr:cNvPr id="86" name="TextBox 85">
            <a:extLst>
              <a:ext uri="{FF2B5EF4-FFF2-40B4-BE49-F238E27FC236}">
                <a16:creationId xmlns:a16="http://schemas.microsoft.com/office/drawing/2014/main" id="{C1FFA0DB-B03E-400B-832A-A9C91C63C2AC}"/>
              </a:ext>
            </a:extLst>
          </xdr:cNvPr>
          <xdr:cNvSpPr txBox="1"/>
        </xdr:nvSpPr>
        <xdr:spPr>
          <a:xfrm>
            <a:off x="12355607" y="1581897"/>
            <a:ext cx="2160494" cy="344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87F5D5D-E9BE-47A3-8C6A-06A687307857}" type="TxLink">
              <a:rPr lang="en-US" sz="1200" b="1" i="0" u="none" strike="noStrike">
                <a:solidFill>
                  <a:schemeClr val="bg1"/>
                </a:solidFill>
                <a:latin typeface="Aptos Narrow"/>
                <a:cs typeface="Arial" panose="020B0604020202020204" pitchFamily="34" charset="0"/>
              </a:rPr>
              <a:pPr algn="ctr"/>
              <a:t>Under-utilized</a:t>
            </a:fld>
            <a:endParaRPr lang="en-IN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Analysis 01'!AA12">
        <xdr:nvSpPr>
          <xdr:cNvPr id="89" name="TextBox 88">
            <a:extLst>
              <a:ext uri="{FF2B5EF4-FFF2-40B4-BE49-F238E27FC236}">
                <a16:creationId xmlns:a16="http://schemas.microsoft.com/office/drawing/2014/main" id="{5DD76BD3-2BF6-4A8E-92E5-A14DDD26870C}"/>
              </a:ext>
            </a:extLst>
          </xdr:cNvPr>
          <xdr:cNvSpPr txBox="1"/>
        </xdr:nvSpPr>
        <xdr:spPr>
          <a:xfrm>
            <a:off x="12374657" y="1791447"/>
            <a:ext cx="2160494" cy="344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80F1BE4-4063-41DE-971D-B2E9B7E577D4}" type="TxLink">
              <a:rPr lang="en-US" sz="1200" b="1" i="0" u="none" strike="noStrike">
                <a:solidFill>
                  <a:schemeClr val="bg1"/>
                </a:solidFill>
                <a:latin typeface="Aptos Narrow"/>
                <a:ea typeface="+mn-ea"/>
                <a:cs typeface="Arial" panose="020B0604020202020204" pitchFamily="34" charset="0"/>
              </a:rPr>
              <a:pPr marL="0" indent="0" algn="ctr"/>
              <a:t>19 Total Busses</a:t>
            </a:fld>
            <a:endParaRPr lang="en-IN" sz="1200" b="1" i="0" u="none" strike="noStrike">
              <a:solidFill>
                <a:schemeClr val="bg1"/>
              </a:solidFill>
              <a:latin typeface="Aptos Narrow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15</xdr:col>
      <xdr:colOff>398686</xdr:colOff>
      <xdr:row>16</xdr:row>
      <xdr:rowOff>15241</xdr:rowOff>
    </xdr:from>
    <xdr:to>
      <xdr:col>20</xdr:col>
      <xdr:colOff>514351</xdr:colOff>
      <xdr:row>23</xdr:row>
      <xdr:rowOff>0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4E67AF12-2F24-9802-E76A-CDA5E796E0EF}"/>
            </a:ext>
          </a:extLst>
        </xdr:cNvPr>
        <xdr:cNvGrpSpPr/>
      </xdr:nvGrpSpPr>
      <xdr:grpSpPr>
        <a:xfrm>
          <a:off x="9542686" y="2941321"/>
          <a:ext cx="3163665" cy="1264919"/>
          <a:chOff x="9542686" y="2558416"/>
          <a:chExt cx="3163665" cy="1251584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4016DE2B-5B02-42F1-B376-6F5C13749626}"/>
              </a:ext>
            </a:extLst>
          </xdr:cNvPr>
          <xdr:cNvGraphicFramePr>
            <a:graphicFrameLocks/>
          </xdr:cNvGraphicFramePr>
        </xdr:nvGraphicFramePr>
        <xdr:xfrm>
          <a:off x="9696450" y="2558416"/>
          <a:ext cx="1828799" cy="12515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'Analysis 01'!Z20">
        <xdr:nvSpPr>
          <xdr:cNvPr id="84" name="TextBox 83">
            <a:extLst>
              <a:ext uri="{FF2B5EF4-FFF2-40B4-BE49-F238E27FC236}">
                <a16:creationId xmlns:a16="http://schemas.microsoft.com/office/drawing/2014/main" id="{1D2A4A99-FE80-4BB1-9E9A-DCE9EDBD2D0E}"/>
              </a:ext>
            </a:extLst>
          </xdr:cNvPr>
          <xdr:cNvSpPr txBox="1"/>
        </xdr:nvSpPr>
        <xdr:spPr>
          <a:xfrm>
            <a:off x="9542686" y="2985949"/>
            <a:ext cx="2160494" cy="3440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C2DE45A-D6E7-4BC4-89CA-A1CF26EC9CBF}" type="TxLink">
              <a:rPr lang="en-US" sz="2000" b="1" i="0" u="none" strike="noStrike">
                <a:solidFill>
                  <a:srgbClr val="00B0F0"/>
                </a:solidFill>
                <a:latin typeface="Aptos Narrow"/>
                <a:ea typeface="+mn-ea"/>
                <a:cs typeface="Arial" panose="020B0604020202020204" pitchFamily="34" charset="0"/>
              </a:rPr>
              <a:pPr marL="0" indent="0" algn="ctr"/>
              <a:t>49%</a:t>
            </a:fld>
            <a:endParaRPr lang="en-IN" sz="2000" b="1" i="0" u="none" strike="noStrike">
              <a:solidFill>
                <a:srgbClr val="00B0F0"/>
              </a:solidFill>
              <a:latin typeface="Aptos Narrow"/>
              <a:ea typeface="+mn-ea"/>
              <a:cs typeface="Arial" panose="020B0604020202020204" pitchFamily="34" charset="0"/>
            </a:endParaRPr>
          </a:p>
        </xdr:txBody>
      </xdr:sp>
      <xdr:sp macro="" textlink="'Analysis 01'!Y20">
        <xdr:nvSpPr>
          <xdr:cNvPr id="87" name="TextBox 86">
            <a:extLst>
              <a:ext uri="{FF2B5EF4-FFF2-40B4-BE49-F238E27FC236}">
                <a16:creationId xmlns:a16="http://schemas.microsoft.com/office/drawing/2014/main" id="{91145D25-25D2-472C-B5C6-B7E53AAAFCB9}"/>
              </a:ext>
            </a:extLst>
          </xdr:cNvPr>
          <xdr:cNvSpPr txBox="1"/>
        </xdr:nvSpPr>
        <xdr:spPr>
          <a:xfrm>
            <a:off x="10526807" y="2896347"/>
            <a:ext cx="2160494" cy="344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A02AEC3-14BD-4F5E-AE89-9388143AB804}" type="TxLink">
              <a:rPr lang="en-US" sz="1200" b="1" i="0" u="none" strike="noStrike">
                <a:solidFill>
                  <a:schemeClr val="bg1"/>
                </a:solidFill>
                <a:latin typeface="Aptos Narrow"/>
                <a:cs typeface="Arial" panose="020B0604020202020204" pitchFamily="34" charset="0"/>
              </a:rPr>
              <a:pPr algn="ctr"/>
              <a:t>Well-utilized</a:t>
            </a:fld>
            <a:endParaRPr lang="en-IN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Analysis 01'!AA13">
        <xdr:nvSpPr>
          <xdr:cNvPr id="90" name="TextBox 89">
            <a:extLst>
              <a:ext uri="{FF2B5EF4-FFF2-40B4-BE49-F238E27FC236}">
                <a16:creationId xmlns:a16="http://schemas.microsoft.com/office/drawing/2014/main" id="{1C8FCD47-9395-4A9E-80F9-4BCE91D1FC20}"/>
              </a:ext>
            </a:extLst>
          </xdr:cNvPr>
          <xdr:cNvSpPr txBox="1"/>
        </xdr:nvSpPr>
        <xdr:spPr>
          <a:xfrm>
            <a:off x="10545857" y="3105897"/>
            <a:ext cx="2160494" cy="344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242EE9F-CD98-439F-93EE-B7E229E8836C}" type="TxLink">
              <a:rPr lang="en-US" sz="1200" b="1" i="0" u="none" strike="noStrike">
                <a:solidFill>
                  <a:schemeClr val="bg1"/>
                </a:solidFill>
                <a:latin typeface="Aptos Narrow"/>
                <a:ea typeface="+mn-ea"/>
                <a:cs typeface="Arial" panose="020B0604020202020204" pitchFamily="34" charset="0"/>
              </a:rPr>
              <a:pPr marL="0" indent="0" algn="ctr"/>
              <a:t>38 Total Busses</a:t>
            </a:fld>
            <a:endParaRPr lang="en-IN" sz="1200" b="1" i="0" u="none" strike="noStrike">
              <a:solidFill>
                <a:schemeClr val="bg1"/>
              </a:solidFill>
              <a:latin typeface="Aptos Narrow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16</xdr:col>
      <xdr:colOff>383992</xdr:colOff>
      <xdr:row>3</xdr:row>
      <xdr:rowOff>68852</xdr:rowOff>
    </xdr:from>
    <xdr:to>
      <xdr:col>16</xdr:col>
      <xdr:colOff>523140</xdr:colOff>
      <xdr:row>4</xdr:row>
      <xdr:rowOff>22943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98F87E6C-68E3-4C79-B849-6E7F4BF695FD}"/>
            </a:ext>
          </a:extLst>
        </xdr:cNvPr>
        <xdr:cNvSpPr/>
      </xdr:nvSpPr>
      <xdr:spPr>
        <a:xfrm>
          <a:off x="10137592" y="611777"/>
          <a:ext cx="139148" cy="135066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68034</xdr:colOff>
      <xdr:row>2</xdr:row>
      <xdr:rowOff>132736</xdr:rowOff>
    </xdr:from>
    <xdr:to>
      <xdr:col>20</xdr:col>
      <xdr:colOff>285750</xdr:colOff>
      <xdr:row>4</xdr:row>
      <xdr:rowOff>118889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8AB1E33-35AE-487C-9F75-12932E9781E2}"/>
            </a:ext>
          </a:extLst>
        </xdr:cNvPr>
        <xdr:cNvSpPr txBox="1"/>
      </xdr:nvSpPr>
      <xdr:spPr>
        <a:xfrm>
          <a:off x="9821634" y="494686"/>
          <a:ext cx="2656116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Rates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190500</xdr:colOff>
      <xdr:row>24</xdr:row>
      <xdr:rowOff>85725</xdr:rowOff>
    </xdr:from>
    <xdr:to>
      <xdr:col>21</xdr:col>
      <xdr:colOff>240030</xdr:colOff>
      <xdr:row>35</xdr:row>
      <xdr:rowOff>142875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60CD3B5D-A2B1-4D1C-BF39-AEFB6237D812}"/>
            </a:ext>
          </a:extLst>
        </xdr:cNvPr>
        <xdr:cNvSpPr/>
      </xdr:nvSpPr>
      <xdr:spPr>
        <a:xfrm>
          <a:off x="9944100" y="4429125"/>
          <a:ext cx="3097530" cy="2047875"/>
        </a:xfrm>
        <a:prstGeom prst="roundRect">
          <a:avLst>
            <a:gd name="adj" fmla="val 5474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250642</xdr:colOff>
      <xdr:row>25</xdr:row>
      <xdr:rowOff>59327</xdr:rowOff>
    </xdr:from>
    <xdr:to>
      <xdr:col>16</xdr:col>
      <xdr:colOff>389790</xdr:colOff>
      <xdr:row>26</xdr:row>
      <xdr:rowOff>13418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643876D7-931D-45F8-86AC-418DADF59E89}"/>
            </a:ext>
          </a:extLst>
        </xdr:cNvPr>
        <xdr:cNvSpPr/>
      </xdr:nvSpPr>
      <xdr:spPr>
        <a:xfrm>
          <a:off x="10004242" y="4583702"/>
          <a:ext cx="139148" cy="135066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249008</xdr:colOff>
      <xdr:row>24</xdr:row>
      <xdr:rowOff>123211</xdr:rowOff>
    </xdr:from>
    <xdr:to>
      <xdr:col>21</xdr:col>
      <xdr:colOff>323849</xdr:colOff>
      <xdr:row>26</xdr:row>
      <xdr:rowOff>109364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595A21B0-75F9-4E2B-B6A8-E1898C6F47CF}"/>
            </a:ext>
          </a:extLst>
        </xdr:cNvPr>
        <xdr:cNvSpPr txBox="1"/>
      </xdr:nvSpPr>
      <xdr:spPr>
        <a:xfrm>
          <a:off x="10002608" y="4466611"/>
          <a:ext cx="3122841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IN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Riders based on Moment of Trip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405494</xdr:colOff>
      <xdr:row>31</xdr:row>
      <xdr:rowOff>97701</xdr:rowOff>
    </xdr:from>
    <xdr:to>
      <xdr:col>17</xdr:col>
      <xdr:colOff>400050</xdr:colOff>
      <xdr:row>35</xdr:row>
      <xdr:rowOff>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84D5A255-60DB-498E-AFC4-56E173F81655}"/>
            </a:ext>
          </a:extLst>
        </xdr:cNvPr>
        <xdr:cNvSpPr/>
      </xdr:nvSpPr>
      <xdr:spPr>
        <a:xfrm>
          <a:off x="10159094" y="5707926"/>
          <a:ext cx="604156" cy="626199"/>
        </a:xfrm>
        <a:prstGeom prst="roundRect">
          <a:avLst>
            <a:gd name="adj" fmla="val 5605"/>
          </a:avLst>
        </a:prstGeom>
        <a:solidFill>
          <a:srgbClr val="00B0F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16</xdr:col>
      <xdr:colOff>381000</xdr:colOff>
      <xdr:row>31</xdr:row>
      <xdr:rowOff>95250</xdr:rowOff>
    </xdr:from>
    <xdr:to>
      <xdr:col>17</xdr:col>
      <xdr:colOff>409575</xdr:colOff>
      <xdr:row>35</xdr:row>
      <xdr:rowOff>9525</xdr:rowOff>
    </xdr:to>
    <xdr:pic>
      <xdr:nvPicPr>
        <xdr:cNvPr id="106" name="Graphic 105" descr="Stopwatch 66% with solid fill">
          <a:extLst>
            <a:ext uri="{FF2B5EF4-FFF2-40B4-BE49-F238E27FC236}">
              <a16:creationId xmlns:a16="http://schemas.microsoft.com/office/drawing/2014/main" id="{9C466324-4E8C-B8CA-EDA4-F2A9794D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grayscl/>
          <a:alphaModFix amt="70000"/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134600" y="57054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397650</xdr:colOff>
      <xdr:row>27</xdr:row>
      <xdr:rowOff>83325</xdr:rowOff>
    </xdr:from>
    <xdr:to>
      <xdr:col>17</xdr:col>
      <xdr:colOff>428625</xdr:colOff>
      <xdr:row>31</xdr:row>
      <xdr:rowOff>0</xdr:rowOff>
    </xdr:to>
    <xdr:pic>
      <xdr:nvPicPr>
        <xdr:cNvPr id="108" name="Graphic 107" descr="Stopwatch 33% with solid fill">
          <a:extLst>
            <a:ext uri="{FF2B5EF4-FFF2-40B4-BE49-F238E27FC236}">
              <a16:creationId xmlns:a16="http://schemas.microsoft.com/office/drawing/2014/main" id="{9B606A3A-F5CB-56F8-B607-0E432E4A0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alphaModFix amt="70000"/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151250" y="4969650"/>
          <a:ext cx="640575" cy="640575"/>
        </a:xfrm>
        <a:prstGeom prst="rect">
          <a:avLst/>
        </a:prstGeom>
      </xdr:spPr>
    </xdr:pic>
    <xdr:clientData/>
  </xdr:twoCellAnchor>
  <xdr:twoCellAnchor>
    <xdr:from>
      <xdr:col>17</xdr:col>
      <xdr:colOff>170086</xdr:colOff>
      <xdr:row>27</xdr:row>
      <xdr:rowOff>139066</xdr:rowOff>
    </xdr:from>
    <xdr:to>
      <xdr:col>20</xdr:col>
      <xdr:colOff>501780</xdr:colOff>
      <xdr:row>29</xdr:row>
      <xdr:rowOff>121136</xdr:rowOff>
    </xdr:to>
    <xdr:sp macro="" textlink="'Analysis 01'!Y20">
      <xdr:nvSpPr>
        <xdr:cNvPr id="109" name="TextBox 108">
          <a:extLst>
            <a:ext uri="{FF2B5EF4-FFF2-40B4-BE49-F238E27FC236}">
              <a16:creationId xmlns:a16="http://schemas.microsoft.com/office/drawing/2014/main" id="{F04C49A2-3991-43B5-9A19-8DBAA7106988}"/>
            </a:ext>
          </a:extLst>
        </xdr:cNvPr>
        <xdr:cNvSpPr txBox="1"/>
      </xdr:nvSpPr>
      <xdr:spPr>
        <a:xfrm>
          <a:off x="10533286" y="5025391"/>
          <a:ext cx="2160494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 during </a:t>
          </a:r>
          <a:r>
            <a:rPr lang="en-IN" sz="1100" b="1">
              <a:solidFill>
                <a:srgbClr val="A0F0F0"/>
              </a:solidFill>
              <a:latin typeface="Arial" panose="020B0604020202020204" pitchFamily="34" charset="0"/>
              <a:cs typeface="Arial" panose="020B0604020202020204" pitchFamily="34" charset="0"/>
            </a:rPr>
            <a:t>AM</a:t>
          </a:r>
        </a:p>
      </xdr:txBody>
    </xdr:sp>
    <xdr:clientData/>
  </xdr:twoCellAnchor>
  <xdr:twoCellAnchor>
    <xdr:from>
      <xdr:col>17</xdr:col>
      <xdr:colOff>179611</xdr:colOff>
      <xdr:row>31</xdr:row>
      <xdr:rowOff>167641</xdr:rowOff>
    </xdr:from>
    <xdr:to>
      <xdr:col>20</xdr:col>
      <xdr:colOff>511305</xdr:colOff>
      <xdr:row>33</xdr:row>
      <xdr:rowOff>149711</xdr:rowOff>
    </xdr:to>
    <xdr:sp macro="" textlink="'Analysis 01'!Y20">
      <xdr:nvSpPr>
        <xdr:cNvPr id="111" name="TextBox 110">
          <a:extLst>
            <a:ext uri="{FF2B5EF4-FFF2-40B4-BE49-F238E27FC236}">
              <a16:creationId xmlns:a16="http://schemas.microsoft.com/office/drawing/2014/main" id="{CD7F488D-F712-4CDD-A0D5-A19D54C903C4}"/>
            </a:ext>
          </a:extLst>
        </xdr:cNvPr>
        <xdr:cNvSpPr txBox="1"/>
      </xdr:nvSpPr>
      <xdr:spPr>
        <a:xfrm>
          <a:off x="10542811" y="5777866"/>
          <a:ext cx="2160494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 during </a:t>
          </a:r>
          <a:r>
            <a:rPr lang="en-IN" sz="1100" b="1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t>PM</a:t>
          </a:r>
        </a:p>
      </xdr:txBody>
    </xdr:sp>
    <xdr:clientData/>
  </xdr:twoCellAnchor>
  <xdr:twoCellAnchor>
    <xdr:from>
      <xdr:col>17</xdr:col>
      <xdr:colOff>170086</xdr:colOff>
      <xdr:row>28</xdr:row>
      <xdr:rowOff>177166</xdr:rowOff>
    </xdr:from>
    <xdr:to>
      <xdr:col>20</xdr:col>
      <xdr:colOff>501780</xdr:colOff>
      <xdr:row>30</xdr:row>
      <xdr:rowOff>159236</xdr:rowOff>
    </xdr:to>
    <xdr:sp macro="" textlink="'Analysis 01'!Z25">
      <xdr:nvSpPr>
        <xdr:cNvPr id="112" name="TextBox 111">
          <a:extLst>
            <a:ext uri="{FF2B5EF4-FFF2-40B4-BE49-F238E27FC236}">
              <a16:creationId xmlns:a16="http://schemas.microsoft.com/office/drawing/2014/main" id="{686C3F45-7F6D-4CB9-A012-A31A4ECE4F85}"/>
            </a:ext>
          </a:extLst>
        </xdr:cNvPr>
        <xdr:cNvSpPr txBox="1"/>
      </xdr:nvSpPr>
      <xdr:spPr>
        <a:xfrm>
          <a:off x="10533286" y="5244466"/>
          <a:ext cx="2160494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E2E26C-92E8-4C56-A0C9-F6AB71A65F99}" type="TxLink">
            <a:rPr lang="en-US" sz="20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35.4%</a:t>
          </a:fld>
          <a:endParaRPr lang="en-IN" sz="20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179611</xdr:colOff>
      <xdr:row>33</xdr:row>
      <xdr:rowOff>43816</xdr:rowOff>
    </xdr:from>
    <xdr:to>
      <xdr:col>20</xdr:col>
      <xdr:colOff>511305</xdr:colOff>
      <xdr:row>35</xdr:row>
      <xdr:rowOff>25886</xdr:rowOff>
    </xdr:to>
    <xdr:sp macro="" textlink="'Analysis 01'!Z26">
      <xdr:nvSpPr>
        <xdr:cNvPr id="113" name="TextBox 112">
          <a:extLst>
            <a:ext uri="{FF2B5EF4-FFF2-40B4-BE49-F238E27FC236}">
              <a16:creationId xmlns:a16="http://schemas.microsoft.com/office/drawing/2014/main" id="{8BDF2146-FA9D-4376-9029-36D95F2C3786}"/>
            </a:ext>
          </a:extLst>
        </xdr:cNvPr>
        <xdr:cNvSpPr txBox="1"/>
      </xdr:nvSpPr>
      <xdr:spPr>
        <a:xfrm>
          <a:off x="10542811" y="6015991"/>
          <a:ext cx="2160494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E89DF02-4A61-49F2-BEB7-1111AC67488E}" type="TxLink">
            <a:rPr lang="en-US" sz="2000" b="1" i="0" u="none" strike="noStrike">
              <a:solidFill>
                <a:srgbClr val="00B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64.6%</a:t>
          </a:fld>
          <a:endParaRPr lang="en-IN" sz="2000" b="1" i="0" u="none" strike="noStrike">
            <a:solidFill>
              <a:srgbClr val="00B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278131</xdr:colOff>
      <xdr:row>12</xdr:row>
      <xdr:rowOff>85454</xdr:rowOff>
    </xdr:from>
    <xdr:to>
      <xdr:col>1</xdr:col>
      <xdr:colOff>201931</xdr:colOff>
      <xdr:row>15</xdr:row>
      <xdr:rowOff>75929</xdr:rowOff>
    </xdr:to>
    <xdr:pic>
      <xdr:nvPicPr>
        <xdr:cNvPr id="117" name="Graphic 116" descr="Home with solid fill">
          <a:extLst>
            <a:ext uri="{FF2B5EF4-FFF2-40B4-BE49-F238E27FC236}">
              <a16:creationId xmlns:a16="http://schemas.microsoft.com/office/drawing/2014/main" id="{3B1E650C-4365-48F5-A9B8-400CDBD2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grayscl/>
          <a:alphaModFix/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78131" y="2257154"/>
          <a:ext cx="533400" cy="533400"/>
        </a:xfrm>
        <a:prstGeom prst="rect">
          <a:avLst/>
        </a:prstGeom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>
    <xdr:from>
      <xdr:col>0</xdr:col>
      <xdr:colOff>182880</xdr:colOff>
      <xdr:row>12</xdr:row>
      <xdr:rowOff>66403</xdr:rowOff>
    </xdr:from>
    <xdr:to>
      <xdr:col>0</xdr:col>
      <xdr:colOff>268605</xdr:colOff>
      <xdr:row>15</xdr:row>
      <xdr:rowOff>123553</xdr:rowOff>
    </xdr:to>
    <xdr:sp macro="" textlink="">
      <xdr:nvSpPr>
        <xdr:cNvPr id="118" name="Rectangle: Rounded Corners 117">
          <a:extLst>
            <a:ext uri="{FF2B5EF4-FFF2-40B4-BE49-F238E27FC236}">
              <a16:creationId xmlns:a16="http://schemas.microsoft.com/office/drawing/2014/main" id="{2D32BD6A-7C1D-4673-B922-C3FB086877DC}"/>
            </a:ext>
          </a:extLst>
        </xdr:cNvPr>
        <xdr:cNvSpPr/>
      </xdr:nvSpPr>
      <xdr:spPr>
        <a:xfrm>
          <a:off x="182880" y="2238103"/>
          <a:ext cx="85725" cy="600075"/>
        </a:xfrm>
        <a:prstGeom prst="roundRect">
          <a:avLst/>
        </a:prstGeom>
        <a:solidFill>
          <a:srgbClr val="0D0D0D"/>
        </a:solidFill>
        <a:ln>
          <a:noFill/>
        </a:ln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182880</xdr:colOff>
      <xdr:row>20</xdr:row>
      <xdr:rowOff>142603</xdr:rowOff>
    </xdr:from>
    <xdr:to>
      <xdr:col>0</xdr:col>
      <xdr:colOff>268605</xdr:colOff>
      <xdr:row>24</xdr:row>
      <xdr:rowOff>18778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59B449BE-378D-44DC-8582-CFF20B0DE041}"/>
            </a:ext>
          </a:extLst>
        </xdr:cNvPr>
        <xdr:cNvSpPr/>
      </xdr:nvSpPr>
      <xdr:spPr>
        <a:xfrm>
          <a:off x="182880" y="3762103"/>
          <a:ext cx="85725" cy="6000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219075</xdr:colOff>
      <xdr:row>20</xdr:row>
      <xdr:rowOff>171450</xdr:rowOff>
    </xdr:from>
    <xdr:to>
      <xdr:col>1</xdr:col>
      <xdr:colOff>180974</xdr:colOff>
      <xdr:row>23</xdr:row>
      <xdr:rowOff>171449</xdr:rowOff>
    </xdr:to>
    <xdr:pic>
      <xdr:nvPicPr>
        <xdr:cNvPr id="121" name="Graphic 120" descr="List with solid fill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9602EB5-2882-4D43-896B-1BA8B16B9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19075" y="3790950"/>
          <a:ext cx="571499" cy="542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10886</xdr:rowOff>
    </xdr:from>
    <xdr:to>
      <xdr:col>14</xdr:col>
      <xdr:colOff>38100</xdr:colOff>
      <xdr:row>36</xdr:row>
      <xdr:rowOff>81643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0EF8D345-23AA-42F3-AE0B-B644221E34E5}"/>
            </a:ext>
          </a:extLst>
        </xdr:cNvPr>
        <xdr:cNvSpPr/>
      </xdr:nvSpPr>
      <xdr:spPr>
        <a:xfrm flipH="1">
          <a:off x="1684020" y="10886"/>
          <a:ext cx="6888480" cy="6654437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182880</xdr:colOff>
      <xdr:row>0</xdr:row>
      <xdr:rowOff>0</xdr:rowOff>
    </xdr:from>
    <xdr:to>
      <xdr:col>15</xdr:col>
      <xdr:colOff>365760</xdr:colOff>
      <xdr:row>36</xdr:row>
      <xdr:rowOff>81643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01779D98-DC95-4B89-AD5E-C626A4C044C0}"/>
            </a:ext>
          </a:extLst>
        </xdr:cNvPr>
        <xdr:cNvSpPr/>
      </xdr:nvSpPr>
      <xdr:spPr>
        <a:xfrm flipH="1">
          <a:off x="2621280" y="0"/>
          <a:ext cx="688848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39000">
              <a:srgbClr val="2A2A2A"/>
            </a:gs>
            <a:gs pos="75000">
              <a:srgbClr val="595959"/>
            </a:gs>
            <a:gs pos="87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495300</xdr:colOff>
      <xdr:row>0</xdr:row>
      <xdr:rowOff>0</xdr:rowOff>
    </xdr:from>
    <xdr:to>
      <xdr:col>16</xdr:col>
      <xdr:colOff>0</xdr:colOff>
      <xdr:row>36</xdr:row>
      <xdr:rowOff>81643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4BB2DFEF-8FBF-421C-BDDB-1F6504937A05}"/>
            </a:ext>
          </a:extLst>
        </xdr:cNvPr>
        <xdr:cNvSpPr/>
      </xdr:nvSpPr>
      <xdr:spPr>
        <a:xfrm flipH="1">
          <a:off x="3543300" y="0"/>
          <a:ext cx="621030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74000">
              <a:schemeClr val="bg2">
                <a:lumMod val="50000"/>
              </a:schemeClr>
            </a:gs>
            <a:gs pos="96000">
              <a:schemeClr val="bg2">
                <a:lumMod val="10000"/>
              </a:schemeClr>
            </a:gs>
            <a:gs pos="29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121920</xdr:colOff>
      <xdr:row>0</xdr:row>
      <xdr:rowOff>0</xdr:rowOff>
    </xdr:from>
    <xdr:to>
      <xdr:col>17</xdr:col>
      <xdr:colOff>236220</xdr:colOff>
      <xdr:row>36</xdr:row>
      <xdr:rowOff>81643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B2A58620-85E3-4A06-92A8-58E6642EBAE0}"/>
            </a:ext>
          </a:extLst>
        </xdr:cNvPr>
        <xdr:cNvSpPr/>
      </xdr:nvSpPr>
      <xdr:spPr>
        <a:xfrm flipH="1">
          <a:off x="4389120" y="0"/>
          <a:ext cx="621030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61000">
              <a:srgbClr val="4B4B4B"/>
            </a:gs>
            <a:gs pos="19000">
              <a:srgbClr val="3F3F3F"/>
            </a:gs>
            <a:gs pos="84000">
              <a:schemeClr val="bg2">
                <a:lumMod val="10000"/>
              </a:scheme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434340</xdr:colOff>
      <xdr:row>0</xdr:row>
      <xdr:rowOff>0</xdr:rowOff>
    </xdr:from>
    <xdr:to>
      <xdr:col>21</xdr:col>
      <xdr:colOff>434340</xdr:colOff>
      <xdr:row>36</xdr:row>
      <xdr:rowOff>81643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399D7E7F-0411-47A5-83D0-1387D7CBE062}"/>
            </a:ext>
          </a:extLst>
        </xdr:cNvPr>
        <xdr:cNvSpPr/>
      </xdr:nvSpPr>
      <xdr:spPr>
        <a:xfrm flipH="1">
          <a:off x="5311140" y="0"/>
          <a:ext cx="792480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17000">
              <a:srgbClr val="2A2A2A"/>
            </a:gs>
            <a:gs pos="65000">
              <a:srgbClr val="595959"/>
            </a:gs>
            <a:gs pos="95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342900</xdr:colOff>
      <xdr:row>2</xdr:row>
      <xdr:rowOff>119744</xdr:rowOff>
    </xdr:from>
    <xdr:to>
      <xdr:col>15</xdr:col>
      <xdr:colOff>571500</xdr:colOff>
      <xdr:row>6</xdr:row>
      <xdr:rowOff>104504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8C2D4C7-3F46-4EFB-861B-A4241A4DFD3F}"/>
            </a:ext>
          </a:extLst>
        </xdr:cNvPr>
        <xdr:cNvSpPr/>
      </xdr:nvSpPr>
      <xdr:spPr>
        <a:xfrm>
          <a:off x="952500" y="481694"/>
          <a:ext cx="8763000" cy="708660"/>
        </a:xfrm>
        <a:prstGeom prst="roundRect">
          <a:avLst>
            <a:gd name="adj" fmla="val 19984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182880</xdr:colOff>
      <xdr:row>2</xdr:row>
      <xdr:rowOff>28303</xdr:rowOff>
    </xdr:from>
    <xdr:to>
      <xdr:col>1</xdr:col>
      <xdr:colOff>213360</xdr:colOff>
      <xdr:row>35</xdr:row>
      <xdr:rowOff>160020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757C60B-6F8E-47ED-A16B-412D87CB75A5}"/>
            </a:ext>
          </a:extLst>
        </xdr:cNvPr>
        <xdr:cNvGrpSpPr/>
      </xdr:nvGrpSpPr>
      <xdr:grpSpPr>
        <a:xfrm>
          <a:off x="182880" y="394063"/>
          <a:ext cx="640080" cy="6166757"/>
          <a:chOff x="182880" y="243840"/>
          <a:chExt cx="640080" cy="5196840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1C216A1C-A31D-FF14-69C0-4AA641F2C24C}"/>
              </a:ext>
            </a:extLst>
          </xdr:cNvPr>
          <xdr:cNvSpPr/>
        </xdr:nvSpPr>
        <xdr:spPr>
          <a:xfrm>
            <a:off x="228600" y="243840"/>
            <a:ext cx="594360" cy="5196840"/>
          </a:xfrm>
          <a:prstGeom prst="roundRect">
            <a:avLst>
              <a:gd name="adj" fmla="val 16787"/>
            </a:avLst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9D4C70D6-71D3-A300-C0F3-A9F8DE8F2B56}"/>
              </a:ext>
            </a:extLst>
          </xdr:cNvPr>
          <xdr:cNvSpPr/>
        </xdr:nvSpPr>
        <xdr:spPr>
          <a:xfrm>
            <a:off x="182880" y="243840"/>
            <a:ext cx="594360" cy="5196840"/>
          </a:xfrm>
          <a:prstGeom prst="roundRect">
            <a:avLst>
              <a:gd name="adj" fmla="val 16787"/>
            </a:avLst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16</xdr:col>
      <xdr:colOff>45720</xdr:colOff>
      <xdr:row>2</xdr:row>
      <xdr:rowOff>167640</xdr:rowOff>
    </xdr:from>
    <xdr:to>
      <xdr:col>21</xdr:col>
      <xdr:colOff>220980</xdr:colOff>
      <xdr:row>20</xdr:row>
      <xdr:rowOff>167640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726E9D9-F7DC-4D7E-926B-69A91668D619}"/>
            </a:ext>
          </a:extLst>
        </xdr:cNvPr>
        <xdr:cNvSpPr/>
      </xdr:nvSpPr>
      <xdr:spPr>
        <a:xfrm>
          <a:off x="9799320" y="533400"/>
          <a:ext cx="3223260" cy="3291840"/>
        </a:xfrm>
        <a:prstGeom prst="roundRect">
          <a:avLst>
            <a:gd name="adj" fmla="val 5474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209550</xdr:colOff>
      <xdr:row>6</xdr:row>
      <xdr:rowOff>175260</xdr:rowOff>
    </xdr:from>
    <xdr:to>
      <xdr:col>15</xdr:col>
      <xdr:colOff>571500</xdr:colOff>
      <xdr:row>17</xdr:row>
      <xdr:rowOff>142603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5ABFE53-C48B-4604-B29E-8CE12AB09BDB}"/>
            </a:ext>
          </a:extLst>
        </xdr:cNvPr>
        <xdr:cNvSpPr/>
      </xdr:nvSpPr>
      <xdr:spPr>
        <a:xfrm>
          <a:off x="6915150" y="1261110"/>
          <a:ext cx="2800350" cy="1958068"/>
        </a:xfrm>
        <a:prstGeom prst="roundRect">
          <a:avLst>
            <a:gd name="adj" fmla="val 7129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352425</xdr:colOff>
      <xdr:row>6</xdr:row>
      <xdr:rowOff>160020</xdr:rowOff>
    </xdr:from>
    <xdr:to>
      <xdr:col>6</xdr:col>
      <xdr:colOff>361950</xdr:colOff>
      <xdr:row>35</xdr:row>
      <xdr:rowOff>167640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71F1DD0-4CF5-4E85-A2C8-E6934608C2DC}"/>
            </a:ext>
          </a:extLst>
        </xdr:cNvPr>
        <xdr:cNvSpPr/>
      </xdr:nvSpPr>
      <xdr:spPr>
        <a:xfrm>
          <a:off x="962025" y="1245870"/>
          <a:ext cx="3057525" cy="5255895"/>
        </a:xfrm>
        <a:prstGeom prst="roundRect">
          <a:avLst>
            <a:gd name="adj" fmla="val 4301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447674</xdr:colOff>
      <xdr:row>6</xdr:row>
      <xdr:rowOff>160020</xdr:rowOff>
    </xdr:from>
    <xdr:to>
      <xdr:col>11</xdr:col>
      <xdr:colOff>114299</xdr:colOff>
      <xdr:row>17</xdr:row>
      <xdr:rowOff>134983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334DBEF-26D0-414A-AE97-A47BC5F7F81F}"/>
            </a:ext>
          </a:extLst>
        </xdr:cNvPr>
        <xdr:cNvSpPr/>
      </xdr:nvSpPr>
      <xdr:spPr>
        <a:xfrm>
          <a:off x="4105274" y="1245870"/>
          <a:ext cx="2714625" cy="1965688"/>
        </a:xfrm>
        <a:prstGeom prst="roundRect">
          <a:avLst>
            <a:gd name="adj" fmla="val 5605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428624</xdr:colOff>
      <xdr:row>18</xdr:row>
      <xdr:rowOff>38100</xdr:rowOff>
    </xdr:from>
    <xdr:to>
      <xdr:col>15</xdr:col>
      <xdr:colOff>571499</xdr:colOff>
      <xdr:row>27</xdr:row>
      <xdr:rowOff>134983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DFB57FE-73CF-4131-9EC8-7BE5C5911C3E}"/>
            </a:ext>
          </a:extLst>
        </xdr:cNvPr>
        <xdr:cNvSpPr/>
      </xdr:nvSpPr>
      <xdr:spPr>
        <a:xfrm>
          <a:off x="4086224" y="3295650"/>
          <a:ext cx="5629275" cy="1725658"/>
        </a:xfrm>
        <a:prstGeom prst="roundRect">
          <a:avLst>
            <a:gd name="adj" fmla="val 5605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60960</xdr:colOff>
      <xdr:row>21</xdr:row>
      <xdr:rowOff>58783</xdr:rowOff>
    </xdr:from>
    <xdr:to>
      <xdr:col>21</xdr:col>
      <xdr:colOff>213360</xdr:colOff>
      <xdr:row>35</xdr:row>
      <xdr:rowOff>112123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C7073BF-57B3-43C3-B3D9-9DD1F4C4BA69}"/>
            </a:ext>
          </a:extLst>
        </xdr:cNvPr>
        <xdr:cNvSpPr/>
      </xdr:nvSpPr>
      <xdr:spPr>
        <a:xfrm>
          <a:off x="9814560" y="3859258"/>
          <a:ext cx="3200400" cy="2586990"/>
        </a:xfrm>
        <a:prstGeom prst="roundRect">
          <a:avLst>
            <a:gd name="adj" fmla="val 7129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438150</xdr:colOff>
      <xdr:row>28</xdr:row>
      <xdr:rowOff>28303</xdr:rowOff>
    </xdr:from>
    <xdr:to>
      <xdr:col>15</xdr:col>
      <xdr:colOff>571500</xdr:colOff>
      <xdr:row>35</xdr:row>
      <xdr:rowOff>134983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A6DBD88-711C-4293-B809-39E05FFFA8E9}"/>
            </a:ext>
          </a:extLst>
        </xdr:cNvPr>
        <xdr:cNvSpPr/>
      </xdr:nvSpPr>
      <xdr:spPr>
        <a:xfrm>
          <a:off x="4095750" y="5095603"/>
          <a:ext cx="5619750" cy="1373505"/>
        </a:xfrm>
        <a:prstGeom prst="roundRect">
          <a:avLst>
            <a:gd name="adj" fmla="val 5605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3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233083</xdr:colOff>
      <xdr:row>2</xdr:row>
      <xdr:rowOff>106883</xdr:rowOff>
    </xdr:from>
    <xdr:to>
      <xdr:col>4</xdr:col>
      <xdr:colOff>564777</xdr:colOff>
      <xdr:row>4</xdr:row>
      <xdr:rowOff>88953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58527C0-6D42-449C-A8B0-90B3721F34C8}"/>
            </a:ext>
          </a:extLst>
        </xdr:cNvPr>
        <xdr:cNvSpPr txBox="1"/>
      </xdr:nvSpPr>
      <xdr:spPr>
        <a:xfrm>
          <a:off x="842683" y="472643"/>
          <a:ext cx="2160494" cy="347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Passengers</a:t>
          </a:r>
        </a:p>
      </xdr:txBody>
    </xdr:sp>
    <xdr:clientData/>
  </xdr:twoCellAnchor>
  <xdr:twoCellAnchor>
    <xdr:from>
      <xdr:col>12</xdr:col>
      <xdr:colOff>224119</xdr:colOff>
      <xdr:row>2</xdr:row>
      <xdr:rowOff>106883</xdr:rowOff>
    </xdr:from>
    <xdr:to>
      <xdr:col>15</xdr:col>
      <xdr:colOff>555813</xdr:colOff>
      <xdr:row>4</xdr:row>
      <xdr:rowOff>88953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7673448-522D-4462-8D7C-D1ED5842A184}"/>
            </a:ext>
          </a:extLst>
        </xdr:cNvPr>
        <xdr:cNvSpPr txBox="1"/>
      </xdr:nvSpPr>
      <xdr:spPr>
        <a:xfrm>
          <a:off x="7539319" y="472643"/>
          <a:ext cx="2160494" cy="347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IN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Trips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430307</xdr:colOff>
      <xdr:row>2</xdr:row>
      <xdr:rowOff>106883</xdr:rowOff>
    </xdr:from>
    <xdr:to>
      <xdr:col>12</xdr:col>
      <xdr:colOff>152401</xdr:colOff>
      <xdr:row>4</xdr:row>
      <xdr:rowOff>88953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A0F5265-33E6-4198-B970-C3FEF14522B0}"/>
            </a:ext>
          </a:extLst>
        </xdr:cNvPr>
        <xdr:cNvSpPr txBox="1"/>
      </xdr:nvSpPr>
      <xdr:spPr>
        <a:xfrm>
          <a:off x="5307107" y="472643"/>
          <a:ext cx="2160494" cy="347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Busses</a:t>
          </a:r>
        </a:p>
      </xdr:txBody>
    </xdr:sp>
    <xdr:clientData/>
  </xdr:twoCellAnchor>
  <xdr:twoCellAnchor>
    <xdr:from>
      <xdr:col>5</xdr:col>
      <xdr:colOff>26895</xdr:colOff>
      <xdr:row>2</xdr:row>
      <xdr:rowOff>106883</xdr:rowOff>
    </xdr:from>
    <xdr:to>
      <xdr:col>8</xdr:col>
      <xdr:colOff>358589</xdr:colOff>
      <xdr:row>4</xdr:row>
      <xdr:rowOff>88953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C968C87-41B7-4604-9AEC-65FBF72A431F}"/>
            </a:ext>
          </a:extLst>
        </xdr:cNvPr>
        <xdr:cNvSpPr txBox="1"/>
      </xdr:nvSpPr>
      <xdr:spPr>
        <a:xfrm>
          <a:off x="3074895" y="472643"/>
          <a:ext cx="2160494" cy="347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Average Passengers</a:t>
          </a:r>
          <a:r>
            <a:rPr lang="en-IN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Per Trip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254855</xdr:colOff>
      <xdr:row>4</xdr:row>
      <xdr:rowOff>106129</xdr:rowOff>
    </xdr:from>
    <xdr:to>
      <xdr:col>4</xdr:col>
      <xdr:colOff>586549</xdr:colOff>
      <xdr:row>6</xdr:row>
      <xdr:rowOff>88200</xdr:rowOff>
    </xdr:to>
    <xdr:sp macro="" textlink="'Analysis 01'!B10">
      <xdr:nvSpPr>
        <xdr:cNvPr id="22" name="TextBox 21">
          <a:extLst>
            <a:ext uri="{FF2B5EF4-FFF2-40B4-BE49-F238E27FC236}">
              <a16:creationId xmlns:a16="http://schemas.microsoft.com/office/drawing/2014/main" id="{9B4B4B65-F3F1-47F4-A6B5-FAB9E19A5CC4}"/>
            </a:ext>
          </a:extLst>
        </xdr:cNvPr>
        <xdr:cNvSpPr txBox="1"/>
      </xdr:nvSpPr>
      <xdr:spPr>
        <a:xfrm>
          <a:off x="864455" y="837649"/>
          <a:ext cx="2160494" cy="34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C5635B2-1929-4388-84AC-3851E29AC434}" type="TxLink">
            <a:rPr lang="en-US" sz="1600" b="1" i="0" u="none" strike="noStrike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pPr algn="ctr"/>
            <a:t>6,587</a:t>
          </a:fld>
          <a:endParaRPr lang="en-IN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289433</xdr:colOff>
      <xdr:row>4</xdr:row>
      <xdr:rowOff>106129</xdr:rowOff>
    </xdr:from>
    <xdr:to>
      <xdr:col>16</xdr:col>
      <xdr:colOff>11527</xdr:colOff>
      <xdr:row>6</xdr:row>
      <xdr:rowOff>88200</xdr:rowOff>
    </xdr:to>
    <xdr:sp macro="" textlink="'Analysis 02'!$D10">
      <xdr:nvSpPr>
        <xdr:cNvPr id="23" name="TextBox 22">
          <a:extLst>
            <a:ext uri="{FF2B5EF4-FFF2-40B4-BE49-F238E27FC236}">
              <a16:creationId xmlns:a16="http://schemas.microsoft.com/office/drawing/2014/main" id="{3E958353-E994-45AF-BA98-1E84B2A03A13}"/>
            </a:ext>
          </a:extLst>
        </xdr:cNvPr>
        <xdr:cNvSpPr txBox="1"/>
      </xdr:nvSpPr>
      <xdr:spPr>
        <a:xfrm>
          <a:off x="7604633" y="846358"/>
          <a:ext cx="2160494" cy="35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DA4D851-3486-4F1F-92E4-A7FD16BDCC80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200</a:t>
          </a:fld>
          <a:endParaRPr lang="en-IN" sz="1600" b="1" i="0" u="none" strike="noStrike">
            <a:solidFill>
              <a:schemeClr val="bg1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430307</xdr:colOff>
      <xdr:row>4</xdr:row>
      <xdr:rowOff>117015</xdr:rowOff>
    </xdr:from>
    <xdr:to>
      <xdr:col>12</xdr:col>
      <xdr:colOff>152401</xdr:colOff>
      <xdr:row>6</xdr:row>
      <xdr:rowOff>99086</xdr:rowOff>
    </xdr:to>
    <xdr:sp macro="" textlink="'Analysis 02'!$F10">
      <xdr:nvSpPr>
        <xdr:cNvPr id="24" name="TextBox 23">
          <a:extLst>
            <a:ext uri="{FF2B5EF4-FFF2-40B4-BE49-F238E27FC236}">
              <a16:creationId xmlns:a16="http://schemas.microsoft.com/office/drawing/2014/main" id="{B3DDAE8C-89F3-4C63-B785-008AC5872D17}"/>
            </a:ext>
          </a:extLst>
        </xdr:cNvPr>
        <xdr:cNvSpPr txBox="1"/>
      </xdr:nvSpPr>
      <xdr:spPr>
        <a:xfrm>
          <a:off x="5307107" y="848535"/>
          <a:ext cx="2160494" cy="34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3CD34C8-AD92-4CE0-A510-E3012479005B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40</a:t>
          </a:fld>
          <a:endParaRPr lang="en-IN" sz="1600" b="1" i="0" u="none" strike="noStrike">
            <a:solidFill>
              <a:schemeClr val="bg1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26895</xdr:colOff>
      <xdr:row>4</xdr:row>
      <xdr:rowOff>117015</xdr:rowOff>
    </xdr:from>
    <xdr:to>
      <xdr:col>8</xdr:col>
      <xdr:colOff>358589</xdr:colOff>
      <xdr:row>6</xdr:row>
      <xdr:rowOff>99086</xdr:rowOff>
    </xdr:to>
    <xdr:sp macro="" textlink="'Analysis 01'!C10">
      <xdr:nvSpPr>
        <xdr:cNvPr id="25" name="TextBox 24">
          <a:extLst>
            <a:ext uri="{FF2B5EF4-FFF2-40B4-BE49-F238E27FC236}">
              <a16:creationId xmlns:a16="http://schemas.microsoft.com/office/drawing/2014/main" id="{041EF56C-1FF1-44B7-8510-44FAE1BF0ACB}"/>
            </a:ext>
          </a:extLst>
        </xdr:cNvPr>
        <xdr:cNvSpPr txBox="1"/>
      </xdr:nvSpPr>
      <xdr:spPr>
        <a:xfrm>
          <a:off x="3074895" y="848535"/>
          <a:ext cx="2160494" cy="34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ECB9770-5F13-4174-91C7-D678320044EB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33</a:t>
          </a:fld>
          <a:endParaRPr lang="en-IN" sz="1600" b="1" i="0" u="none" strike="noStrike">
            <a:solidFill>
              <a:schemeClr val="bg1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170329</xdr:colOff>
      <xdr:row>4</xdr:row>
      <xdr:rowOff>55431</xdr:rowOff>
    </xdr:from>
    <xdr:to>
      <xdr:col>15</xdr:col>
      <xdr:colOff>206188</xdr:colOff>
      <xdr:row>4</xdr:row>
      <xdr:rowOff>106491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2A9640B-2005-49CE-9E5C-3EF8F5D5E0EC}"/>
            </a:ext>
          </a:extLst>
        </xdr:cNvPr>
        <xdr:cNvSpPr/>
      </xdr:nvSpPr>
      <xdr:spPr>
        <a:xfrm>
          <a:off x="1389529" y="786951"/>
          <a:ext cx="7960659" cy="51060"/>
        </a:xfrm>
        <a:prstGeom prst="rect">
          <a:avLst/>
        </a:prstGeom>
        <a:gradFill>
          <a:gsLst>
            <a:gs pos="0">
              <a:schemeClr val="tx1">
                <a:lumMod val="95000"/>
                <a:lumOff val="5000"/>
              </a:schemeClr>
            </a:gs>
            <a:gs pos="28000">
              <a:srgbClr val="2A2A2A"/>
            </a:gs>
            <a:gs pos="60000">
              <a:srgbClr val="595959"/>
            </a:gs>
            <a:gs pos="94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362349</xdr:colOff>
      <xdr:row>0</xdr:row>
      <xdr:rowOff>71940</xdr:rowOff>
    </xdr:from>
    <xdr:to>
      <xdr:col>6</xdr:col>
      <xdr:colOff>425102</xdr:colOff>
      <xdr:row>2</xdr:row>
      <xdr:rowOff>54485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FF8C798-4AA2-4D1D-932C-3A43533DFAB8}"/>
            </a:ext>
          </a:extLst>
        </xdr:cNvPr>
        <xdr:cNvSpPr txBox="1"/>
      </xdr:nvSpPr>
      <xdr:spPr>
        <a:xfrm>
          <a:off x="971949" y="71940"/>
          <a:ext cx="3110753" cy="34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rgbClr val="A0F0F0"/>
              </a:solidFill>
              <a:latin typeface="Arial Black" panose="020B0A04020102020204" pitchFamily="34" charset="0"/>
              <a:cs typeface="Arial" panose="020B0604020202020204" pitchFamily="34" charset="0"/>
            </a:rPr>
            <a:t>Transportation Dashboard</a:t>
          </a:r>
        </a:p>
      </xdr:txBody>
    </xdr:sp>
    <xdr:clientData/>
  </xdr:twoCellAnchor>
  <xdr:twoCellAnchor>
    <xdr:from>
      <xdr:col>3</xdr:col>
      <xdr:colOff>53008</xdr:colOff>
      <xdr:row>4</xdr:row>
      <xdr:rowOff>472</xdr:rowOff>
    </xdr:from>
    <xdr:to>
      <xdr:col>3</xdr:col>
      <xdr:colOff>192156</xdr:colOff>
      <xdr:row>4</xdr:row>
      <xdr:rowOff>139620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90624DA-7702-4841-B331-FC9C045F5D31}"/>
            </a:ext>
          </a:extLst>
        </xdr:cNvPr>
        <xdr:cNvSpPr/>
      </xdr:nvSpPr>
      <xdr:spPr>
        <a:xfrm>
          <a:off x="1881808" y="731992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439530</xdr:colOff>
      <xdr:row>4</xdr:row>
      <xdr:rowOff>472</xdr:rowOff>
    </xdr:from>
    <xdr:to>
      <xdr:col>6</xdr:col>
      <xdr:colOff>578678</xdr:colOff>
      <xdr:row>4</xdr:row>
      <xdr:rowOff>139620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632BAF44-4A16-4B4C-BF26-1A852AAAC652}"/>
            </a:ext>
          </a:extLst>
        </xdr:cNvPr>
        <xdr:cNvSpPr/>
      </xdr:nvSpPr>
      <xdr:spPr>
        <a:xfrm>
          <a:off x="4097130" y="731992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189948</xdr:colOff>
      <xdr:row>4</xdr:row>
      <xdr:rowOff>472</xdr:rowOff>
    </xdr:from>
    <xdr:to>
      <xdr:col>10</xdr:col>
      <xdr:colOff>329096</xdr:colOff>
      <xdr:row>4</xdr:row>
      <xdr:rowOff>139620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164A1FEA-ED61-4C3E-9923-E63C9A11E7C7}"/>
            </a:ext>
          </a:extLst>
        </xdr:cNvPr>
        <xdr:cNvSpPr/>
      </xdr:nvSpPr>
      <xdr:spPr>
        <a:xfrm>
          <a:off x="6285948" y="731992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99390</xdr:colOff>
      <xdr:row>4</xdr:row>
      <xdr:rowOff>472</xdr:rowOff>
    </xdr:from>
    <xdr:to>
      <xdr:col>14</xdr:col>
      <xdr:colOff>238538</xdr:colOff>
      <xdr:row>4</xdr:row>
      <xdr:rowOff>139620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635B2CBF-4C73-4429-8E16-B9DA871DD747}"/>
            </a:ext>
          </a:extLst>
        </xdr:cNvPr>
        <xdr:cNvSpPr/>
      </xdr:nvSpPr>
      <xdr:spPr>
        <a:xfrm>
          <a:off x="8633790" y="731992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570411</xdr:colOff>
      <xdr:row>7</xdr:row>
      <xdr:rowOff>149135</xdr:rowOff>
    </xdr:from>
    <xdr:to>
      <xdr:col>2</xdr:col>
      <xdr:colOff>99959</xdr:colOff>
      <xdr:row>8</xdr:row>
      <xdr:rowOff>103226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437478BA-75DC-47E8-9CB6-D7AF46ECF346}"/>
            </a:ext>
          </a:extLst>
        </xdr:cNvPr>
        <xdr:cNvSpPr/>
      </xdr:nvSpPr>
      <xdr:spPr>
        <a:xfrm>
          <a:off x="1180011" y="1429295"/>
          <a:ext cx="139148" cy="136971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555444</xdr:colOff>
      <xdr:row>7</xdr:row>
      <xdr:rowOff>173152</xdr:rowOff>
    </xdr:from>
    <xdr:to>
      <xdr:col>7</xdr:col>
      <xdr:colOff>84992</xdr:colOff>
      <xdr:row>8</xdr:row>
      <xdr:rowOff>123161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E7BAC2D-E1C5-41E2-A91D-B0C89BDFA66E}"/>
            </a:ext>
          </a:extLst>
        </xdr:cNvPr>
        <xdr:cNvSpPr/>
      </xdr:nvSpPr>
      <xdr:spPr>
        <a:xfrm>
          <a:off x="4213044" y="1439977"/>
          <a:ext cx="139148" cy="130984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542925</xdr:colOff>
      <xdr:row>7</xdr:row>
      <xdr:rowOff>58782</xdr:rowOff>
    </xdr:from>
    <xdr:to>
      <xdr:col>11</xdr:col>
      <xdr:colOff>151041</xdr:colOff>
      <xdr:row>9</xdr:row>
      <xdr:rowOff>36771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FE4A836-C2BE-40D9-A384-963E55133081}"/>
            </a:ext>
          </a:extLst>
        </xdr:cNvPr>
        <xdr:cNvSpPr txBox="1"/>
      </xdr:nvSpPr>
      <xdr:spPr>
        <a:xfrm>
          <a:off x="4200525" y="1325607"/>
          <a:ext cx="2656116" cy="33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Riders</a:t>
          </a:r>
          <a:r>
            <a:rPr lang="en-IN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Distribution </a:t>
          </a:r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by Gender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276497</xdr:colOff>
      <xdr:row>3</xdr:row>
      <xdr:rowOff>116478</xdr:rowOff>
    </xdr:from>
    <xdr:to>
      <xdr:col>16</xdr:col>
      <xdr:colOff>415645</xdr:colOff>
      <xdr:row>4</xdr:row>
      <xdr:rowOff>70568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C59B0BD-6C85-4DC7-923C-37C398D71509}"/>
            </a:ext>
          </a:extLst>
        </xdr:cNvPr>
        <xdr:cNvSpPr/>
      </xdr:nvSpPr>
      <xdr:spPr>
        <a:xfrm>
          <a:off x="10030097" y="671649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174171</xdr:colOff>
      <xdr:row>3</xdr:row>
      <xdr:rowOff>9797</xdr:rowOff>
    </xdr:from>
    <xdr:to>
      <xdr:col>20</xdr:col>
      <xdr:colOff>391887</xdr:colOff>
      <xdr:row>4</xdr:row>
      <xdr:rowOff>172842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E7E2D35-0831-420D-BD27-2D993796DCD1}"/>
            </a:ext>
          </a:extLst>
        </xdr:cNvPr>
        <xdr:cNvSpPr txBox="1"/>
      </xdr:nvSpPr>
      <xdr:spPr>
        <a:xfrm>
          <a:off x="9927771" y="564968"/>
          <a:ext cx="2656116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 by Occupation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250370</xdr:colOff>
      <xdr:row>21</xdr:row>
      <xdr:rowOff>149136</xdr:rowOff>
    </xdr:from>
    <xdr:to>
      <xdr:col>16</xdr:col>
      <xdr:colOff>389518</xdr:colOff>
      <xdr:row>22</xdr:row>
      <xdr:rowOff>103227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F1E7133-966F-49FA-AD85-4AA0D909A383}"/>
            </a:ext>
          </a:extLst>
        </xdr:cNvPr>
        <xdr:cNvSpPr/>
      </xdr:nvSpPr>
      <xdr:spPr>
        <a:xfrm>
          <a:off x="10003970" y="4035336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333376</xdr:colOff>
      <xdr:row>21</xdr:row>
      <xdr:rowOff>80554</xdr:rowOff>
    </xdr:from>
    <xdr:to>
      <xdr:col>19</xdr:col>
      <xdr:colOff>38100</xdr:colOff>
      <xdr:row>24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76DB759-FB69-497E-B069-7C78F9480919}"/>
            </a:ext>
          </a:extLst>
        </xdr:cNvPr>
        <xdr:cNvSpPr txBox="1"/>
      </xdr:nvSpPr>
      <xdr:spPr>
        <a:xfrm>
          <a:off x="10086976" y="3881029"/>
          <a:ext cx="1533524" cy="462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Peak Time for each Occupation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549728</xdr:colOff>
      <xdr:row>18</xdr:row>
      <xdr:rowOff>147842</xdr:rowOff>
    </xdr:from>
    <xdr:to>
      <xdr:col>7</xdr:col>
      <xdr:colOff>79276</xdr:colOff>
      <xdr:row>19</xdr:row>
      <xdr:rowOff>97851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24800DE1-B91A-4F6E-8769-B645F64AA218}"/>
            </a:ext>
          </a:extLst>
        </xdr:cNvPr>
        <xdr:cNvSpPr/>
      </xdr:nvSpPr>
      <xdr:spPr>
        <a:xfrm>
          <a:off x="4207328" y="3478871"/>
          <a:ext cx="139148" cy="135066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520880</xdr:colOff>
      <xdr:row>18</xdr:row>
      <xdr:rowOff>48441</xdr:rowOff>
    </xdr:from>
    <xdr:to>
      <xdr:col>11</xdr:col>
      <xdr:colOff>466725</xdr:colOff>
      <xdr:row>20</xdr:row>
      <xdr:rowOff>26430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3B7268B-BF4E-40BA-A254-2FE629D96730}"/>
            </a:ext>
          </a:extLst>
        </xdr:cNvPr>
        <xdr:cNvSpPr txBox="1"/>
      </xdr:nvSpPr>
      <xdr:spPr>
        <a:xfrm>
          <a:off x="4178480" y="3305991"/>
          <a:ext cx="2993845" cy="33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Riders Distribution by Age - Group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524692</xdr:colOff>
      <xdr:row>28</xdr:row>
      <xdr:rowOff>129337</xdr:rowOff>
    </xdr:from>
    <xdr:to>
      <xdr:col>7</xdr:col>
      <xdr:colOff>54240</xdr:colOff>
      <xdr:row>29</xdr:row>
      <xdr:rowOff>83428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D897381-3619-4721-854D-D228AAE9B2A3}"/>
            </a:ext>
          </a:extLst>
        </xdr:cNvPr>
        <xdr:cNvSpPr/>
      </xdr:nvSpPr>
      <xdr:spPr>
        <a:xfrm>
          <a:off x="4182292" y="5310937"/>
          <a:ext cx="139148" cy="139148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112123</xdr:colOff>
      <xdr:row>28</xdr:row>
      <xdr:rowOff>21771</xdr:rowOff>
    </xdr:from>
    <xdr:to>
      <xdr:col>10</xdr:col>
      <xdr:colOff>329839</xdr:colOff>
      <xdr:row>30</xdr:row>
      <xdr:rowOff>7924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87079BA-ADCF-4745-8385-0356A507E5A3}"/>
            </a:ext>
          </a:extLst>
        </xdr:cNvPr>
        <xdr:cNvSpPr txBox="1"/>
      </xdr:nvSpPr>
      <xdr:spPr>
        <a:xfrm>
          <a:off x="3769723" y="5203371"/>
          <a:ext cx="2656116" cy="356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Recommendations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308067</xdr:colOff>
      <xdr:row>7</xdr:row>
      <xdr:rowOff>43543</xdr:rowOff>
    </xdr:from>
    <xdr:to>
      <xdr:col>5</xdr:col>
      <xdr:colOff>525783</xdr:colOff>
      <xdr:row>9</xdr:row>
      <xdr:rowOff>29696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FF296EC-FA1C-4187-B851-3393E5CB8EB7}"/>
            </a:ext>
          </a:extLst>
        </xdr:cNvPr>
        <xdr:cNvSpPr txBox="1"/>
      </xdr:nvSpPr>
      <xdr:spPr>
        <a:xfrm>
          <a:off x="917667" y="1338943"/>
          <a:ext cx="2656116" cy="356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 by Routes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95250</xdr:colOff>
      <xdr:row>4</xdr:row>
      <xdr:rowOff>9525</xdr:rowOff>
    </xdr:from>
    <xdr:to>
      <xdr:col>21</xdr:col>
      <xdr:colOff>352425</xdr:colOff>
      <xdr:row>20</xdr:row>
      <xdr:rowOff>85725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5A7AF1D-885E-40B2-B5BF-A02A2D2C3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47625</xdr:rowOff>
    </xdr:from>
    <xdr:to>
      <xdr:col>15</xdr:col>
      <xdr:colOff>371475</xdr:colOff>
      <xdr:row>27</xdr:row>
      <xdr:rowOff>57150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2BA42EC-0A3B-4C78-82DD-77AE0E39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19</xdr:row>
      <xdr:rowOff>92800</xdr:rowOff>
    </xdr:from>
    <xdr:to>
      <xdr:col>15</xdr:col>
      <xdr:colOff>284391</xdr:colOff>
      <xdr:row>21</xdr:row>
      <xdr:rowOff>70789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FB91A3D-9595-4B26-BA9C-E6AE0ECEA682}"/>
            </a:ext>
          </a:extLst>
        </xdr:cNvPr>
        <xdr:cNvSpPr txBox="1"/>
      </xdr:nvSpPr>
      <xdr:spPr>
        <a:xfrm>
          <a:off x="6772275" y="3531325"/>
          <a:ext cx="2656116" cy="33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Average age of Riders : </a:t>
          </a:r>
          <a:endParaRPr lang="en-IN" sz="105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95250</xdr:colOff>
      <xdr:row>19</xdr:row>
      <xdr:rowOff>95250</xdr:rowOff>
    </xdr:from>
    <xdr:to>
      <xdr:col>16</xdr:col>
      <xdr:colOff>426944</xdr:colOff>
      <xdr:row>21</xdr:row>
      <xdr:rowOff>77321</xdr:rowOff>
    </xdr:to>
    <xdr:sp macro="" textlink="'Analysis 02'!$E10">
      <xdr:nvSpPr>
        <xdr:cNvPr id="53" name="TextBox 52">
          <a:extLst>
            <a:ext uri="{FF2B5EF4-FFF2-40B4-BE49-F238E27FC236}">
              <a16:creationId xmlns:a16="http://schemas.microsoft.com/office/drawing/2014/main" id="{DE72C9CE-8919-4DFA-9F91-C591F19A75CC}"/>
            </a:ext>
          </a:extLst>
        </xdr:cNvPr>
        <xdr:cNvSpPr txBox="1"/>
      </xdr:nvSpPr>
      <xdr:spPr>
        <a:xfrm>
          <a:off x="8020050" y="3533775"/>
          <a:ext cx="2160494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D001A46-4867-44B1-B66F-DE308E750115}" type="TxLink">
            <a:rPr lang="en-US" sz="16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43</a:t>
          </a:fld>
          <a:endParaRPr lang="en-IN" sz="16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415290</xdr:colOff>
      <xdr:row>8</xdr:row>
      <xdr:rowOff>171449</xdr:rowOff>
    </xdr:from>
    <xdr:to>
      <xdr:col>6</xdr:col>
      <xdr:colOff>247650</xdr:colOff>
      <xdr:row>35</xdr:row>
      <xdr:rowOff>9525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83B6941-23A9-4C3E-BACB-968FF4F47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281940</xdr:colOff>
      <xdr:row>8</xdr:row>
      <xdr:rowOff>8506</xdr:rowOff>
    </xdr:from>
    <xdr:to>
      <xdr:col>11</xdr:col>
      <xdr:colOff>421088</xdr:colOff>
      <xdr:row>8</xdr:row>
      <xdr:rowOff>143572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23ADD3F7-7516-4B1D-BAC7-012819C095EA}"/>
            </a:ext>
          </a:extLst>
        </xdr:cNvPr>
        <xdr:cNvSpPr/>
      </xdr:nvSpPr>
      <xdr:spPr>
        <a:xfrm>
          <a:off x="6987540" y="1456306"/>
          <a:ext cx="139148" cy="135066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270782</xdr:colOff>
      <xdr:row>7</xdr:row>
      <xdr:rowOff>72390</xdr:rowOff>
    </xdr:from>
    <xdr:to>
      <xdr:col>15</xdr:col>
      <xdr:colOff>488498</xdr:colOff>
      <xdr:row>9</xdr:row>
      <xdr:rowOff>58543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69F5A45-E0DA-4C34-B8D6-5BE6328CB307}"/>
            </a:ext>
          </a:extLst>
        </xdr:cNvPr>
        <xdr:cNvSpPr txBox="1"/>
      </xdr:nvSpPr>
      <xdr:spPr>
        <a:xfrm>
          <a:off x="6976382" y="1339215"/>
          <a:ext cx="2656116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 Most Under Utilized Busses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600075</xdr:colOff>
      <xdr:row>10</xdr:row>
      <xdr:rowOff>47626</xdr:rowOff>
    </xdr:from>
    <xdr:to>
      <xdr:col>7</xdr:col>
      <xdr:colOff>457200</xdr:colOff>
      <xdr:row>13</xdr:row>
      <xdr:rowOff>1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7BDBE948-F084-480F-AB40-2E0F0F9541D2}"/>
            </a:ext>
          </a:extLst>
        </xdr:cNvPr>
        <xdr:cNvSpPr/>
      </xdr:nvSpPr>
      <xdr:spPr>
        <a:xfrm>
          <a:off x="4257675" y="1857376"/>
          <a:ext cx="466725" cy="495300"/>
        </a:xfrm>
        <a:prstGeom prst="roundRect">
          <a:avLst>
            <a:gd name="adj" fmla="val 5605"/>
          </a:avLst>
        </a:prstGeom>
        <a:solidFill>
          <a:srgbClr val="00B0F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300038</xdr:colOff>
      <xdr:row>10</xdr:row>
      <xdr:rowOff>47626</xdr:rowOff>
    </xdr:from>
    <xdr:to>
      <xdr:col>9</xdr:col>
      <xdr:colOff>157163</xdr:colOff>
      <xdr:row>13</xdr:row>
      <xdr:rowOff>1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F89A8917-51F9-48EA-A679-C263C1B26687}"/>
            </a:ext>
          </a:extLst>
        </xdr:cNvPr>
        <xdr:cNvSpPr/>
      </xdr:nvSpPr>
      <xdr:spPr>
        <a:xfrm>
          <a:off x="5176838" y="1857376"/>
          <a:ext cx="466725" cy="495300"/>
        </a:xfrm>
        <a:prstGeom prst="roundRect">
          <a:avLst>
            <a:gd name="adj" fmla="val 5605"/>
          </a:avLst>
        </a:prstGeom>
        <a:solidFill>
          <a:srgbClr val="A0F0F0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28575</xdr:colOff>
      <xdr:row>10</xdr:row>
      <xdr:rowOff>47626</xdr:rowOff>
    </xdr:from>
    <xdr:to>
      <xdr:col>10</xdr:col>
      <xdr:colOff>495300</xdr:colOff>
      <xdr:row>13</xdr:row>
      <xdr:rowOff>1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38B7D265-DEF0-45D2-91E0-224D1FBF6954}"/>
            </a:ext>
          </a:extLst>
        </xdr:cNvPr>
        <xdr:cNvSpPr/>
      </xdr:nvSpPr>
      <xdr:spPr>
        <a:xfrm>
          <a:off x="6124575" y="1857376"/>
          <a:ext cx="466725" cy="495300"/>
        </a:xfrm>
        <a:prstGeom prst="roundRect">
          <a:avLst>
            <a:gd name="adj" fmla="val 5605"/>
          </a:avLst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0</xdr:colOff>
      <xdr:row>10</xdr:row>
      <xdr:rowOff>19050</xdr:rowOff>
    </xdr:from>
    <xdr:to>
      <xdr:col>10</xdr:col>
      <xdr:colOff>509625</xdr:colOff>
      <xdr:row>12</xdr:row>
      <xdr:rowOff>166725</xdr:rowOff>
    </xdr:to>
    <xdr:pic>
      <xdr:nvPicPr>
        <xdr:cNvPr id="61" name="Graphic 60" descr="School boy with solid fill">
          <a:extLst>
            <a:ext uri="{FF2B5EF4-FFF2-40B4-BE49-F238E27FC236}">
              <a16:creationId xmlns:a16="http://schemas.microsoft.com/office/drawing/2014/main" id="{6055ABF8-3EA5-B05A-3AAF-715F6EFBB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70000"/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96000" y="1828800"/>
          <a:ext cx="509625" cy="509625"/>
        </a:xfrm>
        <a:prstGeom prst="rect">
          <a:avLst/>
        </a:prstGeom>
      </xdr:spPr>
    </xdr:pic>
    <xdr:clientData/>
  </xdr:twoCellAnchor>
  <xdr:twoCellAnchor editAs="oneCell">
    <xdr:from>
      <xdr:col>6</xdr:col>
      <xdr:colOff>569100</xdr:colOff>
      <xdr:row>10</xdr:row>
      <xdr:rowOff>45225</xdr:rowOff>
    </xdr:from>
    <xdr:to>
      <xdr:col>7</xdr:col>
      <xdr:colOff>469125</xdr:colOff>
      <xdr:row>13</xdr:row>
      <xdr:rowOff>11925</xdr:rowOff>
    </xdr:to>
    <xdr:pic>
      <xdr:nvPicPr>
        <xdr:cNvPr id="63" name="Graphic 62" descr="Male profile with solid fill">
          <a:extLst>
            <a:ext uri="{FF2B5EF4-FFF2-40B4-BE49-F238E27FC236}">
              <a16:creationId xmlns:a16="http://schemas.microsoft.com/office/drawing/2014/main" id="{7DE7DFB9-2F85-5A9A-9E4C-532D67BD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 amt="70000"/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226700" y="1854975"/>
          <a:ext cx="509625" cy="509625"/>
        </a:xfrm>
        <a:prstGeom prst="rect">
          <a:avLst/>
        </a:prstGeom>
      </xdr:spPr>
    </xdr:pic>
    <xdr:clientData/>
  </xdr:twoCellAnchor>
  <xdr:twoCellAnchor editAs="oneCell">
    <xdr:from>
      <xdr:col>8</xdr:col>
      <xdr:colOff>290475</xdr:colOff>
      <xdr:row>10</xdr:row>
      <xdr:rowOff>42825</xdr:rowOff>
    </xdr:from>
    <xdr:to>
      <xdr:col>9</xdr:col>
      <xdr:colOff>190500</xdr:colOff>
      <xdr:row>13</xdr:row>
      <xdr:rowOff>9525</xdr:rowOff>
    </xdr:to>
    <xdr:pic>
      <xdr:nvPicPr>
        <xdr:cNvPr id="65" name="Graphic 64" descr="Female Profile with solid fill">
          <a:extLst>
            <a:ext uri="{FF2B5EF4-FFF2-40B4-BE49-F238E27FC236}">
              <a16:creationId xmlns:a16="http://schemas.microsoft.com/office/drawing/2014/main" id="{B29273EA-6C90-3154-E99D-6167503D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alphaModFix amt="70000"/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167275" y="1852575"/>
          <a:ext cx="509625" cy="509625"/>
        </a:xfrm>
        <a:prstGeom prst="rect">
          <a:avLst/>
        </a:prstGeom>
      </xdr:spPr>
    </xdr:pic>
    <xdr:clientData/>
  </xdr:twoCellAnchor>
  <xdr:twoCellAnchor>
    <xdr:from>
      <xdr:col>6</xdr:col>
      <xdr:colOff>346982</xdr:colOff>
      <xdr:row>13</xdr:row>
      <xdr:rowOff>15240</xdr:rowOff>
    </xdr:from>
    <xdr:to>
      <xdr:col>8</xdr:col>
      <xdr:colOff>66675</xdr:colOff>
      <xdr:row>15</xdr:row>
      <xdr:rowOff>1393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36003F1-5423-4FF3-A428-F36EC513A662}"/>
            </a:ext>
          </a:extLst>
        </xdr:cNvPr>
        <xdr:cNvSpPr txBox="1"/>
      </xdr:nvSpPr>
      <xdr:spPr>
        <a:xfrm>
          <a:off x="4004582" y="2367915"/>
          <a:ext cx="938893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Male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65994</xdr:colOff>
      <xdr:row>13</xdr:row>
      <xdr:rowOff>15240</xdr:rowOff>
    </xdr:from>
    <xdr:to>
      <xdr:col>9</xdr:col>
      <xdr:colOff>395287</xdr:colOff>
      <xdr:row>15</xdr:row>
      <xdr:rowOff>1393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04B1448-70E6-434B-ADAC-BA16EAD502D5}"/>
            </a:ext>
          </a:extLst>
        </xdr:cNvPr>
        <xdr:cNvSpPr txBox="1"/>
      </xdr:nvSpPr>
      <xdr:spPr>
        <a:xfrm>
          <a:off x="4942794" y="2367915"/>
          <a:ext cx="938893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Female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394607</xdr:colOff>
      <xdr:row>13</xdr:row>
      <xdr:rowOff>15240</xdr:rowOff>
    </xdr:from>
    <xdr:to>
      <xdr:col>11</xdr:col>
      <xdr:colOff>114300</xdr:colOff>
      <xdr:row>15</xdr:row>
      <xdr:rowOff>1393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2D94FDA-7E4C-492C-8986-DC4EAF2D8330}"/>
            </a:ext>
          </a:extLst>
        </xdr:cNvPr>
        <xdr:cNvSpPr txBox="1"/>
      </xdr:nvSpPr>
      <xdr:spPr>
        <a:xfrm>
          <a:off x="5881007" y="2367915"/>
          <a:ext cx="938893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Others</a:t>
          </a:r>
          <a:endParaRPr lang="en-IN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356507</xdr:colOff>
      <xdr:row>14</xdr:row>
      <xdr:rowOff>167640</xdr:rowOff>
    </xdr:from>
    <xdr:to>
      <xdr:col>8</xdr:col>
      <xdr:colOff>76200</xdr:colOff>
      <xdr:row>16</xdr:row>
      <xdr:rowOff>153793</xdr:rowOff>
    </xdr:to>
    <xdr:sp macro="" textlink="'Analysis 02'!F16">
      <xdr:nvSpPr>
        <xdr:cNvPr id="69" name="TextBox 68">
          <a:extLst>
            <a:ext uri="{FF2B5EF4-FFF2-40B4-BE49-F238E27FC236}">
              <a16:creationId xmlns:a16="http://schemas.microsoft.com/office/drawing/2014/main" id="{BF72D018-936B-45DA-9FB1-5F780D9F711E}"/>
            </a:ext>
          </a:extLst>
        </xdr:cNvPr>
        <xdr:cNvSpPr txBox="1"/>
      </xdr:nvSpPr>
      <xdr:spPr>
        <a:xfrm>
          <a:off x="4014107" y="2701290"/>
          <a:ext cx="938893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432FE4D-C3F2-4108-817E-112B103EC0EB}" type="TxLink">
            <a:rPr lang="en-US" sz="1800" b="1" i="0" u="none" strike="noStrike">
              <a:solidFill>
                <a:srgbClr val="00B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74%</a:t>
          </a:fld>
          <a:endParaRPr lang="en-IN" sz="1800" b="1" i="0" u="none" strike="noStrike">
            <a:solidFill>
              <a:srgbClr val="00B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75519</xdr:colOff>
      <xdr:row>14</xdr:row>
      <xdr:rowOff>167640</xdr:rowOff>
    </xdr:from>
    <xdr:to>
      <xdr:col>9</xdr:col>
      <xdr:colOff>404812</xdr:colOff>
      <xdr:row>16</xdr:row>
      <xdr:rowOff>153793</xdr:rowOff>
    </xdr:to>
    <xdr:sp macro="" textlink="'Analysis 02'!F15">
      <xdr:nvSpPr>
        <xdr:cNvPr id="70" name="TextBox 69">
          <a:extLst>
            <a:ext uri="{FF2B5EF4-FFF2-40B4-BE49-F238E27FC236}">
              <a16:creationId xmlns:a16="http://schemas.microsoft.com/office/drawing/2014/main" id="{0EED729E-E48D-4D23-9E65-A2514DF6CA78}"/>
            </a:ext>
          </a:extLst>
        </xdr:cNvPr>
        <xdr:cNvSpPr txBox="1"/>
      </xdr:nvSpPr>
      <xdr:spPr>
        <a:xfrm>
          <a:off x="4952319" y="2701290"/>
          <a:ext cx="938893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128393A-D147-4684-911D-B946FD15C55A}" type="TxLink">
            <a:rPr lang="en-US" sz="18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15%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404132</xdr:colOff>
      <xdr:row>14</xdr:row>
      <xdr:rowOff>167640</xdr:rowOff>
    </xdr:from>
    <xdr:to>
      <xdr:col>11</xdr:col>
      <xdr:colOff>123825</xdr:colOff>
      <xdr:row>16</xdr:row>
      <xdr:rowOff>153793</xdr:rowOff>
    </xdr:to>
    <xdr:sp macro="" textlink="'Analysis 02'!F14">
      <xdr:nvSpPr>
        <xdr:cNvPr id="71" name="TextBox 70">
          <a:extLst>
            <a:ext uri="{FF2B5EF4-FFF2-40B4-BE49-F238E27FC236}">
              <a16:creationId xmlns:a16="http://schemas.microsoft.com/office/drawing/2014/main" id="{C77162EE-59F9-41C6-8F44-27DCDD2398E4}"/>
            </a:ext>
          </a:extLst>
        </xdr:cNvPr>
        <xdr:cNvSpPr txBox="1"/>
      </xdr:nvSpPr>
      <xdr:spPr>
        <a:xfrm>
          <a:off x="5890532" y="2701290"/>
          <a:ext cx="938893" cy="348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65FE55B-96E2-4825-B0B0-6F5AD93A8144}" type="TxLink">
            <a:rPr lang="en-US" sz="1800" b="1" i="0" u="none" strike="noStrike">
              <a:solidFill>
                <a:schemeClr val="bg2">
                  <a:lumMod val="90000"/>
                </a:schemeClr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ctr"/>
            <a:t>11%</a:t>
          </a:fld>
          <a:endParaRPr lang="en-IN" sz="1800" b="1" i="0" u="none" strike="noStrike">
            <a:solidFill>
              <a:schemeClr val="bg2">
                <a:lumMod val="90000"/>
              </a:schemeClr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285750</xdr:colOff>
      <xdr:row>9</xdr:row>
      <xdr:rowOff>142875</xdr:rowOff>
    </xdr:from>
    <xdr:to>
      <xdr:col>15</xdr:col>
      <xdr:colOff>447675</xdr:colOff>
      <xdr:row>17</xdr:row>
      <xdr:rowOff>9525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BFC9819-B113-4E93-8F91-6E9DC878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512671</xdr:colOff>
      <xdr:row>24</xdr:row>
      <xdr:rowOff>24968</xdr:rowOff>
    </xdr:from>
    <xdr:to>
      <xdr:col>18</xdr:col>
      <xdr:colOff>402761</xdr:colOff>
      <xdr:row>26</xdr:row>
      <xdr:rowOff>7038</xdr:rowOff>
    </xdr:to>
    <xdr:sp macro="" textlink="'Analysis 02'!GM22">
      <xdr:nvSpPr>
        <xdr:cNvPr id="75" name="TextBox 74">
          <a:extLst>
            <a:ext uri="{FF2B5EF4-FFF2-40B4-BE49-F238E27FC236}">
              <a16:creationId xmlns:a16="http://schemas.microsoft.com/office/drawing/2014/main" id="{CEDEE887-747F-455C-AD6C-7854CB2FCCEE}"/>
            </a:ext>
          </a:extLst>
        </xdr:cNvPr>
        <xdr:cNvSpPr txBox="1"/>
      </xdr:nvSpPr>
      <xdr:spPr>
        <a:xfrm>
          <a:off x="10266271" y="4368368"/>
          <a:ext cx="1109290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32E9B28-2F49-4F97-9CE3-F5547880FE51}" type="TxLink">
            <a:rPr lang="en-US" sz="1200" b="1" i="0" u="none" strike="noStrike">
              <a:solidFill>
                <a:schemeClr val="bg2"/>
              </a:solidFill>
              <a:latin typeface="Aptos Narrow"/>
              <a:cs typeface="Arial" panose="020B0604020202020204" pitchFamily="34" charset="0"/>
            </a:rPr>
            <a:pPr algn="l"/>
            <a:t>Other</a:t>
          </a:fld>
          <a:endParaRPr lang="en-IN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112620</xdr:colOff>
      <xdr:row>24</xdr:row>
      <xdr:rowOff>35100</xdr:rowOff>
    </xdr:from>
    <xdr:to>
      <xdr:col>21</xdr:col>
      <xdr:colOff>209550</xdr:colOff>
      <xdr:row>26</xdr:row>
      <xdr:rowOff>17171</xdr:rowOff>
    </xdr:to>
    <xdr:sp macro="" textlink="'Analysis 02'!GN22">
      <xdr:nvSpPr>
        <xdr:cNvPr id="76" name="TextBox 75">
          <a:extLst>
            <a:ext uri="{FF2B5EF4-FFF2-40B4-BE49-F238E27FC236}">
              <a16:creationId xmlns:a16="http://schemas.microsoft.com/office/drawing/2014/main" id="{A02EA149-69D4-4AC4-907D-B7FAA20B9085}"/>
            </a:ext>
          </a:extLst>
        </xdr:cNvPr>
        <xdr:cNvSpPr txBox="1"/>
      </xdr:nvSpPr>
      <xdr:spPr>
        <a:xfrm>
          <a:off x="11695020" y="4378500"/>
          <a:ext cx="1316130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88BA5EE-702D-4669-A634-37CC18B5B811}" type="TxLink">
            <a:rPr lang="en-US" sz="12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l"/>
            <a:t>12:56 PM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512671</xdr:colOff>
      <xdr:row>26</xdr:row>
      <xdr:rowOff>203</xdr:rowOff>
    </xdr:from>
    <xdr:to>
      <xdr:col>18</xdr:col>
      <xdr:colOff>402761</xdr:colOff>
      <xdr:row>27</xdr:row>
      <xdr:rowOff>163248</xdr:rowOff>
    </xdr:to>
    <xdr:sp macro="" textlink="'Analysis 02'!GM23">
      <xdr:nvSpPr>
        <xdr:cNvPr id="77" name="TextBox 76">
          <a:extLst>
            <a:ext uri="{FF2B5EF4-FFF2-40B4-BE49-F238E27FC236}">
              <a16:creationId xmlns:a16="http://schemas.microsoft.com/office/drawing/2014/main" id="{CBD74F9D-BD33-42DC-B012-2A5447D35213}"/>
            </a:ext>
          </a:extLst>
        </xdr:cNvPr>
        <xdr:cNvSpPr txBox="1"/>
      </xdr:nvSpPr>
      <xdr:spPr>
        <a:xfrm>
          <a:off x="10266271" y="4705553"/>
          <a:ext cx="1109290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8370659-0715-47EC-AA84-33E8CE1774A2}" type="TxLink">
            <a:rPr lang="en-US" sz="1200" b="1" i="0" u="none" strike="noStrike">
              <a:solidFill>
                <a:schemeClr val="bg2"/>
              </a:solidFill>
              <a:latin typeface="Aptos Narrow"/>
              <a:cs typeface="Arial" panose="020B0604020202020204" pitchFamily="34" charset="0"/>
            </a:rPr>
            <a:pPr algn="l"/>
            <a:t>Professional</a:t>
          </a:fld>
          <a:endParaRPr lang="en-IN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112620</xdr:colOff>
      <xdr:row>26</xdr:row>
      <xdr:rowOff>10335</xdr:rowOff>
    </xdr:from>
    <xdr:to>
      <xdr:col>21</xdr:col>
      <xdr:colOff>209550</xdr:colOff>
      <xdr:row>27</xdr:row>
      <xdr:rowOff>173381</xdr:rowOff>
    </xdr:to>
    <xdr:sp macro="" textlink="'Analysis 02'!GN23">
      <xdr:nvSpPr>
        <xdr:cNvPr id="78" name="TextBox 77">
          <a:extLst>
            <a:ext uri="{FF2B5EF4-FFF2-40B4-BE49-F238E27FC236}">
              <a16:creationId xmlns:a16="http://schemas.microsoft.com/office/drawing/2014/main" id="{46E18A8D-1E4C-46A0-A583-6B659BC692E2}"/>
            </a:ext>
          </a:extLst>
        </xdr:cNvPr>
        <xdr:cNvSpPr txBox="1"/>
      </xdr:nvSpPr>
      <xdr:spPr>
        <a:xfrm>
          <a:off x="11695020" y="4715685"/>
          <a:ext cx="1316130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7BB2D80-4D04-454F-A964-C255F45FD033}" type="TxLink">
            <a:rPr lang="en-US" sz="12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l"/>
            <a:t>11:41 AM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512671</xdr:colOff>
      <xdr:row>27</xdr:row>
      <xdr:rowOff>156413</xdr:rowOff>
    </xdr:from>
    <xdr:to>
      <xdr:col>18</xdr:col>
      <xdr:colOff>402761</xdr:colOff>
      <xdr:row>29</xdr:row>
      <xdr:rowOff>138483</xdr:rowOff>
    </xdr:to>
    <xdr:sp macro="" textlink="'Analysis 02'!GM24">
      <xdr:nvSpPr>
        <xdr:cNvPr id="79" name="TextBox 78">
          <a:extLst>
            <a:ext uri="{FF2B5EF4-FFF2-40B4-BE49-F238E27FC236}">
              <a16:creationId xmlns:a16="http://schemas.microsoft.com/office/drawing/2014/main" id="{56D68BD7-9239-4221-8481-EB7DE3AF74C3}"/>
            </a:ext>
          </a:extLst>
        </xdr:cNvPr>
        <xdr:cNvSpPr txBox="1"/>
      </xdr:nvSpPr>
      <xdr:spPr>
        <a:xfrm>
          <a:off x="10266271" y="5042738"/>
          <a:ext cx="1109290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79DE4EB-4D3D-4180-96DD-0B8416A4270E}" type="TxLink">
            <a:rPr lang="en-US" sz="1200" b="1" i="0" u="none" strike="noStrike">
              <a:solidFill>
                <a:schemeClr val="bg2"/>
              </a:solidFill>
              <a:latin typeface="Aptos Narrow"/>
              <a:cs typeface="Arial" panose="020B0604020202020204" pitchFamily="34" charset="0"/>
            </a:rPr>
            <a:pPr algn="l"/>
            <a:t>Retired</a:t>
          </a:fld>
          <a:endParaRPr lang="en-IN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112620</xdr:colOff>
      <xdr:row>27</xdr:row>
      <xdr:rowOff>166545</xdr:rowOff>
    </xdr:from>
    <xdr:to>
      <xdr:col>21</xdr:col>
      <xdr:colOff>209550</xdr:colOff>
      <xdr:row>29</xdr:row>
      <xdr:rowOff>148616</xdr:rowOff>
    </xdr:to>
    <xdr:sp macro="" textlink="'Analysis 02'!GN24">
      <xdr:nvSpPr>
        <xdr:cNvPr id="80" name="TextBox 79">
          <a:extLst>
            <a:ext uri="{FF2B5EF4-FFF2-40B4-BE49-F238E27FC236}">
              <a16:creationId xmlns:a16="http://schemas.microsoft.com/office/drawing/2014/main" id="{C03B2B2E-76E8-4BB0-A3E5-6BC6D133A8D1}"/>
            </a:ext>
          </a:extLst>
        </xdr:cNvPr>
        <xdr:cNvSpPr txBox="1"/>
      </xdr:nvSpPr>
      <xdr:spPr>
        <a:xfrm>
          <a:off x="11695020" y="5052870"/>
          <a:ext cx="1316130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9D686F5-FD87-4EEF-AE20-133789209E11}" type="TxLink">
            <a:rPr lang="en-US" sz="12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l"/>
            <a:t>8:50 AM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512671</xdr:colOff>
      <xdr:row>29</xdr:row>
      <xdr:rowOff>131648</xdr:rowOff>
    </xdr:from>
    <xdr:to>
      <xdr:col>18</xdr:col>
      <xdr:colOff>402761</xdr:colOff>
      <xdr:row>31</xdr:row>
      <xdr:rowOff>113718</xdr:rowOff>
    </xdr:to>
    <xdr:sp macro="" textlink="'Analysis 02'!GM25">
      <xdr:nvSpPr>
        <xdr:cNvPr id="81" name="TextBox 80">
          <a:extLst>
            <a:ext uri="{FF2B5EF4-FFF2-40B4-BE49-F238E27FC236}">
              <a16:creationId xmlns:a16="http://schemas.microsoft.com/office/drawing/2014/main" id="{53D4088A-6D37-4D58-B3A6-903406283E22}"/>
            </a:ext>
          </a:extLst>
        </xdr:cNvPr>
        <xdr:cNvSpPr txBox="1"/>
      </xdr:nvSpPr>
      <xdr:spPr>
        <a:xfrm>
          <a:off x="10266271" y="5379923"/>
          <a:ext cx="1109290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AA1286D-52C0-4256-B297-1DB172B51485}" type="TxLink">
            <a:rPr lang="en-US" sz="1200" b="1" i="0" u="none" strike="noStrike">
              <a:solidFill>
                <a:schemeClr val="bg2"/>
              </a:solidFill>
              <a:latin typeface="Aptos Narrow"/>
              <a:cs typeface="Arial" panose="020B0604020202020204" pitchFamily="34" charset="0"/>
            </a:rPr>
            <a:pPr algn="l"/>
            <a:t>Self-Employed</a:t>
          </a:fld>
          <a:endParaRPr lang="en-IN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112620</xdr:colOff>
      <xdr:row>29</xdr:row>
      <xdr:rowOff>141780</xdr:rowOff>
    </xdr:from>
    <xdr:to>
      <xdr:col>21</xdr:col>
      <xdr:colOff>209550</xdr:colOff>
      <xdr:row>31</xdr:row>
      <xdr:rowOff>123851</xdr:rowOff>
    </xdr:to>
    <xdr:sp macro="" textlink="'Analysis 02'!GN25">
      <xdr:nvSpPr>
        <xdr:cNvPr id="82" name="TextBox 81">
          <a:extLst>
            <a:ext uri="{FF2B5EF4-FFF2-40B4-BE49-F238E27FC236}">
              <a16:creationId xmlns:a16="http://schemas.microsoft.com/office/drawing/2014/main" id="{ADF80409-E78E-4641-8DBE-53E39A48393D}"/>
            </a:ext>
          </a:extLst>
        </xdr:cNvPr>
        <xdr:cNvSpPr txBox="1"/>
      </xdr:nvSpPr>
      <xdr:spPr>
        <a:xfrm>
          <a:off x="11695020" y="5390055"/>
          <a:ext cx="1316130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D57380-C1AC-4A5A-9626-A2D91C659E66}" type="TxLink">
            <a:rPr lang="en-US" sz="12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l"/>
            <a:t>4:55 PM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512671</xdr:colOff>
      <xdr:row>31</xdr:row>
      <xdr:rowOff>106883</xdr:rowOff>
    </xdr:from>
    <xdr:to>
      <xdr:col>18</xdr:col>
      <xdr:colOff>402761</xdr:colOff>
      <xdr:row>33</xdr:row>
      <xdr:rowOff>88953</xdr:rowOff>
    </xdr:to>
    <xdr:sp macro="" textlink="'Analysis 02'!GM26">
      <xdr:nvSpPr>
        <xdr:cNvPr id="83" name="TextBox 82">
          <a:extLst>
            <a:ext uri="{FF2B5EF4-FFF2-40B4-BE49-F238E27FC236}">
              <a16:creationId xmlns:a16="http://schemas.microsoft.com/office/drawing/2014/main" id="{23AC38C5-16F6-4340-B875-18A547FED467}"/>
            </a:ext>
          </a:extLst>
        </xdr:cNvPr>
        <xdr:cNvSpPr txBox="1"/>
      </xdr:nvSpPr>
      <xdr:spPr>
        <a:xfrm>
          <a:off x="10266271" y="5717108"/>
          <a:ext cx="1109290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2864F3F-4CE2-4F43-9696-A3C43634EAC1}" type="TxLink">
            <a:rPr lang="en-US" sz="1200" b="1" i="0" u="none" strike="noStrike">
              <a:solidFill>
                <a:schemeClr val="bg2"/>
              </a:solidFill>
              <a:latin typeface="Aptos Narrow"/>
              <a:cs typeface="Arial" panose="020B0604020202020204" pitchFamily="34" charset="0"/>
            </a:rPr>
            <a:pPr algn="l"/>
            <a:t>Student</a:t>
          </a:fld>
          <a:endParaRPr lang="en-IN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112620</xdr:colOff>
      <xdr:row>31</xdr:row>
      <xdr:rowOff>117015</xdr:rowOff>
    </xdr:from>
    <xdr:to>
      <xdr:col>21</xdr:col>
      <xdr:colOff>209550</xdr:colOff>
      <xdr:row>33</xdr:row>
      <xdr:rowOff>99086</xdr:rowOff>
    </xdr:to>
    <xdr:sp macro="" textlink="'Analysis 02'!GN26">
      <xdr:nvSpPr>
        <xdr:cNvPr id="84" name="TextBox 83">
          <a:extLst>
            <a:ext uri="{FF2B5EF4-FFF2-40B4-BE49-F238E27FC236}">
              <a16:creationId xmlns:a16="http://schemas.microsoft.com/office/drawing/2014/main" id="{7302073E-FA6A-43C4-87D2-6DBFB77AEFE8}"/>
            </a:ext>
          </a:extLst>
        </xdr:cNvPr>
        <xdr:cNvSpPr txBox="1"/>
      </xdr:nvSpPr>
      <xdr:spPr>
        <a:xfrm>
          <a:off x="11695020" y="5727240"/>
          <a:ext cx="1316130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A75606-16FE-4629-A3B5-DF6887A0B85B}" type="TxLink">
            <a:rPr lang="en-US" sz="12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l"/>
            <a:t>8:57 PM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512671</xdr:colOff>
      <xdr:row>33</xdr:row>
      <xdr:rowOff>82118</xdr:rowOff>
    </xdr:from>
    <xdr:to>
      <xdr:col>18</xdr:col>
      <xdr:colOff>402761</xdr:colOff>
      <xdr:row>35</xdr:row>
      <xdr:rowOff>64188</xdr:rowOff>
    </xdr:to>
    <xdr:sp macro="" textlink="'Analysis 02'!GM27">
      <xdr:nvSpPr>
        <xdr:cNvPr id="85" name="TextBox 84">
          <a:extLst>
            <a:ext uri="{FF2B5EF4-FFF2-40B4-BE49-F238E27FC236}">
              <a16:creationId xmlns:a16="http://schemas.microsoft.com/office/drawing/2014/main" id="{81F808CA-50A5-472A-939E-66185AD3ACDD}"/>
            </a:ext>
          </a:extLst>
        </xdr:cNvPr>
        <xdr:cNvSpPr txBox="1"/>
      </xdr:nvSpPr>
      <xdr:spPr>
        <a:xfrm>
          <a:off x="10266271" y="6054293"/>
          <a:ext cx="1109290" cy="34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0D44D1C-9E11-4F82-BC37-C83ED726CE06}" type="TxLink">
            <a:rPr lang="en-US" sz="1200" b="1" i="0" u="none" strike="noStrike">
              <a:solidFill>
                <a:schemeClr val="bg2"/>
              </a:solidFill>
              <a:latin typeface="Aptos Narrow"/>
              <a:cs typeface="Arial" panose="020B0604020202020204" pitchFamily="34" charset="0"/>
            </a:rPr>
            <a:pPr algn="l"/>
            <a:t>Unemployed</a:t>
          </a:fld>
          <a:endParaRPr lang="en-IN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112620</xdr:colOff>
      <xdr:row>33</xdr:row>
      <xdr:rowOff>92250</xdr:rowOff>
    </xdr:from>
    <xdr:to>
      <xdr:col>21</xdr:col>
      <xdr:colOff>209550</xdr:colOff>
      <xdr:row>35</xdr:row>
      <xdr:rowOff>74321</xdr:rowOff>
    </xdr:to>
    <xdr:sp macro="" textlink="'Analysis 02'!GN27">
      <xdr:nvSpPr>
        <xdr:cNvPr id="86" name="TextBox 85">
          <a:extLst>
            <a:ext uri="{FF2B5EF4-FFF2-40B4-BE49-F238E27FC236}">
              <a16:creationId xmlns:a16="http://schemas.microsoft.com/office/drawing/2014/main" id="{9F1B4F2D-38C4-431C-92C6-E9BA0D1B2E2C}"/>
            </a:ext>
          </a:extLst>
        </xdr:cNvPr>
        <xdr:cNvSpPr txBox="1"/>
      </xdr:nvSpPr>
      <xdr:spPr>
        <a:xfrm>
          <a:off x="11695020" y="6064425"/>
          <a:ext cx="1316130" cy="344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A168227-A8E0-436B-9149-E2B8C42635A0}" type="TxLink">
            <a:rPr lang="en-US" sz="1200" b="1" i="0" u="none" strike="noStrike">
              <a:solidFill>
                <a:srgbClr val="A0F0F0"/>
              </a:solidFill>
              <a:latin typeface="Aptos Narrow"/>
              <a:ea typeface="+mn-ea"/>
              <a:cs typeface="Arial" panose="020B0604020202020204" pitchFamily="34" charset="0"/>
            </a:rPr>
            <a:pPr marL="0" indent="0" algn="l"/>
            <a:t>11:44 AM</a:t>
          </a:fld>
          <a:endParaRPr lang="en-IN" sz="1800" b="1" i="0" u="none" strike="noStrike">
            <a:solidFill>
              <a:srgbClr val="A0F0F0"/>
            </a:solidFill>
            <a:latin typeface="Aptos Narrow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19</xdr:col>
      <xdr:colOff>152400</xdr:colOff>
      <xdr:row>21</xdr:row>
      <xdr:rowOff>9525</xdr:rowOff>
    </xdr:from>
    <xdr:to>
      <xdr:col>20</xdr:col>
      <xdr:colOff>187456</xdr:colOff>
      <xdr:row>24</xdr:row>
      <xdr:rowOff>94927</xdr:rowOff>
    </xdr:to>
    <xdr:pic>
      <xdr:nvPicPr>
        <xdr:cNvPr id="87" name="Graphic 86" descr="Alarm clock with solid fill">
          <a:extLst>
            <a:ext uri="{FF2B5EF4-FFF2-40B4-BE49-F238E27FC236}">
              <a16:creationId xmlns:a16="http://schemas.microsoft.com/office/drawing/2014/main" id="{35597B2A-FF22-4CE4-896F-2AD58DB2E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734800" y="3810000"/>
          <a:ext cx="644656" cy="628327"/>
        </a:xfrm>
        <a:prstGeom prst="rect">
          <a:avLst/>
        </a:prstGeom>
      </xdr:spPr>
    </xdr:pic>
    <xdr:clientData/>
  </xdr:twoCellAnchor>
  <xdr:twoCellAnchor>
    <xdr:from>
      <xdr:col>16</xdr:col>
      <xdr:colOff>528638</xdr:colOff>
      <xdr:row>25</xdr:row>
      <xdr:rowOff>152400</xdr:rowOff>
    </xdr:from>
    <xdr:to>
      <xdr:col>20</xdr:col>
      <xdr:colOff>309563</xdr:colOff>
      <xdr:row>25</xdr:row>
      <xdr:rowOff>152400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D5927CCE-DE26-07C9-A362-47274FE2C053}"/>
            </a:ext>
          </a:extLst>
        </xdr:cNvPr>
        <xdr:cNvCxnSpPr/>
      </xdr:nvCxnSpPr>
      <xdr:spPr>
        <a:xfrm>
          <a:off x="10282238" y="4676775"/>
          <a:ext cx="2219325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528638</xdr:colOff>
      <xdr:row>27</xdr:row>
      <xdr:rowOff>129540</xdr:rowOff>
    </xdr:from>
    <xdr:to>
      <xdr:col>20</xdr:col>
      <xdr:colOff>309563</xdr:colOff>
      <xdr:row>27</xdr:row>
      <xdr:rowOff>129540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7A0DA519-D68B-4091-A0C5-884FC204C2E2}"/>
            </a:ext>
          </a:extLst>
        </xdr:cNvPr>
        <xdr:cNvCxnSpPr/>
      </xdr:nvCxnSpPr>
      <xdr:spPr>
        <a:xfrm>
          <a:off x="10282238" y="5015865"/>
          <a:ext cx="2219325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528638</xdr:colOff>
      <xdr:row>29</xdr:row>
      <xdr:rowOff>106680</xdr:rowOff>
    </xdr:from>
    <xdr:to>
      <xdr:col>20</xdr:col>
      <xdr:colOff>309563</xdr:colOff>
      <xdr:row>29</xdr:row>
      <xdr:rowOff>106680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69B98A6C-AE7A-4E9D-84BE-0C67F17171BD}"/>
            </a:ext>
          </a:extLst>
        </xdr:cNvPr>
        <xdr:cNvCxnSpPr/>
      </xdr:nvCxnSpPr>
      <xdr:spPr>
        <a:xfrm>
          <a:off x="10282238" y="5354955"/>
          <a:ext cx="2219325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528638</xdr:colOff>
      <xdr:row>31</xdr:row>
      <xdr:rowOff>83820</xdr:rowOff>
    </xdr:from>
    <xdr:to>
      <xdr:col>20</xdr:col>
      <xdr:colOff>309563</xdr:colOff>
      <xdr:row>31</xdr:row>
      <xdr:rowOff>83820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6AFB295-74CE-4CA1-9C37-B3769E751A45}"/>
            </a:ext>
          </a:extLst>
        </xdr:cNvPr>
        <xdr:cNvCxnSpPr/>
      </xdr:nvCxnSpPr>
      <xdr:spPr>
        <a:xfrm>
          <a:off x="10282238" y="5694045"/>
          <a:ext cx="2219325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528638</xdr:colOff>
      <xdr:row>33</xdr:row>
      <xdr:rowOff>60960</xdr:rowOff>
    </xdr:from>
    <xdr:to>
      <xdr:col>20</xdr:col>
      <xdr:colOff>309563</xdr:colOff>
      <xdr:row>33</xdr:row>
      <xdr:rowOff>60960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C6DDC893-D0DE-46D1-8976-3C98B62DB6D9}"/>
            </a:ext>
          </a:extLst>
        </xdr:cNvPr>
        <xdr:cNvCxnSpPr/>
      </xdr:nvCxnSpPr>
      <xdr:spPr>
        <a:xfrm>
          <a:off x="10282238" y="6033135"/>
          <a:ext cx="2219325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528638</xdr:colOff>
      <xdr:row>35</xdr:row>
      <xdr:rowOff>38100</xdr:rowOff>
    </xdr:from>
    <xdr:to>
      <xdr:col>20</xdr:col>
      <xdr:colOff>309563</xdr:colOff>
      <xdr:row>35</xdr:row>
      <xdr:rowOff>38100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D81E97D0-4E47-420B-8C82-99DD7E796696}"/>
            </a:ext>
          </a:extLst>
        </xdr:cNvPr>
        <xdr:cNvCxnSpPr/>
      </xdr:nvCxnSpPr>
      <xdr:spPr>
        <a:xfrm>
          <a:off x="10282238" y="6372225"/>
          <a:ext cx="2219325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29</xdr:row>
      <xdr:rowOff>133078</xdr:rowOff>
    </xdr:from>
    <xdr:to>
      <xdr:col>15</xdr:col>
      <xdr:colOff>200025</xdr:colOff>
      <xdr:row>34</xdr:row>
      <xdr:rowOff>66675</xdr:rowOff>
    </xdr:to>
    <xdr:sp macro="" textlink="'Analysis 01'!O33">
      <xdr:nvSpPr>
        <xdr:cNvPr id="99" name="TextBox 98">
          <a:extLst>
            <a:ext uri="{FF2B5EF4-FFF2-40B4-BE49-F238E27FC236}">
              <a16:creationId xmlns:a16="http://schemas.microsoft.com/office/drawing/2014/main" id="{38683C4D-CE0A-4936-BABB-2CB6881DEA07}"/>
            </a:ext>
          </a:extLst>
        </xdr:cNvPr>
        <xdr:cNvSpPr txBox="1"/>
      </xdr:nvSpPr>
      <xdr:spPr>
        <a:xfrm>
          <a:off x="4257675" y="5381353"/>
          <a:ext cx="5086350" cy="838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t>Introduce off-peak discounts to</a:t>
          </a:r>
          <a:r>
            <a:rPr lang="en-US" sz="1200" b="0" i="0" u="none" strike="noStrike" baseline="0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t> encourage the use of busses by Students and Retired individuals</a:t>
          </a:r>
          <a:endParaRPr lang="en-IN" sz="11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66675</xdr:colOff>
      <xdr:row>33</xdr:row>
      <xdr:rowOff>38099</xdr:rowOff>
    </xdr:from>
    <xdr:to>
      <xdr:col>15</xdr:col>
      <xdr:colOff>76200</xdr:colOff>
      <xdr:row>34</xdr:row>
      <xdr:rowOff>152399</xdr:rowOff>
    </xdr:to>
    <xdr:sp macro="" textlink="'Analysis 01'!O33">
      <xdr:nvSpPr>
        <xdr:cNvPr id="100" name="TextBox 9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688FF40-4D0B-4956-933E-F5ED4FFCBB4F}"/>
            </a:ext>
          </a:extLst>
        </xdr:cNvPr>
        <xdr:cNvSpPr txBox="1"/>
      </xdr:nvSpPr>
      <xdr:spPr>
        <a:xfrm>
          <a:off x="7991475" y="6010274"/>
          <a:ext cx="1228725" cy="295275"/>
        </a:xfrm>
        <a:prstGeom prst="rect">
          <a:avLst/>
        </a:prstGeom>
        <a:gradFill>
          <a:gsLst>
            <a:gs pos="14000">
              <a:srgbClr val="A0F0F0">
                <a:alpha val="38000"/>
              </a:srgbClr>
            </a:gs>
            <a:gs pos="79000">
              <a:schemeClr val="bg2">
                <a:lumMod val="10000"/>
                <a:alpha val="72000"/>
              </a:schemeClr>
            </a:gs>
          </a:gsLst>
          <a:lin ang="16200000" scaled="1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Aptos Narrow"/>
              <a:cs typeface="Arial" panose="020B0604020202020204" pitchFamily="34" charset="0"/>
            </a:rPr>
            <a:t>Learn More...</a:t>
          </a:r>
          <a:endParaRPr lang="en-IN" sz="11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266701</xdr:colOff>
      <xdr:row>12</xdr:row>
      <xdr:rowOff>47626</xdr:rowOff>
    </xdr:from>
    <xdr:to>
      <xdr:col>1</xdr:col>
      <xdr:colOff>190501</xdr:colOff>
      <xdr:row>15</xdr:row>
      <xdr:rowOff>38101</xdr:rowOff>
    </xdr:to>
    <xdr:pic>
      <xdr:nvPicPr>
        <xdr:cNvPr id="102" name="Graphic 101" descr="Home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A1FF55F-8699-6D1A-8B37-FF42951E9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66701" y="2219326"/>
          <a:ext cx="533400" cy="533400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12</xdr:row>
      <xdr:rowOff>28575</xdr:rowOff>
    </xdr:from>
    <xdr:to>
      <xdr:col>0</xdr:col>
      <xdr:colOff>266700</xdr:colOff>
      <xdr:row>15</xdr:row>
      <xdr:rowOff>85725</xdr:rowOff>
    </xdr:to>
    <xdr:sp macro="" textlink="">
      <xdr:nvSpPr>
        <xdr:cNvPr id="103" name="Rectangle: Rounded Corners 102">
          <a:extLst>
            <a:ext uri="{FF2B5EF4-FFF2-40B4-BE49-F238E27FC236}">
              <a16:creationId xmlns:a16="http://schemas.microsoft.com/office/drawing/2014/main" id="{C19F757A-673C-FFDA-62A0-216269207A02}"/>
            </a:ext>
          </a:extLst>
        </xdr:cNvPr>
        <xdr:cNvSpPr/>
      </xdr:nvSpPr>
      <xdr:spPr>
        <a:xfrm>
          <a:off x="180975" y="2200275"/>
          <a:ext cx="85725" cy="6000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219076</xdr:colOff>
      <xdr:row>20</xdr:row>
      <xdr:rowOff>152401</xdr:rowOff>
    </xdr:from>
    <xdr:to>
      <xdr:col>1</xdr:col>
      <xdr:colOff>180975</xdr:colOff>
      <xdr:row>23</xdr:row>
      <xdr:rowOff>152400</xdr:rowOff>
    </xdr:to>
    <xdr:pic>
      <xdr:nvPicPr>
        <xdr:cNvPr id="105" name="Graphic 104" descr="List with solid fill">
          <a:extLst>
            <a:ext uri="{FF2B5EF4-FFF2-40B4-BE49-F238E27FC236}">
              <a16:creationId xmlns:a16="http://schemas.microsoft.com/office/drawing/2014/main" id="{31A6A5F2-8132-98E3-A2AC-22BFA6797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alphaModFix/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19076" y="3771901"/>
          <a:ext cx="571499" cy="542924"/>
        </a:xfrm>
        <a:prstGeom prst="rect">
          <a:avLst/>
        </a:prstGeom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>
    <xdr:from>
      <xdr:col>0</xdr:col>
      <xdr:colOff>171450</xdr:colOff>
      <xdr:row>20</xdr:row>
      <xdr:rowOff>104775</xdr:rowOff>
    </xdr:from>
    <xdr:to>
      <xdr:col>0</xdr:col>
      <xdr:colOff>257175</xdr:colOff>
      <xdr:row>23</xdr:row>
      <xdr:rowOff>161925</xdr:rowOff>
    </xdr:to>
    <xdr:sp macro="" textlink="">
      <xdr:nvSpPr>
        <xdr:cNvPr id="106" name="Rectangle: Rounded Corners 105">
          <a:extLst>
            <a:ext uri="{FF2B5EF4-FFF2-40B4-BE49-F238E27FC236}">
              <a16:creationId xmlns:a16="http://schemas.microsoft.com/office/drawing/2014/main" id="{8810C5D2-1D19-414F-AC34-F9E9207ED1BE}"/>
            </a:ext>
          </a:extLst>
        </xdr:cNvPr>
        <xdr:cNvSpPr/>
      </xdr:nvSpPr>
      <xdr:spPr>
        <a:xfrm>
          <a:off x="171450" y="3724275"/>
          <a:ext cx="85725" cy="600075"/>
        </a:xfrm>
        <a:prstGeom prst="roundRect">
          <a:avLst/>
        </a:prstGeom>
        <a:solidFill>
          <a:srgbClr val="0D0D0D"/>
        </a:solidFill>
        <a:ln>
          <a:noFill/>
        </a:ln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10886</xdr:rowOff>
    </xdr:from>
    <xdr:to>
      <xdr:col>14</xdr:col>
      <xdr:colOff>38100</xdr:colOff>
      <xdr:row>36</xdr:row>
      <xdr:rowOff>81643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71ABBE7F-9A82-4782-9BF5-D18D963CFA11}"/>
            </a:ext>
          </a:extLst>
        </xdr:cNvPr>
        <xdr:cNvSpPr/>
      </xdr:nvSpPr>
      <xdr:spPr>
        <a:xfrm flipH="1">
          <a:off x="1684020" y="10886"/>
          <a:ext cx="6888480" cy="6654437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182880</xdr:colOff>
      <xdr:row>0</xdr:row>
      <xdr:rowOff>0</xdr:rowOff>
    </xdr:from>
    <xdr:to>
      <xdr:col>15</xdr:col>
      <xdr:colOff>365760</xdr:colOff>
      <xdr:row>36</xdr:row>
      <xdr:rowOff>81643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6F2E8899-61AD-4DB8-AD67-1ABDED21B6C9}"/>
            </a:ext>
          </a:extLst>
        </xdr:cNvPr>
        <xdr:cNvSpPr/>
      </xdr:nvSpPr>
      <xdr:spPr>
        <a:xfrm flipH="1">
          <a:off x="2621280" y="0"/>
          <a:ext cx="688848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39000">
              <a:srgbClr val="2A2A2A"/>
            </a:gs>
            <a:gs pos="75000">
              <a:srgbClr val="595959"/>
            </a:gs>
            <a:gs pos="87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495300</xdr:colOff>
      <xdr:row>0</xdr:row>
      <xdr:rowOff>0</xdr:rowOff>
    </xdr:from>
    <xdr:to>
      <xdr:col>16</xdr:col>
      <xdr:colOff>0</xdr:colOff>
      <xdr:row>36</xdr:row>
      <xdr:rowOff>81643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D27252A2-8577-4F7A-864B-D6464564C65A}"/>
            </a:ext>
          </a:extLst>
        </xdr:cNvPr>
        <xdr:cNvSpPr/>
      </xdr:nvSpPr>
      <xdr:spPr>
        <a:xfrm flipH="1">
          <a:off x="3543300" y="0"/>
          <a:ext cx="621030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74000">
              <a:schemeClr val="bg2">
                <a:lumMod val="50000"/>
              </a:schemeClr>
            </a:gs>
            <a:gs pos="96000">
              <a:schemeClr val="bg2">
                <a:lumMod val="10000"/>
              </a:schemeClr>
            </a:gs>
            <a:gs pos="29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121920</xdr:colOff>
      <xdr:row>0</xdr:row>
      <xdr:rowOff>0</xdr:rowOff>
    </xdr:from>
    <xdr:to>
      <xdr:col>17</xdr:col>
      <xdr:colOff>236220</xdr:colOff>
      <xdr:row>36</xdr:row>
      <xdr:rowOff>81643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D116E8AD-ABF7-4CC3-AECA-4F01BA1A69CF}"/>
            </a:ext>
          </a:extLst>
        </xdr:cNvPr>
        <xdr:cNvSpPr/>
      </xdr:nvSpPr>
      <xdr:spPr>
        <a:xfrm flipH="1">
          <a:off x="4389120" y="0"/>
          <a:ext cx="621030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61000">
              <a:srgbClr val="4B4B4B"/>
            </a:gs>
            <a:gs pos="19000">
              <a:srgbClr val="3F3F3F"/>
            </a:gs>
            <a:gs pos="84000">
              <a:schemeClr val="bg2">
                <a:lumMod val="10000"/>
              </a:scheme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434340</xdr:colOff>
      <xdr:row>0</xdr:row>
      <xdr:rowOff>0</xdr:rowOff>
    </xdr:from>
    <xdr:to>
      <xdr:col>21</xdr:col>
      <xdr:colOff>434340</xdr:colOff>
      <xdr:row>36</xdr:row>
      <xdr:rowOff>81643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4AB381C1-BDF6-48FF-B2FF-4F64D07EF789}"/>
            </a:ext>
          </a:extLst>
        </xdr:cNvPr>
        <xdr:cNvSpPr/>
      </xdr:nvSpPr>
      <xdr:spPr>
        <a:xfrm flipH="1">
          <a:off x="5311140" y="0"/>
          <a:ext cx="7924800" cy="6665323"/>
        </a:xfrm>
        <a:prstGeom prst="homePlate">
          <a:avLst>
            <a:gd name="adj" fmla="val 23386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17000">
              <a:srgbClr val="2A2A2A"/>
            </a:gs>
            <a:gs pos="65000">
              <a:srgbClr val="595959"/>
            </a:gs>
            <a:gs pos="95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342899</xdr:colOff>
      <xdr:row>3</xdr:row>
      <xdr:rowOff>176894</xdr:rowOff>
    </xdr:from>
    <xdr:to>
      <xdr:col>20</xdr:col>
      <xdr:colOff>457200</xdr:colOff>
      <xdr:row>34</xdr:row>
      <xdr:rowOff>104775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55E3F05-D105-450B-B983-3EB9709AC7AE}"/>
            </a:ext>
          </a:extLst>
        </xdr:cNvPr>
        <xdr:cNvSpPr/>
      </xdr:nvSpPr>
      <xdr:spPr>
        <a:xfrm>
          <a:off x="952499" y="719819"/>
          <a:ext cx="11696701" cy="5538106"/>
        </a:xfrm>
        <a:prstGeom prst="roundRect">
          <a:avLst>
            <a:gd name="adj" fmla="val 19984"/>
          </a:avLst>
        </a:prstGeom>
        <a:solidFill>
          <a:schemeClr val="tx1">
            <a:lumMod val="85000"/>
            <a:lumOff val="15000"/>
            <a:alpha val="92000"/>
          </a:schemeClr>
        </a:solidFill>
        <a:ln>
          <a:noFill/>
        </a:ln>
        <a:effectLst>
          <a:outerShdw blurRad="50800" dist="76200" dir="2700000" algn="tl" rotWithShape="0">
            <a:schemeClr val="bg1">
              <a:alpha val="40000"/>
            </a:scheme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/>
            <a:t>Based</a:t>
          </a:r>
          <a:r>
            <a:rPr lang="en-IN" sz="1800" baseline="0"/>
            <a:t> on the analysis, to o</a:t>
          </a:r>
          <a:r>
            <a:rPr lang="en-IN" sz="1800"/>
            <a:t>ptimize the transportation service, consider these key  points</a:t>
          </a:r>
        </a:p>
        <a:p>
          <a:pPr algn="l"/>
          <a:endParaRPr lang="en-IN" sz="1800"/>
        </a:p>
        <a:p>
          <a:pPr algn="l"/>
          <a:endParaRPr lang="en-IN" sz="1800"/>
        </a:p>
        <a:p>
          <a:pPr marL="914400" lvl="2" indent="0" algn="l">
            <a:buFontTx/>
            <a:buNone/>
          </a:pPr>
          <a:r>
            <a:rPr lang="en-IN" sz="1800"/>
            <a:t>Enhance Frequency on Popular Routes : Increase services on the East-West and</a:t>
          </a:r>
          <a:r>
            <a:rPr lang="en-IN" sz="1800" baseline="0"/>
            <a:t> Central lines to accommodate high ridership.</a:t>
          </a:r>
        </a:p>
        <a:p>
          <a:pPr marL="914400" lvl="2" indent="0" algn="l">
            <a:buFontTx/>
            <a:buNone/>
          </a:pPr>
          <a:endParaRPr lang="en-IN" sz="1800" baseline="0"/>
        </a:p>
        <a:p>
          <a:pPr marL="914400" lvl="2" indent="0" algn="l">
            <a:buFontTx/>
            <a:buNone/>
          </a:pPr>
          <a:r>
            <a:rPr lang="en-IN" sz="1800" baseline="0"/>
            <a:t>Develop Targetted Marketing : Create campaigns focussed on the primary demographic (males aged 30-39) while also including initiatives to attract more female and non-binary riders.</a:t>
          </a:r>
        </a:p>
        <a:p>
          <a:pPr marL="914400" lvl="2" indent="0" algn="l">
            <a:buFontTx/>
            <a:buNone/>
          </a:pPr>
          <a:endParaRPr lang="en-IN" sz="1800" baseline="0"/>
        </a:p>
        <a:p>
          <a:pPr marL="914400" lvl="2" indent="0" algn="l">
            <a:buFontTx/>
            <a:buNone/>
          </a:pPr>
          <a:r>
            <a:rPr lang="en-IN" sz="1800" baseline="0"/>
            <a:t>Implement Dynamic Pricing : Introduce off-peak hours discounts to encourage increased use of busses by Students and Retired individuals.</a:t>
          </a:r>
        </a:p>
        <a:p>
          <a:pPr marL="914400" lvl="2" indent="0" algn="l">
            <a:buFontTx/>
            <a:buNone/>
          </a:pPr>
          <a:endParaRPr lang="en-IN" sz="1800" baseline="0"/>
        </a:p>
        <a:p>
          <a:pPr marL="914400" lvl="2" indent="0" algn="l">
            <a:buFontTx/>
            <a:buNone/>
          </a:pPr>
          <a:r>
            <a:rPr lang="en-IN" sz="1800" baseline="0"/>
            <a:t>Align Services with Peak Times : Adjust bus schedules to better serve the peak times identified for each ocuupational groups, especially professionals and the self-employed.</a:t>
          </a:r>
        </a:p>
        <a:p>
          <a:pPr marL="914400" lvl="2" indent="0" algn="l">
            <a:buFontTx/>
            <a:buNone/>
          </a:pPr>
          <a:endParaRPr lang="en-IN" sz="1800" baseline="0"/>
        </a:p>
        <a:p>
          <a:pPr marL="914400" lvl="2" indent="0" algn="l">
            <a:buFontTx/>
            <a:buNone/>
          </a:pPr>
          <a:r>
            <a:rPr lang="en-IN" sz="1800" baseline="0"/>
            <a:t>Evaluate Low - Performing routes : Assess whether to reduce services on less popular routes like the North Circular and South Line, reallocating resources to busier routes.</a:t>
          </a:r>
        </a:p>
        <a:p>
          <a:pPr algn="l"/>
          <a:endParaRPr lang="en-IN" sz="1800"/>
        </a:p>
      </xdr:txBody>
    </xdr:sp>
    <xdr:clientData/>
  </xdr:twoCellAnchor>
  <xdr:twoCellAnchor>
    <xdr:from>
      <xdr:col>0</xdr:col>
      <xdr:colOff>182880</xdr:colOff>
      <xdr:row>2</xdr:row>
      <xdr:rowOff>28303</xdr:rowOff>
    </xdr:from>
    <xdr:to>
      <xdr:col>1</xdr:col>
      <xdr:colOff>213360</xdr:colOff>
      <xdr:row>35</xdr:row>
      <xdr:rowOff>160020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CEA4541-7E2B-47D2-91CC-E7A4652139E2}"/>
            </a:ext>
          </a:extLst>
        </xdr:cNvPr>
        <xdr:cNvGrpSpPr/>
      </xdr:nvGrpSpPr>
      <xdr:grpSpPr>
        <a:xfrm>
          <a:off x="182880" y="394063"/>
          <a:ext cx="640080" cy="6166757"/>
          <a:chOff x="182880" y="243840"/>
          <a:chExt cx="640080" cy="5196840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4EDDC982-0B92-1792-6E4A-628D29CF4567}"/>
              </a:ext>
            </a:extLst>
          </xdr:cNvPr>
          <xdr:cNvSpPr/>
        </xdr:nvSpPr>
        <xdr:spPr>
          <a:xfrm>
            <a:off x="228600" y="243840"/>
            <a:ext cx="594360" cy="5196840"/>
          </a:xfrm>
          <a:prstGeom prst="roundRect">
            <a:avLst>
              <a:gd name="adj" fmla="val 16787"/>
            </a:avLst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EFA0A513-269B-4C85-6B78-3BF0EB14688C}"/>
              </a:ext>
            </a:extLst>
          </xdr:cNvPr>
          <xdr:cNvSpPr/>
        </xdr:nvSpPr>
        <xdr:spPr>
          <a:xfrm>
            <a:off x="182880" y="243840"/>
            <a:ext cx="594360" cy="5196840"/>
          </a:xfrm>
          <a:prstGeom prst="roundRect">
            <a:avLst>
              <a:gd name="adj" fmla="val 16787"/>
            </a:avLst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4</xdr:col>
      <xdr:colOff>370354</xdr:colOff>
      <xdr:row>7</xdr:row>
      <xdr:rowOff>150681</xdr:rowOff>
    </xdr:from>
    <xdr:to>
      <xdr:col>17</xdr:col>
      <xdr:colOff>406213</xdr:colOff>
      <xdr:row>8</xdr:row>
      <xdr:rowOff>20766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4AC0686-3A34-4F7E-90F2-CEF2967EC46B}"/>
            </a:ext>
          </a:extLst>
        </xdr:cNvPr>
        <xdr:cNvSpPr/>
      </xdr:nvSpPr>
      <xdr:spPr>
        <a:xfrm>
          <a:off x="2808754" y="1417506"/>
          <a:ext cx="7960659" cy="51060"/>
        </a:xfrm>
        <a:prstGeom prst="rect">
          <a:avLst/>
        </a:prstGeom>
        <a:gradFill>
          <a:gsLst>
            <a:gs pos="0">
              <a:srgbClr val="A0F0F0"/>
            </a:gs>
            <a:gs pos="28000">
              <a:srgbClr val="2A2A2A"/>
            </a:gs>
            <a:gs pos="60000">
              <a:srgbClr val="595959"/>
            </a:gs>
            <a:gs pos="94000">
              <a:srgbClr val="A0F0F0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362348</xdr:colOff>
      <xdr:row>0</xdr:row>
      <xdr:rowOff>71940</xdr:rowOff>
    </xdr:from>
    <xdr:to>
      <xdr:col>11</xdr:col>
      <xdr:colOff>447675</xdr:colOff>
      <xdr:row>2</xdr:row>
      <xdr:rowOff>54485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2C1137-482C-4DF4-A19B-1FA4B936943C}"/>
            </a:ext>
          </a:extLst>
        </xdr:cNvPr>
        <xdr:cNvSpPr txBox="1"/>
      </xdr:nvSpPr>
      <xdr:spPr>
        <a:xfrm>
          <a:off x="971948" y="71940"/>
          <a:ext cx="6181327" cy="34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rgbClr val="A0F0F0"/>
              </a:solidFill>
              <a:latin typeface="Arial Black" panose="020B0A04020102020204" pitchFamily="34" charset="0"/>
              <a:cs typeface="Arial" panose="020B0604020202020204" pitchFamily="34" charset="0"/>
            </a:rPr>
            <a:t>Transportation Dashboard Analysis -</a:t>
          </a:r>
          <a:r>
            <a:rPr lang="en-IN" sz="1600" b="1" baseline="0">
              <a:solidFill>
                <a:srgbClr val="A0F0F0"/>
              </a:solidFill>
              <a:latin typeface="Arial Black" panose="020B0A04020102020204" pitchFamily="34" charset="0"/>
              <a:cs typeface="Arial" panose="020B0604020202020204" pitchFamily="34" charset="0"/>
            </a:rPr>
            <a:t> Key Suggestions</a:t>
          </a:r>
          <a:endParaRPr lang="en-IN" sz="1600" b="1">
            <a:solidFill>
              <a:srgbClr val="A0F0F0"/>
            </a:soli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495299</xdr:colOff>
      <xdr:row>10</xdr:row>
      <xdr:rowOff>57149</xdr:rowOff>
    </xdr:from>
    <xdr:to>
      <xdr:col>3</xdr:col>
      <xdr:colOff>295274</xdr:colOff>
      <xdr:row>12</xdr:row>
      <xdr:rowOff>104774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145006BB-E838-6A7F-7614-8E45EA9F8A29}"/>
            </a:ext>
          </a:extLst>
        </xdr:cNvPr>
        <xdr:cNvSpPr/>
      </xdr:nvSpPr>
      <xdr:spPr>
        <a:xfrm>
          <a:off x="1714499" y="1866899"/>
          <a:ext cx="409575" cy="409575"/>
        </a:xfrm>
        <a:prstGeom prst="ellipse">
          <a:avLst/>
        </a:prstGeom>
        <a:solidFill>
          <a:srgbClr val="A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1</a:t>
          </a:r>
        </a:p>
      </xdr:txBody>
    </xdr:sp>
    <xdr:clientData/>
  </xdr:twoCellAnchor>
  <xdr:twoCellAnchor>
    <xdr:from>
      <xdr:col>2</xdr:col>
      <xdr:colOff>495299</xdr:colOff>
      <xdr:row>19</xdr:row>
      <xdr:rowOff>80962</xdr:rowOff>
    </xdr:from>
    <xdr:to>
      <xdr:col>3</xdr:col>
      <xdr:colOff>295274</xdr:colOff>
      <xdr:row>21</xdr:row>
      <xdr:rowOff>128587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C233C583-55B6-4BE3-9A0D-C8A37067DA6F}"/>
            </a:ext>
          </a:extLst>
        </xdr:cNvPr>
        <xdr:cNvSpPr/>
      </xdr:nvSpPr>
      <xdr:spPr>
        <a:xfrm>
          <a:off x="1714499" y="3519487"/>
          <a:ext cx="409575" cy="409575"/>
        </a:xfrm>
        <a:prstGeom prst="ellipse">
          <a:avLst/>
        </a:prstGeom>
        <a:solidFill>
          <a:srgbClr val="A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3</a:t>
          </a:r>
        </a:p>
      </xdr:txBody>
    </xdr:sp>
    <xdr:clientData/>
  </xdr:twoCellAnchor>
  <xdr:twoCellAnchor>
    <xdr:from>
      <xdr:col>2</xdr:col>
      <xdr:colOff>495299</xdr:colOff>
      <xdr:row>24</xdr:row>
      <xdr:rowOff>2381</xdr:rowOff>
    </xdr:from>
    <xdr:to>
      <xdr:col>3</xdr:col>
      <xdr:colOff>295274</xdr:colOff>
      <xdr:row>26</xdr:row>
      <xdr:rowOff>50006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432E16C2-08BD-4272-AF59-055EF12A9FB3}"/>
            </a:ext>
          </a:extLst>
        </xdr:cNvPr>
        <xdr:cNvSpPr/>
      </xdr:nvSpPr>
      <xdr:spPr>
        <a:xfrm>
          <a:off x="1714499" y="4345781"/>
          <a:ext cx="409575" cy="409575"/>
        </a:xfrm>
        <a:prstGeom prst="ellipse">
          <a:avLst/>
        </a:prstGeom>
        <a:solidFill>
          <a:srgbClr val="A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4</a:t>
          </a:r>
        </a:p>
      </xdr:txBody>
    </xdr:sp>
    <xdr:clientData/>
  </xdr:twoCellAnchor>
  <xdr:twoCellAnchor>
    <xdr:from>
      <xdr:col>2</xdr:col>
      <xdr:colOff>495299</xdr:colOff>
      <xdr:row>28</xdr:row>
      <xdr:rowOff>104774</xdr:rowOff>
    </xdr:from>
    <xdr:to>
      <xdr:col>3</xdr:col>
      <xdr:colOff>295274</xdr:colOff>
      <xdr:row>30</xdr:row>
      <xdr:rowOff>152399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1B1D1C62-1544-4D0F-AEDD-B3E89E518519}"/>
            </a:ext>
          </a:extLst>
        </xdr:cNvPr>
        <xdr:cNvSpPr/>
      </xdr:nvSpPr>
      <xdr:spPr>
        <a:xfrm>
          <a:off x="1714499" y="5172074"/>
          <a:ext cx="409575" cy="409575"/>
        </a:xfrm>
        <a:prstGeom prst="ellipse">
          <a:avLst/>
        </a:prstGeom>
        <a:solidFill>
          <a:srgbClr val="A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5</a:t>
          </a:r>
        </a:p>
      </xdr:txBody>
    </xdr:sp>
    <xdr:clientData/>
  </xdr:twoCellAnchor>
  <xdr:twoCellAnchor>
    <xdr:from>
      <xdr:col>2</xdr:col>
      <xdr:colOff>495299</xdr:colOff>
      <xdr:row>14</xdr:row>
      <xdr:rowOff>159543</xdr:rowOff>
    </xdr:from>
    <xdr:to>
      <xdr:col>3</xdr:col>
      <xdr:colOff>295274</xdr:colOff>
      <xdr:row>17</xdr:row>
      <xdr:rowOff>26193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3B689EDA-DAC2-4EFB-B6EB-CA7C6565C4D3}"/>
            </a:ext>
          </a:extLst>
        </xdr:cNvPr>
        <xdr:cNvSpPr/>
      </xdr:nvSpPr>
      <xdr:spPr>
        <a:xfrm>
          <a:off x="1714499" y="2693193"/>
          <a:ext cx="409575" cy="409575"/>
        </a:xfrm>
        <a:prstGeom prst="ellipse">
          <a:avLst/>
        </a:prstGeom>
        <a:solidFill>
          <a:srgbClr val="A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2</a:t>
          </a:r>
        </a:p>
      </xdr:txBody>
    </xdr:sp>
    <xdr:clientData/>
  </xdr:twoCellAnchor>
  <xdr:twoCellAnchor editAs="oneCell">
    <xdr:from>
      <xdr:col>0</xdr:col>
      <xdr:colOff>255271</xdr:colOff>
      <xdr:row>13</xdr:row>
      <xdr:rowOff>11431</xdr:rowOff>
    </xdr:from>
    <xdr:to>
      <xdr:col>1</xdr:col>
      <xdr:colOff>179071</xdr:colOff>
      <xdr:row>16</xdr:row>
      <xdr:rowOff>1906</xdr:rowOff>
    </xdr:to>
    <xdr:pic>
      <xdr:nvPicPr>
        <xdr:cNvPr id="13" name="Graphic 12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3683C2-E506-4F55-850D-54F80CC1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5271" y="2388871"/>
          <a:ext cx="533400" cy="539115"/>
        </a:xfrm>
        <a:prstGeom prst="rect">
          <a:avLst/>
        </a:prstGeom>
        <a:effectLst/>
      </xdr:spPr>
    </xdr:pic>
    <xdr:clientData/>
  </xdr:twoCellAnchor>
  <xdr:twoCellAnchor>
    <xdr:from>
      <xdr:col>0</xdr:col>
      <xdr:colOff>190500</xdr:colOff>
      <xdr:row>12</xdr:row>
      <xdr:rowOff>175260</xdr:rowOff>
    </xdr:from>
    <xdr:to>
      <xdr:col>0</xdr:col>
      <xdr:colOff>276225</xdr:colOff>
      <xdr:row>16</xdr:row>
      <xdr:rowOff>49530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6AB0DF0-249D-4D15-8C20-6D27394358A5}"/>
            </a:ext>
          </a:extLst>
        </xdr:cNvPr>
        <xdr:cNvSpPr/>
      </xdr:nvSpPr>
      <xdr:spPr>
        <a:xfrm>
          <a:off x="190500" y="2369820"/>
          <a:ext cx="85725" cy="605790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190500</xdr:colOff>
      <xdr:row>21</xdr:row>
      <xdr:rowOff>68580</xdr:rowOff>
    </xdr:from>
    <xdr:to>
      <xdr:col>0</xdr:col>
      <xdr:colOff>276225</xdr:colOff>
      <xdr:row>24</xdr:row>
      <xdr:rowOff>127635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FA99108-D917-4A04-8D27-5693DFD0E7E3}"/>
            </a:ext>
          </a:extLst>
        </xdr:cNvPr>
        <xdr:cNvSpPr/>
      </xdr:nvSpPr>
      <xdr:spPr>
        <a:xfrm>
          <a:off x="190500" y="3909060"/>
          <a:ext cx="85725" cy="60769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226695</xdr:colOff>
      <xdr:row>21</xdr:row>
      <xdr:rowOff>97427</xdr:rowOff>
    </xdr:from>
    <xdr:to>
      <xdr:col>1</xdr:col>
      <xdr:colOff>188594</xdr:colOff>
      <xdr:row>24</xdr:row>
      <xdr:rowOff>97426</xdr:rowOff>
    </xdr:to>
    <xdr:pic>
      <xdr:nvPicPr>
        <xdr:cNvPr id="16" name="Graphic 15" descr="Lis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E7C07D-5AF6-40CC-95D9-FF04ACF03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6695" y="3937907"/>
          <a:ext cx="571499" cy="548639"/>
        </a:xfrm>
        <a:prstGeom prst="rect">
          <a:avLst/>
        </a:prstGeom>
        <a:effectLst/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47470023145" createdVersion="8" refreshedVersion="8" minRefreshableVersion="3" recordCount="0" supportSubquery="1" supportAdvancedDrill="1" xr:uid="{82F19AEE-49DD-4A98-802E-BDC845164F27}">
  <cacheSource type="external" connectionId="7"/>
  <cacheFields count="4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Facttable_ridership].[Operation Moment].[Operation Moment]" caption="Operation Moment" numFmtId="0" hierarchy="31" level="1">
      <sharedItems count="2">
        <s v="AM"/>
        <s v="PM"/>
      </sharedItems>
    </cacheField>
    <cacheField name="[Measures].[Total Riders (Passengers)]" caption="Total Riders (Passengers)" numFmtId="0" hierarchy="40" level="32767"/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3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2685189" createdVersion="8" refreshedVersion="8" minRefreshableVersion="3" recordCount="0" supportSubquery="1" supportAdvancedDrill="1" xr:uid="{BE39C74E-A9AD-4519-83CD-13468E1BE7FA}">
  <cacheSource type="external" connectionId="7"/>
  <cacheFields count="2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South Line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152778" createdVersion="8" refreshedVersion="8" minRefreshableVersion="3" recordCount="0" supportSubquery="1" supportAdvancedDrill="1" xr:uid="{6B96F2F7-9C03-4D0B-B83B-D249336B1889}">
  <cacheSource type="external" connectionId="7"/>
  <cacheFields count="2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0370372" createdVersion="8" refreshedVersion="8" minRefreshableVersion="3" recordCount="0" supportSubquery="1" supportAdvancedDrill="1" xr:uid="{148C3DB7-D2A0-42D2-A371-2AAE9AD783CF}">
  <cacheSource type="external" connectionId="7"/>
  <cacheFields count="2">
    <cacheField name="[Measures].[Total Riders (Passengers)]" caption="Total Riders (Passengers)" numFmtId="0" hierarchy="40" level="32767"/>
    <cacheField name="[Measures].[Average Riders Per Trip]" caption="Average Riders Per Trip" numFmtId="0" hierarchy="41" level="32767"/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 oneField="1">
      <fieldsUsage count="1">
        <fieldUsage x="1"/>
      </fieldsUsage>
    </cacheHierarchy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68613888888" createdVersion="8" refreshedVersion="8" minRefreshableVersion="3" recordCount="0" supportSubquery="1" supportAdvancedDrill="1" xr:uid="{D29E582F-EDE8-45A9-AE65-64D1BEE6A9B1}">
  <cacheSource type="external" connectionId="7"/>
  <cacheFields count="3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Dim_demographics].[Occupation].[Occupation]" caption="Occupation" numFmtId="0" hierarchy="15" level="1">
      <sharedItems count="6">
        <s v="Other"/>
        <s v="Professional"/>
        <s v="Retired"/>
        <s v="Self-Employed"/>
        <s v="Student"/>
        <s v="Unemployed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2" memberValueDatatype="130" unbalanced="0">
      <fieldsUsage count="2">
        <fieldUsage x="-1"/>
        <fieldUsage x="2"/>
      </fieldsUsage>
    </cacheHierarchy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73432986111" createdVersion="8" refreshedVersion="8" minRefreshableVersion="3" recordCount="0" supportSubquery="1" supportAdvancedDrill="1" xr:uid="{F8408D73-0C68-448A-9E8B-4B451D25801F}">
  <cacheSource type="external" connectionId="7"/>
  <cacheFields count="3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Dim_demographics].[Age Group].[Age Group]" caption="Age Group" numFmtId="0" hierarchy="16" level="1">
      <sharedItems count="6">
        <s v="0-19"/>
        <s v="20-29"/>
        <s v="30-39"/>
        <s v="40-49"/>
        <s v="50-59"/>
        <s v="Above 60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2" memberValueDatatype="130" unbalanced="0">
      <fieldsUsage count="2">
        <fieldUsage x="-1"/>
        <fieldUsage x="2"/>
      </fieldsUsage>
    </cacheHierarchy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90344791667" createdVersion="8" refreshedVersion="8" minRefreshableVersion="3" recordCount="0" supportSubquery="1" supportAdvancedDrill="1" xr:uid="{2ED96D2A-BB3F-4798-8328-12545E9467E8}">
  <cacheSource type="external" connectionId="7"/>
  <cacheFields count="5">
    <cacheField name="[Measures].[Total Riders (Passengers)]" caption="Total Riders (Passengers)" numFmtId="0" hierarchy="40" level="32767"/>
    <cacheField name="[Measures].[Average Riders Per Trip]" caption="Average Riders Per Trip" numFmtId="0" hierarchy="41" level="32767"/>
    <cacheField name="[Measures].[Total Transaction]" caption="Total Transaction" numFmtId="0" hierarchy="38" level="32767"/>
    <cacheField name="[Measures].[Average Age]" caption="Average Age" numFmtId="0" hierarchy="39" level="32767"/>
    <cacheField name="[Measures].[Total Busses]" caption="Total Busses" numFmtId="0" hierarchy="42" level="32767"/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 oneField="1">
      <fieldsUsage count="1">
        <fieldUsage x="2"/>
      </fieldsUsage>
    </cacheHierarchy>
    <cacheHierarchy uniqueName="[Measures].[Average Age]" caption="Average Age" measure="1" displayFolder="" measureGroup="Calculations" count="0" oneField="1">
      <fieldsUsage count="1">
        <fieldUsage x="3"/>
      </fieldsUsage>
    </cacheHierarchy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 oneField="1">
      <fieldsUsage count="1">
        <fieldUsage x="1"/>
      </fieldsUsage>
    </cacheHierarchy>
    <cacheHierarchy uniqueName="[Measures].[Total Busses]" caption="Total Busses" measure="1" displayFolder="" measureGroup="Calculations" count="0" oneField="1">
      <fieldsUsage count="1">
        <fieldUsage x="4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60108796296" createdVersion="8" refreshedVersion="8" minRefreshableVersion="3" recordCount="0" supportSubquery="1" supportAdvancedDrill="1" xr:uid="{3FCA9C8B-D9E6-42D2-B894-B2697933BB54}">
  <cacheSource type="external" connectionId="7"/>
  <cacheFields count="3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Dim_demographics].[Gender].[Gender]" caption="Gender" numFmtId="0" hierarchy="14" level="1">
      <sharedItems count="3">
        <s v="Female"/>
        <s v="Male"/>
        <s v="Other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2" memberValueDatatype="130" unbalanced="0">
      <fieldsUsage count="2">
        <fieldUsage x="-1"/>
        <fieldUsage x="2"/>
      </fieldsUsage>
    </cacheHierarchy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90087928241" createdVersion="8" refreshedVersion="8" minRefreshableVersion="3" recordCount="0" supportSubquery="1" supportAdvancedDrill="1" xr:uid="{47AAC8C2-9F80-4992-9F59-73C0232F3485}">
  <cacheSource type="external" connectionId="7"/>
  <cacheFields count="2">
    <cacheField name="[Dim_buses].[BusNumber].[BusNumber]" caption="BusNumber" numFmtId="0" hierarchy="3" level="1">
      <sharedItems count="5">
        <s v="Bus 10"/>
        <s v="Bus 16"/>
        <s v="Bus 18"/>
        <s v="Bus 2"/>
        <s v="Bus 37"/>
      </sharedItems>
    </cacheField>
    <cacheField name="[Measures].[Average of Percentage Utilization]" caption="Average of Percentage Utilization" numFmtId="0" hierarchy="61" level="32767"/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2" memberValueDatatype="130" unbalanced="0">
      <fieldsUsage count="2">
        <fieldUsage x="-1"/>
        <fieldUsage x="0"/>
      </fieldsUsage>
    </cacheHierarchy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902127083333" createdVersion="8" refreshedVersion="8" minRefreshableVersion="3" recordCount="0" supportSubquery="1" supportAdvancedDrill="1" xr:uid="{323FACB0-7821-4CC7-AE02-13B75A2C5087}">
  <cacheSource type="external" connectionId="7"/>
  <cacheFields count="4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0">
        <s v="Airport Express"/>
        <s v="Beachfront Route"/>
        <s v="Central Line"/>
        <s v="City Shuttle"/>
        <s v="East-West Express"/>
        <s v="Market Line"/>
        <s v="North Circular"/>
        <s v="South Line"/>
        <s v="Suburban Line"/>
        <s v="University Line"/>
      </sharedItems>
    </cacheField>
    <cacheField name="[Dim_demographics].[Gender].[Gender]" caption="Gender" numFmtId="0" hierarchy="14" level="1">
      <sharedItems count="3">
        <s v="Female"/>
        <s v="Male"/>
        <s v="Other"/>
      </sharedItems>
    </cacheField>
    <cacheField name="Dummy0" numFmtId="0" hierarchy="6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2" memberValueDatatype="130" unbalanced="0">
      <fieldsUsage count="2">
        <fieldUsage x="-1"/>
        <fieldUsage x="2"/>
      </fieldsUsage>
    </cacheHierarchy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92514861111" createdVersion="8" refreshedVersion="8" minRefreshableVersion="3" recordCount="0" supportSubquery="1" supportAdvancedDrill="1" xr:uid="{43140606-B3B3-44FC-8DAD-74664500E67B}">
  <cacheSource type="external" connectionId="7"/>
  <cacheFields count="4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Dim_demographics].[Occupation].[Occupation]" caption="Occupation" numFmtId="0" hierarchy="15" level="1">
      <sharedItems count="6">
        <s v="Other"/>
        <s v="Professional"/>
        <s v="Retired"/>
        <s v="Self-Employed"/>
        <s v="Student"/>
        <s v="Unemployed"/>
      </sharedItems>
    </cacheField>
    <cacheField name="[Facttable_ridership].[Time].[Time]" caption="Time" numFmtId="0" hierarchy="27" level="1">
      <sharedItems containsSemiMixedTypes="0" containsNonDate="0" containsDate="1" containsString="0" minDate="1899-12-30T06:08:00" maxDate="1899-12-30T23:57:00" count="183">
        <d v="1899-12-30T06:08:00"/>
        <d v="1899-12-30T06:25:00"/>
        <d v="1899-12-30T06:33:00"/>
        <d v="1899-12-30T06:34:00"/>
        <d v="1899-12-30T06:47:00"/>
        <d v="1899-12-30T06:50:00"/>
        <d v="1899-12-30T06:53:00"/>
        <d v="1899-12-30T07:08:00"/>
        <d v="1899-12-30T07:16:00"/>
        <d v="1899-12-30T07:23:00"/>
        <d v="1899-12-30T07:25:00"/>
        <d v="1899-12-30T07:36:00"/>
        <d v="1899-12-30T07:37:00"/>
        <d v="1899-12-30T07:39:00"/>
        <d v="1899-12-30T07:43:00"/>
        <d v="1899-12-30T07:53:00"/>
        <d v="1899-12-30T08:02:00"/>
        <d v="1899-12-30T08:14:00"/>
        <d v="1899-12-30T08:16:00"/>
        <d v="1899-12-30T08:19:00"/>
        <d v="1899-12-30T08:33:00"/>
        <d v="1899-12-30T08:38:00"/>
        <d v="1899-12-30T08:41:00"/>
        <d v="1899-12-30T08:45:00"/>
        <d v="1899-12-30T08:49:00"/>
        <d v="1899-12-30T08:50:00"/>
        <d v="1899-12-30T09:06:00"/>
        <d v="1899-12-30T09:08:00"/>
        <d v="1899-12-30T09:18:00"/>
        <d v="1899-12-30T09:21:00"/>
        <d v="1899-12-30T09:28:00"/>
        <d v="1899-12-30T09:31:00"/>
        <d v="1899-12-30T09:41:00"/>
        <d v="1899-12-30T09:45:00"/>
        <d v="1899-12-30T09:46:00"/>
        <d v="1899-12-30T09:48:00"/>
        <d v="1899-12-30T09:57:00"/>
        <d v="1899-12-30T09:59:00"/>
        <d v="1899-12-30T10:02:00"/>
        <d v="1899-12-30T10:06:00"/>
        <d v="1899-12-30T10:10:00"/>
        <d v="1899-12-30T10:14:00"/>
        <d v="1899-12-30T10:15:00"/>
        <d v="1899-12-30T10:18:00"/>
        <d v="1899-12-30T10:19:00"/>
        <d v="1899-12-30T10:23:00"/>
        <d v="1899-12-30T10:26:00"/>
        <d v="1899-12-30T10:27:00"/>
        <d v="1899-12-30T10:28:00"/>
        <d v="1899-12-30T10:31:00"/>
        <d v="1899-12-30T10:44:00"/>
        <d v="1899-12-30T10:52:00"/>
        <d v="1899-12-30T10:57:00"/>
        <d v="1899-12-30T10:58:00"/>
        <d v="1899-12-30T11:01:00"/>
        <d v="1899-12-30T11:09:00"/>
        <d v="1899-12-30T11:14:00"/>
        <d v="1899-12-30T11:22:00"/>
        <d v="1899-12-30T11:23:00"/>
        <d v="1899-12-30T11:31:00"/>
        <d v="1899-12-30T11:41:00"/>
        <d v="1899-12-30T11:42:00"/>
        <d v="1899-12-30T11:44:00"/>
        <d v="1899-12-30T11:48:00"/>
        <d v="1899-12-30T11:52:00"/>
        <d v="1899-12-30T11:55:00"/>
        <d v="1899-12-30T12:05:00"/>
        <d v="1899-12-30T12:15:00"/>
        <d v="1899-12-30T12:23:00"/>
        <d v="1899-12-30T12:24:00"/>
        <d v="1899-12-30T12:31:00"/>
        <d v="1899-12-30T12:34:00"/>
        <d v="1899-12-30T12:38:00"/>
        <d v="1899-12-30T12:40:00"/>
        <d v="1899-12-30T12:47:00"/>
        <d v="1899-12-30T12:54:00"/>
        <d v="1899-12-30T12:56:00"/>
        <d v="1899-12-30T13:01:00"/>
        <d v="1899-12-30T13:06:00"/>
        <d v="1899-12-30T13:18:00"/>
        <d v="1899-12-30T13:21:00"/>
        <d v="1899-12-30T13:27:00"/>
        <d v="1899-12-30T13:28:00"/>
        <d v="1899-12-30T13:34:00"/>
        <d v="1899-12-30T13:37:00"/>
        <d v="1899-12-30T13:42:00"/>
        <d v="1899-12-30T13:50:00"/>
        <d v="1899-12-30T13:52:00"/>
        <d v="1899-12-30T13:59:00"/>
        <d v="1899-12-30T14:05:00"/>
        <d v="1899-12-30T14:06:00"/>
        <d v="1899-12-30T14:10:00"/>
        <d v="1899-12-30T14:13:00"/>
        <d v="1899-12-30T14:22:00"/>
        <d v="1899-12-30T14:29:00"/>
        <d v="1899-12-30T14:39:00"/>
        <d v="1899-12-30T14:43:00"/>
        <d v="1899-12-30T14:46:00"/>
        <d v="1899-12-30T14:47:00"/>
        <d v="1899-12-30T14:52:00"/>
        <d v="1899-12-30T14:54:00"/>
        <d v="1899-12-30T15:04:00"/>
        <d v="1899-12-30T15:17:00"/>
        <d v="1899-12-30T15:25:00"/>
        <d v="1899-12-30T15:29:00"/>
        <d v="1899-12-30T15:30:00"/>
        <d v="1899-12-30T15:38:00"/>
        <d v="1899-12-30T15:43:00"/>
        <d v="1899-12-30T15:56:00"/>
        <d v="1899-12-30T15:57:00"/>
        <d v="1899-12-30T16:40:00"/>
        <d v="1899-12-30T16:44:00"/>
        <d v="1899-12-30T16:46:00"/>
        <d v="1899-12-30T16:49:00"/>
        <d v="1899-12-30T16:50:00"/>
        <d v="1899-12-30T16:55:00"/>
        <d v="1899-12-30T16:56:00"/>
        <d v="1899-12-30T17:00:00"/>
        <d v="1899-12-30T17:07:00"/>
        <d v="1899-12-30T17:08:00"/>
        <d v="1899-12-30T17:09:00"/>
        <d v="1899-12-30T17:12:00"/>
        <d v="1899-12-30T17:30:00"/>
        <d v="1899-12-30T17:47:00"/>
        <d v="1899-12-30T17:48:00"/>
        <d v="1899-12-30T17:56:00"/>
        <d v="1899-12-30T18:00:00"/>
        <d v="1899-12-30T18:15:00"/>
        <d v="1899-12-30T18:36:00"/>
        <d v="1899-12-30T18:40:00"/>
        <d v="1899-12-30T18:43:00"/>
        <d v="1899-12-30T18:46:00"/>
        <d v="1899-12-30T18:52:00"/>
        <d v="1899-12-30T18:56:00"/>
        <d v="1899-12-30T19:26:00"/>
        <d v="1899-12-30T19:29:00"/>
        <d v="1899-12-30T19:48:00"/>
        <d v="1899-12-30T19:50:00"/>
        <d v="1899-12-30T20:02:00"/>
        <d v="1899-12-30T20:06:00"/>
        <d v="1899-12-30T20:07:00"/>
        <d v="1899-12-30T20:10:00"/>
        <d v="1899-12-30T20:22:00"/>
        <d v="1899-12-30T20:25:00"/>
        <d v="1899-12-30T20:26:00"/>
        <d v="1899-12-30T20:29:00"/>
        <d v="1899-12-30T20:44:00"/>
        <d v="1899-12-30T20:45:00"/>
        <d v="1899-12-30T20:49:00"/>
        <d v="1899-12-30T20:52:00"/>
        <d v="1899-12-30T20:53:00"/>
        <d v="1899-12-30T20:57:00"/>
        <d v="1899-12-30T21:03:00"/>
        <d v="1899-12-30T21:04:00"/>
        <d v="1899-12-30T21:06:00"/>
        <d v="1899-12-30T21:13:00"/>
        <d v="1899-12-30T21:18:00"/>
        <d v="1899-12-30T21:23:00"/>
        <d v="1899-12-30T21:37:00"/>
        <d v="1899-12-30T21:40:00"/>
        <d v="1899-12-30T21:50:00"/>
        <d v="1899-12-30T21:54:00"/>
        <d v="1899-12-30T21:56:00"/>
        <d v="1899-12-30T22:06:00"/>
        <d v="1899-12-30T22:10:00"/>
        <d v="1899-12-30T22:12:00"/>
        <d v="1899-12-30T22:23:00"/>
        <d v="1899-12-30T22:24:00"/>
        <d v="1899-12-30T22:26:00"/>
        <d v="1899-12-30T22:27:00"/>
        <d v="1899-12-30T22:38:00"/>
        <d v="1899-12-30T22:48:00"/>
        <d v="1899-12-30T22:58:00"/>
        <d v="1899-12-30T23:16:00"/>
        <d v="1899-12-30T23:24:00"/>
        <d v="1899-12-30T23:33:00"/>
        <d v="1899-12-30T23:36:00"/>
        <d v="1899-12-30T23:40:00"/>
        <d v="1899-12-30T23:41:00"/>
        <d v="1899-12-30T23:45:00"/>
        <d v="1899-12-30T23:46:00"/>
        <d v="1899-12-30T23:48:00"/>
        <d v="1899-12-30T23:57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06:08:00]"/>
            <x15:cachedUniqueName index="1" name="[Facttable_ridership].[Time].&amp;[1899-12-30T06:25:00]"/>
            <x15:cachedUniqueName index="2" name="[Facttable_ridership].[Time].&amp;[1899-12-30T06:33:00]"/>
            <x15:cachedUniqueName index="3" name="[Facttable_ridership].[Time].&amp;[1899-12-30T06:34:00]"/>
            <x15:cachedUniqueName index="4" name="[Facttable_ridership].[Time].&amp;[1899-12-30T06:47:00]"/>
            <x15:cachedUniqueName index="5" name="[Facttable_ridership].[Time].&amp;[1899-12-30T06:50:00]"/>
            <x15:cachedUniqueName index="6" name="[Facttable_ridership].[Time].&amp;[1899-12-30T06:53:00]"/>
            <x15:cachedUniqueName index="7" name="[Facttable_ridership].[Time].&amp;[1899-12-30T07:08:00]"/>
            <x15:cachedUniqueName index="8" name="[Facttable_ridership].[Time].&amp;[1899-12-30T07:16:00]"/>
            <x15:cachedUniqueName index="9" name="[Facttable_ridership].[Time].&amp;[1899-12-30T07:23:00]"/>
            <x15:cachedUniqueName index="10" name="[Facttable_ridership].[Time].&amp;[1899-12-30T07:25:00]"/>
            <x15:cachedUniqueName index="11" name="[Facttable_ridership].[Time].&amp;[1899-12-30T07:36:00]"/>
            <x15:cachedUniqueName index="12" name="[Facttable_ridership].[Time].&amp;[1899-12-30T07:37:00]"/>
            <x15:cachedUniqueName index="13" name="[Facttable_ridership].[Time].&amp;[1899-12-30T07:39:00]"/>
            <x15:cachedUniqueName index="14" name="[Facttable_ridership].[Time].&amp;[1899-12-30T07:43:00]"/>
            <x15:cachedUniqueName index="15" name="[Facttable_ridership].[Time].&amp;[1899-12-30T07:53:00]"/>
            <x15:cachedUniqueName index="16" name="[Facttable_ridership].[Time].&amp;[1899-12-30T08:02:00]"/>
            <x15:cachedUniqueName index="17" name="[Facttable_ridership].[Time].&amp;[1899-12-30T08:14:00]"/>
            <x15:cachedUniqueName index="18" name="[Facttable_ridership].[Time].&amp;[1899-12-30T08:16:00]"/>
            <x15:cachedUniqueName index="19" name="[Facttable_ridership].[Time].&amp;[1899-12-30T08:19:00]"/>
            <x15:cachedUniqueName index="20" name="[Facttable_ridership].[Time].&amp;[1899-12-30T08:33:00]"/>
            <x15:cachedUniqueName index="21" name="[Facttable_ridership].[Time].&amp;[1899-12-30T08:38:00]"/>
            <x15:cachedUniqueName index="22" name="[Facttable_ridership].[Time].&amp;[1899-12-30T08:41:00]"/>
            <x15:cachedUniqueName index="23" name="[Facttable_ridership].[Time].&amp;[1899-12-30T08:45:00]"/>
            <x15:cachedUniqueName index="24" name="[Facttable_ridership].[Time].&amp;[1899-12-30T08:49:00]"/>
            <x15:cachedUniqueName index="25" name="[Facttable_ridership].[Time].&amp;[1899-12-30T08:50:00]"/>
            <x15:cachedUniqueName index="26" name="[Facttable_ridership].[Time].&amp;[1899-12-30T09:06:00]"/>
            <x15:cachedUniqueName index="27" name="[Facttable_ridership].[Time].&amp;[1899-12-30T09:08:00]"/>
            <x15:cachedUniqueName index="28" name="[Facttable_ridership].[Time].&amp;[1899-12-30T09:18:00]"/>
            <x15:cachedUniqueName index="29" name="[Facttable_ridership].[Time].&amp;[1899-12-30T09:21:00]"/>
            <x15:cachedUniqueName index="30" name="[Facttable_ridership].[Time].&amp;[1899-12-30T09:28:00]"/>
            <x15:cachedUniqueName index="31" name="[Facttable_ridership].[Time].&amp;[1899-12-30T09:31:00]"/>
            <x15:cachedUniqueName index="32" name="[Facttable_ridership].[Time].&amp;[1899-12-30T09:41:00]"/>
            <x15:cachedUniqueName index="33" name="[Facttable_ridership].[Time].&amp;[1899-12-30T09:45:00]"/>
            <x15:cachedUniqueName index="34" name="[Facttable_ridership].[Time].&amp;[1899-12-30T09:46:00]"/>
            <x15:cachedUniqueName index="35" name="[Facttable_ridership].[Time].&amp;[1899-12-30T09:48:00]"/>
            <x15:cachedUniqueName index="36" name="[Facttable_ridership].[Time].&amp;[1899-12-30T09:57:00]"/>
            <x15:cachedUniqueName index="37" name="[Facttable_ridership].[Time].&amp;[1899-12-30T09:59:00]"/>
            <x15:cachedUniqueName index="38" name="[Facttable_ridership].[Time].&amp;[1899-12-30T10:02:00]"/>
            <x15:cachedUniqueName index="39" name="[Facttable_ridership].[Time].&amp;[1899-12-30T10:06:00]"/>
            <x15:cachedUniqueName index="40" name="[Facttable_ridership].[Time].&amp;[1899-12-30T10:10:00]"/>
            <x15:cachedUniqueName index="41" name="[Facttable_ridership].[Time].&amp;[1899-12-30T10:14:00]"/>
            <x15:cachedUniqueName index="42" name="[Facttable_ridership].[Time].&amp;[1899-12-30T10:15:00]"/>
            <x15:cachedUniqueName index="43" name="[Facttable_ridership].[Time].&amp;[1899-12-30T10:18:00]"/>
            <x15:cachedUniqueName index="44" name="[Facttable_ridership].[Time].&amp;[1899-12-30T10:19:00]"/>
            <x15:cachedUniqueName index="45" name="[Facttable_ridership].[Time].&amp;[1899-12-30T10:23:00]"/>
            <x15:cachedUniqueName index="46" name="[Facttable_ridership].[Time].&amp;[1899-12-30T10:26:00]"/>
            <x15:cachedUniqueName index="47" name="[Facttable_ridership].[Time].&amp;[1899-12-30T10:27:00]"/>
            <x15:cachedUniqueName index="48" name="[Facttable_ridership].[Time].&amp;[1899-12-30T10:28:00]"/>
            <x15:cachedUniqueName index="49" name="[Facttable_ridership].[Time].&amp;[1899-12-30T10:31:00]"/>
            <x15:cachedUniqueName index="50" name="[Facttable_ridership].[Time].&amp;[1899-12-30T10:44:00]"/>
            <x15:cachedUniqueName index="51" name="[Facttable_ridership].[Time].&amp;[1899-12-30T10:52:00]"/>
            <x15:cachedUniqueName index="52" name="[Facttable_ridership].[Time].&amp;[1899-12-30T10:57:00]"/>
            <x15:cachedUniqueName index="53" name="[Facttable_ridership].[Time].&amp;[1899-12-30T10:58:00]"/>
            <x15:cachedUniqueName index="54" name="[Facttable_ridership].[Time].&amp;[1899-12-30T11:01:00]"/>
            <x15:cachedUniqueName index="55" name="[Facttable_ridership].[Time].&amp;[1899-12-30T11:09:00]"/>
            <x15:cachedUniqueName index="56" name="[Facttable_ridership].[Time].&amp;[1899-12-30T11:14:00]"/>
            <x15:cachedUniqueName index="57" name="[Facttable_ridership].[Time].&amp;[1899-12-30T11:22:00]"/>
            <x15:cachedUniqueName index="58" name="[Facttable_ridership].[Time].&amp;[1899-12-30T11:23:00]"/>
            <x15:cachedUniqueName index="59" name="[Facttable_ridership].[Time].&amp;[1899-12-30T11:31:00]"/>
            <x15:cachedUniqueName index="60" name="[Facttable_ridership].[Time].&amp;[1899-12-30T11:41:00]"/>
            <x15:cachedUniqueName index="61" name="[Facttable_ridership].[Time].&amp;[1899-12-30T11:42:00]"/>
            <x15:cachedUniqueName index="62" name="[Facttable_ridership].[Time].&amp;[1899-12-30T11:44:00]"/>
            <x15:cachedUniqueName index="63" name="[Facttable_ridership].[Time].&amp;[1899-12-30T11:48:00]"/>
            <x15:cachedUniqueName index="64" name="[Facttable_ridership].[Time].&amp;[1899-12-30T11:52:00]"/>
            <x15:cachedUniqueName index="65" name="[Facttable_ridership].[Time].&amp;[1899-12-30T11:55:00]"/>
            <x15:cachedUniqueName index="66" name="[Facttable_ridership].[Time].&amp;[1899-12-30T12:05:00]"/>
            <x15:cachedUniqueName index="67" name="[Facttable_ridership].[Time].&amp;[1899-12-30T12:15:00]"/>
            <x15:cachedUniqueName index="68" name="[Facttable_ridership].[Time].&amp;[1899-12-30T12:23:00]"/>
            <x15:cachedUniqueName index="69" name="[Facttable_ridership].[Time].&amp;[1899-12-30T12:24:00]"/>
            <x15:cachedUniqueName index="70" name="[Facttable_ridership].[Time].&amp;[1899-12-30T12:31:00]"/>
            <x15:cachedUniqueName index="71" name="[Facttable_ridership].[Time].&amp;[1899-12-30T12:34:00]"/>
            <x15:cachedUniqueName index="72" name="[Facttable_ridership].[Time].&amp;[1899-12-30T12:38:00]"/>
            <x15:cachedUniqueName index="73" name="[Facttable_ridership].[Time].&amp;[1899-12-30T12:40:00]"/>
            <x15:cachedUniqueName index="74" name="[Facttable_ridership].[Time].&amp;[1899-12-30T12:47:00]"/>
            <x15:cachedUniqueName index="75" name="[Facttable_ridership].[Time].&amp;[1899-12-30T12:54:00]"/>
            <x15:cachedUniqueName index="76" name="[Facttable_ridership].[Time].&amp;[1899-12-30T12:56:00]"/>
            <x15:cachedUniqueName index="77" name="[Facttable_ridership].[Time].&amp;[1899-12-30T13:01:00]"/>
            <x15:cachedUniqueName index="78" name="[Facttable_ridership].[Time].&amp;[1899-12-30T13:06:00]"/>
            <x15:cachedUniqueName index="79" name="[Facttable_ridership].[Time].&amp;[1899-12-30T13:18:00]"/>
            <x15:cachedUniqueName index="80" name="[Facttable_ridership].[Time].&amp;[1899-12-30T13:21:00]"/>
            <x15:cachedUniqueName index="81" name="[Facttable_ridership].[Time].&amp;[1899-12-30T13:27:00]"/>
            <x15:cachedUniqueName index="82" name="[Facttable_ridership].[Time].&amp;[1899-12-30T13:28:00]"/>
            <x15:cachedUniqueName index="83" name="[Facttable_ridership].[Time].&amp;[1899-12-30T13:34:00]"/>
            <x15:cachedUniqueName index="84" name="[Facttable_ridership].[Time].&amp;[1899-12-30T13:37:00]"/>
            <x15:cachedUniqueName index="85" name="[Facttable_ridership].[Time].&amp;[1899-12-30T13:42:00]"/>
            <x15:cachedUniqueName index="86" name="[Facttable_ridership].[Time].&amp;[1899-12-30T13:50:00]"/>
            <x15:cachedUniqueName index="87" name="[Facttable_ridership].[Time].&amp;[1899-12-30T13:52:00]"/>
            <x15:cachedUniqueName index="88" name="[Facttable_ridership].[Time].&amp;[1899-12-30T13:59:00]"/>
            <x15:cachedUniqueName index="89" name="[Facttable_ridership].[Time].&amp;[1899-12-30T14:05:00]"/>
            <x15:cachedUniqueName index="90" name="[Facttable_ridership].[Time].&amp;[1899-12-30T14:06:00]"/>
            <x15:cachedUniqueName index="91" name="[Facttable_ridership].[Time].&amp;[1899-12-30T14:10:00]"/>
            <x15:cachedUniqueName index="92" name="[Facttable_ridership].[Time].&amp;[1899-12-30T14:13:00]"/>
            <x15:cachedUniqueName index="93" name="[Facttable_ridership].[Time].&amp;[1899-12-30T14:22:00]"/>
            <x15:cachedUniqueName index="94" name="[Facttable_ridership].[Time].&amp;[1899-12-30T14:29:00]"/>
            <x15:cachedUniqueName index="95" name="[Facttable_ridership].[Time].&amp;[1899-12-30T14:39:00]"/>
            <x15:cachedUniqueName index="96" name="[Facttable_ridership].[Time].&amp;[1899-12-30T14:43:00]"/>
            <x15:cachedUniqueName index="97" name="[Facttable_ridership].[Time].&amp;[1899-12-30T14:46:00]"/>
            <x15:cachedUniqueName index="98" name="[Facttable_ridership].[Time].&amp;[1899-12-30T14:47:00]"/>
            <x15:cachedUniqueName index="99" name="[Facttable_ridership].[Time].&amp;[1899-12-30T14:52:00]"/>
            <x15:cachedUniqueName index="100" name="[Facttable_ridership].[Time].&amp;[1899-12-30T14:54:00]"/>
            <x15:cachedUniqueName index="101" name="[Facttable_ridership].[Time].&amp;[1899-12-30T15:04:00]"/>
            <x15:cachedUniqueName index="102" name="[Facttable_ridership].[Time].&amp;[1899-12-30T15:17:00]"/>
            <x15:cachedUniqueName index="103" name="[Facttable_ridership].[Time].&amp;[1899-12-30T15:25:00]"/>
            <x15:cachedUniqueName index="104" name="[Facttable_ridership].[Time].&amp;[1899-12-30T15:29:00]"/>
            <x15:cachedUniqueName index="105" name="[Facttable_ridership].[Time].&amp;[1899-12-30T15:30:00]"/>
            <x15:cachedUniqueName index="106" name="[Facttable_ridership].[Time].&amp;[1899-12-30T15:38:00]"/>
            <x15:cachedUniqueName index="107" name="[Facttable_ridership].[Time].&amp;[1899-12-30T15:43:00]"/>
            <x15:cachedUniqueName index="108" name="[Facttable_ridership].[Time].&amp;[1899-12-30T15:56:00]"/>
            <x15:cachedUniqueName index="109" name="[Facttable_ridership].[Time].&amp;[1899-12-30T15:57:00]"/>
            <x15:cachedUniqueName index="110" name="[Facttable_ridership].[Time].&amp;[1899-12-30T16:40:00]"/>
            <x15:cachedUniqueName index="111" name="[Facttable_ridership].[Time].&amp;[1899-12-30T16:44:00]"/>
            <x15:cachedUniqueName index="112" name="[Facttable_ridership].[Time].&amp;[1899-12-30T16:46:00]"/>
            <x15:cachedUniqueName index="113" name="[Facttable_ridership].[Time].&amp;[1899-12-30T16:49:00]"/>
            <x15:cachedUniqueName index="114" name="[Facttable_ridership].[Time].&amp;[1899-12-30T16:50:00]"/>
            <x15:cachedUniqueName index="115" name="[Facttable_ridership].[Time].&amp;[1899-12-30T16:55:00]"/>
            <x15:cachedUniqueName index="116" name="[Facttable_ridership].[Time].&amp;[1899-12-30T16:56:00]"/>
            <x15:cachedUniqueName index="117" name="[Facttable_ridership].[Time].&amp;[1899-12-30T17:00:00]"/>
            <x15:cachedUniqueName index="118" name="[Facttable_ridership].[Time].&amp;[1899-12-30T17:07:00]"/>
            <x15:cachedUniqueName index="119" name="[Facttable_ridership].[Time].&amp;[1899-12-30T17:08:00]"/>
            <x15:cachedUniqueName index="120" name="[Facttable_ridership].[Time].&amp;[1899-12-30T17:09:00]"/>
            <x15:cachedUniqueName index="121" name="[Facttable_ridership].[Time].&amp;[1899-12-30T17:12:00]"/>
            <x15:cachedUniqueName index="122" name="[Facttable_ridership].[Time].&amp;[1899-12-30T17:30:00]"/>
            <x15:cachedUniqueName index="123" name="[Facttable_ridership].[Time].&amp;[1899-12-30T17:47:00]"/>
            <x15:cachedUniqueName index="124" name="[Facttable_ridership].[Time].&amp;[1899-12-30T17:48:00]"/>
            <x15:cachedUniqueName index="125" name="[Facttable_ridership].[Time].&amp;[1899-12-30T17:56:00]"/>
            <x15:cachedUniqueName index="126" name="[Facttable_ridership].[Time].&amp;[1899-12-30T18:00:00]"/>
            <x15:cachedUniqueName index="127" name="[Facttable_ridership].[Time].&amp;[1899-12-30T18:15:00]"/>
            <x15:cachedUniqueName index="128" name="[Facttable_ridership].[Time].&amp;[1899-12-30T18:36:00]"/>
            <x15:cachedUniqueName index="129" name="[Facttable_ridership].[Time].&amp;[1899-12-30T18:40:00]"/>
            <x15:cachedUniqueName index="130" name="[Facttable_ridership].[Time].&amp;[1899-12-30T18:43:00]"/>
            <x15:cachedUniqueName index="131" name="[Facttable_ridership].[Time].&amp;[1899-12-30T18:46:00]"/>
            <x15:cachedUniqueName index="132" name="[Facttable_ridership].[Time].&amp;[1899-12-30T18:52:00]"/>
            <x15:cachedUniqueName index="133" name="[Facttable_ridership].[Time].&amp;[1899-12-30T18:56:00]"/>
            <x15:cachedUniqueName index="134" name="[Facttable_ridership].[Time].&amp;[1899-12-30T19:26:00]"/>
            <x15:cachedUniqueName index="135" name="[Facttable_ridership].[Time].&amp;[1899-12-30T19:29:00]"/>
            <x15:cachedUniqueName index="136" name="[Facttable_ridership].[Time].&amp;[1899-12-30T19:48:00]"/>
            <x15:cachedUniqueName index="137" name="[Facttable_ridership].[Time].&amp;[1899-12-30T19:50:00]"/>
            <x15:cachedUniqueName index="138" name="[Facttable_ridership].[Time].&amp;[1899-12-30T20:02:00]"/>
            <x15:cachedUniqueName index="139" name="[Facttable_ridership].[Time].&amp;[1899-12-30T20:06:00]"/>
            <x15:cachedUniqueName index="140" name="[Facttable_ridership].[Time].&amp;[1899-12-30T20:07:00]"/>
            <x15:cachedUniqueName index="141" name="[Facttable_ridership].[Time].&amp;[1899-12-30T20:10:00]"/>
            <x15:cachedUniqueName index="142" name="[Facttable_ridership].[Time].&amp;[1899-12-30T20:22:00]"/>
            <x15:cachedUniqueName index="143" name="[Facttable_ridership].[Time].&amp;[1899-12-30T20:25:00]"/>
            <x15:cachedUniqueName index="144" name="[Facttable_ridership].[Time].&amp;[1899-12-30T20:26:00]"/>
            <x15:cachedUniqueName index="145" name="[Facttable_ridership].[Time].&amp;[1899-12-30T20:29:00]"/>
            <x15:cachedUniqueName index="146" name="[Facttable_ridership].[Time].&amp;[1899-12-30T20:44:00]"/>
            <x15:cachedUniqueName index="147" name="[Facttable_ridership].[Time].&amp;[1899-12-30T20:45:00]"/>
            <x15:cachedUniqueName index="148" name="[Facttable_ridership].[Time].&amp;[1899-12-30T20:49:00]"/>
            <x15:cachedUniqueName index="149" name="[Facttable_ridership].[Time].&amp;[1899-12-30T20:52:00]"/>
            <x15:cachedUniqueName index="150" name="[Facttable_ridership].[Time].&amp;[1899-12-30T20:53:00]"/>
            <x15:cachedUniqueName index="151" name="[Facttable_ridership].[Time].&amp;[1899-12-30T20:57:00]"/>
            <x15:cachedUniqueName index="152" name="[Facttable_ridership].[Time].&amp;[1899-12-30T21:03:00]"/>
            <x15:cachedUniqueName index="153" name="[Facttable_ridership].[Time].&amp;[1899-12-30T21:04:00]"/>
            <x15:cachedUniqueName index="154" name="[Facttable_ridership].[Time].&amp;[1899-12-30T21:06:00]"/>
            <x15:cachedUniqueName index="155" name="[Facttable_ridership].[Time].&amp;[1899-12-30T21:13:00]"/>
            <x15:cachedUniqueName index="156" name="[Facttable_ridership].[Time].&amp;[1899-12-30T21:18:00]"/>
            <x15:cachedUniqueName index="157" name="[Facttable_ridership].[Time].&amp;[1899-12-30T21:23:00]"/>
            <x15:cachedUniqueName index="158" name="[Facttable_ridership].[Time].&amp;[1899-12-30T21:37:00]"/>
            <x15:cachedUniqueName index="159" name="[Facttable_ridership].[Time].&amp;[1899-12-30T21:40:00]"/>
            <x15:cachedUniqueName index="160" name="[Facttable_ridership].[Time].&amp;[1899-12-30T21:50:00]"/>
            <x15:cachedUniqueName index="161" name="[Facttable_ridership].[Time].&amp;[1899-12-30T21:54:00]"/>
            <x15:cachedUniqueName index="162" name="[Facttable_ridership].[Time].&amp;[1899-12-30T21:56:00]"/>
            <x15:cachedUniqueName index="163" name="[Facttable_ridership].[Time].&amp;[1899-12-30T22:06:00]"/>
            <x15:cachedUniqueName index="164" name="[Facttable_ridership].[Time].&amp;[1899-12-30T22:10:00]"/>
            <x15:cachedUniqueName index="165" name="[Facttable_ridership].[Time].&amp;[1899-12-30T22:12:00]"/>
            <x15:cachedUniqueName index="166" name="[Facttable_ridership].[Time].&amp;[1899-12-30T22:23:00]"/>
            <x15:cachedUniqueName index="167" name="[Facttable_ridership].[Time].&amp;[1899-12-30T22:24:00]"/>
            <x15:cachedUniqueName index="168" name="[Facttable_ridership].[Time].&amp;[1899-12-30T22:26:00]"/>
            <x15:cachedUniqueName index="169" name="[Facttable_ridership].[Time].&amp;[1899-12-30T22:27:00]"/>
            <x15:cachedUniqueName index="170" name="[Facttable_ridership].[Time].&amp;[1899-12-30T22:38:00]"/>
            <x15:cachedUniqueName index="171" name="[Facttable_ridership].[Time].&amp;[1899-12-30T22:48:00]"/>
            <x15:cachedUniqueName index="172" name="[Facttable_ridership].[Time].&amp;[1899-12-30T22:58:00]"/>
            <x15:cachedUniqueName index="173" name="[Facttable_ridership].[Time].&amp;[1899-12-30T23:16:00]"/>
            <x15:cachedUniqueName index="174" name="[Facttable_ridership].[Time].&amp;[1899-12-30T23:24:00]"/>
            <x15:cachedUniqueName index="175" name="[Facttable_ridership].[Time].&amp;[1899-12-30T23:33:00]"/>
            <x15:cachedUniqueName index="176" name="[Facttable_ridership].[Time].&amp;[1899-12-30T23:36:00]"/>
            <x15:cachedUniqueName index="177" name="[Facttable_ridership].[Time].&amp;[1899-12-30T23:40:00]"/>
            <x15:cachedUniqueName index="178" name="[Facttable_ridership].[Time].&amp;[1899-12-30T23:41:00]"/>
            <x15:cachedUniqueName index="179" name="[Facttable_ridership].[Time].&amp;[1899-12-30T23:45:00]"/>
            <x15:cachedUniqueName index="180" name="[Facttable_ridership].[Time].&amp;[1899-12-30T23:46:00]"/>
            <x15:cachedUniqueName index="181" name="[Facttable_ridership].[Time].&amp;[1899-12-30T23:48:00]"/>
            <x15:cachedUniqueName index="182" name="[Facttable_ridership].[Time].&amp;[1899-12-30T23:57:00]"/>
          </x15:cachedUniqueNames>
        </ext>
      </extLst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2" memberValueDatatype="130" unbalanced="0">
      <fieldsUsage count="2">
        <fieldUsage x="-1"/>
        <fieldUsage x="2"/>
      </fieldsUsage>
    </cacheHierarchy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2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2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80277778" createdVersion="8" refreshedVersion="8" minRefreshableVersion="3" recordCount="0" supportSubquery="1" supportAdvancedDrill="1" xr:uid="{71A68E85-F39D-4F21-8F3C-9184DB6B0711}">
  <cacheSource type="external" connectionId="7"/>
  <cacheFields count="4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Facttable_ridership].[Utilization Category].[Utilization Category]" caption="Utilization Category" numFmtId="0" hierarchy="35" level="1">
      <sharedItems count="3">
        <s v="Over-utilized"/>
        <s v="Under-utilized"/>
        <s v="Well-utilized"/>
      </sharedItems>
    </cacheField>
    <cacheField name="[Measures].[Total Busses]" caption="Total Busses" numFmtId="0" hierarchy="42" level="32767"/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 oneField="1">
      <fieldsUsage count="1">
        <fieldUsage x="3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82060187" createdVersion="8" refreshedVersion="8" minRefreshableVersion="3" recordCount="0" supportSubquery="1" supportAdvancedDrill="1" xr:uid="{536457E0-1012-4BD9-85EA-83D466C8C5AB}">
  <cacheSource type="external" connectionId="7"/>
  <cacheFields count="5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im_date].[Month Name].[Month Name]" caption="Month Name" numFmtId="0" hierarchy="7" level="1">
      <sharedItems count="2">
        <s v="Jan"/>
        <s v="Dec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2" memberValueDatatype="130" unbalanced="0">
      <fieldsUsage count="2">
        <fieldUsage x="-1"/>
        <fieldUsage x="4"/>
      </fieldsUsage>
    </cacheHierarchy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80555556" createdVersion="8" refreshedVersion="8" minRefreshableVersion="3" recordCount="0" supportSubquery="1" supportAdvancedDrill="1" xr:uid="{E055FAAE-9D0E-4352-88D5-EE0BC4841E04}">
  <cacheSource type="external" connectionId="7"/>
  <cacheFields count="5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im_date].[Day Name].[Day Name]" caption="Day Name" numFmtId="0" hierarchy="9" level="1">
      <sharedItems count="7">
        <s v="Sun"/>
        <s v="Mon"/>
        <s v="Tue"/>
        <s v="Wed"/>
        <s v="Thu"/>
        <s v="Fri"/>
        <s v="Sat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2" memberValueDatatype="130" unbalanced="0">
      <fieldsUsage count="2">
        <fieldUsage x="-1"/>
        <fieldUsage x="4"/>
      </fieldsUsage>
    </cacheHierarchy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916667" createdVersion="8" refreshedVersion="8" minRefreshableVersion="3" recordCount="0" supportSubquery="1" supportAdvancedDrill="1" xr:uid="{7E73B81E-130C-4756-B192-2434D002CF92}">
  <cacheSource type="external" connectionId="7"/>
  <cacheFields count="5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im_dat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23]"/>
            <x15:cachedUniqueName index="1" name="[Dim_date].[Year].&amp;[2024]"/>
          </x15:cachedUniqueNames>
        </ext>
      </extLst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4"/>
      </fieldsUsage>
    </cacheHierarchy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7662038" createdVersion="8" refreshedVersion="8" minRefreshableVersion="3" recordCount="0" supportSubquery="1" supportAdvancedDrill="1" xr:uid="{1710E9C3-E101-4AB6-A616-5D4D88DCB544}">
  <cacheSource type="external" connectionId="7"/>
  <cacheFields count="6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im_dat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23]"/>
            <x15:cachedUniqueName index="1" name="[Dim_date].[Year].&amp;[2024]"/>
          </x15:cachedUniqueNames>
        </ext>
      </extLst>
    </cacheField>
    <cacheField name="Dummy0" numFmtId="0" hierarchy="6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4"/>
      </fieldsUsage>
    </cacheHierarchy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650463" createdVersion="8" refreshedVersion="8" minRefreshableVersion="3" recordCount="0" supportSubquery="1" supportAdvancedDrill="1" xr:uid="{94BD5397-0708-4EFE-8757-57AFD9577AF5}">
  <cacheSource type="external" connectionId="7"/>
  <cacheFields count="4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84837966" createdVersion="8" refreshedVersion="8" minRefreshableVersion="3" recordCount="0" supportSubquery="1" supportAdvancedDrill="1" xr:uid="{3937DD6F-D1EF-4620-BDE7-C5CC95A140C6}">
  <cacheSource type="external" connectionId="7"/>
  <cacheFields count="5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20:57:00" maxDate="1899-12-30T20:57:00" count="1">
        <d v="1899-12-30T20:57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20:57:00]"/>
          </x15:cachedUniqueNames>
        </ext>
      </extLst>
    </cacheField>
    <cacheField name="[Measures].[Total Busses]" caption="Total Busses" numFmtId="0" hierarchy="42" level="32767"/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 oneField="1">
      <fieldsUsage count="1">
        <fieldUsage x="4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tha Kini" refreshedDate="45840.82257384259" createdVersion="8" refreshedVersion="8" minRefreshableVersion="3" recordCount="0" supportSubquery="1" supportAdvancedDrill="1" xr:uid="{30813ABB-CE59-4002-9B8C-06A47F2C8A73}">
  <cacheSource type="external" connectionId="7"/>
  <cacheFields count="3">
    <cacheField name="[Measures].[Total Riders (Passengers)]" caption="Total Riders (Passengers)" numFmtId="0" hierarchy="4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2" level="1">
      <sharedItems count="4">
        <s v="10:00 AM - 3:00 PM"/>
        <s v="3:00 PM - 8:00 PM"/>
        <s v="5:00 AM - 10:00 AM"/>
        <s v="8:00 PM - 12:00 AM"/>
      </sharedItems>
    </cacheField>
  </cacheFields>
  <cacheHierarchies count="62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12 hr format]" caption="12 hr format" attribute="1" defaultMemberUniqueName="[Facttable_ridership].[12 hr format].[All]" allUniqueName="[Facttable_ridership].[12 hr format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Percentage Utilization]" caption="Percentage Utilization" attribute="1" defaultMemberUniqueName="[Facttable_ridership].[Percentage Utilization].[All]" allUniqueName="[Facttable_ridership].[Percentage Utilization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ses]" caption="Total Bus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[Measures].[Sum of BusID]" caption="Sum of Bus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cordID]" caption="Sum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cordID]" caption="Count of RecordID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RouteID]" caption="Sum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RouteID]" caption="Count of RouteID" measure="1" displayFolder="" measureGroup="Dim_rout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pacity]" caption="Sum of Capacity" measure="1" displayFolder="" measureGroup="Dim_bu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centage Utilization]" caption="Sum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Utilization Category]" caption="Count of Utilization Category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BusNumber]" caption="Count of BusNumber" measure="1" displayFolder="" measureGroup="Dim_bus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centage Utilization]" caption="Average of Percentage Utilization" measure="1" displayFolder="" measureGroup="Facttable_ridership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B3621-0DAA-4811-8CBF-A466BE11D5CB}" name="PivotTable17" cacheId="1" applyNumberFormats="0" applyBorderFormats="0" applyFontFormats="0" applyPatternFormats="0" applyAlignmentFormats="0" applyWidthHeightFormats="1" dataCaption="Values" tag="07bca2b4-db08-4ba8-8f99-75fd562de3f6" updatedVersion="8" minRefreshableVersion="3" useAutoFormatting="1" subtotalHiddenItems="1" rowGrandTotals="0" colGrandTotals="0" itemPrintTitles="1" createdVersion="8" indent="0" compact="0" compactData="0" multipleFieldFilters="0" chartFormat="27">
  <location ref="Y10:Z13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fld="3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2" iMeasureHier="40">
      <autoFilter ref="A1">
        <filterColumn colId="0">
          <top10 val="1" filterVal="1"/>
        </filterColumn>
      </autoFilter>
    </filter>
    <filter fld="1" type="count" id="4" iMeasureHier="40">
      <autoFilter ref="A1">
        <filterColumn colId="0">
          <top10 top="0" val="1" filterVal="1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DE456-ABFB-4AAD-B464-EF08DEB07C67}" name="PivotTable11" cacheId="7" applyNumberFormats="0" applyBorderFormats="0" applyFontFormats="0" applyPatternFormats="0" applyAlignmentFormats="0" applyWidthHeightFormats="1" dataCaption="Values" tag="c7c4b215-87b2-4934-9fd4-7130e8e6a56e" updatedVersion="8" minRefreshableVersion="3" useAutoFormatting="1" subtotalHiddenItems="1" rowGrandTotals="0" colGrandTotals="0" itemPrintTitles="1" createdVersion="8" indent="0" compact="0" compactData="0" multipleFieldFilters="0" chartFormat="9">
  <location ref="G19:I20" firstHeaderRow="0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3"/>
  </rowFields>
  <rowItems count="1">
    <i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formats count="1">
    <format dxfId="3">
      <pivotArea dataOnly="0" labelOnly="1" outline="0" fieldPosition="0">
        <references count="1">
          <reference field="3" count="0"/>
        </references>
      </pivotArea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40">
      <autoFilter ref="A1">
        <filterColumn colId="0">
          <top10 val="1" filterVal="1"/>
        </filterColumn>
      </autoFilter>
    </filter>
    <filter fld="3" type="count" id="3" iMeasureHier="40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8E665-A676-4945-A13B-CF843032CF34}" name="PivotTable21" cacheId="0" applyNumberFormats="0" applyBorderFormats="0" applyFontFormats="0" applyPatternFormats="0" applyAlignmentFormats="0" applyWidthHeightFormats="1" dataCaption="Values" tag="d20aef5c-a03d-4a09-aaf1-2104483aa04d" updatedVersion="8" minRefreshableVersion="3" useAutoFormatting="1" subtotalHiddenItems="1" rowGrandTotals="0" colGrandTotals="0" itemPrintTitles="1" createdVersion="8" indent="0" compact="0" compactData="0" multipleFieldFilters="0" chartFormat="27">
  <location ref="Y24:Z26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2"/>
  </rowFields>
  <rowItems count="2">
    <i>
      <x/>
    </i>
    <i>
      <x v="1"/>
    </i>
  </rowItems>
  <colItems count="1">
    <i/>
  </colItems>
  <dataFields count="1">
    <dataField fld="3" subtotal="count" showDataAs="percentOfTotal" baseField="0" baseItem="0" numFmtId="165"/>
  </dataFields>
  <formats count="1">
    <format dxfId="4">
      <pivotArea outline="0" collapsedLevelsAreSubtotals="1" fieldPosition="0"/>
    </format>
  </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2" iMeasureHier="40">
      <autoFilter ref="A1">
        <filterColumn colId="0">
          <top10 val="1" filterVal="1"/>
        </filterColumn>
      </autoFilter>
    </filter>
    <filter fld="1" type="count" id="4" iMeasureHier="40">
      <autoFilter ref="A1">
        <filterColumn colId="0">
          <top10 top="0" val="1" filterVal="1"/>
        </filterColumn>
      </autoFilter>
    </filter>
  </filter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7E0A3-108F-4214-AD32-A048F09E4307}" name="PivotTable6" cacheId="8" applyNumberFormats="0" applyBorderFormats="0" applyFontFormats="0" applyPatternFormats="0" applyAlignmentFormats="0" applyWidthHeightFormats="1" dataCaption="Values" tag="badae772-4a6a-41ff-9ab3-a141d938e99e" updatedVersion="8" minRefreshableVersion="3" useAutoFormatting="1" subtotalHiddenItems="1" rowGrandTotals="0" colGrandTotals="0" itemPrintTitles="1" createdVersion="8" indent="0" compact="0" compactData="0" multipleFieldFilters="0" chartFormat="10">
  <location ref="G10:H14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2"/>
    </i>
    <i>
      <x v="1"/>
    </i>
    <i>
      <x v="3"/>
    </i>
    <i>
      <x/>
    </i>
  </rowItems>
  <colItems count="1">
    <i/>
  </colItems>
  <dataFields count="1">
    <dataField fld="0" subtotal="count" baseField="0" baseItem="0"/>
  </dataFields>
  <formats count="2"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outline="0" fieldPosition="0">
        <references count="1">
          <reference field="2" count="1">
            <x v="1"/>
          </reference>
        </references>
      </pivotArea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16E4D-2C4E-4D43-83C1-10FFF39FCD4F}" name="PivotTable18" cacheId="13" applyNumberFormats="0" applyBorderFormats="0" applyFontFormats="0" applyPatternFormats="0" applyAlignmentFormats="0" applyWidthHeightFormats="1" dataCaption="Values" tag="91b506d1-b2cd-43aa-8c6d-1241ea0e1f4b" updatedVersion="8" minRefreshableVersion="3" useAutoFormatting="1" subtotalHiddenItems="1" rowGrandTotals="0" colGrandTotals="0" itemPrintTitles="1" createdVersion="8" indent="0" compact="0" compactData="0" multipleFieldFilters="0" chartFormat="7">
  <location ref="B20:C26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fld="0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71B53-2D9F-4414-A361-D447166DDA73}" name="PivotTable2" cacheId="14" applyNumberFormats="0" applyBorderFormats="0" applyFontFormats="0" applyPatternFormats="0" applyAlignmentFormats="0" applyWidthHeightFormats="1" dataCaption="Values" tag="a7def99c-ee1a-461a-a8e1-8fdc71c5b794" updatedVersion="8" minRefreshableVersion="3" useAutoFormatting="1" subtotalHiddenItems="1" rowGrandTotals="0" colGrandTotals="0" itemPrintTitles="1" createdVersion="8" indent="0" outline="1" outlineData="1" multipleFieldFilters="0">
  <location ref="B9:F10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 caption="Count of RecordID"/>
    <pivotHierarchy dragToData="1"/>
    <pivotHierarchy dragToData="1" caption="Count of Route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33A0C-B8F9-44CF-8AED-119CED441480}" name="PivotTable20" cacheId="18" applyNumberFormats="0" applyBorderFormats="0" applyFontFormats="0" applyPatternFormats="0" applyAlignmentFormats="0" applyWidthHeightFormats="1" dataCaption="Values" tag="f32fa834-03bc-43ba-aabf-877f338d698f" updatedVersion="8" minRefreshableVersion="3" useAutoFormatting="1" subtotalHiddenItems="1" rowGrandTotals="0" colGrandTotals="0" itemPrintTitles="1" createdVersion="8" indent="0" compact="0" compactData="0" multipleFieldFilters="0">
  <location ref="J20:GK27" firstHeaderRow="1" firstDataRow="2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compact="0" allDrilled="1" outline="0" subtotalTop="0" showAll="0" dataSourceSort="1" defaultSubtotal="0" defaultAttributeDrillState="1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15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3AC66-984B-4687-AD6C-62C90FE1378D}" name="PivotTable29" cacheId="16" applyNumberFormats="0" applyBorderFormats="0" applyFontFormats="0" applyPatternFormats="0" applyAlignmentFormats="0" applyWidthHeightFormats="1" dataCaption="Values" tag="8ee5dd1f-35de-4775-bc8b-854d46869348" updatedVersion="8" minRefreshableVersion="3" useAutoFormatting="1" subtotalHiddenItems="1" rowGrandTotals="0" colGrandTotals="0" itemPrintTitles="1" createdVersion="8" indent="0" compact="0" compactData="0" multipleFieldFilters="0" chartFormat="16">
  <location ref="E20:F25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5">
    <i>
      <x v="1"/>
    </i>
    <i>
      <x v="4"/>
    </i>
    <i>
      <x v="3"/>
    </i>
    <i>
      <x v="2"/>
    </i>
    <i>
      <x/>
    </i>
  </rowItems>
  <colItems count="1">
    <i/>
  </colItems>
  <dataFields count="1">
    <dataField name="Average of Percentage Utilization" fld="1" subtotal="average" baseField="0" baseItem="0" numFmtId="9"/>
  </dataFields>
  <formats count="1">
    <format dxfId="0">
      <pivotArea outline="0" collapsedLevelsAreSubtotals="1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ercentage Utilization"/>
  </pivotHierarchies>
  <pivotTableStyleInfo name="PivotStyleLight16" showRowHeaders="1" showColHeaders="1" showRowStripes="0" showColStripes="0" showLastColumn="1"/>
  <filters count="1">
    <filter fld="0" type="count" id="4" iMeasureHier="61">
      <autoFilter ref="A1">
        <filterColumn colId="0">
          <top10 top="0"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b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E985D-5950-4542-899B-E86ADD603819}" name="PivotTable28" cacheId="17" applyNumberFormats="0" applyBorderFormats="0" applyFontFormats="0" applyPatternFormats="0" applyAlignmentFormats="0" applyWidthHeightFormats="1" dataCaption="Values" tag="9a39cf4a-6bae-414f-abb7-89ff98bb081f" updatedVersion="8" minRefreshableVersion="3" useAutoFormatting="1" subtotalHiddenItems="1" rowGrandTotals="0" colGrandTotals="0" itemPrintTitles="1" createdVersion="8" indent="0" compact="0" compactData="0" multipleFieldFilters="0" chartFormat="9">
  <location ref="J4:L14" firstHeaderRow="0" firstDataRow="1" firstDataCol="1"/>
  <pivotFields count="4">
    <pivotField dataField="1" compact="0" outline="0" subtotalTop="0" showAll="0" defaultSubtotal="0"/>
    <pivotField axis="axisRow" compact="0" allDrilled="1" outline="0" subtotalTop="0" showAll="0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 Riders (Passengers)2" fld="3" subtotal="count" showDataAs="percentOfTotal" baseField="0" baseItem="0" numFmtId="9">
      <extLst>
        <ext xmlns:x14="http://schemas.microsoft.com/office/spreadsheetml/2009/9/main" uri="{E15A36E0-9728-4e99-A89B-3F7291B0FE68}">
          <x14:dataField sourceField="0" uniqueName="[__Xl2].[Measures].[Total Riders (Passengers)]"/>
        </ext>
      </extLst>
    </dataField>
  </dataFields>
  <formats count="1">
    <format dxfId="1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C1258-B280-4C8C-82D2-C21C6370C30F}" name="PivotTable19" cacheId="12" applyNumberFormats="0" applyBorderFormats="0" applyFontFormats="0" applyPatternFormats="0" applyAlignmentFormats="0" applyWidthHeightFormats="1" dataCaption="Values" tag="f7c9c691-ffa6-46c7-ad3f-c838f46a99f6" updatedVersion="8" minRefreshableVersion="3" useAutoFormatting="1" subtotalHiddenItems="1" rowGrandTotals="0" colGrandTotals="0" itemPrintTitles="1" createdVersion="8" indent="0" compact="0" compactData="0" multipleFieldFilters="0">
  <location ref="B29:C35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4"/>
    </i>
    <i>
      <x v="2"/>
    </i>
    <i>
      <x v="5"/>
    </i>
    <i>
      <x v="3"/>
    </i>
    <i>
      <x v="1"/>
    </i>
    <i>
      <x/>
    </i>
  </rowItems>
  <colItems count="1">
    <i/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D7BFB-901F-454C-998F-19E1A80887E1}" name="PivotTable4" cacheId="15" applyNumberFormats="0" applyBorderFormats="0" applyFontFormats="0" applyPatternFormats="0" applyAlignmentFormats="0" applyWidthHeightFormats="1" dataCaption="Values" tag="3deb1210-8178-4ea8-8252-ab920272cbd7" updatedVersion="8" minRefreshableVersion="3" useAutoFormatting="1" subtotalHiddenItems="1" rowGrandTotals="0" colGrandTotals="0" itemPrintTitles="1" createdVersion="8" indent="0" compact="0" compactData="0" multipleFieldFilters="0">
  <location ref="B13:C16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 v="2"/>
    </i>
    <i>
      <x/>
    </i>
    <i>
      <x v="1"/>
    </i>
  </rowItems>
  <colItems count="1">
    <i/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F7529-0491-4D86-B986-2EBE9DB7B39A}" name="PivotTable15" cacheId="3" applyNumberFormats="0" applyBorderFormats="0" applyFontFormats="0" applyPatternFormats="0" applyAlignmentFormats="0" applyWidthHeightFormats="1" dataCaption="Values" tag="113b000f-a7f4-404a-9722-a2576509eada" updatedVersion="8" minRefreshableVersion="3" useAutoFormatting="1" subtotalHiddenItems="1" rowGrandTotals="0" colGrandTotals="0" itemPrintTitles="1" createdVersion="8" indent="0" compact="0" compactData="0" multipleFieldFilters="0" chartFormat="20">
  <location ref="L23:M30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40">
      <autoFilter ref="A1">
        <filterColumn colId="0">
          <top10 val="1" filterVal="1"/>
        </filterColumn>
      </autoFilter>
    </filter>
    <filter fld="3" type="count" id="4" iMeasureHier="40">
      <autoFilter ref="A1">
        <filterColumn colId="0">
          <top10 top="0"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81F63-6BED-410D-BD23-334CCCA02D7F}" name="PivotTable2" cacheId="11" applyNumberFormats="0" applyBorderFormats="0" applyFontFormats="0" applyPatternFormats="0" applyAlignmentFormats="0" applyWidthHeightFormats="1" dataCaption="Values" tag="f7dbf7ab-7b28-44aa-8745-09dc926b1c6b" updatedVersion="8" minRefreshableVersion="3" useAutoFormatting="1" subtotalHiddenItems="1" rowGrandTotals="0" colGrandTotals="0" itemPrintTitles="1" createdVersion="8" indent="0" outline="1" outlineData="1" multipleFieldFilters="0">
  <location ref="B9:C10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975D4-C4C1-4639-A930-7D165EA7BAD6}" name="PivotTable14" cacheId="4" applyNumberFormats="0" applyBorderFormats="0" applyFontFormats="0" applyPatternFormats="0" applyAlignmentFormats="0" applyWidthHeightFormats="1" dataCaption="Values" tag="7b5ebf72-cf8c-4939-8c92-a62b03720dcc" updatedVersion="8" minRefreshableVersion="3" useAutoFormatting="1" subtotalHiddenItems="1" rowGrandTotals="0" colGrandTotals="0" itemPrintTitles="1" createdVersion="8" indent="0" compact="0" compactData="0" multipleFieldFilters="0" chartFormat="19">
  <location ref="L15:M17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40">
      <autoFilter ref="A1">
        <filterColumn colId="0">
          <top10 val="1" filterVal="1"/>
        </filterColumn>
      </autoFilter>
    </filter>
    <filter fld="3" type="count" id="4" iMeasureHier="40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68286-5769-4B1E-9052-C99A91F2EA5A}" name="PivotTable4" cacheId="10" applyNumberFormats="0" applyBorderFormats="0" applyFontFormats="0" applyPatternFormats="0" applyAlignmentFormats="0" applyWidthHeightFormats="1" dataCaption="Values" tag="1feee81c-e2b7-483a-bcef-ac652c7a4ee6" updatedVersion="8" minRefreshableVersion="3" useAutoFormatting="1" subtotalHiddenItems="1" rowGrandTotals="0" colGrandTotals="0" itemPrintTitles="1" createdVersion="8" indent="0" compact="0" compactData="0" multipleFieldFilters="0">
  <location ref="B13:C14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F9DF3-BD85-408C-A95A-5989C0D97E3B}" name="PivotTable5" cacheId="9" applyNumberFormats="0" applyBorderFormats="0" applyFontFormats="0" applyPatternFormats="0" applyAlignmentFormats="0" applyWidthHeightFormats="1" dataCaption="Values" tag="5fdaab2d-09ed-4eaa-a52a-d75a34958d4b" updatedVersion="8" minRefreshableVersion="3" useAutoFormatting="1" subtotalHiddenItems="1" rowGrandTotals="0" colGrandTotals="0" itemPrintTitles="1" createdVersion="8" indent="0" compact="0" compactData="0" multipleFieldFilters="0">
  <location ref="B17:C18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3" iMeasureHier="40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7D61E-883C-4506-B4FF-8B5F9498AC1F}" name="PivotTable12" cacheId="6" applyNumberFormats="0" applyBorderFormats="0" applyFontFormats="0" applyPatternFormats="0" applyAlignmentFormats="0" applyWidthHeightFormats="1" dataCaption="Values" tag="42a8b61c-5f03-4e28-946a-85b1b4c2d63f" updatedVersion="8" minRefreshableVersion="3" useAutoFormatting="1" subtotalHiddenItems="1" rowGrandTotals="0" colGrandTotals="0" itemPrintTitles="1" createdVersion="8" indent="0" compact="0" compactData="0" multipleFieldFilters="0" chartFormat="9">
  <location ref="G23:H24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formats count="1">
    <format dxfId="2">
      <pivotArea dataOnly="0" labelOnly="1" outline="0" fieldPosition="0">
        <references count="1">
          <reference field="3" count="0"/>
        </references>
      </pivotArea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ount" id="4" iMeasureHier="40">
      <autoFilter ref="A1">
        <filterColumn colId="0">
          <top10 top="0" val="1" filterVal="1"/>
        </filterColumn>
      </autoFilter>
    </filter>
    <filter fld="1" type="count" id="2" iMeasureHier="40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CEDBA-30ED-4D01-BCC8-199C26118B05}" name="PivotTable13" cacheId="5" applyNumberFormats="0" applyBorderFormats="0" applyFontFormats="0" applyPatternFormats="0" applyAlignmentFormats="0" applyWidthHeightFormats="1" dataCaption="Values" tag="7674246d-3124-4158-972f-99d117c26c45" updatedVersion="8" minRefreshableVersion="3" useAutoFormatting="1" subtotalHiddenItems="1" rowGrandTotals="0" colGrandTotals="0" itemPrintTitles="1" createdVersion="8" indent="0" compact="0" compactData="0" multipleFieldFilters="0" chartFormat="9">
  <location ref="L10:N12" firstHeaderRow="0" firstDataRow="1" firstDataCol="1"/>
  <pivotFields count="6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 Riders (Passengers)2" fld="5" subtotal="count" showDataAs="percentDiff" baseField="4" baseItem="0" numFmtId="10">
      <extLst>
        <ext xmlns:x14="http://schemas.microsoft.com/office/spreadsheetml/2009/9/main" uri="{E15A36E0-9728-4e99-A89B-3F7291B0FE68}">
          <x14:dataField sourceField="0" uniqueName="[__Xl2].[Measures].[Total Riders (Passengers)]"/>
        </ext>
      </extLst>
    </dataField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2">
    <filter fld="1" type="count" id="2" iMeasureHier="40">
      <autoFilter ref="A1">
        <filterColumn colId="0">
          <top10 val="1" filterVal="1"/>
        </filterColumn>
      </autoFilter>
    </filter>
    <filter fld="3" type="count" id="4" iMeasureHier="40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A63E7-C913-4BE6-AC51-AEDC039F53EB}" name="PivotTable16" cacheId="2" applyNumberFormats="0" applyBorderFormats="0" applyFontFormats="0" applyPatternFormats="0" applyAlignmentFormats="0" applyWidthHeightFormats="1" dataCaption="Values" tag="1891df02-9ad6-4d36-8b33-cd5aea02c44f" updatedVersion="8" minRefreshableVersion="3" useAutoFormatting="1" subtotalHiddenItems="1" rowGrandTotals="0" colGrandTotals="0" itemPrintTitles="1" createdVersion="8" indent="0" compact="0" compactData="0" multipleFieldFilters="0" chartFormat="26">
  <location ref="R10:S12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NumberOfRider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40">
      <autoFilter ref="A1">
        <filterColumn colId="0">
          <top10 val="1" filterVal="1"/>
        </filterColumn>
      </autoFilter>
    </filter>
    <filter fld="3" type="count" id="4" iMeasureHier="40">
      <autoFilter ref="A1">
        <filterColumn colId="0">
          <top10 top="0"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demographics]"/>
        <x15:activeTabTopLevelEntity name="[Facttable_ridership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45B3-FD73-4976-9308-6C151491F852}">
  <dimension ref="B9:AA33"/>
  <sheetViews>
    <sheetView topLeftCell="A4" workbookViewId="0">
      <selection activeCell="Z25" sqref="Z25:Z26"/>
    </sheetView>
  </sheetViews>
  <sheetFormatPr defaultRowHeight="14.4" x14ac:dyDescent="0.3"/>
  <cols>
    <col min="1" max="1" width="5.44140625" customWidth="1"/>
    <col min="2" max="2" width="13" bestFit="1" customWidth="1"/>
    <col min="3" max="3" width="22.109375" bestFit="1" customWidth="1"/>
    <col min="4" max="4" width="6.109375" customWidth="1"/>
    <col min="5" max="5" width="2.5546875" style="4" customWidth="1"/>
    <col min="6" max="6" width="5.44140625" customWidth="1"/>
    <col min="7" max="7" width="7.44140625" bestFit="1" customWidth="1"/>
    <col min="8" max="8" width="22.109375" bestFit="1" customWidth="1"/>
    <col min="9" max="9" width="11.21875" bestFit="1" customWidth="1"/>
    <col min="10" max="10" width="2.5546875" style="6" customWidth="1"/>
    <col min="11" max="11" width="6.44140625" customWidth="1"/>
    <col min="12" max="12" width="11.6640625" bestFit="1" customWidth="1"/>
    <col min="13" max="13" width="22.109375" bestFit="1" customWidth="1"/>
    <col min="14" max="14" width="23.109375" bestFit="1" customWidth="1"/>
    <col min="15" max="15" width="12.5546875" customWidth="1"/>
    <col min="16" max="16" width="37.21875" customWidth="1"/>
    <col min="17" max="17" width="9.77734375" customWidth="1"/>
    <col min="18" max="18" width="13.6640625" bestFit="1" customWidth="1"/>
    <col min="19" max="19" width="22.109375" bestFit="1" customWidth="1"/>
    <col min="23" max="23" width="2.88671875" style="6" customWidth="1"/>
    <col min="25" max="25" width="18.77734375" bestFit="1" customWidth="1"/>
    <col min="26" max="26" width="22.109375" bestFit="1" customWidth="1"/>
    <col min="27" max="27" width="23.109375" bestFit="1" customWidth="1"/>
  </cols>
  <sheetData>
    <row r="9" spans="2:27" x14ac:dyDescent="0.3">
      <c r="B9" t="s">
        <v>13</v>
      </c>
      <c r="C9" t="s">
        <v>14</v>
      </c>
      <c r="G9" t="s">
        <v>25</v>
      </c>
    </row>
    <row r="10" spans="2:27" x14ac:dyDescent="0.3">
      <c r="B10" s="1">
        <v>6587</v>
      </c>
      <c r="C10" s="3">
        <v>32.935000000000002</v>
      </c>
      <c r="G10" s="2" t="s">
        <v>28</v>
      </c>
      <c r="H10" t="s">
        <v>13</v>
      </c>
      <c r="L10" s="2" t="s">
        <v>36</v>
      </c>
      <c r="M10" t="s">
        <v>13</v>
      </c>
      <c r="N10" t="s">
        <v>37</v>
      </c>
      <c r="O10" t="s">
        <v>38</v>
      </c>
      <c r="P10" t="s">
        <v>39</v>
      </c>
      <c r="R10" s="2" t="s">
        <v>54</v>
      </c>
      <c r="S10" t="s">
        <v>13</v>
      </c>
      <c r="Y10" s="2" t="s">
        <v>57</v>
      </c>
      <c r="Z10" t="s">
        <v>73</v>
      </c>
      <c r="AA10" t="str">
        <f>Z10</f>
        <v>Total Busses</v>
      </c>
    </row>
    <row r="11" spans="2:27" x14ac:dyDescent="0.3">
      <c r="G11" t="s">
        <v>31</v>
      </c>
      <c r="H11" s="1">
        <v>1345</v>
      </c>
      <c r="L11">
        <v>2023</v>
      </c>
      <c r="M11" s="1">
        <v>5654</v>
      </c>
      <c r="N11" s="9"/>
      <c r="R11" t="s">
        <v>56</v>
      </c>
      <c r="S11" s="1">
        <v>933</v>
      </c>
      <c r="Y11" t="s">
        <v>58</v>
      </c>
      <c r="Z11" s="1">
        <v>20</v>
      </c>
      <c r="AA11" t="str">
        <f>Z11&amp;" Total Busses"</f>
        <v>20 Total Busses</v>
      </c>
    </row>
    <row r="12" spans="2:27" x14ac:dyDescent="0.3">
      <c r="B12" t="s">
        <v>25</v>
      </c>
      <c r="G12" s="8" t="s">
        <v>30</v>
      </c>
      <c r="H12" s="1">
        <v>1346</v>
      </c>
      <c r="L12">
        <v>2024</v>
      </c>
      <c r="M12" s="1">
        <v>933</v>
      </c>
      <c r="N12" s="9">
        <v>-0.83498408206579411</v>
      </c>
      <c r="O12" s="9">
        <f>(M12-M11)/M11</f>
        <v>-0.83498408206579411</v>
      </c>
      <c r="P12" t="str">
        <f>IF(O12&lt;0,O15,O16)</f>
        <v>▼</v>
      </c>
      <c r="R12" t="s">
        <v>55</v>
      </c>
      <c r="S12" s="1">
        <v>5654</v>
      </c>
      <c r="Y12" t="s">
        <v>59</v>
      </c>
      <c r="Z12" s="1">
        <v>19</v>
      </c>
      <c r="AA12" t="str">
        <f t="shared" ref="AA12:AA13" si="0">Z12&amp;" Total Busses"</f>
        <v>19 Total Busses</v>
      </c>
    </row>
    <row r="13" spans="2:27" x14ac:dyDescent="0.3">
      <c r="B13" s="2" t="s">
        <v>26</v>
      </c>
      <c r="C13" t="s">
        <v>13</v>
      </c>
      <c r="G13" t="s">
        <v>32</v>
      </c>
      <c r="H13" s="1">
        <v>1653</v>
      </c>
      <c r="Y13" t="s">
        <v>60</v>
      </c>
      <c r="Z13" s="1">
        <v>38</v>
      </c>
      <c r="AA13" t="str">
        <f t="shared" si="0"/>
        <v>38 Total Busses</v>
      </c>
    </row>
    <row r="14" spans="2:27" x14ac:dyDescent="0.3">
      <c r="B14" t="s">
        <v>19</v>
      </c>
      <c r="C14" s="1">
        <v>1322</v>
      </c>
      <c r="G14" t="s">
        <v>29</v>
      </c>
      <c r="H14" s="1">
        <v>2243</v>
      </c>
    </row>
    <row r="15" spans="2:27" x14ac:dyDescent="0.3">
      <c r="L15" s="2" t="s">
        <v>36</v>
      </c>
      <c r="M15" t="s">
        <v>13</v>
      </c>
      <c r="O15" t="s">
        <v>40</v>
      </c>
    </row>
    <row r="16" spans="2:27" x14ac:dyDescent="0.3">
      <c r="B16" t="s">
        <v>27</v>
      </c>
      <c r="L16">
        <v>2023</v>
      </c>
      <c r="M16" s="1">
        <v>5654</v>
      </c>
      <c r="O16" t="s">
        <v>41</v>
      </c>
      <c r="P16" t="s">
        <v>42</v>
      </c>
    </row>
    <row r="17" spans="2:27" x14ac:dyDescent="0.3">
      <c r="B17" s="2" t="s">
        <v>26</v>
      </c>
      <c r="C17" t="s">
        <v>13</v>
      </c>
      <c r="L17">
        <v>2024</v>
      </c>
      <c r="M17" s="1">
        <v>933</v>
      </c>
      <c r="Y17" t="str">
        <f>Y10</f>
        <v>Utilization Category</v>
      </c>
      <c r="Z17" t="s">
        <v>72</v>
      </c>
      <c r="AA17" t="s">
        <v>74</v>
      </c>
    </row>
    <row r="18" spans="2:27" x14ac:dyDescent="0.3">
      <c r="B18" t="s">
        <v>22</v>
      </c>
      <c r="C18" s="1">
        <v>185</v>
      </c>
      <c r="G18" t="s">
        <v>33</v>
      </c>
      <c r="P18" t="str">
        <f>IF(O12&lt;0, "YoY Change suggests room for improvement", "We are doing well on the current year!")</f>
        <v>YoY Change suggests room for improvement</v>
      </c>
      <c r="Y18" t="str">
        <f t="shared" ref="Y18:Y20" si="1">Y11</f>
        <v>Over-utilized</v>
      </c>
      <c r="Z18" s="10">
        <f xml:space="preserve"> Z11/SUM($Z$11:$Z$13)</f>
        <v>0.25974025974025972</v>
      </c>
      <c r="AA18" s="10">
        <f>1-Z18</f>
        <v>0.74025974025974028</v>
      </c>
    </row>
    <row r="19" spans="2:27" x14ac:dyDescent="0.3">
      <c r="G19" s="2" t="s">
        <v>34</v>
      </c>
      <c r="H19" t="s">
        <v>13</v>
      </c>
      <c r="I19" t="s">
        <v>73</v>
      </c>
      <c r="Y19" t="str">
        <f t="shared" si="1"/>
        <v>Under-utilized</v>
      </c>
      <c r="Z19" s="10">
        <f t="shared" ref="Z19:Z20" si="2" xml:space="preserve"> Z12/SUM($Z$11:$Z$13)</f>
        <v>0.24675324675324675</v>
      </c>
      <c r="AA19" s="10">
        <f t="shared" ref="AA19:AA20" si="3">1-Z19</f>
        <v>0.75324675324675328</v>
      </c>
    </row>
    <row r="20" spans="2:27" x14ac:dyDescent="0.3">
      <c r="G20" s="8">
        <v>0.87291666666666667</v>
      </c>
      <c r="H20" s="1">
        <v>80</v>
      </c>
      <c r="I20" s="1">
        <v>2</v>
      </c>
      <c r="Y20" t="str">
        <f t="shared" si="1"/>
        <v>Well-utilized</v>
      </c>
      <c r="Z20" s="10">
        <f t="shared" si="2"/>
        <v>0.4935064935064935</v>
      </c>
      <c r="AA20" s="10">
        <f t="shared" si="3"/>
        <v>0.50649350649350655</v>
      </c>
    </row>
    <row r="21" spans="2:27" x14ac:dyDescent="0.3">
      <c r="Z21" s="10">
        <f>SUM(Z18:Z20)</f>
        <v>1</v>
      </c>
      <c r="AA21" s="10"/>
    </row>
    <row r="22" spans="2:27" x14ac:dyDescent="0.3">
      <c r="G22" t="s">
        <v>35</v>
      </c>
    </row>
    <row r="23" spans="2:27" x14ac:dyDescent="0.3">
      <c r="G23" s="2" t="s">
        <v>34</v>
      </c>
      <c r="H23" t="s">
        <v>13</v>
      </c>
      <c r="L23" s="2" t="s">
        <v>43</v>
      </c>
      <c r="M23" t="s">
        <v>13</v>
      </c>
      <c r="O23" t="str">
        <f>L23</f>
        <v>Day Name</v>
      </c>
      <c r="P23" t="str">
        <f>M23</f>
        <v>Total Riders (Passengers)</v>
      </c>
      <c r="Q23" t="s">
        <v>51</v>
      </c>
      <c r="R23" t="s">
        <v>52</v>
      </c>
      <c r="S23" t="s">
        <v>53</v>
      </c>
    </row>
    <row r="24" spans="2:27" x14ac:dyDescent="0.3">
      <c r="G24" s="8">
        <v>0.82638888888888884</v>
      </c>
      <c r="H24" s="1">
        <v>15</v>
      </c>
      <c r="L24" t="s">
        <v>47</v>
      </c>
      <c r="M24" s="1">
        <v>1185</v>
      </c>
      <c r="O24" t="str">
        <f t="shared" ref="O24:O30" si="4">L24</f>
        <v>Sun</v>
      </c>
      <c r="P24">
        <f t="shared" ref="P24:P30" si="5">M24</f>
        <v>1185</v>
      </c>
      <c r="Q24">
        <f>AVERAGE($P$24:$P$30)</f>
        <v>941</v>
      </c>
      <c r="R24">
        <f>IF(P24&gt;Q24,P24,"")</f>
        <v>1185</v>
      </c>
      <c r="S24" s="9">
        <f xml:space="preserve"> SUM(R24:R30)/SUM(P24:P30)</f>
        <v>0.4938515257325034</v>
      </c>
      <c r="Y24" s="2" t="s">
        <v>75</v>
      </c>
      <c r="Z24" t="s">
        <v>13</v>
      </c>
    </row>
    <row r="25" spans="2:27" x14ac:dyDescent="0.3">
      <c r="L25" t="s">
        <v>45</v>
      </c>
      <c r="M25" s="1">
        <v>1085</v>
      </c>
      <c r="O25" t="str">
        <f t="shared" si="4"/>
        <v>Mon</v>
      </c>
      <c r="P25">
        <f t="shared" si="5"/>
        <v>1085</v>
      </c>
      <c r="Q25">
        <f t="shared" ref="Q25:Q30" si="6">AVERAGE($P$24:$P$30)</f>
        <v>941</v>
      </c>
      <c r="R25">
        <f t="shared" ref="R25:R30" si="7">IF(P25&gt;Q25,P25,"")</f>
        <v>1085</v>
      </c>
      <c r="Y25" t="s">
        <v>76</v>
      </c>
      <c r="Z25" s="11">
        <v>0.35387885228480342</v>
      </c>
    </row>
    <row r="26" spans="2:27" x14ac:dyDescent="0.3">
      <c r="L26" t="s">
        <v>49</v>
      </c>
      <c r="M26" s="1">
        <v>983</v>
      </c>
      <c r="O26" t="str">
        <f t="shared" si="4"/>
        <v>Tue</v>
      </c>
      <c r="P26">
        <f t="shared" si="5"/>
        <v>983</v>
      </c>
      <c r="Q26">
        <f t="shared" si="6"/>
        <v>941</v>
      </c>
      <c r="R26">
        <f t="shared" si="7"/>
        <v>983</v>
      </c>
      <c r="Y26" t="s">
        <v>77</v>
      </c>
      <c r="Z26" s="11">
        <v>0.64612114771519658</v>
      </c>
    </row>
    <row r="27" spans="2:27" x14ac:dyDescent="0.3">
      <c r="L27" t="s">
        <v>50</v>
      </c>
      <c r="M27" s="1">
        <v>887</v>
      </c>
      <c r="O27" t="str">
        <f t="shared" si="4"/>
        <v>Wed</v>
      </c>
      <c r="P27">
        <f t="shared" si="5"/>
        <v>887</v>
      </c>
      <c r="Q27">
        <f t="shared" si="6"/>
        <v>941</v>
      </c>
      <c r="R27" t="str">
        <f t="shared" si="7"/>
        <v/>
      </c>
    </row>
    <row r="28" spans="2:27" x14ac:dyDescent="0.3">
      <c r="L28" t="s">
        <v>48</v>
      </c>
      <c r="M28" s="1">
        <v>889</v>
      </c>
      <c r="O28" t="str">
        <f t="shared" si="4"/>
        <v>Thu</v>
      </c>
      <c r="P28">
        <f t="shared" si="5"/>
        <v>889</v>
      </c>
      <c r="Q28">
        <f t="shared" si="6"/>
        <v>941</v>
      </c>
      <c r="R28" t="str">
        <f t="shared" si="7"/>
        <v/>
      </c>
    </row>
    <row r="29" spans="2:27" x14ac:dyDescent="0.3">
      <c r="L29" t="s">
        <v>44</v>
      </c>
      <c r="M29" s="1">
        <v>762</v>
      </c>
      <c r="O29" t="str">
        <f t="shared" si="4"/>
        <v>Fri</v>
      </c>
      <c r="P29">
        <f t="shared" si="5"/>
        <v>762</v>
      </c>
      <c r="Q29">
        <f t="shared" si="6"/>
        <v>941</v>
      </c>
      <c r="R29" t="str">
        <f t="shared" si="7"/>
        <v/>
      </c>
    </row>
    <row r="30" spans="2:27" x14ac:dyDescent="0.3">
      <c r="L30" t="s">
        <v>46</v>
      </c>
      <c r="M30" s="1">
        <v>796</v>
      </c>
      <c r="O30" t="str">
        <f t="shared" si="4"/>
        <v>Sat</v>
      </c>
      <c r="P30">
        <f t="shared" si="5"/>
        <v>796</v>
      </c>
      <c r="Q30">
        <f t="shared" si="6"/>
        <v>941</v>
      </c>
      <c r="R30" t="str">
        <f t="shared" si="7"/>
        <v/>
      </c>
    </row>
    <row r="32" spans="2:27" x14ac:dyDescent="0.3">
      <c r="O32" t="s">
        <v>42</v>
      </c>
    </row>
    <row r="33" spans="15:15" x14ac:dyDescent="0.3">
      <c r="O33" t="str">
        <f>"Focus on Highlighted Weekdays: they exceeded the average of "&amp;Q24&amp;" passengers and account for "&amp;TEXT(S24,"0.0%")&amp;" of the Total passengers"</f>
        <v>Focus on Highlighted Weekdays: they exceeded the average of 941 passengers and account for 49.4% of the Total passengers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D8B8-9852-4E57-8E3A-BCFD8DED8D7F}">
  <dimension ref="B4:GN43"/>
  <sheetViews>
    <sheetView topLeftCell="A7" workbookViewId="0">
      <selection activeCell="GI30" sqref="GI30"/>
    </sheetView>
  </sheetViews>
  <sheetFormatPr defaultRowHeight="14.4" x14ac:dyDescent="0.3"/>
  <cols>
    <col min="1" max="1" width="5.44140625" customWidth="1"/>
    <col min="2" max="2" width="22.109375" bestFit="1" customWidth="1"/>
    <col min="3" max="3" width="20.109375" bestFit="1" customWidth="1"/>
    <col min="4" max="4" width="15.21875" bestFit="1" customWidth="1"/>
    <col min="5" max="5" width="13" bestFit="1" customWidth="1"/>
    <col min="6" max="6" width="28.5546875" bestFit="1" customWidth="1"/>
    <col min="7" max="7" width="14.5546875" bestFit="1" customWidth="1"/>
    <col min="8" max="8" width="2.5546875" style="4" customWidth="1"/>
    <col min="9" max="9" width="4.77734375" customWidth="1"/>
    <col min="10" max="10" width="22.109375" bestFit="1" customWidth="1"/>
    <col min="11" max="193" width="8.109375" bestFit="1" customWidth="1"/>
    <col min="195" max="195" width="14.109375" customWidth="1"/>
  </cols>
  <sheetData>
    <row r="4" spans="2:12" x14ac:dyDescent="0.3">
      <c r="J4" s="2" t="s">
        <v>26</v>
      </c>
      <c r="K4" t="s">
        <v>13</v>
      </c>
      <c r="L4" t="s">
        <v>37</v>
      </c>
    </row>
    <row r="5" spans="2:12" x14ac:dyDescent="0.3">
      <c r="J5" t="s">
        <v>15</v>
      </c>
      <c r="K5" s="1">
        <v>754</v>
      </c>
      <c r="L5" s="10">
        <v>0.11446789130104752</v>
      </c>
    </row>
    <row r="6" spans="2:12" x14ac:dyDescent="0.3">
      <c r="J6" t="s">
        <v>16</v>
      </c>
      <c r="K6" s="1">
        <v>331</v>
      </c>
      <c r="L6" s="10">
        <v>5.0250493396083194E-2</v>
      </c>
    </row>
    <row r="7" spans="2:12" x14ac:dyDescent="0.3">
      <c r="J7" t="s">
        <v>17</v>
      </c>
      <c r="K7" s="1">
        <v>1271</v>
      </c>
      <c r="L7" s="10">
        <v>0.1929558220737817</v>
      </c>
    </row>
    <row r="8" spans="2:12" x14ac:dyDescent="0.3">
      <c r="J8" t="s">
        <v>18</v>
      </c>
      <c r="K8" s="1">
        <v>509</v>
      </c>
      <c r="L8" s="10">
        <v>7.7273417337179295E-2</v>
      </c>
    </row>
    <row r="9" spans="2:12" x14ac:dyDescent="0.3">
      <c r="B9" t="s">
        <v>13</v>
      </c>
      <c r="C9" t="s">
        <v>14</v>
      </c>
      <c r="D9" t="s">
        <v>0</v>
      </c>
      <c r="E9" t="s">
        <v>7</v>
      </c>
      <c r="F9" t="s">
        <v>73</v>
      </c>
      <c r="J9" t="s">
        <v>19</v>
      </c>
      <c r="K9" s="1">
        <v>1322</v>
      </c>
      <c r="L9" s="10">
        <v>0.20069834522544405</v>
      </c>
    </row>
    <row r="10" spans="2:12" x14ac:dyDescent="0.3">
      <c r="B10" s="1">
        <v>6587</v>
      </c>
      <c r="C10" s="3">
        <v>32.935000000000002</v>
      </c>
      <c r="D10" s="1">
        <v>200</v>
      </c>
      <c r="E10" s="3">
        <v>42.69</v>
      </c>
      <c r="F10" s="1">
        <v>40</v>
      </c>
      <c r="J10" t="s">
        <v>20</v>
      </c>
      <c r="K10" s="1">
        <v>609</v>
      </c>
      <c r="L10" s="10">
        <v>9.24548352816153E-2</v>
      </c>
    </row>
    <row r="11" spans="2:12" x14ac:dyDescent="0.3">
      <c r="J11" t="s">
        <v>21</v>
      </c>
      <c r="K11" s="1">
        <v>206</v>
      </c>
      <c r="L11" s="10">
        <v>3.1273720965538182E-2</v>
      </c>
    </row>
    <row r="12" spans="2:12" x14ac:dyDescent="0.3">
      <c r="J12" t="s">
        <v>22</v>
      </c>
      <c r="K12" s="1">
        <v>185</v>
      </c>
      <c r="L12" s="10">
        <v>2.808562319720662E-2</v>
      </c>
    </row>
    <row r="13" spans="2:12" x14ac:dyDescent="0.3">
      <c r="B13" s="2" t="s">
        <v>61</v>
      </c>
      <c r="C13" t="s">
        <v>13</v>
      </c>
      <c r="E13" t="str">
        <f>B13</f>
        <v>Gender</v>
      </c>
      <c r="F13" t="s">
        <v>72</v>
      </c>
      <c r="J13" t="s">
        <v>23</v>
      </c>
      <c r="K13" s="1">
        <v>659</v>
      </c>
      <c r="L13" s="10">
        <v>0.1000455442538333</v>
      </c>
    </row>
    <row r="14" spans="2:12" x14ac:dyDescent="0.3">
      <c r="B14" t="s">
        <v>64</v>
      </c>
      <c r="C14" s="1">
        <v>703</v>
      </c>
      <c r="E14" t="str">
        <f t="shared" ref="E14:E16" si="0">B14</f>
        <v>Other</v>
      </c>
      <c r="F14" s="10">
        <f>C14/SUM($C$14:$C$16)</f>
        <v>0.10672536814938516</v>
      </c>
      <c r="J14" t="s">
        <v>24</v>
      </c>
      <c r="K14" s="1">
        <v>741</v>
      </c>
      <c r="L14" s="10">
        <v>0.11249430696827084</v>
      </c>
    </row>
    <row r="15" spans="2:12" x14ac:dyDescent="0.3">
      <c r="B15" t="s">
        <v>62</v>
      </c>
      <c r="C15" s="1">
        <v>1007</v>
      </c>
      <c r="E15" t="str">
        <f t="shared" si="0"/>
        <v>Female</v>
      </c>
      <c r="F15" s="10">
        <f>C15/SUM($C$14:$C$16)</f>
        <v>0.15287687870047062</v>
      </c>
    </row>
    <row r="16" spans="2:12" x14ac:dyDescent="0.3">
      <c r="B16" t="s">
        <v>63</v>
      </c>
      <c r="C16" s="1">
        <v>4877</v>
      </c>
      <c r="E16" t="str">
        <f t="shared" si="0"/>
        <v>Male</v>
      </c>
      <c r="F16" s="10">
        <f>C16/SUM($C$14:$C$16)</f>
        <v>0.74039775315014422</v>
      </c>
    </row>
    <row r="20" spans="2:196" x14ac:dyDescent="0.3">
      <c r="B20" s="2" t="s">
        <v>65</v>
      </c>
      <c r="C20" t="s">
        <v>13</v>
      </c>
      <c r="E20" s="2" t="s">
        <v>78</v>
      </c>
      <c r="F20" t="s">
        <v>79</v>
      </c>
      <c r="J20" s="2" t="s">
        <v>13</v>
      </c>
      <c r="K20" s="2" t="s">
        <v>34</v>
      </c>
    </row>
    <row r="21" spans="2:196" x14ac:dyDescent="0.3">
      <c r="B21" t="s">
        <v>1</v>
      </c>
      <c r="C21" s="1">
        <v>576</v>
      </c>
      <c r="E21" t="s">
        <v>9</v>
      </c>
      <c r="F21" s="10">
        <v>0.54166666666666652</v>
      </c>
      <c r="J21" s="2" t="s">
        <v>66</v>
      </c>
      <c r="K21" s="7">
        <v>0.25555555555555554</v>
      </c>
      <c r="L21" s="7">
        <v>0.2673611111111111</v>
      </c>
      <c r="M21" s="7">
        <v>0.27291666666666664</v>
      </c>
      <c r="N21" s="7">
        <v>0.27361111111111114</v>
      </c>
      <c r="O21" s="7">
        <v>0.28263888888888888</v>
      </c>
      <c r="P21" s="7">
        <v>0.28472222222222221</v>
      </c>
      <c r="Q21" s="7">
        <v>0.28680555555555554</v>
      </c>
      <c r="R21" s="7">
        <v>0.29722222222222222</v>
      </c>
      <c r="S21" s="7">
        <v>0.30277777777777776</v>
      </c>
      <c r="T21" s="7">
        <v>0.30763888888888891</v>
      </c>
      <c r="U21" s="7">
        <v>0.30902777777777779</v>
      </c>
      <c r="V21" s="7">
        <v>0.31666666666666665</v>
      </c>
      <c r="W21" s="7">
        <v>0.31736111111111109</v>
      </c>
      <c r="X21" s="7">
        <v>0.31874999999999998</v>
      </c>
      <c r="Y21" s="7">
        <v>0.3215277777777778</v>
      </c>
      <c r="Z21" s="7">
        <v>0.32847222222222222</v>
      </c>
      <c r="AA21" s="7">
        <v>0.3347222222222222</v>
      </c>
      <c r="AB21" s="7">
        <v>0.34305555555555556</v>
      </c>
      <c r="AC21" s="7">
        <v>0.34444444444444444</v>
      </c>
      <c r="AD21" s="7">
        <v>0.34652777777777777</v>
      </c>
      <c r="AE21" s="7">
        <v>0.35625000000000001</v>
      </c>
      <c r="AF21" s="7">
        <v>0.35972222222222222</v>
      </c>
      <c r="AG21" s="7">
        <v>0.36180555555555555</v>
      </c>
      <c r="AH21" s="7">
        <v>0.36458333333333331</v>
      </c>
      <c r="AI21" s="7">
        <v>0.36736111111111114</v>
      </c>
      <c r="AJ21" s="7">
        <v>0.36805555555555558</v>
      </c>
      <c r="AK21" s="7">
        <v>0.37916666666666665</v>
      </c>
      <c r="AL21" s="7">
        <v>0.38055555555555554</v>
      </c>
      <c r="AM21" s="7">
        <v>0.38750000000000001</v>
      </c>
      <c r="AN21" s="7">
        <v>0.38958333333333334</v>
      </c>
      <c r="AO21" s="7">
        <v>0.39444444444444443</v>
      </c>
      <c r="AP21" s="7">
        <v>0.39652777777777776</v>
      </c>
      <c r="AQ21" s="7">
        <v>0.40347222222222223</v>
      </c>
      <c r="AR21" s="7">
        <v>0.40625</v>
      </c>
      <c r="AS21" s="7">
        <v>0.40694444444444444</v>
      </c>
      <c r="AT21" s="7">
        <v>0.40833333333333333</v>
      </c>
      <c r="AU21" s="7">
        <v>0.41458333333333336</v>
      </c>
      <c r="AV21" s="7">
        <v>0.41597222222222224</v>
      </c>
      <c r="AW21" s="7">
        <v>0.41805555555555557</v>
      </c>
      <c r="AX21" s="7">
        <v>0.42083333333333334</v>
      </c>
      <c r="AY21" s="7">
        <v>0.4236111111111111</v>
      </c>
      <c r="AZ21" s="7">
        <v>0.42638888888888887</v>
      </c>
      <c r="BA21" s="7">
        <v>0.42708333333333331</v>
      </c>
      <c r="BB21" s="7">
        <v>0.42916666666666664</v>
      </c>
      <c r="BC21" s="7">
        <v>0.42986111111111114</v>
      </c>
      <c r="BD21" s="7">
        <v>0.43263888888888891</v>
      </c>
      <c r="BE21" s="7">
        <v>0.43472222222222223</v>
      </c>
      <c r="BF21" s="7">
        <v>0.43541666666666667</v>
      </c>
      <c r="BG21" s="7">
        <v>0.43611111111111112</v>
      </c>
      <c r="BH21" s="7">
        <v>0.43819444444444444</v>
      </c>
      <c r="BI21" s="7">
        <v>0.44722222222222224</v>
      </c>
      <c r="BJ21" s="7">
        <v>0.45277777777777778</v>
      </c>
      <c r="BK21" s="7">
        <v>0.45624999999999999</v>
      </c>
      <c r="BL21" s="7">
        <v>0.45694444444444443</v>
      </c>
      <c r="BM21" s="7">
        <v>0.45902777777777776</v>
      </c>
      <c r="BN21" s="7">
        <v>0.46458333333333335</v>
      </c>
      <c r="BO21" s="7">
        <v>0.46805555555555556</v>
      </c>
      <c r="BP21" s="7">
        <v>0.47361111111111109</v>
      </c>
      <c r="BQ21" s="7">
        <v>0.47430555555555554</v>
      </c>
      <c r="BR21" s="7">
        <v>0.47986111111111113</v>
      </c>
      <c r="BS21" s="7">
        <v>0.48680555555555555</v>
      </c>
      <c r="BT21" s="7">
        <v>0.48749999999999999</v>
      </c>
      <c r="BU21" s="7">
        <v>0.48888888888888887</v>
      </c>
      <c r="BV21" s="7">
        <v>0.49166666666666664</v>
      </c>
      <c r="BW21" s="7">
        <v>0.49444444444444446</v>
      </c>
      <c r="BX21" s="7">
        <v>0.49652777777777779</v>
      </c>
      <c r="BY21" s="7">
        <v>0.50347222222222221</v>
      </c>
      <c r="BZ21" s="7">
        <v>0.51041666666666663</v>
      </c>
      <c r="CA21" s="7">
        <v>0.51597222222222228</v>
      </c>
      <c r="CB21" s="7">
        <v>0.51666666666666672</v>
      </c>
      <c r="CC21" s="7">
        <v>0.52152777777777781</v>
      </c>
      <c r="CD21" s="7">
        <v>0.52361111111111114</v>
      </c>
      <c r="CE21" s="7">
        <v>0.52638888888888891</v>
      </c>
      <c r="CF21" s="7">
        <v>0.52777777777777779</v>
      </c>
      <c r="CG21" s="7">
        <v>0.53263888888888888</v>
      </c>
      <c r="CH21" s="7">
        <v>0.53749999999999998</v>
      </c>
      <c r="CI21" s="7">
        <v>0.53888888888888886</v>
      </c>
      <c r="CJ21" s="7">
        <v>0.54236111111111107</v>
      </c>
      <c r="CK21" s="7">
        <v>0.54583333333333328</v>
      </c>
      <c r="CL21" s="7">
        <v>0.5541666666666667</v>
      </c>
      <c r="CM21" s="7">
        <v>0.55625000000000002</v>
      </c>
      <c r="CN21" s="7">
        <v>0.56041666666666667</v>
      </c>
      <c r="CO21" s="7">
        <v>0.56111111111111112</v>
      </c>
      <c r="CP21" s="7">
        <v>0.56527777777777777</v>
      </c>
      <c r="CQ21" s="7">
        <v>0.56736111111111109</v>
      </c>
      <c r="CR21" s="7">
        <v>0.5708333333333333</v>
      </c>
      <c r="CS21" s="7">
        <v>0.57638888888888884</v>
      </c>
      <c r="CT21" s="7">
        <v>0.57777777777777772</v>
      </c>
      <c r="CU21" s="7">
        <v>0.58263888888888893</v>
      </c>
      <c r="CV21" s="7">
        <v>0.58680555555555558</v>
      </c>
      <c r="CW21" s="7">
        <v>0.58750000000000002</v>
      </c>
      <c r="CX21" s="7">
        <v>0.59027777777777779</v>
      </c>
      <c r="CY21" s="7">
        <v>0.59236111111111112</v>
      </c>
      <c r="CZ21" s="7">
        <v>0.59861111111111109</v>
      </c>
      <c r="DA21" s="7">
        <v>0.60347222222222219</v>
      </c>
      <c r="DB21" s="7">
        <v>0.61041666666666672</v>
      </c>
      <c r="DC21" s="7">
        <v>0.61319444444444449</v>
      </c>
      <c r="DD21" s="7">
        <v>0.61527777777777781</v>
      </c>
      <c r="DE21" s="7">
        <v>0.61597222222222225</v>
      </c>
      <c r="DF21" s="7">
        <v>0.61944444444444446</v>
      </c>
      <c r="DG21" s="7">
        <v>0.62083333333333335</v>
      </c>
      <c r="DH21" s="7">
        <v>0.62777777777777777</v>
      </c>
      <c r="DI21" s="7">
        <v>0.63680555555555551</v>
      </c>
      <c r="DJ21" s="7">
        <v>0.64236111111111116</v>
      </c>
      <c r="DK21" s="7">
        <v>0.64513888888888893</v>
      </c>
      <c r="DL21" s="7">
        <v>0.64583333333333337</v>
      </c>
      <c r="DM21" s="7">
        <v>0.65138888888888891</v>
      </c>
      <c r="DN21" s="7">
        <v>0.65486111111111112</v>
      </c>
      <c r="DO21" s="7">
        <v>0.66388888888888886</v>
      </c>
      <c r="DP21" s="7">
        <v>0.6645833333333333</v>
      </c>
      <c r="DQ21" s="7">
        <v>0.69444444444444442</v>
      </c>
      <c r="DR21" s="7">
        <v>0.69722222222222219</v>
      </c>
      <c r="DS21" s="7">
        <v>0.69861111111111107</v>
      </c>
      <c r="DT21" s="7">
        <v>0.7006944444444444</v>
      </c>
      <c r="DU21" s="7">
        <v>0.70138888888888884</v>
      </c>
      <c r="DV21" s="7">
        <v>0.70486111111111116</v>
      </c>
      <c r="DW21" s="7">
        <v>0.7055555555555556</v>
      </c>
      <c r="DX21" s="7">
        <v>0.70833333333333337</v>
      </c>
      <c r="DY21" s="7">
        <v>0.71319444444444446</v>
      </c>
      <c r="DZ21" s="7">
        <v>0.71388888888888891</v>
      </c>
      <c r="EA21" s="7">
        <v>0.71458333333333335</v>
      </c>
      <c r="EB21" s="7">
        <v>0.71666666666666667</v>
      </c>
      <c r="EC21" s="7">
        <v>0.72916666666666663</v>
      </c>
      <c r="ED21" s="7">
        <v>0.74097222222222225</v>
      </c>
      <c r="EE21" s="7">
        <v>0.7416666666666667</v>
      </c>
      <c r="EF21" s="7">
        <v>0.74722222222222223</v>
      </c>
      <c r="EG21" s="7">
        <v>0.75</v>
      </c>
      <c r="EH21" s="7">
        <v>0.76041666666666663</v>
      </c>
      <c r="EI21" s="7">
        <v>0.77500000000000002</v>
      </c>
      <c r="EJ21" s="7">
        <v>0.77777777777777779</v>
      </c>
      <c r="EK21" s="7">
        <v>0.77986111111111112</v>
      </c>
      <c r="EL21" s="7">
        <v>0.78194444444444444</v>
      </c>
      <c r="EM21" s="7">
        <v>0.78611111111111109</v>
      </c>
      <c r="EN21" s="7">
        <v>0.78888888888888886</v>
      </c>
      <c r="EO21" s="7">
        <v>0.80972222222222223</v>
      </c>
      <c r="EP21" s="7">
        <v>0.81180555555555556</v>
      </c>
      <c r="EQ21" s="7">
        <v>0.82499999999999996</v>
      </c>
      <c r="ER21" s="7">
        <v>0.82638888888888884</v>
      </c>
      <c r="ES21" s="7">
        <v>0.83472222222222225</v>
      </c>
      <c r="ET21" s="7">
        <v>0.83750000000000002</v>
      </c>
      <c r="EU21" s="7">
        <v>0.83819444444444446</v>
      </c>
      <c r="EV21" s="7">
        <v>0.84027777777777779</v>
      </c>
      <c r="EW21" s="7">
        <v>0.84861111111111109</v>
      </c>
      <c r="EX21" s="7">
        <v>0.85069444444444442</v>
      </c>
      <c r="EY21" s="7">
        <v>0.85138888888888886</v>
      </c>
      <c r="EZ21" s="7">
        <v>0.85347222222222219</v>
      </c>
      <c r="FA21" s="7">
        <v>0.86388888888888893</v>
      </c>
      <c r="FB21" s="7">
        <v>0.86458333333333337</v>
      </c>
      <c r="FC21" s="7">
        <v>0.86736111111111114</v>
      </c>
      <c r="FD21" s="7">
        <v>0.86944444444444446</v>
      </c>
      <c r="FE21" s="7">
        <v>0.87013888888888891</v>
      </c>
      <c r="FF21" s="7">
        <v>0.87291666666666667</v>
      </c>
      <c r="FG21" s="7">
        <v>0.87708333333333333</v>
      </c>
      <c r="FH21" s="7">
        <v>0.87777777777777777</v>
      </c>
      <c r="FI21" s="7">
        <v>0.87916666666666665</v>
      </c>
      <c r="FJ21" s="7">
        <v>0.88402777777777775</v>
      </c>
      <c r="FK21" s="7">
        <v>0.88749999999999996</v>
      </c>
      <c r="FL21" s="7">
        <v>0.89097222222222228</v>
      </c>
      <c r="FM21" s="7">
        <v>0.90069444444444446</v>
      </c>
      <c r="FN21" s="7">
        <v>0.90277777777777779</v>
      </c>
      <c r="FO21" s="7">
        <v>0.90972222222222221</v>
      </c>
      <c r="FP21" s="7">
        <v>0.91249999999999998</v>
      </c>
      <c r="FQ21" s="7">
        <v>0.91388888888888886</v>
      </c>
      <c r="FR21" s="7">
        <v>0.92083333333333328</v>
      </c>
      <c r="FS21" s="7">
        <v>0.92361111111111116</v>
      </c>
      <c r="FT21" s="7">
        <v>0.92500000000000004</v>
      </c>
      <c r="FU21" s="7">
        <v>0.93263888888888891</v>
      </c>
      <c r="FV21" s="7">
        <v>0.93333333333333335</v>
      </c>
      <c r="FW21" s="7">
        <v>0.93472222222222223</v>
      </c>
      <c r="FX21" s="7">
        <v>0.93541666666666667</v>
      </c>
      <c r="FY21" s="7">
        <v>0.94305555555555554</v>
      </c>
      <c r="FZ21" s="7">
        <v>0.95</v>
      </c>
      <c r="GA21" s="7">
        <v>0.95694444444444449</v>
      </c>
      <c r="GB21" s="7">
        <v>0.96944444444444444</v>
      </c>
      <c r="GC21" s="7">
        <v>0.97499999999999998</v>
      </c>
      <c r="GD21" s="7">
        <v>0.98124999999999996</v>
      </c>
      <c r="GE21" s="7">
        <v>0.98333333333333328</v>
      </c>
      <c r="GF21" s="7">
        <v>0.98611111111111116</v>
      </c>
      <c r="GG21" s="7">
        <v>0.9868055555555556</v>
      </c>
      <c r="GH21" s="7">
        <v>0.98958333333333337</v>
      </c>
      <c r="GI21" s="7">
        <v>0.99027777777777781</v>
      </c>
      <c r="GJ21" s="7">
        <v>0.9916666666666667</v>
      </c>
      <c r="GK21" s="7">
        <v>0.99791666666666667</v>
      </c>
      <c r="GL21" t="s">
        <v>80</v>
      </c>
      <c r="GM21" t="str">
        <f t="shared" ref="GM21:GM27" si="1">J21</f>
        <v>Occupation</v>
      </c>
      <c r="GN21" t="s">
        <v>80</v>
      </c>
    </row>
    <row r="22" spans="2:196" x14ac:dyDescent="0.3">
      <c r="B22" t="s">
        <v>2</v>
      </c>
      <c r="C22" s="1">
        <v>785</v>
      </c>
      <c r="E22" t="s">
        <v>12</v>
      </c>
      <c r="F22" s="10">
        <v>0.54</v>
      </c>
      <c r="J22" t="s">
        <v>64</v>
      </c>
      <c r="K22" s="1"/>
      <c r="L22" s="1"/>
      <c r="M22" s="1"/>
      <c r="N22" s="1">
        <v>26</v>
      </c>
      <c r="O22" s="1"/>
      <c r="P22" s="1"/>
      <c r="Q22" s="1"/>
      <c r="R22" s="1"/>
      <c r="S22" s="1"/>
      <c r="T22" s="1"/>
      <c r="U22" s="1"/>
      <c r="V22" s="1"/>
      <c r="W22" s="1">
        <v>46</v>
      </c>
      <c r="X22" s="1"/>
      <c r="Y22" s="1"/>
      <c r="Z22" s="1"/>
      <c r="AA22" s="1"/>
      <c r="AB22" s="1">
        <v>40</v>
      </c>
      <c r="AC22" s="1"/>
      <c r="AD22" s="1">
        <v>37</v>
      </c>
      <c r="AE22" s="1"/>
      <c r="AF22" s="1"/>
      <c r="AG22" s="1"/>
      <c r="AH22" s="1"/>
      <c r="AI22" s="1">
        <v>26</v>
      </c>
      <c r="AJ22" s="1"/>
      <c r="AK22" s="1"/>
      <c r="AL22" s="1"/>
      <c r="AM22" s="1">
        <v>46</v>
      </c>
      <c r="AN22" s="1"/>
      <c r="AO22" s="1"/>
      <c r="AP22" s="1"/>
      <c r="AQ22" s="1"/>
      <c r="AR22" s="1"/>
      <c r="AS22" s="1"/>
      <c r="AT22" s="1"/>
      <c r="AU22" s="1">
        <v>25</v>
      </c>
      <c r="AV22" s="1"/>
      <c r="AW22" s="1"/>
      <c r="AX22" s="1"/>
      <c r="AY22" s="1"/>
      <c r="AZ22" s="1">
        <v>53</v>
      </c>
      <c r="BA22" s="1">
        <v>16</v>
      </c>
      <c r="BB22" s="1"/>
      <c r="BC22" s="1"/>
      <c r="BD22" s="1">
        <v>46</v>
      </c>
      <c r="BE22" s="1"/>
      <c r="BF22" s="1"/>
      <c r="BG22" s="1"/>
      <c r="BH22" s="1"/>
      <c r="BI22" s="1"/>
      <c r="BJ22" s="1"/>
      <c r="BK22" s="1"/>
      <c r="BL22" s="1"/>
      <c r="BM22" s="1">
        <v>29</v>
      </c>
      <c r="BN22" s="1"/>
      <c r="BO22" s="1"/>
      <c r="BP22" s="1">
        <v>29</v>
      </c>
      <c r="BQ22" s="1">
        <v>27</v>
      </c>
      <c r="BR22" s="1"/>
      <c r="BS22" s="1"/>
      <c r="BT22" s="1">
        <v>30</v>
      </c>
      <c r="BU22" s="1"/>
      <c r="BV22" s="1">
        <v>15</v>
      </c>
      <c r="BW22" s="1"/>
      <c r="BX22" s="1"/>
      <c r="BY22" s="1"/>
      <c r="BZ22" s="1">
        <v>40</v>
      </c>
      <c r="CA22" s="1"/>
      <c r="CB22" s="1"/>
      <c r="CC22" s="1"/>
      <c r="CD22" s="1"/>
      <c r="CE22" s="1"/>
      <c r="CF22" s="1"/>
      <c r="CG22" s="1"/>
      <c r="CH22" s="1"/>
      <c r="CI22" s="1">
        <v>60</v>
      </c>
      <c r="CJ22" s="1">
        <v>19</v>
      </c>
      <c r="CK22" s="1">
        <v>29</v>
      </c>
      <c r="CL22" s="1"/>
      <c r="CM22" s="1"/>
      <c r="CN22" s="1"/>
      <c r="CO22" s="1"/>
      <c r="CP22" s="1">
        <v>56</v>
      </c>
      <c r="CQ22" s="1"/>
      <c r="CR22" s="1"/>
      <c r="CS22" s="1"/>
      <c r="CT22" s="1">
        <v>23</v>
      </c>
      <c r="CU22" s="1"/>
      <c r="CV22" s="1"/>
      <c r="CW22" s="1"/>
      <c r="CX22" s="1">
        <v>41</v>
      </c>
      <c r="CY22" s="1"/>
      <c r="CZ22" s="1">
        <v>21</v>
      </c>
      <c r="DA22" s="1"/>
      <c r="DB22" s="1">
        <v>26</v>
      </c>
      <c r="DC22" s="1"/>
      <c r="DD22" s="1"/>
      <c r="DE22" s="1"/>
      <c r="DF22" s="1"/>
      <c r="DG22" s="1"/>
      <c r="DH22" s="1"/>
      <c r="DI22" s="1"/>
      <c r="DJ22" s="1"/>
      <c r="DK22" s="1">
        <v>23</v>
      </c>
      <c r="DL22" s="1"/>
      <c r="DM22" s="1"/>
      <c r="DN22" s="1"/>
      <c r="DO22" s="1">
        <v>30</v>
      </c>
      <c r="DP22" s="1"/>
      <c r="DQ22" s="1"/>
      <c r="DR22" s="1"/>
      <c r="DS22" s="1"/>
      <c r="DT22" s="1">
        <v>27</v>
      </c>
      <c r="DU22" s="1"/>
      <c r="DV22" s="1"/>
      <c r="DW22" s="1">
        <v>25</v>
      </c>
      <c r="DX22" s="1"/>
      <c r="DY22" s="1"/>
      <c r="DZ22" s="1"/>
      <c r="EA22" s="1"/>
      <c r="EB22" s="1"/>
      <c r="EC22" s="1"/>
      <c r="ED22" s="1">
        <v>35</v>
      </c>
      <c r="EE22" s="1"/>
      <c r="EF22" s="1"/>
      <c r="EG22" s="1"/>
      <c r="EH22" s="1"/>
      <c r="EI22" s="1"/>
      <c r="EJ22" s="1"/>
      <c r="EK22" s="1"/>
      <c r="EL22" s="1">
        <v>34</v>
      </c>
      <c r="EM22" s="1"/>
      <c r="EN22" s="1">
        <v>36</v>
      </c>
      <c r="EO22" s="1"/>
      <c r="EP22" s="1"/>
      <c r="EQ22" s="1">
        <v>28</v>
      </c>
      <c r="ER22" s="1">
        <v>15</v>
      </c>
      <c r="ES22" s="1">
        <v>39</v>
      </c>
      <c r="ET22" s="1">
        <v>32</v>
      </c>
      <c r="EU22" s="1"/>
      <c r="EV22" s="1"/>
      <c r="EW22" s="1">
        <v>30</v>
      </c>
      <c r="EX22" s="1"/>
      <c r="EY22" s="1"/>
      <c r="EZ22" s="1">
        <v>20</v>
      </c>
      <c r="FA22" s="1">
        <v>45</v>
      </c>
      <c r="FB22" s="1">
        <v>19</v>
      </c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>
        <v>60</v>
      </c>
      <c r="FO22" s="1">
        <v>48</v>
      </c>
      <c r="FP22" s="1"/>
      <c r="FQ22" s="1"/>
      <c r="FR22" s="1"/>
      <c r="FS22" s="1"/>
      <c r="FT22" s="1"/>
      <c r="FU22" s="1">
        <v>26</v>
      </c>
      <c r="FV22" s="1"/>
      <c r="FW22" s="1"/>
      <c r="FX22" s="1"/>
      <c r="FY22" s="1"/>
      <c r="FZ22" s="1">
        <v>29</v>
      </c>
      <c r="GA22" s="1"/>
      <c r="GB22" s="1">
        <v>17</v>
      </c>
      <c r="GC22" s="1">
        <v>30</v>
      </c>
      <c r="GD22" s="1">
        <v>25</v>
      </c>
      <c r="GE22" s="1"/>
      <c r="GF22" s="1">
        <v>18</v>
      </c>
      <c r="GG22" s="1"/>
      <c r="GH22" s="1">
        <v>45</v>
      </c>
      <c r="GI22" s="1"/>
      <c r="GJ22" s="1">
        <v>59</v>
      </c>
      <c r="GK22" s="1">
        <v>32</v>
      </c>
      <c r="GL22" s="12">
        <f>INDEX($K$21:$GK$21, MATCH(MAX(K22:GK22), K22:GK22, 0))</f>
        <v>0.53888888888888886</v>
      </c>
      <c r="GM22" t="str">
        <f t="shared" si="1"/>
        <v>Other</v>
      </c>
      <c r="GN22" s="8">
        <v>0.53888888888888886</v>
      </c>
    </row>
    <row r="23" spans="2:196" x14ac:dyDescent="0.3">
      <c r="B23" t="s">
        <v>3</v>
      </c>
      <c r="C23" s="1">
        <v>1474</v>
      </c>
      <c r="E23" t="s">
        <v>11</v>
      </c>
      <c r="F23" s="10">
        <v>0.5</v>
      </c>
      <c r="J23" t="s">
        <v>67</v>
      </c>
      <c r="K23" s="1">
        <v>24</v>
      </c>
      <c r="L23" s="1"/>
      <c r="M23" s="1"/>
      <c r="N23" s="1"/>
      <c r="O23" s="1"/>
      <c r="P23" s="1"/>
      <c r="Q23" s="1"/>
      <c r="R23" s="1"/>
      <c r="S23" s="1">
        <v>32</v>
      </c>
      <c r="T23" s="1"/>
      <c r="U23" s="1">
        <v>30</v>
      </c>
      <c r="V23" s="1"/>
      <c r="W23" s="1"/>
      <c r="X23" s="1"/>
      <c r="Y23" s="1"/>
      <c r="Z23" s="1">
        <v>53</v>
      </c>
      <c r="AA23" s="1">
        <v>38</v>
      </c>
      <c r="AB23" s="1"/>
      <c r="AC23" s="1"/>
      <c r="AD23" s="1"/>
      <c r="AE23" s="1"/>
      <c r="AF23" s="1">
        <v>26</v>
      </c>
      <c r="AG23" s="1">
        <v>47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47</v>
      </c>
      <c r="AS23" s="1">
        <v>36</v>
      </c>
      <c r="AT23" s="1"/>
      <c r="AU23" s="1"/>
      <c r="AV23" s="1">
        <v>25</v>
      </c>
      <c r="AW23" s="1">
        <v>16</v>
      </c>
      <c r="AX23" s="1">
        <v>38</v>
      </c>
      <c r="AY23" s="1">
        <v>36</v>
      </c>
      <c r="AZ23" s="1"/>
      <c r="BA23" s="1"/>
      <c r="BB23" s="1"/>
      <c r="BC23" s="1">
        <v>45</v>
      </c>
      <c r="BD23" s="1"/>
      <c r="BE23" s="1"/>
      <c r="BF23" s="1"/>
      <c r="BG23" s="1">
        <v>22</v>
      </c>
      <c r="BH23" s="1">
        <v>33</v>
      </c>
      <c r="BI23" s="1"/>
      <c r="BJ23" s="1"/>
      <c r="BK23" s="1"/>
      <c r="BL23" s="1"/>
      <c r="BM23" s="1">
        <v>27</v>
      </c>
      <c r="BN23" s="1"/>
      <c r="BO23" s="1"/>
      <c r="BP23" s="1"/>
      <c r="BQ23" s="1"/>
      <c r="BR23" s="1"/>
      <c r="BS23" s="1">
        <v>65</v>
      </c>
      <c r="BT23" s="1"/>
      <c r="BU23" s="1"/>
      <c r="BV23" s="1"/>
      <c r="BW23" s="1">
        <v>23</v>
      </c>
      <c r="BX23" s="1"/>
      <c r="BY23" s="1"/>
      <c r="BZ23" s="1"/>
      <c r="CA23" s="1">
        <v>29</v>
      </c>
      <c r="CB23" s="1"/>
      <c r="CC23" s="1"/>
      <c r="CD23" s="1"/>
      <c r="CE23" s="1"/>
      <c r="CF23" s="1"/>
      <c r="CG23" s="1">
        <v>42</v>
      </c>
      <c r="CH23" s="1"/>
      <c r="CI23" s="1"/>
      <c r="CJ23" s="1"/>
      <c r="CK23" s="1"/>
      <c r="CL23" s="1"/>
      <c r="CM23" s="1">
        <v>38</v>
      </c>
      <c r="CN23" s="1">
        <v>48</v>
      </c>
      <c r="CO23" s="1">
        <v>30</v>
      </c>
      <c r="CP23" s="1"/>
      <c r="CQ23" s="1"/>
      <c r="CR23" s="1"/>
      <c r="CS23" s="1"/>
      <c r="CT23" s="1"/>
      <c r="CU23" s="1"/>
      <c r="CV23" s="1"/>
      <c r="CW23" s="1">
        <v>54</v>
      </c>
      <c r="CX23" s="1"/>
      <c r="CY23" s="1"/>
      <c r="CZ23" s="1"/>
      <c r="DA23" s="1">
        <v>37</v>
      </c>
      <c r="DB23" s="1"/>
      <c r="DC23" s="1"/>
      <c r="DD23" s="1"/>
      <c r="DE23" s="1"/>
      <c r="DF23" s="1">
        <v>31</v>
      </c>
      <c r="DG23" s="1">
        <v>29</v>
      </c>
      <c r="DH23" s="1"/>
      <c r="DI23" s="1">
        <v>37</v>
      </c>
      <c r="DJ23" s="1"/>
      <c r="DK23" s="1"/>
      <c r="DL23" s="1"/>
      <c r="DM23" s="1">
        <v>21</v>
      </c>
      <c r="DN23" s="1"/>
      <c r="DO23" s="1"/>
      <c r="DP23" s="1">
        <v>40</v>
      </c>
      <c r="DQ23" s="1">
        <v>44</v>
      </c>
      <c r="DR23" s="1"/>
      <c r="DS23" s="1"/>
      <c r="DT23" s="1"/>
      <c r="DU23" s="1"/>
      <c r="DV23" s="1"/>
      <c r="DW23" s="1"/>
      <c r="DX23" s="1"/>
      <c r="DY23" s="1"/>
      <c r="DZ23" s="1">
        <v>31</v>
      </c>
      <c r="EA23" s="1">
        <v>23</v>
      </c>
      <c r="EB23" s="1"/>
      <c r="EC23" s="1"/>
      <c r="ED23" s="1"/>
      <c r="EE23" s="1"/>
      <c r="EF23" s="1"/>
      <c r="EG23" s="1">
        <v>54</v>
      </c>
      <c r="EH23" s="1"/>
      <c r="EI23" s="1">
        <v>45</v>
      </c>
      <c r="EJ23" s="1"/>
      <c r="EK23" s="1">
        <v>52</v>
      </c>
      <c r="EL23" s="1"/>
      <c r="EM23" s="1"/>
      <c r="EN23" s="1"/>
      <c r="EO23" s="1"/>
      <c r="EP23" s="1"/>
      <c r="EQ23" s="1"/>
      <c r="ER23" s="1"/>
      <c r="ES23" s="1"/>
      <c r="ET23" s="1"/>
      <c r="EU23" s="1">
        <v>26</v>
      </c>
      <c r="EV23" s="1">
        <v>22</v>
      </c>
      <c r="EW23" s="1"/>
      <c r="EX23" s="1">
        <v>22</v>
      </c>
      <c r="EY23" s="1"/>
      <c r="EZ23" s="1"/>
      <c r="FA23" s="1"/>
      <c r="FB23" s="1">
        <v>46</v>
      </c>
      <c r="FC23" s="1"/>
      <c r="FD23" s="1"/>
      <c r="FE23" s="1"/>
      <c r="FF23" s="1"/>
      <c r="FG23" s="1">
        <v>18</v>
      </c>
      <c r="FH23" s="1"/>
      <c r="FI23" s="1"/>
      <c r="FJ23" s="1"/>
      <c r="FK23" s="1">
        <v>36</v>
      </c>
      <c r="FL23" s="1"/>
      <c r="FM23" s="1">
        <v>16</v>
      </c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>
        <v>20</v>
      </c>
      <c r="GF23" s="1"/>
      <c r="GG23" s="1"/>
      <c r="GH23" s="1"/>
      <c r="GI23" s="1"/>
      <c r="GJ23" s="1"/>
      <c r="GK23" s="1"/>
      <c r="GL23" s="12">
        <f t="shared" ref="GL23:GL27" si="2">INDEX($K$21:$GK$21, MATCH(MAX(K23:GK23), K23:GK23, 0))</f>
        <v>0.48680555555555555</v>
      </c>
      <c r="GM23" t="str">
        <f t="shared" si="1"/>
        <v>Professional</v>
      </c>
      <c r="GN23" s="8">
        <v>0.48680555555555555</v>
      </c>
    </row>
    <row r="24" spans="2:196" x14ac:dyDescent="0.3">
      <c r="B24" t="s">
        <v>4</v>
      </c>
      <c r="C24" s="1">
        <v>1281</v>
      </c>
      <c r="E24" t="s">
        <v>10</v>
      </c>
      <c r="F24" s="10">
        <v>0.48809523809523814</v>
      </c>
      <c r="J24" t="s">
        <v>68</v>
      </c>
      <c r="K24" s="1">
        <v>35</v>
      </c>
      <c r="L24" s="1"/>
      <c r="M24" s="1"/>
      <c r="N24" s="1"/>
      <c r="O24" s="1"/>
      <c r="P24" s="1"/>
      <c r="Q24" s="1"/>
      <c r="R24" s="1">
        <v>37</v>
      </c>
      <c r="S24" s="1"/>
      <c r="T24" s="1"/>
      <c r="U24" s="1"/>
      <c r="V24" s="1">
        <v>32</v>
      </c>
      <c r="W24" s="1"/>
      <c r="X24" s="1"/>
      <c r="Y24" s="1"/>
      <c r="Z24" s="1"/>
      <c r="AA24" s="1"/>
      <c r="AB24" s="1"/>
      <c r="AC24" s="1"/>
      <c r="AD24" s="1"/>
      <c r="AE24" s="1"/>
      <c r="AF24" s="1">
        <v>22</v>
      </c>
      <c r="AG24" s="1"/>
      <c r="AH24" s="1"/>
      <c r="AI24" s="1"/>
      <c r="AJ24" s="1">
        <v>60</v>
      </c>
      <c r="AK24" s="1"/>
      <c r="AL24" s="1"/>
      <c r="AM24" s="1"/>
      <c r="AN24" s="1"/>
      <c r="AO24" s="1"/>
      <c r="AP24" s="1"/>
      <c r="AQ24" s="1"/>
      <c r="AR24" s="1"/>
      <c r="AS24" s="1"/>
      <c r="AT24" s="1">
        <v>22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>
        <v>30</v>
      </c>
      <c r="BJ24" s="1"/>
      <c r="BK24" s="1">
        <v>42</v>
      </c>
      <c r="BL24" s="1"/>
      <c r="BM24" s="1"/>
      <c r="BN24" s="1"/>
      <c r="BO24" s="1">
        <v>27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>
        <v>25</v>
      </c>
      <c r="CC24" s="1"/>
      <c r="CD24" s="1"/>
      <c r="CE24" s="1">
        <v>46</v>
      </c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>
        <v>59</v>
      </c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>
        <v>46</v>
      </c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>
        <v>47</v>
      </c>
      <c r="FE24" s="1"/>
      <c r="FF24" s="1"/>
      <c r="FG24" s="1"/>
      <c r="FH24" s="1"/>
      <c r="FI24" s="1">
        <v>34</v>
      </c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>
        <v>25</v>
      </c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2">
        <f t="shared" si="2"/>
        <v>0.36805555555555558</v>
      </c>
      <c r="GM24" t="str">
        <f t="shared" si="1"/>
        <v>Retired</v>
      </c>
      <c r="GN24" s="8">
        <v>0.36805555555555558</v>
      </c>
    </row>
    <row r="25" spans="2:196" x14ac:dyDescent="0.3">
      <c r="B25" t="s">
        <v>5</v>
      </c>
      <c r="C25" s="1">
        <v>1382</v>
      </c>
      <c r="E25" t="s">
        <v>8</v>
      </c>
      <c r="F25" s="10">
        <v>0.48518518518518516</v>
      </c>
      <c r="J25" t="s">
        <v>69</v>
      </c>
      <c r="K25" s="1"/>
      <c r="L25" s="1">
        <v>47</v>
      </c>
      <c r="M25" s="1"/>
      <c r="N25" s="1"/>
      <c r="O25" s="1">
        <v>39</v>
      </c>
      <c r="P25" s="1"/>
      <c r="Q25" s="1">
        <v>33</v>
      </c>
      <c r="R25" s="1"/>
      <c r="S25" s="1"/>
      <c r="T25" s="1">
        <v>18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v>34</v>
      </c>
      <c r="AF25" s="1"/>
      <c r="AG25" s="1"/>
      <c r="AH25" s="1"/>
      <c r="AI25" s="1"/>
      <c r="AJ25" s="1"/>
      <c r="AK25" s="1">
        <v>22</v>
      </c>
      <c r="AL25" s="1">
        <v>30</v>
      </c>
      <c r="AM25" s="1"/>
      <c r="AN25" s="1">
        <v>18</v>
      </c>
      <c r="AO25" s="1">
        <v>37</v>
      </c>
      <c r="AP25" s="1">
        <v>24</v>
      </c>
      <c r="AQ25" s="1">
        <v>40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>
        <v>29</v>
      </c>
      <c r="BC25" s="1"/>
      <c r="BD25" s="1"/>
      <c r="BE25" s="1">
        <v>30</v>
      </c>
      <c r="BF25" s="1">
        <v>40</v>
      </c>
      <c r="BG25" s="1"/>
      <c r="BH25" s="1"/>
      <c r="BI25" s="1"/>
      <c r="BJ25" s="1"/>
      <c r="BK25" s="1"/>
      <c r="BL25" s="1">
        <v>35</v>
      </c>
      <c r="BM25" s="1"/>
      <c r="BN25" s="1">
        <v>31</v>
      </c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>
        <v>26</v>
      </c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>
        <v>19</v>
      </c>
      <c r="CR25" s="1"/>
      <c r="CS25" s="1">
        <v>45</v>
      </c>
      <c r="CT25" s="1"/>
      <c r="CU25" s="1">
        <v>50</v>
      </c>
      <c r="CV25" s="1"/>
      <c r="CW25" s="1"/>
      <c r="CX25" s="1"/>
      <c r="CY25" s="1">
        <v>16</v>
      </c>
      <c r="CZ25" s="1"/>
      <c r="DA25" s="1"/>
      <c r="DB25" s="1"/>
      <c r="DC25" s="1"/>
      <c r="DD25" s="1">
        <v>47</v>
      </c>
      <c r="DE25" s="1">
        <v>30</v>
      </c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>
        <v>30</v>
      </c>
      <c r="DS25" s="1">
        <v>28</v>
      </c>
      <c r="DT25" s="1"/>
      <c r="DU25" s="1"/>
      <c r="DV25" s="1">
        <v>52</v>
      </c>
      <c r="DW25" s="1"/>
      <c r="DX25" s="1">
        <v>34</v>
      </c>
      <c r="DY25" s="1"/>
      <c r="DZ25" s="1"/>
      <c r="EA25" s="1"/>
      <c r="EB25" s="1">
        <v>38</v>
      </c>
      <c r="EC25" s="1">
        <v>24</v>
      </c>
      <c r="ED25" s="1"/>
      <c r="EE25" s="1"/>
      <c r="EF25" s="1">
        <v>36</v>
      </c>
      <c r="EG25" s="1"/>
      <c r="EH25" s="1"/>
      <c r="EI25" s="1"/>
      <c r="EJ25" s="1">
        <v>43</v>
      </c>
      <c r="EK25" s="1"/>
      <c r="EL25" s="1"/>
      <c r="EM25" s="1">
        <v>27</v>
      </c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>
        <v>20</v>
      </c>
      <c r="EZ25" s="1"/>
      <c r="FA25" s="1"/>
      <c r="FB25" s="1"/>
      <c r="FC25" s="1"/>
      <c r="FD25" s="1"/>
      <c r="FE25" s="1"/>
      <c r="FF25" s="1"/>
      <c r="FG25" s="1"/>
      <c r="FH25" s="1">
        <v>48</v>
      </c>
      <c r="FI25" s="1"/>
      <c r="FJ25" s="1"/>
      <c r="FK25" s="1"/>
      <c r="FL25" s="1">
        <v>25</v>
      </c>
      <c r="FM25" s="1"/>
      <c r="FN25" s="1"/>
      <c r="FO25" s="1"/>
      <c r="FP25" s="1"/>
      <c r="FQ25" s="1">
        <v>41</v>
      </c>
      <c r="FR25" s="1">
        <v>37</v>
      </c>
      <c r="FS25" s="1">
        <v>48</v>
      </c>
      <c r="FT25" s="1"/>
      <c r="FU25" s="1"/>
      <c r="FV25" s="1"/>
      <c r="FW25" s="1"/>
      <c r="FX25" s="1"/>
      <c r="FY25" s="1"/>
      <c r="FZ25" s="1"/>
      <c r="GA25" s="1">
        <v>28</v>
      </c>
      <c r="GB25" s="1"/>
      <c r="GC25" s="1"/>
      <c r="GD25" s="1"/>
      <c r="GE25" s="1"/>
      <c r="GF25" s="1">
        <v>22</v>
      </c>
      <c r="GG25" s="1"/>
      <c r="GH25" s="1"/>
      <c r="GI25" s="1"/>
      <c r="GJ25" s="1"/>
      <c r="GK25" s="1"/>
      <c r="GL25" s="12">
        <f t="shared" si="2"/>
        <v>0.70486111111111116</v>
      </c>
      <c r="GM25" t="str">
        <f t="shared" si="1"/>
        <v>Self-Employed</v>
      </c>
      <c r="GN25" s="8">
        <v>0.70486111111111116</v>
      </c>
    </row>
    <row r="26" spans="2:196" x14ac:dyDescent="0.3">
      <c r="B26" t="s">
        <v>6</v>
      </c>
      <c r="C26" s="1">
        <v>1089</v>
      </c>
      <c r="G26" s="3"/>
      <c r="J26" t="s">
        <v>70</v>
      </c>
      <c r="K26" s="1"/>
      <c r="L26" s="1"/>
      <c r="M26" s="1"/>
      <c r="N26" s="1"/>
      <c r="O26" s="1"/>
      <c r="P26" s="1">
        <v>25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>
        <v>22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>
        <v>26</v>
      </c>
      <c r="BD26" s="1"/>
      <c r="BE26" s="1"/>
      <c r="BF26" s="1"/>
      <c r="BG26" s="1"/>
      <c r="BH26" s="1"/>
      <c r="BI26" s="1"/>
      <c r="BJ26" s="1">
        <v>23</v>
      </c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>
        <v>33</v>
      </c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>
        <v>36</v>
      </c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>
        <v>29</v>
      </c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>
        <v>23</v>
      </c>
      <c r="EI26" s="1"/>
      <c r="EJ26" s="1">
        <v>31</v>
      </c>
      <c r="EK26" s="1"/>
      <c r="EL26" s="1"/>
      <c r="EM26" s="1"/>
      <c r="EN26" s="1"/>
      <c r="EO26" s="1"/>
      <c r="EP26" s="1">
        <v>28</v>
      </c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>
        <v>35</v>
      </c>
      <c r="FD26" s="1"/>
      <c r="FE26" s="1">
        <v>23</v>
      </c>
      <c r="FF26" s="1">
        <v>80</v>
      </c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>
        <v>27</v>
      </c>
      <c r="FU26" s="1"/>
      <c r="FV26" s="1">
        <v>38</v>
      </c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2">
        <f t="shared" si="2"/>
        <v>0.87291666666666667</v>
      </c>
      <c r="GM26" t="str">
        <f t="shared" si="1"/>
        <v>Student</v>
      </c>
      <c r="GN26" s="8">
        <v>0.87291666666666667</v>
      </c>
    </row>
    <row r="27" spans="2:196" x14ac:dyDescent="0.3">
      <c r="J27" t="s">
        <v>71</v>
      </c>
      <c r="K27" s="1"/>
      <c r="L27" s="1"/>
      <c r="M27" s="1">
        <v>42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35</v>
      </c>
      <c r="Y27" s="1">
        <v>25</v>
      </c>
      <c r="Z27" s="1"/>
      <c r="AA27" s="1"/>
      <c r="AB27" s="1"/>
      <c r="AC27" s="1">
        <v>42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>
        <v>46</v>
      </c>
      <c r="BS27" s="1"/>
      <c r="BT27" s="1"/>
      <c r="BU27" s="1">
        <v>53</v>
      </c>
      <c r="BV27" s="1"/>
      <c r="BW27" s="1"/>
      <c r="BX27" s="1">
        <v>24</v>
      </c>
      <c r="BY27" s="1">
        <v>49</v>
      </c>
      <c r="BZ27" s="1"/>
      <c r="CA27" s="1"/>
      <c r="CB27" s="1"/>
      <c r="CC27" s="1">
        <v>29</v>
      </c>
      <c r="CD27" s="1">
        <v>15</v>
      </c>
      <c r="CE27" s="1"/>
      <c r="CF27" s="1"/>
      <c r="CG27" s="1"/>
      <c r="CH27" s="1">
        <v>27</v>
      </c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>
        <v>25</v>
      </c>
      <c r="CW27" s="1"/>
      <c r="CX27" s="1"/>
      <c r="CY27" s="1"/>
      <c r="CZ27" s="1"/>
      <c r="DA27" s="1"/>
      <c r="DB27" s="1"/>
      <c r="DC27" s="1">
        <v>24</v>
      </c>
      <c r="DD27" s="1"/>
      <c r="DE27" s="1">
        <v>39</v>
      </c>
      <c r="DF27" s="1"/>
      <c r="DG27" s="1"/>
      <c r="DH27" s="1">
        <v>41</v>
      </c>
      <c r="DI27" s="1"/>
      <c r="DJ27" s="1"/>
      <c r="DK27" s="1"/>
      <c r="DL27" s="1">
        <v>15</v>
      </c>
      <c r="DM27" s="1">
        <v>42</v>
      </c>
      <c r="DN27" s="1">
        <v>42</v>
      </c>
      <c r="DO27" s="1"/>
      <c r="DP27" s="1"/>
      <c r="DQ27" s="1"/>
      <c r="DR27" s="1"/>
      <c r="DS27" s="1"/>
      <c r="DT27" s="1">
        <v>16</v>
      </c>
      <c r="DU27" s="1"/>
      <c r="DV27" s="1"/>
      <c r="DW27" s="1"/>
      <c r="DX27" s="1"/>
      <c r="DY27" s="1">
        <v>39</v>
      </c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>
        <v>46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>
        <v>29</v>
      </c>
      <c r="FK27" s="1"/>
      <c r="FL27" s="1"/>
      <c r="FM27" s="1"/>
      <c r="FN27" s="1"/>
      <c r="FO27" s="1"/>
      <c r="FP27" s="1">
        <v>47</v>
      </c>
      <c r="FQ27" s="1"/>
      <c r="FR27" s="1">
        <v>31</v>
      </c>
      <c r="FS27" s="1"/>
      <c r="FT27" s="1"/>
      <c r="FU27" s="1"/>
      <c r="FV27" s="1"/>
      <c r="FW27" s="1">
        <v>40</v>
      </c>
      <c r="FX27" s="1"/>
      <c r="FY27" s="1">
        <v>20</v>
      </c>
      <c r="FZ27" s="1"/>
      <c r="GA27" s="1"/>
      <c r="GB27" s="1">
        <v>53</v>
      </c>
      <c r="GC27" s="1"/>
      <c r="GD27" s="1"/>
      <c r="GE27" s="1"/>
      <c r="GF27" s="1"/>
      <c r="GG27" s="1">
        <v>43</v>
      </c>
      <c r="GH27" s="1"/>
      <c r="GI27" s="1">
        <v>32</v>
      </c>
      <c r="GJ27" s="1"/>
      <c r="GK27" s="1"/>
      <c r="GL27" s="12">
        <f t="shared" si="2"/>
        <v>0.48888888888888887</v>
      </c>
      <c r="GM27" t="str">
        <f t="shared" si="1"/>
        <v>Unemployed</v>
      </c>
      <c r="GN27" s="8">
        <v>0.48888888888888887</v>
      </c>
    </row>
    <row r="29" spans="2:196" x14ac:dyDescent="0.3">
      <c r="B29" s="2" t="s">
        <v>66</v>
      </c>
      <c r="C29" t="s">
        <v>13</v>
      </c>
    </row>
    <row r="30" spans="2:196" x14ac:dyDescent="0.3">
      <c r="B30" t="s">
        <v>70</v>
      </c>
      <c r="C30" s="1">
        <v>479</v>
      </c>
    </row>
    <row r="31" spans="2:196" x14ac:dyDescent="0.3">
      <c r="B31" t="s">
        <v>68</v>
      </c>
      <c r="C31" s="1">
        <v>589</v>
      </c>
    </row>
    <row r="32" spans="2:196" x14ac:dyDescent="0.3">
      <c r="B32" t="s">
        <v>71</v>
      </c>
      <c r="C32" s="1">
        <v>1011</v>
      </c>
    </row>
    <row r="33" spans="2:4" x14ac:dyDescent="0.3">
      <c r="B33" t="s">
        <v>69</v>
      </c>
      <c r="C33" s="1">
        <v>1321</v>
      </c>
    </row>
    <row r="34" spans="2:4" x14ac:dyDescent="0.3">
      <c r="B34" t="s">
        <v>67</v>
      </c>
      <c r="C34" s="1">
        <v>1554</v>
      </c>
    </row>
    <row r="35" spans="2:4" x14ac:dyDescent="0.3">
      <c r="B35" t="s">
        <v>64</v>
      </c>
      <c r="C35" s="1">
        <v>1633</v>
      </c>
    </row>
    <row r="37" spans="2:4" x14ac:dyDescent="0.3">
      <c r="B37" t="str">
        <f>B29</f>
        <v>Occupation</v>
      </c>
      <c r="C37" t="str">
        <f>C29</f>
        <v>Total Riders (Passengers)</v>
      </c>
      <c r="D37" t="s">
        <v>72</v>
      </c>
    </row>
    <row r="38" spans="2:4" x14ac:dyDescent="0.3">
      <c r="B38" t="str">
        <f t="shared" ref="B38:C38" si="3">B30</f>
        <v>Student</v>
      </c>
      <c r="C38">
        <f t="shared" si="3"/>
        <v>479</v>
      </c>
      <c r="D38" s="9">
        <f>C38/SUM($C$38:$C$43)</f>
        <v>7.2718991953848483E-2</v>
      </c>
    </row>
    <row r="39" spans="2:4" x14ac:dyDescent="0.3">
      <c r="B39" t="str">
        <f t="shared" ref="B39:C39" si="4">B31</f>
        <v>Retired</v>
      </c>
      <c r="C39">
        <f t="shared" si="4"/>
        <v>589</v>
      </c>
      <c r="D39" s="9">
        <f t="shared" ref="D39:D43" si="5">C39/SUM($C$38:$C$43)</f>
        <v>8.9418551692728096E-2</v>
      </c>
    </row>
    <row r="40" spans="2:4" x14ac:dyDescent="0.3">
      <c r="B40" t="str">
        <f t="shared" ref="B40:C40" si="6">B32</f>
        <v>Unemployed</v>
      </c>
      <c r="C40">
        <f t="shared" si="6"/>
        <v>1011</v>
      </c>
      <c r="D40" s="9">
        <f t="shared" si="5"/>
        <v>0.15348413541824807</v>
      </c>
    </row>
    <row r="41" spans="2:4" x14ac:dyDescent="0.3">
      <c r="B41" t="str">
        <f t="shared" ref="B41:C41" si="7">B33</f>
        <v>Self-Employed</v>
      </c>
      <c r="C41">
        <f t="shared" si="7"/>
        <v>1321</v>
      </c>
      <c r="D41" s="9">
        <f t="shared" si="5"/>
        <v>0.2005465310459997</v>
      </c>
    </row>
    <row r="42" spans="2:4" x14ac:dyDescent="0.3">
      <c r="B42" t="str">
        <f t="shared" ref="B42:C42" si="8">B34</f>
        <v>Professional</v>
      </c>
      <c r="C42">
        <f t="shared" si="8"/>
        <v>1554</v>
      </c>
      <c r="D42" s="9">
        <f t="shared" si="5"/>
        <v>0.2359192348565356</v>
      </c>
    </row>
    <row r="43" spans="2:4" x14ac:dyDescent="0.3">
      <c r="B43" t="str">
        <f t="shared" ref="B43:C43" si="9">B35</f>
        <v>Other</v>
      </c>
      <c r="C43">
        <f t="shared" si="9"/>
        <v>1633</v>
      </c>
      <c r="D43" s="9">
        <f t="shared" si="5"/>
        <v>0.24791255503264004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D4C3-F45F-40B6-B99B-CFAEDC9091A5}">
  <dimension ref="A1"/>
  <sheetViews>
    <sheetView showGridLines="0" showRowColHeaders="0" tabSelected="1" zoomScaleNormal="100" workbookViewId="0"/>
  </sheetViews>
  <sheetFormatPr defaultRowHeight="14.4" x14ac:dyDescent="0.3"/>
  <cols>
    <col min="1" max="16384" width="8.88671875" style="5"/>
  </cols>
  <sheetData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238D-A48A-42E9-9576-BF7C807857B5}">
  <dimension ref="A1"/>
  <sheetViews>
    <sheetView showGridLines="0" showRowColHeaders="0" zoomScaleNormal="100" workbookViewId="0"/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FA59-45C9-4E87-9588-49DA48836755}">
  <dimension ref="A1"/>
  <sheetViews>
    <sheetView showGridLines="0" showRowColHeaders="0" zoomScaleNormal="100" workbookViewId="0"/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r o u t e s _ 6 3 c f 4 6 9 9 - 1 a 7 0 - 4 e 2 d - 8 c 0 4 - 5 4 7 d 3 9 7 0 9 2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 1 0 8 < / i n t > < / v a l u e > < / i t e m > < i t e m > < k e y > < s t r i n g > R o u t e N a m e < / s t r i n g > < / k e y > < v a l u e > < i n t > 1 4 2 < / i n t > < / v a l u e > < / i t e m > < i t e m > < k e y > < s t r i n g > S t a r t L o c a t i o n < / s t r i n g > < / k e y > < v a l u e > < i n t > 1 4 8 < / i n t > < / v a l u e > < / i t e m > < i t e m > < k e y > < s t r i n g > E n d L o c a t i o n < / s t r i n g > < / k e y > < v a l u e > < i n t > 1 4 7 < / i n t > < / v a l u e > < / i t e m > < i t e m > < k e y > < s t r i n g > T r i p F e e < / s t r i n g > < / k e y > < v a l u e > < i n t > 1 0 8 < / i n t > < / v a l u e > < / i t e m > < i t e m > < k e y > < s t r i n g > T a k e O f f T i m e < / s t r i n g > < / k e y > < v a l u e > < i n t > 1 4 9 < / i n t > < / v a l u e > < / i t e m > < i t e m > < k e y > < s t r i n g > A r r i v a l T i m e < / s t r i n g > < / k e y > < v a l u e > < i n t > 1 3 6 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 R o u t e N a m e < / s t r i n g > < / k e y > < v a l u e > < i n t > 1 < / i n t > < / v a l u e > < / i t e m > < i t e m > < k e y > < s t r i n g > S t a r t L o c a t i o n < / s t r i n g > < / k e y > < v a l u e > < i n t > 2 < / i n t > < / v a l u e > < / i t e m > < i t e m > < k e y > < s t r i n g > E n d L o c a t i o n < / s t r i n g > < / k e y > < v a l u e > < i n t > 3 < / i n t > < / v a l u e > < / i t e m > < i t e m > < k e y > < s t r i n g > T r i p F e e < / s t r i n g > < / k e y > < v a l u e > < i n t > 4 < / i n t > < / v a l u e > < / i t e m > < i t e m > < k e y > < s t r i n g > T a k e O f f T i m e < / s t r i n g > < / k e y > < v a l u e > < i n t > 5 < / i n t > < / v a l u e > < / i t e m > < i t e m > < k e y > < s t r i n g > A r r i v a l T i m e 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e d 4 7 c c 0 - 6 4 3 0 - 4 1 0 2 - 9 a d f - 7 5 8 c 3 9 6 a 8 5 9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a d a e 7 7 2 - 4 a 6 a - 4 1 f f - 9 a b 3 - a 1 4 1 d 9 3 8 e 9 9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t a b l e _ r i d e r s h i p _ 3 0 c c 5 3 1 0 - d 7 f 0 - 4 f e 7 - a e b b - 2 9 c 5 8 e c 5 3 9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 1 2 0 < / i n t > < / v a l u e > < / i t e m > < i t e m > < k e y > < s t r i n g > B u s I D < / s t r i n g > < / k e y > < v a l u e > < i n t > 9 0 < / i n t > < / v a l u e > < / i t e m > < i t e m > < k e y > < s t r i n g > D a t e < / s t r i n g > < / k e y > < v a l u e > < i n t > 7 9 < / i n t > < / v a l u e > < / i t e m > < i t e m > < k e y > < s t r i n g > T i m e < / s t r i n g > < / k e y > < v a l u e > < i n t > 8 4 < / i n t > < / v a l u e > < / i t e m > < i t e m > < k e y > < s t r i n g > N u m b e r O f R i d e r s < / s t r i n g > < / k e y > < v a l u e > < i n t > 1 8 3 < / i n t > < / v a l u e > < / i t e m > < i t e m > < k e y > < s t r i n g > R i d e r I D < / s t r i n g > < / k e y > < v a l u e > < i n t > 1 0 3 < / i n t > < / v a l u e > < / i t e m > < i t e m > < k e y > < s t r i n g > 1 2   h r   f o r m a t < / s t r i n g > < / k e y > < v a l u e > < i n t > 1 3 9 < / i n t > < / v a l u e > < / i t e m > < i t e m > < k e y > < s t r i n g > O p e r a t i o n   M o m e n t < / s t r i n g > < / k e y > < v a l u e > < i n t > 1 9 8 < / i n t > < / v a l u e > < / i t e m > < i t e m > < k e y > < s t r i n g > T i m e   G r o u p < / s t r i n g > < / k e y > < v a l u e > < i n t > 1 4 2 < / i n t > < / v a l u e > < / i t e m > < i t e m > < k e y > < s t r i n g > C a p a c i t y < / s t r i n g > < / k e y > < v a l u e > < i n t > 1 1 2 < / i n t > < / v a l u e > < / i t e m > < i t e m > < k e y > < s t r i n g > P e r c e n t a g e   U t i l i z a t i o n < / s t r i n g > < / k e y > < v a l u e > < i n t > 2 2 1 < / i n t > < / v a l u e > < / i t e m > < i t e m > < k e y > < s t r i n g > U t i l i z a t i o n   C a t e g o r y < / s t r i n g > < / k e y > < v a l u e > < i n t > 1 9 9 < / i n t > < / v a l u e > < / i t e m > < i t e m > < k e y > < s t r i n g > T i m e   ( H o u r ) < / s t r i n g > < / k e y > < v a l u e > < i n t > 1 4 3 < / i n t > < / v a l u e > < / i t e m > < i t e m > < k e y > < s t r i n g > T i m e   ( M i n u t e ) < / s t r i n g > < / k e y > < v a l u e > < i n t > 1 5 8 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 N u m b e r O f R i d e r s < / s t r i n g > < / k e y > < v a l u e > < i n t > 4 < / i n t > < / v a l u e > < / i t e m > < i t e m > < k e y > < s t r i n g > R i d e r I D < / s t r i n g > < / k e y > < v a l u e > < i n t > 5 < / i n t > < / v a l u e > < / i t e m > < i t e m > < k e y > < s t r i n g > 1 2   h r   f o r m a t < / s t r i n g > < / k e y > < v a l u e > < i n t > 6 < / i n t > < / v a l u e > < / i t e m > < i t e m > < k e y > < s t r i n g > O p e r a t i o n   M o m e n t < / s t r i n g > < / k e y > < v a l u e > < i n t > 7 < / i n t > < / v a l u e > < / i t e m > < i t e m > < k e y > < s t r i n g > T i m e   G r o u p < / s t r i n g > < / k e y > < v a l u e > < i n t > 8 < / i n t > < / v a l u e > < / i t e m > < i t e m > < k e y > < s t r i n g > C a p a c i t y < / s t r i n g > < / k e y > < v a l u e > < i n t > 9 < / i n t > < / v a l u e > < / i t e m > < i t e m > < k e y > < s t r i n g > P e r c e n t a g e   U t i l i z a t i o n < / s t r i n g > < / k e y > < v a l u e > < i n t > 1 0 < / i n t > < / v a l u e > < / i t e m > < i t e m > < k e y > < s t r i n g > U t i l i z a t i o n   C a t e g o r y < / s t r i n g > < / k e y > < v a l u e > < i n t > 1 1 < / i n t > < / v a l u e > < / i t e m > < i t e m > < k e y > < s t r i n g > T i m e   ( H o u r ) < / s t r i n g > < / k e y > < v a l u e > < i n t > 1 2 < / i n t > < / v a l u e > < / i t e m > < i t e m > < k e y > < s t r i n g > T i m e   ( M i n u t e ) 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1 3 b 0 0 0 f - a 7 f 4 - 4 0 4 a - 9 7 2 2 - a 2 5 7 6 5 0 9 e a d a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f e e e 8 1 c - e 2 b 7 - 4 8 3 a - b c e f - a c 6 5 2 c 7 a 4 e e 6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 C o l u m n s \ R i d e r I D 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 C o l u m n s \ O c c u p a t i o n 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 D i m _ r o u t e s 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 D i m _ r o u t e s 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 C o l u m n s \ R o u t e N a m e < / K e y > < / D i a g r a m O b j e c t K e y > < D i a g r a m O b j e c t K e y > < K e y > C o l u m n s \ S t a r t L o c a t i o n < / K e y > < / D i a g r a m O b j e c t K e y > < D i a g r a m O b j e c t K e y > < K e y > C o l u m n s \ E n d L o c a t i o n < / K e y > < / D i a g r a m O b j e c t K e y > < D i a g r a m O b j e c t K e y > < K e y > C o l u m n s \ T r i p F e e < / K e y > < / D i a g r a m O b j e c t K e y > < D i a g r a m O b j e c t K e y > < K e y > C o l u m n s \ T a k e O f f T i m e < / K e y > < / D i a g r a m O b j e c t K e y > < D i a g r a m O b j e c t K e y > < K e y > C o l u m n s \ A r r i v a l T i m e 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 C o l u m n s \ C a l c u l a t i o n 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 C o l u m n s \ D a y   N u m b e r < / K e y > < / D i a g r a m O b j e c t K e y > < D i a g r a m O b j e c t K e y > < K e y > C o l u m n s \ W e e k 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  G r o u p 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 T a b l e s \ F a c t t a b l e _ r i d e r s h i p \ C o l u m n s \ 1 2   h r   f o r m a t 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 T a b l e s \ F a c t t a b l e _ r i d e r s h i p \ C o l u m n s \ P e r c e n t a g e   U t i l i z a t i o n < / K e y > < / D i a g r a m O b j e c t K e y > < D i a g r a m O b j e c t K e y > < K e y > T a b l e s \ F a c t t a b l e _ r i d e r s h i p \ C o l u m n s \ U t i l i z a t i o n   C a t e g o r y < / K e y > < / D i a g r a m O b j e c t K e y > < D i a g r a m O b j e c t K e y > < K e y > T a b l e s \ F a c t t a b l e _ r i d e r s h i p \ M e a s u r e s \ S u m   o f   B u s I D < / K e y > < / D i a g r a m O b j e c t K e y > < D i a g r a m O b j e c t K e y > < K e y > T a b l e s \ F a c t t a b l e _ r i d e r s h i p \ S u m   o f   B u s I D \ A d d i t i o n a l   I n f o \ I m p l i c i t   M e a s u r e < / K e y > < / D i a g r a m O b j e c t K e y > < D i a g r a m O b j e c t K e y > < K e y > T a b l e s \ F a c t t a b l e _ r i d e r s h i p \ M e a s u r e s \ S u m   o f   N u m b e r O f R i d e r s < / K e y > < / D i a g r a m O b j e c t K e y > < D i a g r a m O b j e c t K e y > < K e y > T a b l e s \ F a c t t a b l e _ r i d e r s h i p \ S u m   o f   N u m b e r O f R i d e r s \ A d d i t i o n a l   I n f o \ I m p l i c i t   M e a s u r e < / K e y > < / D i a g r a m O b j e c t K e y > < D i a g r a m O b j e c t K e y > < K e y > T a b l e s \ F a c t t a b l e _ r i d e r s h i p \ M e a s u r e s \ A v e r a g e   o f   N u m b e r O f R i d e r s < / K e y > < / D i a g r a m O b j e c t K e y > < D i a g r a m O b j e c t K e y > < K e y > T a b l e s \ F a c t t a b l e _ r i d e r s h i p \ A v e r a g e   o f   N u m b e r O f R i d e r s \ A d d i t i o n a l   I n f o \ I m p l i c i t   M e a s u r e 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  N a m e < / K e y > < / D i a g r a m O b j e c t K e y > < D i a g r a m O b j e c t K e y > < K e y > T a b l e s \ D i m _ d a t e \ C o l u m n s \ M o n t h   N u m b e r < / K e y > < / D i a g r a m O b j e c t K e y > < D i a g r a m O b j e c t K e y > < K e y > T a b l e s \ D i m _ d a t e \ C o l u m n s \ D a y   N a m e < / K e y > < / D i a g r a m O b j e c t K e y > < D i a g r a m O b j e c t K e y > < K e y > T a b l e s \ D i m _ d a t e \ C o l u m n s \ D a y   N u m b e r < / K e y > < / D i a g r a m O b j e c t K e y > < D i a g r a m O b j e c t K e y > < K e y > T a b l e s \ D i m _ d a t e \ C o l u m n s \ W e e k   T y p e 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< / K e y > < / D i a g r a m O b j e c t K e y > < D i a g r a m O b j e c t K e y > < K e y > T a b l e s \ C a l c u l a t i o n s \ M e a s u r e s \ T o t a l   T r a n s a c t i o n < / K e y > < / D i a g r a m O b j e c t K e y > < D i a g r a m O b j e c t K e y > < K e y > T a b l e s \ C a l c u l a t i o n s \ M e a s u r e s \ A v e r a g e   A g e < / K e y > < / D i a g r a m O b j e c t K e y > < D i a g r a m O b j e c t K e y > < K e y > T a b l e s \ C a l c u l a t i o n s \ M e a s u r e s \ T o t a l   R i d e r s   ( P a s s e n g e r s ) < / K e y > < / D i a g r a m O b j e c t K e y > < D i a g r a m O b j e c t K e y > < K e y > T a b l e s \ C a l c u l a t i o n s \ M e a s u r e s \ A v e r a g e   R i d e r s   P e r   T r i p 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 T a b l e s \ C a l c u l a t i o n s 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 2 2 8 < / L e f t > < T a b I n d e x > 4 < / T a b I n d e x > < T o p > 4 0 0 . 8 0 0 0 0 0 0 0 0 0 0 0 0 7 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 1 7 0 . 8 < / H e i g h t > < I s E x p a n d e d > t r u e < / I s E x p a n d e d > < L a y e d O u t > t r u e < / L a y e d O u t > < L e f t > 9 4 7 . 5 0 3 8 1 0 5 6 7 6 6 5 8 2 < / L e f t > < T a b I n d e x > 2 < / T a b I n d e x > < T o p > 4 . 3 9 9 9 9 9 9 9 9 9 9 9 9 7 7 3 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 2 1 0 . 7 9 9 9 9 9 9 9 9 9 9 9 9 8 < / H e i g h t > < I s E x p a n d e d > t r u e < / I s E x p a n d e d > < L a y e d O u t > t r u e < / L a y e d O u t > < L e f t > 2 2 8 < / L e f t > < T o p > 1 9 . 2 0 0 0 0 0 0 0 0 0 0 0 0 1 7 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 3 2 3 . 2 < / H e i g h t > < I s E x p a n d e d > t r u e < / I s E x p a n d e d > < L a y e d O u t > t r u e < / L a y e d O u t > < L e f t > 5 9 6 . 5 1 1 4 3 1 7 0 2 9 9 7 3 6 < / L e f t > < T a b I n d e x > 1 < / T a b I n d e x > < T o p > 1 0 9 . 2 0 0 0 0 0 0 0 0 0 0 0 0 5 < / T o p > < W i d t h > 2 1 6 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 T a b l e s \ F a c t t a b l e _ r i d e r s h i p \ C o l u m n s \ 1 2   h r   f o r m a t 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 T a b l e s \ F a c t t a b l e _ r i d e r s h i p \ C o l u m n s \ P e r c e n t a g e   U t i l i z a t i o n 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 N u m b e r O f R i d e r s \ A d d i t i o n a l 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 T a b l e s \ F a c t t a b l e _ r i d e r s h i p \ M e a s u r e s \ A v e r a g e   o f  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 T a b l e s \ F a c t t a b l e _ r i d e r s h i p \ A v e r a g e   o f   N u m b e r O f R i d e r s \ A d d i t i o n a l 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 9 5 1 . 2 1 5 2 4 2 2 7 0 6 6 3 1 1 < / L e f t > < T a b I n d e x > 5 < / T a b I n d e x > < T o p > 3 6 7 . 5 9 9 9 9 9 9 9 9 9 9 9 9 1 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 1 6 8 . 4 < / H e i g h t > < I s E x p a n d e d > t r u e < / I s E x p a n d e d > < I s F o c u s e d > t r u e < / I s F o c u s e d > < L a y e d O u t > t r u e < / L a y e d O u t > < L e f t > 1 2 0 9 . 9 1 9 0 5 2 8 3 8 3 2 9 < / L e f t > < T a b I n d e x > 3 < / T a b I n d e x > < T o p > 6 . 7 9 9 9 9 9 9 9 9 9 9 9 9 8 2 9 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 R i d e r s   ( P a s s e n g e r s ) 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 R i d e r s   P e r   T r i p 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 ( 3 2 8 , 3 8 4 . 8 ) .   E n d   p o i n t   2 :   ( 3 2 8 , 2 4 6 ) 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 3 2 8 < / b : _ x > < b : _ y > 3 8 4 . 8 0 0 0 0 0 0 0 0 0 0 0 0 7 < / b : _ y > < / b : P o i n t > < b : P o i n t > < b : _ x > 3 2 8 < / b : _ x > < b : _ y > 2 4 6 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 3 2 0 < / b : _ x > < b : _ y > 3 8 4 . 8 0 0 0 0 0 0 0 0 0 0 0 0 7 < / b : _ y > < / L a b e l L o c a t i o n > < L o c a t i o n   x m l n s : b = " h t t p : / / s c h e m a s . d a t a c o n t r a c t . o r g / 2 0 0 4 / 0 7 / S y s t e m . W i n d o w s " > < b : _ x > 3 2 8 < / b : _ x > < b : _ y > 4 0 0 . 8 0 0 0 0 0 0 0 0 0 0 0 0 7 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 3 2 0 < / b : _ x > < b : _ y > 2 3 0 < / b : _ y > < / L a b e l L o c a t i o n > < L o c a t i o n   x m l n s : b = " h t t p : / / s c h e m a s . d a t a c o n t r a c t . o r g / 2 0 0 4 / 0 7 / S y s t e m . W i n d o w s " > < b : _ x > 3 2 8 < / b : _ x > < b : _ y > 2 3 0 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 3 2 8 < / b : _ x > < b : _ y > 3 8 4 . 8 0 0 0 0 0 0 0 0 0 0 0 0 7 < / b : _ y > < / b : P o i n t > < b : P o i n t > < b : _ x > 3 2 8 < / b : _ x > < b : _ y > 2 4 6 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 ( 6 9 4 . 5 1 1 4 3 2 , 4 4 8 . 4 ) .   E n d   p o i n t   2 :   ( 4 4 4 , 4 7 5 . 8 ) 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 6 9 4 . 5 1 1 4 3 2 < / b : _ x > < b : _ y > 4 4 8 . 4 0 0 0 0 0 0 0 0 0 0 0 0 9 < / b : _ y > < / b : P o i n t > < b : P o i n t > < b : _ x > 6 9 4 . 5 1 1 4 3 2 < / b : _ x > < b : _ y > 4 7 3 . 8 < / b : _ y > < / b : P o i n t > < b : P o i n t > < b : _ x > 6 9 2 . 5 1 1 4 3 2 < / b : _ x > < b : _ y > 4 7 5 . 8 < / b : _ y > < / b : P o i n t > < b : P o i n t > < b : _ x > 4 4 3 . 9 9 9 9 9 9 9 9 9 9 9 9 8 9 < / b : _ x > < b : _ y > 4 7 5 . 7 9 9 9 9 9 9 9 9 9 9 9 9 5 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 6 8 6 . 5 1 1 4 3 2 < / b : _ x > < b : _ y > 4 3 2 . 4 0 0 0 0 0 0 0 0 0 0 0 0 9 < / b : _ y > < / L a b e l L o c a t i o n > < L o c a t i o n   x m l n s : b = " h t t p : / / s c h e m a s . d a t a c o n t r a c t . o r g / 2 0 0 4 / 0 7 / S y s t e m . W i n d o w s " > < b : _ x > 6 9 4 . 5 1 1 4 3 2 < / b : _ x > < b : _ y > 4 3 2 . 4 0 0 0 0 0 0 0 0 0 0 0 0 3 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 4 2 7 . 9 9 9 9 9 9 9 9 9 9 9 9 8 9 < / b : _ x > < b : _ y > 4 6 7 . 7 9 9 9 9 9 9 9 9 9 9 9 9 5 < / b : _ y > < / L a b e l L o c a t i o n > < L o c a t i o n   x m l n s : b = " h t t p : / / s c h e m a s . d a t a c o n t r a c t . o r g / 2 0 0 4 / 0 7 / S y s t e m . W i n d o w s " > < b : _ x > 4 2 7 . 9 9 9 9 9 9 9 9 9 9 9 9 9 4 < / b : _ x > < b : _ y > 4 7 5 . 7 9 9 9 9 9 9 9 9 9 9 9 9 5 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 6 9 4 . 5 1 1 4 3 2 < / b : _ x > < b : _ y > 4 4 8 . 4 0 0 0 0 0 0 0 0 0 0 0 0 9 < / b : _ y > < / b : P o i n t > < b : P o i n t > < b : _ x > 6 9 4 . 5 1 1 4 3 2 < / b : _ x > < b : _ y > 4 7 3 . 8 < / b : _ y > < / b : P o i n t > < b : P o i n t > < b : _ x > 6 9 2 . 5 1 1 4 3 2 < / b : _ x > < b : _ y > 4 7 5 . 8 < / b : _ y > < / b : P o i n t > < b : P o i n t > < b : _ x > 4 4 3 . 9 9 9 9 9 9 9 9 9 9 9 9 8 9 < / b : _ x > < b : _ y > 4 7 5 . 7 9 9 9 9 9 9 9 9 9 9 9 9 5 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 ( 7 0 4 . 5 1 1 4 3 2 , 9 3 . 2 0 0 0 0 0 0 0 0 0 0 0 1 ) .   E n d   p o i n t   2 :   ( 9 3 1 . 5 0 3 8 1 0 5 6 7 6 6 6 , 8 2 . 2 ) 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 7 0 4 . 5 1 1 4 3 2 < / b : _ x > < b : _ y > 9 3 . 2 0 0 0 0 0 0 0 0 0 0 0 0 7 4 < / b : _ y > < / b : P o i n t > < b : P o i n t > < b : _ x > 7 0 4 . 5 1 1 4 3 2 < / b : _ x > < b : _ y > 8 4 . 2 < / b : _ y > < / b : P o i n t > < b : P o i n t > < b : _ x > 7 0 6 . 5 1 1 4 3 2 < / b : _ x > < b : _ y > 8 2 . 2 < / b : _ y > < / b : P o i n t > < b : P o i n t > < b : _ x > 9 3 1 . 5 0 3 8 1 0 5 6 7 6 6 5 8 2 < / b : _ x > < b : _ y > 8 2 . 2 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 6 9 6 . 5 1 1 4 3 2 < / b : _ x > < b : _ y > 9 3 . 2 0 0 0 0 0 0 0 0 0 0 0 0 7 4 < / b : _ y > < / L a b e l L o c a t i o n > < L o c a t i o n   x m l n s : b = " h t t p : / / s c h e m a s . d a t a c o n t r a c t . o r g / 2 0 0 4 / 0 7 / S y s t e m . W i n d o w s " > < b : _ x > 7 0 4 . 5 1 1 4 3 2 < / b : _ x > < b : _ y > 1 0 9 . 2 0 0 0 0 0 0 0 0 0 0 0 0 7 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 9 3 1 . 5 0 3 8 1 0 5 6 7 6 6 5 8 2 < / b : _ x > < b : _ y > 7 4 . 2 < / b : _ y > < / L a b e l L o c a t i o n > < L o c a t i o n   x m l n s : b = " h t t p : / / s c h e m a s . d a t a c o n t r a c t . o r g / 2 0 0 4 / 0 7 / S y s t e m . W i n d o w s " > < b : _ x > 9 4 7 . 5 0 3 8 1 0 5 6 7 6 6 5 8 2 < / b : _ x > < b : _ y > 8 2 . 2 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 7 0 4 . 5 1 1 4 3 2 < / b : _ x > < b : _ y > 9 3 . 2 0 0 0 0 0 0 0 0 0 0 0 0 7 4 < / b : _ y > < / b : P o i n t > < b : P o i n t > < b : _ x > 7 0 4 . 5 1 1 4 3 2 < / b : _ x > < b : _ y > 8 4 . 2 < / b : _ y > < / b : P o i n t > < b : P o i n t > < b : _ x > 7 0 6 . 5 1 1 4 3 2 < / b : _ x > < b : _ y > 8 2 . 2 < / b : _ y > < / b : P o i n t > < b : P o i n t > < b : _ x > 9 3 1 . 5 0 3 8 1 0 5 6 7 6 6 5 8 2 < / b : _ x > < b : _ y > 8 2 . 2 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 ( 7 1 4 . 5 1 1 4 3 2 , 4 4 8 . 4 ) .   E n d   p o i n t   2 :   ( 9 3 5 . 2 1 5 2 4 2 2 7 0 6 6 3 , 4 7 4 . 6 ) 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 7 1 4 . 5 1 1 4 3 2 < / b : _ x > < b : _ y > 4 4 8 . 4 < / b : _ y > < / b : P o i n t > < b : P o i n t > < b : _ x > 7 1 4 . 5 1 1 4 3 2 < / b : _ x > < b : _ y > 4 7 2 . 6 < / b : _ y > < / b : P o i n t > < b : P o i n t > < b : _ x > 7 1 6 . 5 1 1 4 3 2 < / b : _ x > < b : _ y > 4 7 4 . 6 < / b : _ y > < / b : P o i n t > < b : P o i n t > < b : _ x > 9 3 5 . 2 1 5 2 4 2 2 7 0 6 6 3 1 1 < / b : _ x > < b : _ y > 4 7 4 . 6 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 7 0 6 . 5 1 1 4 3 2 < / b : _ x > < b : _ y > 4 3 2 . 4 < / b : _ y > < / L a b e l L o c a t i o n > < L o c a t i o n   x m l n s : b = " h t t p : / / s c h e m a s . d a t a c o n t r a c t . o r g / 2 0 0 4 / 0 7 / S y s t e m . W i n d o w s " > < b : _ x > 7 1 4 . 5 1 1 4 3 2 < / b : _ x > < b : _ y > 4 3 2 . 4 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 9 3 5 . 2 1 5 2 4 2 2 7 0 6 6 3 1 1 < / b : _ x > < b : _ y > 4 6 6 . 6 < / b : _ y > < / L a b e l L o c a t i o n > < L o c a t i o n   x m l n s : b = " h t t p : / / s c h e m a s . d a t a c o n t r a c t . o r g / 2 0 0 4 / 0 7 / S y s t e m . W i n d o w s " > < b : _ x > 9 5 1 . 2 1 5 2 4 2 2 7 0 6 6 3 1 1 < / b : _ x > < b : _ y > 4 7 4 . 6 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 7 1 4 . 5 1 1 4 3 2 < / b : _ x > < b : _ y > 4 4 8 . 4 < / b : _ y > < / b : P o i n t > < b : P o i n t > < b : _ x > 7 1 4 . 5 1 1 4 3 2 < / b : _ x > < b : _ y > 4 7 2 . 6 < / b : _ y > < / b : P o i n t > < b : P o i n t > < b : _ x > 7 1 6 . 5 1 1 4 3 2 < / b : _ x > < b : _ y > 4 7 4 . 6 < / b : _ y > < / b : P o i n t > < b : P o i n t > < b : _ x > 9 3 5 . 2 1 5 2 4 2 2 7 0 6 6 3 1 1 < / b : _ x > < b : _ y > 4 7 4 . 6 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 M e a s u r e s \ S u m   o f   N u m b e r O f R i d e r s < / K e y > < / D i a g r a m O b j e c t K e y > < D i a g r a m O b j e c t K e y > < K e y > M e a s u r e s \ S u m   o f   N u m b e r O f R i d e r s \ T a g I n f o \ F o r m u l a < / K e y > < / D i a g r a m O b j e c t K e y > < D i a g r a m O b j e c t K e y > < K e y > M e a s u r e s \ S u m   o f   N u m b e r O f R i d e r s \ T a g I n f o \ V a l u e < / K e y > < / D i a g r a m O b j e c t K e y > < D i a g r a m O b j e c t K e y > < K e y > M e a s u r e s \ A v e r a g e   o f   N u m b e r O f R i d e r s < / K e y > < / D i a g r a m O b j e c t K e y > < D i a g r a m O b j e c t K e y > < K e y > M e a s u r e s \ A v e r a g e   o f   N u m b e r O f R i d e r s \ T a g I n f o \ F o r m u l a < / K e y > < / D i a g r a m O b j e c t K e y > < D i a g r a m O b j e c t K e y > < K e y > M e a s u r e s \ A v e r a g e   o f   N u m b e r O f R i d e r s \ T a g I n f o \ V a l u e < / K e y > < / D i a g r a m O b j e c t K e y > < D i a g r a m O b j e c t K e y > < K e y > M e a s u r e s \ S u m   o f   R e c o r d I D < / K e y > < / D i a g r a m O b j e c t K e y > < D i a g r a m O b j e c t K e y > < K e y > M e a s u r e s \ S u m   o f   R e c o r d I D \ T a g I n f o \ F o r m u l a < / K e y > < / D i a g r a m O b j e c t K e y > < D i a g r a m O b j e c t K e y > < K e y > M e a s u r e s \ S u m   o f   R e c o r d I D \ T a g I n f o \ V a l u e < / K e y > < / D i a g r a m O b j e c t K e y > < D i a g r a m O b j e c t K e y > < K e y > M e a s u r e s \ C o u n t   o f   R e c o r d I D < / K e y > < / D i a g r a m O b j e c t K e y > < D i a g r a m O b j e c t K e y > < K e y > M e a s u r e s \ C o u n t   o f   R e c o r d I D \ T a g I n f o \ F o r m u l a < / K e y > < / D i a g r a m O b j e c t K e y > < D i a g r a m O b j e c t K e y > < K e y > M e a s u r e s \ C o u n t   o f   R e c o r d I D \ T a g I n f o \ V a l u e < / K e y > < / D i a g r a m O b j e c t K e y > < D i a g r a m O b j e c t K e y > < K e y > M e a s u r e s \ S u m   o f   P e r c e n t a g e   U t i l i z a t i o n < / K e y > < / D i a g r a m O b j e c t K e y > < D i a g r a m O b j e c t K e y > < K e y > M e a s u r e s \ S u m   o f   P e r c e n t a g e   U t i l i z a t i o n \ T a g I n f o \ F o r m u l a < / K e y > < / D i a g r a m O b j e c t K e y > < D i a g r a m O b j e c t K e y > < K e y > M e a s u r e s \ S u m   o f   P e r c e n t a g e   U t i l i z a t i o n \ T a g I n f o \ V a l u e < / K e y > < / D i a g r a m O b j e c t K e y > < D i a g r a m O b j e c t K e y > < K e y > M e a s u r e s \ C o u n t   o f   U t i l i z a t i o n   C a t e g o r y < / K e y > < / D i a g r a m O b j e c t K e y > < D i a g r a m O b j e c t K e y > < K e y > M e a s u r e s \ C o u n t   o f   U t i l i z a t i o n   C a t e g o r y \ T a g I n f o \ F o r m u l a < / K e y > < / D i a g r a m O b j e c t K e y > < D i a g r a m O b j e c t K e y > < K e y > M e a s u r e s \ C o u n t   o f   U t i l i z a t i o n   C a t e g o r y \ T a g I n f o \ V a l u e < / K e y > < / D i a g r a m O b j e c t K e y > < D i a g r a m O b j e c t K e y > < K e y > M e a s u r e s \ A v e r a g e   o f   P e r c e n t a g e   U t i l i z a t i o n < / K e y > < / D i a g r a m O b j e c t K e y > < D i a g r a m O b j e c t K e y > < K e y > M e a s u r e s \ A v e r a g e   o f   P e r c e n t a g e   U t i l i z a t i o n \ T a g I n f o \ F o r m u l a < / K e y > < / D i a g r a m O b j e c t K e y > < D i a g r a m O b j e c t K e y > < K e y > M e a s u r e s \ A v e r a g e   o f   P e r c e n t a g e   U t i l i z a t i o n \ T a g I n f o \ V a l u e 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 C o l u m n s \ N u m b e r O f R i d e r s < / K e y > < / D i a g r a m O b j e c t K e y > < D i a g r a m O b j e c t K e y > < K e y > C o l u m n s \ R i d e r I D < / K e y > < / D i a g r a m O b j e c t K e y > < D i a g r a m O b j e c t K e y > < K e y > C o l u m n s \ 1 2   h r   f o r m a t < / K e y > < / D i a g r a m O b j e c t K e y > < D i a g r a m O b j e c t K e y > < K e y > C o l u m n s \ O p e r a t i o n   M o m e n t < / K e y > < / D i a g r a m O b j e c t K e y > < D i a g r a m O b j e c t K e y > < K e y > C o l u m n s \ T i m e   G r o u p < / K e y > < / D i a g r a m O b j e c t K e y > < D i a g r a m O b j e c t K e y > < K e y > C o l u m n s \ C a p a c i t y < / K e y > < / D i a g r a m O b j e c t K e y > < D i a g r a m O b j e c t K e y > < K e y > C o l u m n s \ P e r c e n t a g e   U t i l i z a t i o n < / K e y > < / D i a g r a m O b j e c t K e y > < D i a g r a m O b j e c t K e y > < K e y > C o l u m n s \ U t i l i z a t i o n   C a t e g o r y < / K e y > < / D i a g r a m O b j e c t K e y > < D i a g r a m O b j e c t K e y > < K e y > C o l u m n s \ T i m e   ( H o u r ) < / K e y > < / D i a g r a m O b j e c t K e y > < D i a g r a m O b j e c t K e y > < K e y > C o l u m n s \ T i m e   ( M i n u t e ) 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 L i n k s \ & l t ; C o l u m n s \ S u m   o f   N u m b e r O f R i d e r s & g t ; - & l t ; M e a s u r e s \ N u m b e r O f R i d e r s & g t ; < / K e y > < / D i a g r a m O b j e c t K e y > < D i a g r a m O b j e c t K e y > < K e y > L i n k s \ & l t ; C o l u m n s \ S u m   o f   N u m b e r O f R i d e r s & g t ; - & l t ; M e a s u r e s \ N u m b e r O f R i d e r s & g t ; \ C O L U M N < / K e y > < / D i a g r a m O b j e c t K e y > < D i a g r a m O b j e c t K e y > < K e y > L i n k s \ & l t ; C o l u m n s \ S u m   o f   N u m b e r O f R i d e r s & g t ; - & l t ; M e a s u r e s \ N u m b e r O f R i d e r s & g t ; \ M E A S U R E < / K e y > < / D i a g r a m O b j e c t K e y > < D i a g r a m O b j e c t K e y > < K e y > L i n k s \ & l t ; C o l u m n s \ A v e r a g e   o f   N u m b e r O f R i d e r s & g t ; - & l t ; M e a s u r e s \ N u m b e r O f R i d e r s & g t ; < / K e y > < / D i a g r a m O b j e c t K e y > < D i a g r a m O b j e c t K e y > < K e y > L i n k s \ & l t ; C o l u m n s \ A v e r a g e   o f   N u m b e r O f R i d e r s & g t ; - & l t ; M e a s u r e s \ N u m b e r O f R i d e r s & g t ; \ C O L U M N < / K e y > < / D i a g r a m O b j e c t K e y > < D i a g r a m O b j e c t K e y > < K e y > L i n k s \ & l t ; C o l u m n s \ A v e r a g e   o f   N u m b e r O f R i d e r s & g t ; - & l t ; M e a s u r e s \ N u m b e r O f R i d e r s & g t ; \ M E A S U R E < / K e y > < / D i a g r a m O b j e c t K e y > < D i a g r a m O b j e c t K e y > < K e y > L i n k s \ & l t ; C o l u m n s \ S u m   o f   R e c o r d I D & g t ; - & l t ; M e a s u r e s \ R e c o r d I D & g t ; < / K e y > < / D i a g r a m O b j e c t K e y > < D i a g r a m O b j e c t K e y > < K e y > L i n k s \ & l t ; C o l u m n s \ S u m   o f   R e c o r d I D & g t ; - & l t ; M e a s u r e s \ R e c o r d I D & g t ; \ C O L U M N < / K e y > < / D i a g r a m O b j e c t K e y > < D i a g r a m O b j e c t K e y > < K e y > L i n k s \ & l t ; C o l u m n s \ S u m   o f   R e c o r d I D & g t ; - & l t ; M e a s u r e s \ R e c o r d I D & g t ; \ M E A S U R E < / K e y > < / D i a g r a m O b j e c t K e y > < D i a g r a m O b j e c t K e y > < K e y > L i n k s \ & l t ; C o l u m n s \ C o u n t   o f   R e c o r d I D & g t ; - & l t ; M e a s u r e s \ R e c o r d I D & g t ; < / K e y > < / D i a g r a m O b j e c t K e y > < D i a g r a m O b j e c t K e y > < K e y > L i n k s \ & l t ; C o l u m n s \ C o u n t   o f   R e c o r d I D & g t ; - & l t ; M e a s u r e s \ R e c o r d I D & g t ; \ C O L U M N < / K e y > < / D i a g r a m O b j e c t K e y > < D i a g r a m O b j e c t K e y > < K e y > L i n k s \ & l t ; C o l u m n s \ C o u n t   o f   R e c o r d I D & g t ; - & l t ; M e a s u r e s \ R e c o r d I D & g t ; \ M E A S U R E < / K e y > < / D i a g r a m O b j e c t K e y > < D i a g r a m O b j e c t K e y > < K e y > L i n k s \ & l t ; C o l u m n s \ S u m   o f   P e r c e n t a g e   U t i l i z a t i o n & g t ; - & l t ; M e a s u r e s \ P e r c e n t a g e   U t i l i z a t i o n & g t ; < / K e y > < / D i a g r a m O b j e c t K e y > < D i a g r a m O b j e c t K e y > < K e y > L i n k s \ & l t ; C o l u m n s \ S u m   o f   P e r c e n t a g e   U t i l i z a t i o n & g t ; - & l t ; M e a s u r e s \ P e r c e n t a g e   U t i l i z a t i o n & g t ; \ C O L U M N < / K e y > < / D i a g r a m O b j e c t K e y > < D i a g r a m O b j e c t K e y > < K e y > L i n k s \ & l t ; C o l u m n s \ S u m   o f   P e r c e n t a g e   U t i l i z a t i o n & g t ; - & l t ; M e a s u r e s \ P e r c e n t a g e   U t i l i z a t i o n & g t ; \ M E A S U R E < / K e y > < / D i a g r a m O b j e c t K e y > < D i a g r a m O b j e c t K e y > < K e y > L i n k s \ & l t ; C o l u m n s \ C o u n t   o f   U t i l i z a t i o n   C a t e g o r y & g t ; - & l t ; M e a s u r e s \ U t i l i z a t i o n   C a t e g o r y & g t ; < / K e y > < / D i a g r a m O b j e c t K e y > < D i a g r a m O b j e c t K e y > < K e y > L i n k s \ & l t ; C o l u m n s \ C o u n t   o f   U t i l i z a t i o n   C a t e g o r y & g t ; - & l t ; M e a s u r e s \ U t i l i z a t i o n   C a t e g o r y & g t ; \ C O L U M N < / K e y > < / D i a g r a m O b j e c t K e y > < D i a g r a m O b j e c t K e y > < K e y > L i n k s \ & l t ; C o l u m n s \ C o u n t   o f   U t i l i z a t i o n   C a t e g o r y & g t ; - & l t ; M e a s u r e s \ U t i l i z a t i o n   C a t e g o r y & g t ; \ M E A S U R E < / K e y > < / D i a g r a m O b j e c t K e y > < D i a g r a m O b j e c t K e y > < K e y > L i n k s \ & l t ; C o l u m n s \ A v e r a g e   o f   P e r c e n t a g e   U t i l i z a t i o n & g t ; - & l t ; M e a s u r e s \ P e r c e n t a g e   U t i l i z a t i o n & g t ; < / K e y > < / D i a g r a m O b j e c t K e y > < D i a g r a m O b j e c t K e y > < K e y > L i n k s \ & l t ; C o l u m n s \ A v e r a g e   o f   P e r c e n t a g e   U t i l i z a t i o n & g t ; - & l t ; M e a s u r e s \ P e r c e n t a g e   U t i l i z a t i o n & g t ; \ C O L U M N < / K e y > < / D i a g r a m O b j e c t K e y > < D i a g r a m O b j e c t K e y > < K e y > L i n k s \ & l t ; C o l u m n s \ A v e r a g e   o f   P e r c e n t a g e   U t i l i z a t i o n & g t ; - & l t ; M e a s u r e s \ P e r c e n t a g e   U t i l i z a t i o n & g t ; \ M E A S U R E 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 N u m b e r O f R i d e r s 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 N u m b e r O f R i d e r s \ T a g I n f o \ F o r m u l a 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 N u m b e r O f R i d e r s \ T a g I n f o \ V a l u e 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 N u m b e r O f R i d e r s 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 N u m b e r O f R i d e r s \ T a g I n f o \ F o r m u l a 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 N u m b e r O f R i d e r s \ T a g I n f o \ V a l u e 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 R e c o r d I D 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 R e c o r d I D \ T a g I n f o \ F o r m u l a 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 R e c o r d I D \ T a g I n f o \ V a l u e 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 R e c o r d I D 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 R e c o r d I D \ T a g I n f o \ F o r m u l a 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 R e c o r d I D \ T a g I n f o \ V a l u e 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 P e r c e n t a g e   U t i l i z a t i o n 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 P e r c e n t a g e   U t i l i z a t i o n \ T a g I n f o \ F o r m u l a 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 P e r c e n t a g e   U t i l i z a t i o n \ T a g I n f o \ V a l u e 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 U t i l i z a t i o n   C a t e g o r y 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 U t i l i z a t i o n 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 U t i l i z a t i o n 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 P e r c e n t a g e   U t i l i z a t i o n 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 P e r c e n t a g e   U t i l i z a t i o n \ T a g I n f o \ F o r m u l a 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 P e r c e n t a g e   U t i l i z a t i o n \ T a g I n f o \ V a l u e 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  h r   f o r m a t 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  U t i l i z a t i o n 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 N u m b e r O f R i d e r s & g t ; - & l t ; M e a s u r e s \ N u m b e r O f R i d e r s & g t ; 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 N u m b e r O f R i d e r s & g t ; - & l t ; M e a s u r e s \ N u m b e r O f R i d e r s & g t ; \ C O L U M N 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 N u m b e r O f R i d e r s & g t ; - & l t ; M e a s u r e s \ N u m b e r O f R i d e r s & g t ; \ M E A S U R E 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 R e c o r d I D & g t ; - & l t ; M e a s u r e s \ R e c o r d I D & g t ; 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 R e c o r d I D & g t ; - & l t ; M e a s u r e s \ R e c o r d I D & g t ; \ C O L U M N 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 R e c o r d I D & g t ; - & l t ; M e a s u r e s \ R e c o r d I D & g t ; \ M E A S U R E 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 R e c o r d I D & g t ; - & l t ; M e a s u r e s \ R e c o r d I D & g t ; 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 R e c o r d I D & g t ; - & l t ; M e a s u r e s \ R e c o r d I D & g t ; \ C O L U M N 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 R e c o r d I D & g t ; - & l t ; M e a s u r e s \ R e c o r d I D & g t ; \ M E A S U R E 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 P e r c e n t a g e   U t i l i z a t i o n & g t ; - & l t ; M e a s u r e s \ P e r c e n t a g e   U t i l i z a t i o n & g t ; 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 P e r c e n t a g e   U t i l i z a t i o n & g t ; - & l t ; M e a s u r e s \ P e r c e n t a g e   U t i l i z a t i o n & g t ; \ C O L U M N 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 P e r c e n t a g e   U t i l i z a t i o n & g t ; - & l t ; M e a s u r e s \ P e r c e n t a g e   U t i l i z a t i o n & g t ; \ M E A S U R E 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 U t i l i z a t i o n   C a t e g o r y & g t ; - & l t ; M e a s u r e s \ U t i l i z a t i o n  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 U t i l i z a t i o n   C a t e g o r y & g t ; - & l t ; M e a s u r e s \ U t i l i z a t i o n  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 U t i l i z a t i o n   C a t e g o r y & g t ; - & l t ; M e a s u r e s \ U t i l i z a t i o n  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 P e r c e n t a g e   U t i l i z a t i o n & g t ; - & l t ; M e a s u r e s \ P e r c e n t a g e   U t i l i z a t i o n & g t ; 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 P e r c e n t a g e   U t i l i z a t i o n & g t ; - & l t ; M e a s u r e s \ P e r c e n t a g e   U t i l i z a t i o n & g t ; \ C O L U M N 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 P e r c e n t a g e   U t i l i z a t i o n & g t ; - & l t ; M e a s u r e s \ P e r c e n t a g e   U t i l i z a t i o n & g t ; \ M E A S U R E 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b 5 e b f 7 2 - c f 8 c - 4 9 3 9 - 8 c 9 2 - a 6 2 b 0 3 7 2 0 d c c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a l c u l a t i o n s _ c c 8 3 7 d 2 1 - e 4 a 3 - 4 f 9 b - b 1 6 c - 8 0 c f 2 0 a 8 9 4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< / s t r i n g > < / k e y > < v a l u e > < i n t > 1 3 3 < / i n t > < / v a l u e > < / i t e m > < / C o l u m n W i d t h s > < C o l u m n D i s p l a y I n d e x > < i t e m > < k e y > < s t r i n g > C a l c u l a t i o n 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1 b 5 7 4 e a - 7 c 5 5 - 4 7 e d - b 4 5 e - 2 b d 1 9 d 0 f c 6 6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1 b 5 0 6 d 1 - b 2 c d - 4 3 a a - 8 c 6 d - 1 2 4 1 e a 0 e 1 f 4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b 5 9 4 0 4 e - 0 8 3 d - 4 9 6 c - a 6 7 4 - 9 f a 3 9 b c 8 e 8 1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7 c 4 b 2 1 5 - 8 7 b 2 - 4 9 3 4 - 9 f d 4 - 7 1 3 0 e 8 e 6 a 5 6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i m _ b u s e s _ 3 7 9 8 4 2 1 d - 9 6 c 8 - 4 b 3 9 - a 0 a 9 - 6 b a 0 b 2 c 2 f 5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 9 0 < / i n t > < / v a l u e > < / i t e m > < i t e m > < k e y > < s t r i n g > R o u t e I D < / s t r i n g > < / k e y > < v a l u e > < i n t > 1 0 8 < / i n t > < / v a l u e > < / i t e m > < i t e m > < k e y > < s t r i n g > B u s N u m b e r < / s t r i n g > < / k e y > < v a l u e > < i n t > 1 4 2 < / i n t > < / v a l u e > < / i t e m > < i t e m > < k e y > < s t r i n g > C a p a c i t y < / s t r i n g > < / k e y > < v a l u e > < i n t > 1 1 2 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D i m _ b u s e s _ 3 7 9 8 4 2 1 d - 9 6 c 8 - 4 b 3 9 - a 0 a 9 - 6 b a 0 b 2 c 2 f 5 3 f , D i m _ d e m o g r a p h i c s _ 3 0 2 b 2 9 b b - 4 d 5 0 - 4 3 1 5 - b 5 8 a - f a e 4 8 c c f 0 1 4 2 , D i m _ r o u t e s _ 6 3 c f 4 6 9 9 - 1 a 7 0 - 4 e 2 d - 8 c 0 4 - 5 4 7 d 3 9 7 0 9 2 8 a , F a c t t a b l e _ r i d e r s h i p _ 3 0 c c 5 3 1 0 - d 7 f 0 - 4 f e 7 - a e b b - 2 9 c 5 8 e c 5 3 9 b e , D i m _ d a t e _ 6 f a e 3 e 4 d - 8 a 9 0 - 4 5 0 4 - 9 9 7 f - 5 5 5 f 0 f a 3 2 3 d 8 , C a l c u l a t i o n s _ c c 8 3 7 d 2 1 - e 4 a 3 - 4 f 9 b - b 1 6 c - 8 0 c f 2 0 a 8 9 4 f c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f 9 5 9 5 8 9 - 8 a 3 6 - 4 4 b a - a 9 6 4 - 0 3 9 1 2 8 a 9 1 6 5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D i m _ d e m o g r a p h i c s _ 3 0 2 b 2 9 b b - 4 d 5 0 - 4 3 1 5 - b 5 8 a - f a e 4 8 c c f 0 1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 1 0 3 < / i n t > < / v a l u e > < / i t e m > < i t e m > < k e y > < s t r i n g > A g e < / s t r i n g > < / k e y > < v a l u e > < i n t > 7 6 < / i n t > < / v a l u e > < / i t e m > < i t e m > < k e y > < s t r i n g > G e n d e r < / s t r i n g > < / k e y > < v a l u e > < i n t > 1 0 5 < / i n t > < / v a l u e > < / i t e m > < i t e m > < k e y > < s t r i n g > O c c u p a t i o n < / s t r i n g > < / k e y > < v a l u e > < i n t > 1 3 8 < / i n t > < / v a l u e > < / i t e m > < i t e m > < k e y > < s t r i n g > A g e   G r o u p < / s t r i n g > < / k e y > < v a l u e > < i n t > 1 3 4 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 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0 7 b c a 2 b 4 - d b 0 8 - 4 b a 8 - 8 f 9 9 - 7 5 f d 5 6 2 d e 3 f 6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 2 0 2 5 - 0 7 - 0 3 T 0 0 : 0 0 : 3 7 . 7 0 0 5 0 3 5 - 0 4 : 0 0 < / L a s t P r o c e s s e d T i m e > < / D a t a M o d e l i n g S a n d b o x . S e r i a l i z e d S a n d b o x E r r o r C a c h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f 3 2 f a 8 3 4 - 0 3 b c - 4 3 b a - a a b f - 8 7 7 f 3 3 8 d 6 9 8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9 a 3 9 c f 4 a - 6 b a e - 4 1 4 f - a b b 7 - 8 9 f f 9 8 b b 0 8 1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2 a 2 3 f d 7 - 7 6 6 e - 4 6 c 3 - a f 7 e - d 8 e b e a 4 c d d 1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0 5 c 4 5 1 f - e a 2 8 - 4 b a b - 8 3 f e - a f 6 2 7 1 6 4 1 7 5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1 8 9 1 d f 0 2 - 9 a d 6 - 4 d 3 6 - 8 b 3 3 - c d 5 a e a 0 2 c 4 4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4 2 a 8 b 6 1 c - 5 f 0 3 - 4 e 2 8 - 9 4 6 a - 8 5 b 1 b 4 c 2 d 6 3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9 3 5 3 1 9 1 9 - 6 a c 7 - 4 4 9 5 - a 3 6 6 - 9 2 7 4 b 2 1 a 4 5 c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3 d e b 1 2 1 0 - 8 1 7 8 - 4 e a 8 - 8 2 5 2 - a b 9 2 0 2 7 2 c b d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2 0 a e f 5 c - a 0 3 d - 4 a 0 9 - a a f 1 - 2 1 0 4 4 8 3 a a 0 4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D a t a M a s h u p   s q m i d = " 4 7 4 a 7 d b 8 - 3 c 3 f - 4 d 4 9 - b 7 f 9 - e f f 6 1 c 0 8 1 f 6 a "   x m l n s = " h t t p : / / s c h e m a s . m i c r o s o f t . c o m / D a t a M a s h u p " > A A A A A J 8 J A A B Q S w M E F A A C A A g A S Z v i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J m +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v i W o r X 6 w y X B g A A v i Y A A B M A H A B G b 3 J t d W x h c y 9 T Z W N 0 a W 9 u M S 5 t I K I Y A C i g F A A A A A A A A A A A A A A A A A A A A A A A A A A A A O 1 a W 2 / b N h R + D 5 D / Q K g v N m a 7 l h x n b V Y X 8 O y k z R b H b e 2 s 2 O w g Y C Q m J q K L Q V J Z v C D / f Y e S J V E S Z S c t s I f O e Q l F 8 t w P z / n I h B N b 0 M B H k / i 3 + c v + 3 v 4 e X 2 B G H D S k 3 t V 1 y A l H P e Q S s b + H 4 G c S h M w m M D P g 9 6 1 h Y I c e 8 U X t h L q k N Q h 8 A R + 8 Z g y O 5 h e c M D 6 n 2 O N 8 P v b J k N F 7 M h 8 S f i e C 5 b x P + W J + 0 b 9 j g d 8 c T U b N 0 8 m 8 7 z h X Z w Q z n / q 3 8 x G w C R i M r v 7 C 1 L 9 w P 2 L O s T 8 3 W + j 4 w S b u 3 G q h X 0 O O p g z 7 f B k w g S M b + j 5 2 V 5 z y + R A L z I l o R p u L u 4 a Y L 6 4 D z B x 0 C u o y D H Z L z b 6 B J H F P y + b 3 R r 0 x G x K X e h Q 2 9 I y G 0 U C D w A 0 9 n / c O G u j Y t w M H z O m Z V t d q o M 9 h I M h E r F z S y 4 a t 8 8 A n l / V G 7 O Z X x i c W e L D m o I 8 E O + B L A 3 w + x d e w c b 2 y n q / F E W m g 2 X q + 7 7 o T G 7 u Y 8 Z 5 g o c p y s M D + L X C c r p Y k Y x c Z e x M w L 1 Z Y L v K a R n 7 j 8 d E A r 5 8 O w T b w w + F B S 2 5 9 a q B H 4 0 s Q C q J b g P 3 n o X d N G C w J m E S C P I h o Z Y C X 2 K Z i l a d 5 q u / v U V + r b z E z H e I F t w w v F 9 T e J W h l g q p e + h / l 6 R c K Q 1 1 C 9 m 9 J e f I D 8 R 1 N i o 5 t O 1 x G D s 4 t P W W K Q k 6 A 4 E H I R e B l i s J s r G K t Y E o D S f n o A w v C J X w Q b C 8 Q v U E z m L x E 7 3 u o j b D v r D / f 9 Z D 5 F o k F 8 Z H R b p p v D R T J l D / E 5 S R H Z x U I r Y T Q a j e t j Z S d A m U n o e y 0 m 5 2 3 R j X h Q Y H w I C E 8 a D c P N h F 2 C 4 T d h L D b b n a L h E b / O r g n 6 L B t 6 J P D 3 J o d u Q j J z F A D o M a 0 q u 6 Y p c L D Z L H b l Z z K k h P 7 Z 0 u x + f l H K j Z V 3 S 9 a O M c e K Z W W i c B M n A V 2 u b r I 1 W P f q V y b M r o 8 I Z o i N s V 3 Z H x z M 6 W K O B j H V Y 9 B q m G 3 t P b M d n s C 0 R X S L V d M 1 l W + o M t d + u t I N I 7 a c g 4 O f 6 B z o E 0 9 8 G I 6 6 c A 4 g Y X a 8 0 L s g D m 6 l R h E j m + i v s 4 1 l L p + / 1 2 N 2 r T Q g i F p O R Z J r 5 Y G t q b B F M 5 i b S Y / L m H j Y n H k e U e c I y G M e i b x 1 I d s l x 4 6 w 1 w g 4 C 5 z J B c p V X q + T S G j S J Q o A J J b U B 1 q M 1 U 9 0 M K q K 3 U i U + I L 8 a H 6 O E m 2 Z b L j h f V 0 b Y O 2 M q 5 l Z Y z x E n I + O g i j Q J 5 2 Q 3 X 2 y z p 0 U U c p s e D 8 r d j L 3 B 5 T U 6 o t Y 5 a H X 1 D E I n 4 y X 6 V 3 J R / p Z C i z X i 0 a X S z B 1 t r s V V 6 p S w h 1 S v g H d k N Z / w R b x T l y A s c j y p K E b R 0 F g H L Y 3 x R A j R + 6 b k y 7 g M M 5 J D b 1 s A v U g J I y Z u / e R / t i b B T x / A i b a + m G O v o p n h 5 R H 5 q M s v D 6 s B 2 D p 0 y O 3 D g h t z J Q I C e F W C A w r 0 E m E R I C + g V 1 I t I y m l P J U t y q T r 5 D 3 T U j 0 z p q t 1 F / h J q o G 4 + 2 s u t q 2 J n t B C a m 7 M z 2 M / m Z O v 3 M V M F 2 y r E j R 5 + e w V C n o Z V o u O Y C / N 5 o + R l v 0 g 2 J c w z o w s V I 6 c + T 9 S L E a 6 Z 1 W Y t 5 U w k j w q S A z y F h l C h l 4 p x w K A q / B b R 4 m i w j K + N Q g N O n k N y s k U 7 D b s n k d + o 7 r T N y I 8 a Q s i w T f / y w B H + q L 0 6 Z C v F a N E 7 P d U H d g i T l b S H / 0 l B R P C x 9 8 d A o B Y I + E W i n v s B w i 7 g Q 1 K X / J C g t q i a z f J + 6 f D 1 L h F c 0 2 s 6 L w m l F 4 a x U I V v Y 2 P 8 6 2 4 t l R 5 q q M E c D 6 N y 3 A V u p t 1 a 9 H n C p Q + 1 W c r g u 5 M W 6 G U b L x D G y 6 2 A V 8 X t k r k n H 9 2 V K 4 y t x 3 W w y h 1 7 z J p Z e i 8 C A H W b d Y d Y d Z t 1 h 1 h 1 m 3 W H W H W b d Y d Y d Z t 1 h 1 v 8 e s y q N z g v u Q f m x r L L l d j c h L r F F 1 u 7 y 7 m i s U c p T m d 8 w X L r U h k W F 2 Z B y Q X 1 b 1 K r E a k D A n w B j 9 W 7 X S A L f R / v X v p a 6 t e R E b S a H k E k K y N H I G g H m X q D o q V w r M a 8 U C F M I V J H R t J z N 5 G o g x v G D i H C B g 0 4 o q 0 A 6 h d T O A Y 6 c c M j u s j J R F 4 4 e + W t X D d S p V 9 S w P M e q M 1 2 p b O K H s g s 2 u 7 0 A X 8 x n Y K y 1 n M R Y J Q T x n / e 1 V g 3 x a k N M S 1 r I m p h Q q B b B 5 P j m K y F 3 3 x H Y a k y X M 1 O R / / h Y 0 u a l U Z X 0 w Q 2 S q r 8 0 t q k 3 E n q t Q z a H e V 0 x A t + h s l B B x 4 8 F b z l i e a m G / J 3 c M N I 6 q u y 5 R B J M x f V P f h N f r Z m F j Y f a j d G n g 1 c V f + U 9 e G 7 D K V s q E 1 Y 1 Q B u v Q i J a 1 c c h r 1 V j n S K K s 6 K M S U + E + j x R E q K + U A y w a 4 d u 1 E 7 0 f 1 g 2 M 8 c E / n 0 c J x H E W k p 1 X 0 U 3 + J o p 0 z Y m 2 m D g B v v K z K W R 8 Y Y o J R V N K + 9 P 3 3 R 9 U h k / + 1 + C / g V Q S w E C L Q A U A A I A C A B J m + J a K b D g R 6 Y A A A D 2 A A A A E g A A A A A A A A A A A A A A A A A A A A A A Q 2 9 u Z m l n L 1 B h Y 2 t h Z 2 U u e G 1 s U E s B A i 0 A F A A C A A g A S Z v i W g / K 6 a u k A A A A 6 Q A A A B M A A A A A A A A A A A A A A A A A 8 g A A A F t D b 2 5 0 Z W 5 0 X 1 R 5 c G V z X S 5 4 b W x Q S w E C L Q A U A A I A C A B J m + J a i t f r D J c G A A C + J g A A E w A A A A A A A A A A A A A A A A D j A Q A A R m 9 y b X V s Y X M v U 2 V j d G l v b j E u b V B L B Q Y A A A A A A w A D A M I A A A D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V w A A A A A A A D x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f Y n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2 M 3 Y 2 E w M G M 1 L T U 2 Y 2 I t N D I y M y 0 5 N T Z j L T M 4 O T h m Z W U 0 O D U 5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B b m F s e X N p c y A w M S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M z o 0 N T o y O C 4 5 N j A 4 N D Q 5 W i I g L z 4 8 R W 5 0 c n k g V H l w Z T 0 i R m l s b E N v b H V t b l R 5 c G V z I i B W Y W x 1 Z T 0 i c 0 F 3 T U d B d z 0 9 I i A v P j x F b n R y e S B U e X B l P S J G a W x s Q 2 9 s d W 1 u T m F t Z X M i I F Z h b H V l P S J z W y Z x d W 9 0 O 0 J 1 c 0 l E J n F 1 b 3 Q 7 L C Z x d W 9 0 O 1 J v d X R l S U Q m c X V v d D s s J n F 1 b 3 Q 7 Q n V z T n V t Y m V y J n F 1 b 3 Q 7 L C Z x d W 9 0 O 0 N h c G F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2 J 1 c 2 V z L 0 N o Y W 5 n Z W Q g V H l w Z S 5 7 Q n V z S U Q s M H 0 m c X V v d D s s J n F 1 b 3 Q 7 U 2 V j d G l v b j E v R G l t X 2 J 1 c 2 V z L 0 N o Y W 5 n Z W Q g V H l w Z S 5 7 U m 9 1 d G V J R C w x f S Z x d W 9 0 O y w m c X V v d D t T Z W N 0 a W 9 u M S 9 E a W 1 f Y n V z Z X M v Q 2 h h b m d l Z C B U e X B l L n t C d X N O d W 1 i Z X I s M n 0 m c X V v d D s s J n F 1 b 3 Q 7 U 2 V j d G l v b j E v R G l t X 2 J 1 c 2 V z L 0 N o Y W 5 n Z W Q g V H l w Z S 5 7 Q 2 F w Y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t X 2 J 1 c 2 V z L 0 N o Y W 5 n Z W Q g V H l w Z S 5 7 Q n V z S U Q s M H 0 m c X V v d D s s J n F 1 b 3 Q 7 U 2 V j d G l v b j E v R G l t X 2 J 1 c 2 V z L 0 N o Y W 5 n Z W Q g V H l w Z S 5 7 U m 9 1 d G V J R C w x f S Z x d W 9 0 O y w m c X V v d D t T Z W N 0 a W 9 u M S 9 E a W 1 f Y n V z Z X M v Q 2 h h b m d l Z C B U e X B l L n t C d X N O d W 1 i Z X I s M n 0 m c X V v d D s s J n F 1 b 3 Q 7 U 2 V j d G l v b j E v R G l t X 2 J 1 c 2 V z L 0 N o Y W 5 n Z W Q g V H l w Z S 5 7 Q 2 F w Y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i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J 1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F 1 Z X J 5 S U Q i I F Z h b H V l P S J z N D I 3 M T R k O W M t Y W J l Z C 0 0 Y T M 2 L W J l N m Y t N 2 R l N 2 E y N z F i Y m N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F u Y W x 5 c 2 l z I D A y I V B p d m 9 0 V G F i b G U x O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Z G V t b 2 d y Y X B o a W N z L 0 N o Y W 5 n Z W Q g V H l w Z S 5 7 U m l k Z X J J R C w w f S Z x d W 9 0 O y w m c X V v d D t T Z W N 0 a W 9 u M S 9 E a W 1 f Z G V t b 2 d y Y X B o a W N z L 0 N o Y W 5 n Z W Q g V H l w Z S 5 7 Q W d l L D F 9 J n F 1 b 3 Q 7 L C Z x d W 9 0 O 1 N l Y 3 R p b 2 4 x L 0 R p b V 9 k Z W 1 v Z 3 J h c G h p Y 3 M v Q 2 h h b m d l Z C B U e X B l L n t H Z W 5 k Z X I s M n 0 m c X V v d D s s J n F 1 b 3 Q 7 U 2 V j d G l v b j E v R G l t X 2 R l b W 9 n c m F w a G l j c y 9 D a G F u Z 2 V k I F R 5 c G U u e 0 9 j Y 3 V w Y X R p b 2 4 s M 3 0 m c X V v d D s s J n F 1 b 3 Q 7 U 2 V j d G l v b j E v R G l t X 2 R l b W 9 n c m F w a G l j c y 9 D a G F u Z 2 V k I F R 5 c G U x L n t B Z 2 U g R 3 J v d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2 h h b m d l Z C B U e X B l M S 5 7 Q W d l I E d y b 3 V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a W R l c k l E J n F 1 b 3 Q 7 L C Z x d W 9 0 O 0 F n Z S Z x d W 9 0 O y w m c X V v d D t H Z W 5 k Z X I m c X V v d D s s J n F 1 b 3 Q 7 T 2 N j d X B h d G l v b i Z x d W 9 0 O y w m c X V v d D t B Z 2 U g R 3 J v d X A m c X V v d D t d I i A v P j x F b n R y e S B U e X B l P S J G a W x s Q 2 9 s d W 1 u V H l w Z X M i I F Z h b H V l P S J z Q X d N R 0 J n W T 0 i I C 8 + P E V u d H J 5 I F R 5 c G U 9 I k Z p b G x M Y X N 0 V X B k Y X R l Z C I g V m F s d W U 9 I m Q y M D I 1 L T A 3 L T A y V D E 1 O j I 5 O j A 3 L j E 5 O T U w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Z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c 0 Z W U 5 M D c 2 L W F m N 2 Q t N D M 3 M y 0 4 M W J m L T I z Y W R h N z J j Z m U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B b m F s e X N p c y A w M S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M z o 1 M T o 0 N C 4 x M z E x O T A 5 W i I g L z 4 8 R W 5 0 c n k g V H l w Z T 0 i R m l s b E N v b H V t b l R 5 c G V z I i B W Y W x 1 Z T 0 i c 0 F 3 W U d C Z 0 1 L Q 2 c 9 P S I g L z 4 8 R W 5 0 c n k g V H l w Z T 0 i R m l s b E N v b H V t b k 5 h b W V z I i B W Y W x 1 Z T 0 i c 1 s m c X V v d D t S b 3 V 0 Z U l E J n F 1 b 3 Q 7 L C Z x d W 9 0 O 1 J v d X R l T m F t Z S Z x d W 9 0 O y w m c X V v d D t T d G F y d E x v Y 2 F 0 a W 9 u J n F 1 b 3 Q 7 L C Z x d W 9 0 O 0 V u Z E x v Y 2 F 0 a W 9 u J n F 1 b 3 Q 7 L C Z x d W 9 0 O 1 R y a X B G Z W U m c X V v d D s s J n F 1 b 3 Q 7 V G F r Z U 9 m Z l R p b W U m c X V v d D s s J n F 1 b 3 Q 7 Q X J y a X Z h b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c m 9 1 d G V z L 0 N o Y W 5 n Z W Q g V H l w Z S 5 7 U m 9 1 d G V J R C w w f S Z x d W 9 0 O y w m c X V v d D t T Z W N 0 a W 9 u M S 9 E a W 1 f c m 9 1 d G V z L 0 N o Y W 5 n Z W Q g V H l w Z S 5 7 U m 9 1 d G V O Y W 1 l L D F 9 J n F 1 b 3 Q 7 L C Z x d W 9 0 O 1 N l Y 3 R p b 2 4 x L 0 R p b V 9 y b 3 V 0 Z X M v Q 2 h h b m d l Z C B U e X B l L n t T d G F y d E x v Y 2 F 0 a W 9 u L D J 9 J n F 1 b 3 Q 7 L C Z x d W 9 0 O 1 N l Y 3 R p b 2 4 x L 0 R p b V 9 y b 3 V 0 Z X M v Q 2 h h b m d l Z C B U e X B l L n t F b m R M b 2 N h d G l v b i w z f S Z x d W 9 0 O y w m c X V v d D t T Z W N 0 a W 9 u M S 9 E a W 1 f c m 9 1 d G V z L 0 N o Y W 5 n Z W Q g V H l w Z S 5 7 V H J p c E Z l Z S w 0 f S Z x d W 9 0 O y w m c X V v d D t T Z W N 0 a W 9 u M S 9 E a W 1 f c m 9 1 d G V z L 0 N o Y W 5 n Z W Q g V H l w Z S 5 7 V G F r Z U 9 m Z l R p b W U s N X 0 m c X V v d D s s J n F 1 b 3 Q 7 U 2 V j d G l v b j E v R G l t X 3 J v d X R l c y 9 D a G F u Z 2 V k I F R 5 c G U u e 0 F y c m l 2 Y W x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p b V 9 y b 3 V 0 Z X M v Q 2 h h b m d l Z C B U e X B l L n t S b 3 V 0 Z U l E L D B 9 J n F 1 b 3 Q 7 L C Z x d W 9 0 O 1 N l Y 3 R p b 2 4 x L 0 R p b V 9 y b 3 V 0 Z X M v Q 2 h h b m d l Z C B U e X B l L n t S b 3 V 0 Z U 5 h b W U s M X 0 m c X V v d D s s J n F 1 b 3 Q 7 U 2 V j d G l v b j E v R G l t X 3 J v d X R l c y 9 D a G F u Z 2 V k I F R 5 c G U u e 1 N 0 Y X J 0 T G 9 j Y X R p b 2 4 s M n 0 m c X V v d D s s J n F 1 b 3 Q 7 U 2 V j d G l v b j E v R G l t X 3 J v d X R l c y 9 D a G F u Z 2 V k I F R 5 c G U u e 0 V u Z E x v Y 2 F 0 a W 9 u L D N 9 J n F 1 b 3 Q 7 L C Z x d W 9 0 O 1 N l Y 3 R p b 2 4 x L 0 R p b V 9 y b 3 V 0 Z X M v Q 2 h h b m d l Z C B U e X B l L n t U c m l w R m V l L D R 9 J n F 1 b 3 Q 7 L C Z x d W 9 0 O 1 N l Y 3 R p b 2 4 x L 0 R p b V 9 y b 3 V 0 Z X M v Q 2 h h b m d l Z C B U e X B l L n t U Y W t l T 2 Z m V G l t Z S w 1 f S Z x d W 9 0 O y w m c X V v d D t T Z W N 0 a W 9 u M S 9 E a W 1 f c m 9 1 d G V z L 0 N o Y W 5 n Z W Q g V H l w Z S 5 7 Q X J y a X Z h b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y b 3 V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J v d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m Z k O G F l L T d l Z G E t N D U x M S 0 5 N D M 4 L W U 2 Y 2 M z O D M 4 Z G U w Y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F u Y W x 5 c 2 l z I D A x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N T o y O T o w O S 4 y N j c 1 N T U 1 W i I g L z 4 8 R W 5 0 c n k g V H l w Z T 0 i R m l s b E N v b H V t b l R 5 c G V z I i B W Y W x 1 Z T 0 i c 0 F 3 T U p D Z 0 1 E Q m d Z R 0 F 3 U U E i I C 8 + P E V u d H J 5 I F R 5 c G U 9 I k Z p b G x D b 2 x 1 b W 5 O Y W 1 l c y I g V m F s d W U 9 I n N b J n F 1 b 3 Q 7 U m V j b 3 J k S U Q m c X V v d D s s J n F 1 b 3 Q 7 Q n V z S U Q m c X V v d D s s J n F 1 b 3 Q 7 R G F 0 Z S Z x d W 9 0 O y w m c X V v d D t U a W 1 l J n F 1 b 3 Q 7 L C Z x d W 9 0 O 0 5 1 b W J l c k 9 m U m l k Z X J z J n F 1 b 3 Q 7 L C Z x d W 9 0 O 1 J p Z G V y S U Q m c X V v d D s s J n F 1 b 3 Q 7 M T I g a H I g Z m 9 y b W F 0 J n F 1 b 3 Q 7 L C Z x d W 9 0 O 0 9 w Z X J h d G l v b i B N b 2 1 l b n Q m c X V v d D s s J n F 1 b 3 Q 7 V G l t Z S B H c m 9 1 c C Z x d W 9 0 O y w m c X V v d D t D Y X B h Y 2 l 0 e S Z x d W 9 0 O y w m c X V v d D t Q Z X J j Z W 5 0 Y W d l I F V 0 a W x p e m F 0 a W 9 u J n F 1 b 3 Q 7 L C Z x d W 9 0 O 1 V 0 a W x p e m F 0 a W 9 u I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0 Y W J s Z V 9 y a W R l c n N o a X A v Q 2 h h b m d l Z C B U e X B l L n t S Z W N v c m R J R C w w f S Z x d W 9 0 O y w m c X V v d D t T Z W N 0 a W 9 u M S 9 G Y W N 0 d G F i b G V f c m l k Z X J z a G l w L 0 N o Y W 5 n Z W Q g V H l w Z S 5 7 Q n V z S U Q s M X 0 m c X V v d D s s J n F 1 b 3 Q 7 U 2 V j d G l v b j E v R m F j d H R h Y m x l X 3 J p Z G V y c 2 h p c C 9 D a G F u Z 2 V k I F R 5 c G U u e 0 R h d G U s M n 0 m c X V v d D s s J n F 1 b 3 Q 7 U 2 V j d G l v b j E v R m F j d H R h Y m x l X 3 J p Z G V y c 2 h p c C 9 D a G F u Z 2 V k I F R 5 c G U u e 1 R p b W U s M 3 0 m c X V v d D s s J n F 1 b 3 Q 7 U 2 V j d G l v b j E v R m F j d H R h Y m x l X 3 J p Z G V y c 2 h p c C 9 D a G F u Z 2 V k I F R 5 c G U u e 0 5 1 b W J l c k 9 m U m l k Z X J z L D R 9 J n F 1 b 3 Q 7 L C Z x d W 9 0 O 1 N l Y 3 R p b 2 4 x L 0 Z h Y 3 R 0 Y W J s Z V 9 y a W R l c n N o a X A v Q 2 h h b m d l Z C B U e X B l L n t S a W R l c k l E L D V 9 J n F 1 b 3 Q 7 L C Z x d W 9 0 O 1 N l Y 3 R p b 2 4 x L 0 Z h Y 3 R 0 Y W J s Z V 9 y a W R l c n N o a X A v Q 2 h h b m d l Z C B U e X B l M S 5 7 M T I g a H I g Z m 9 y b W F 0 L D Z 9 J n F 1 b 3 Q 7 L C Z x d W 9 0 O 1 N l Y 3 R p b 2 4 x L 0 Z h Y 3 R 0 Y W J s Z V 9 y a W R l c n N o a X A v S W 5 z Z X J 0 Z W Q g T G F z d C B D a G F y Y W N 0 Z X J z L n t M Y X N 0 I E N o Y X J h Y 3 R l c n M s N 3 0 m c X V v d D s s J n F 1 b 3 Q 7 U 2 V j d G l v b j E v R m F j d H R h Y m x l X 3 J p Z G V y c 2 h p c C 9 D a G F u Z 2 V k I F R 5 c G U y L n t U a W 1 l I E d y b 3 V w L D h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y 5 7 U G V y Y 2 V u d G F n Z S B V d G l s a X p h d G l v b i w x M H 0 m c X V v d D s s J n F 1 b 3 Q 7 U 2 V j d G l v b j E v R m F j d H R h Y m x l X 3 J p Z G V y c 2 h p c C 9 B Z G R l Z C B D d X N 0 b 2 0 z L n t V d G l s a X p h d G l v b i B D Y X R l Z 2 9 y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h Y 3 R 0 Y W J s Z V 9 y a W R l c n N o a X A v Q 2 h h b m d l Z C B U e X B l L n t S Z W N v c m R J R C w w f S Z x d W 9 0 O y w m c X V v d D t T Z W N 0 a W 9 u M S 9 G Y W N 0 d G F i b G V f c m l k Z X J z a G l w L 0 N o Y W 5 n Z W Q g V H l w Z S 5 7 Q n V z S U Q s M X 0 m c X V v d D s s J n F 1 b 3 Q 7 U 2 V j d G l v b j E v R m F j d H R h Y m x l X 3 J p Z G V y c 2 h p c C 9 D a G F u Z 2 V k I F R 5 c G U u e 0 R h d G U s M n 0 m c X V v d D s s J n F 1 b 3 Q 7 U 2 V j d G l v b j E v R m F j d H R h Y m x l X 3 J p Z G V y c 2 h p c C 9 D a G F u Z 2 V k I F R 5 c G U u e 1 R p b W U s M 3 0 m c X V v d D s s J n F 1 b 3 Q 7 U 2 V j d G l v b j E v R m F j d H R h Y m x l X 3 J p Z G V y c 2 h p c C 9 D a G F u Z 2 V k I F R 5 c G U u e 0 5 1 b W J l c k 9 m U m l k Z X J z L D R 9 J n F 1 b 3 Q 7 L C Z x d W 9 0 O 1 N l Y 3 R p b 2 4 x L 0 Z h Y 3 R 0 Y W J s Z V 9 y a W R l c n N o a X A v Q 2 h h b m d l Z C B U e X B l L n t S a W R l c k l E L D V 9 J n F 1 b 3 Q 7 L C Z x d W 9 0 O 1 N l Y 3 R p b 2 4 x L 0 Z h Y 3 R 0 Y W J s Z V 9 y a W R l c n N o a X A v Q 2 h h b m d l Z C B U e X B l M S 5 7 M T I g a H I g Z m 9 y b W F 0 L D Z 9 J n F 1 b 3 Q 7 L C Z x d W 9 0 O 1 N l Y 3 R p b 2 4 x L 0 Z h Y 3 R 0 Y W J s Z V 9 y a W R l c n N o a X A v S W 5 z Z X J 0 Z W Q g T G F z d C B D a G F y Y W N 0 Z X J z L n t M Y X N 0 I E N o Y X J h Y 3 R l c n M s N 3 0 m c X V v d D s s J n F 1 b 3 Q 7 U 2 V j d G l v b j E v R m F j d H R h Y m x l X 3 J p Z G V y c 2 h p c C 9 D a G F u Z 2 V k I F R 5 c G U y L n t U a W 1 l I E d y b 3 V w L D h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y 5 7 U G V y Y 2 V u d G F n Z S B V d G l s a X p h d G l v b i w x M H 0 m c X V v d D s s J n F 1 b 3 Q 7 U 2 V j d G l v b j E v R m F j d H R h Y m x l X 3 J p Z G V y c 2 h p c C 9 B Z G R l Z C B D d X N 0 b 2 0 z L n t V d G l s a X p h d G l v b i B D Y X R l Z 2 9 y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0 Y W J s Z V 9 y a W R l c n N o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V 4 c G F u Z G V k J T I w R G l t X 2 J 1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T R i M G J i O S 0 4 Z T U 5 L T Q x N z Q t O D R j Y i 1 i Y 2 M x M T E w Z T B j N m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W W V h c i Z x d W 9 0 O y w m c X V v d D t N b 2 5 0 a C B O Y W 1 l J n F 1 b 3 Q 7 L C Z x d W 9 0 O 0 1 v b n R o I E 5 1 b W J l c i Z x d W 9 0 O y w m c X V v d D t E Y X k g T m F t Z S Z x d W 9 0 O y w m c X V v d D t E Y X k g T n V t Y m V y J n F 1 b 3 Q 7 L C Z x d W 9 0 O 1 d l Z W s g V H l w Z S Z x d W 9 0 O 1 0 i I C 8 + P E V u d H J 5 I F R 5 c G U 9 I k Z p b G x D b 2 x 1 b W 5 U e X B l c y I g V m F s d W U 9 I n N D U U 1 H Q X d Z R E J n P T 0 i I C 8 + P E V u d H J 5 I F R 5 c G U 9 I k Z p b G x M Y X N 0 V X B k Y X R l Z C I g V m F s d W U 9 I m Q y M D I 1 L T A 3 L T A y V D E 1 O j I 5 O j A 5 L j I 3 M T U 2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W 5 h b H l z a X M g M D E h U G l 2 b 3 R U Y W J s Z T E 0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E a W 1 f Z G F 0 Z S 9 D a G F u Z 2 V k I F R 5 c G U u e 0 R h d G U s M n 0 m c X V v d D s s J n F 1 b 3 Q 7 U 2 V j d G l v b j E v R G l t X 2 R h d G U v S W 5 z Z X J 0 Z W Q g W W V h c i 5 7 W W V h c i w x f S Z x d W 9 0 O y w m c X V v d D t T Z W N 0 a W 9 u M S 9 E a W 1 f Z G F 0 Z S 9 F e H R y Y W N 0 Z W Q g R m l y c 3 Q g Q 2 h h c m F j d G V y c y 5 7 T W 9 u d G g g T m F t Z S w y f S Z x d W 9 0 O y w m c X V v d D t T Z W N 0 a W 9 u M S 9 E a W 1 f Z G F 0 Z S 9 J b n N l c n R l Z C B N b 2 5 0 a C 5 7 T W 9 u d G g s M 3 0 m c X V v d D s s J n F 1 b 3 Q 7 U 2 V j d G l v b j E v R G l t X 2 R h d G U v R X h 0 c m F j d G V k I E Z p c n N 0 I E N o Y X J h Y 3 R l c n M x L n t E Y X k g T m F t Z S w 0 f S Z x d W 9 0 O y w m c X V v d D t T Z W N 0 a W 9 u M S 9 E a W 1 f Z G F 0 Z S 9 J b n N l c n R l Z C B E Y X k g b 2 Y g V 2 V l a y 5 7 R G F 5 I G 9 m I F d l Z W s s N X 0 m c X V v d D s s J n F 1 b 3 Q 7 U 2 V j d G l v b j E v R G l t X 2 R h d G U v Q 2 h h b m d l Z C B U e X B l N C 5 7 V 2 V l a y B U e X B l L D Z 9 J n F 1 b 3 Q 7 X S w m c X V v d D t D b 2 x 1 b W 5 D b 3 V u d C Z x d W 9 0 O z o 3 L C Z x d W 9 0 O 0 t l e U N v b H V t b k 5 h b W V z J n F 1 b 3 Q 7 O l s m c X V v d D t E Y X R l J n F 1 b 3 Q 7 X S w m c X V v d D t D b 2 x 1 b W 5 J Z G V u d G l 0 a W V z J n F 1 b 3 Q 7 O l s m c X V v d D t T Z W N 0 a W 9 u M S 9 E a W 1 f Z G F 0 Z S 9 D a G F u Z 2 V k I F R 5 c G U u e 0 R h d G U s M n 0 m c X V v d D s s J n F 1 b 3 Q 7 U 2 V j d G l v b j E v R G l t X 2 R h d G U v S W 5 z Z X J 0 Z W Q g W W V h c i 5 7 W W V h c i w x f S Z x d W 9 0 O y w m c X V v d D t T Z W N 0 a W 9 u M S 9 E a W 1 f Z G F 0 Z S 9 F e H R y Y W N 0 Z W Q g R m l y c 3 Q g Q 2 h h c m F j d G V y c y 5 7 T W 9 u d G g g T m F t Z S w y f S Z x d W 9 0 O y w m c X V v d D t T Z W N 0 a W 9 u M S 9 E a W 1 f Z G F 0 Z S 9 J b n N l c n R l Z C B N b 2 5 0 a C 5 7 T W 9 u d G g s M 3 0 m c X V v d D s s J n F 1 b 3 Q 7 U 2 V j d G l v b j E v R G l t X 2 R h d G U v R X h 0 c m F j d G V k I E Z p c n N 0 I E N o Y X J h Y 3 R l c n M x L n t E Y X k g T m F t Z S w 0 f S Z x d W 9 0 O y w m c X V v d D t T Z W N 0 a W 9 u M S 9 E a W 1 f Z G F 0 Z S 9 J b n N l c n R l Z C B E Y X k g b 2 Y g V 2 V l a y 5 7 R G F 5 I G 9 m I F d l Z W s s N X 0 m c X V v d D s s J n F 1 b 3 Q 7 U 2 V j d G l v b j E v R G l t X 2 R h d G U v Q 2 h h b m d l Z C B U e X B l N C 5 7 V 2 V l a y B U e X B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0 V 4 c G F u Z G V k J T I w R G l t X 2 J 1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F 0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F 0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R X h 0 c m F j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h d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Y X R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Z T c 3 Y W E 3 L T h k M D E t N G E 2 M C 0 4 N 2 I 4 L T l l N m U 2 Z G E 2 Y m F m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F u Y W x 5 c 2 l z I D A x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U 6 M z I 6 M z E u N j M w M j c w N l o i I C 8 + P E V u d H J 5 I F R 5 c G U 9 I k Z p b G x D b 2 x 1 b W 5 U e X B l c y I g V m F s d W U 9 I n N B d z 0 9 I i A v P j x F b n R y e S B U e X B l P S J G a W x s Q 2 9 s d W 1 u T m F t Z X M i I F Z h b H V l P S J z W y Z x d W 9 0 O 0 N h b G N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p b 2 5 z L 0 N o Y W 5 n Z W Q g V H l w Z S 5 7 Q 2 F s Y 3 V s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s Y 3 V s Y X R p b 2 5 z L 0 N o Y W 5 n Z W Q g V H l w Z S 5 7 Q 2 F s Y 3 V s Y X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6 B 4 8 t z P Q S Z 6 B + t m H r z 5 k A A A A A A I A A A A A A B B m A A A A A Q A A I A A A A H c T 2 4 i t F s G s J x 2 v P A A T a t s w w G c T Z w M F i r b v C O z y Y 1 3 E A A A A A A 6 A A A A A A g A A I A A A A F P 0 T S 2 F G a F 0 U h 2 a V q 6 o g Z Q c t 7 P H p L b H j j I T I v N s h s Z d U A A A A H C l H o T h N k T K a Y f d + 8 s F P d 4 7 8 f U / i + Y 2 C k s / E g x i t b N o L M q m F Y J i k i j 3 q p h k M m 0 X m 1 d R l P O n 4 a s Y a 1 b 7 F Z n N l U g d v E v k w j f I H N p A b m p o h t 9 9 Q A A A A D r U u g d C L P c c h m f r H 6 N T E x T G D e 3 6 8 R U O N n b V h h 2 + i M l G T l y C z V a S k m G h A C k s D 1 0 / s i r T H t 0 4 I H b h u J D 6 r H p G L 4 4 = < / D a t a M a s h u p > 
</file>

<file path=customXml/item41.xml>��< ? x m l   v e r s i o n = " 1 . 0 "   e n c o d i n g = " U T F - 1 6 " ? > < G e m i n i   x m l n s = " h t t p : / / g e m i n i / p i v o t c u s t o m i z a t i o n / f 7 c 9 c 6 9 1 - f f a 6 - 4 6 c 7 - a d 3 f - c 8 3 8 f 4 6 a 9 9 f 6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  h r   f o r m a t 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  U t i l i z a t i o n 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a 7 d e f 9 9 c - e e 1 a - 4 6 1 a - a 8 e 1 - 8 f d c 7 1 c 5 b 7 9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X M L _ D i m _ d a t e _ 6 f a e 3 e 4 d - 8 a 9 0 - 4 5 0 4 - 9 9 7 f - 5 5 5 f 0 f a 3 2 3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  N a m e < / s t r i n g > < / k e y > < v a l u e > < i n t > 1 5 0 < / i n t > < / v a l u e > < / i t e m > < i t e m > < k e y > < s t r i n g > M o n t h   N u m b e r < / s t r i n g > < / k e y > < v a l u e > < i n t > 1 6 8 < / i n t > < / v a l u e > < / i t e m > < i t e m > < k e y > < s t r i n g > D a y   N a m e < / s t r i n g > < / k e y > < v a l u e > < i n t > 1 2 9 < / i n t > < / v a l u e > < / i t e m > < i t e m > < k e y > < s t r i n g > D a y   N u m b e r < / s t r i n g > < / k e y > < v a l u e > < i n t > 1 4 7 < / i n t > < / v a l u e > < / i t e m > < i t e m > < k e y > < s t r i n g > W e e k   T y p e < / s t r i n g > < / k e y > < v a l u e > < i n t > 1 3 8 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 N u m b e r < / s t r i n g > < / k e y > < v a l u e > < i n t > 5 < / i n t > < / v a l u e > < / i t e m > < i t e m > < k e y > < s t r i n g > W e e k  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f 7 d b f 7 a b - 7 b 2 8 - 4 4 a a - 8 7 4 5 - 0 9 d c 9 2 6 b 1 c 6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5 f d a a b 2 d - 0 9 e d - 4 e a a - a 5 2 a - d 7 5 a 3 4 9 5 8 d 4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d e 1 e 2 b e 0 - d a 5 5 - 4 4 b 2 - b 8 a 8 - 7 e f 9 f 5 5 f 6 e a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6 6 a 1 7 4 1 e - 8 2 6 7 - 4 5 e 1 - 9 3 1 4 - 7 a 7 a 6 b 5 7 4 3 d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 D i m _ b u s e s _ 3 7 9 8 4 2 1 d - 9 6 c 8 - 4 b 3 9 - a 0 a 9 - 6 b a 0 b 2 c 2 f 5 3 f 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 D i m _ d e m o g r a p h i c s _ 3 0 2 b 2 9 b b - 4 d 5 0 - 4 3 1 5 - b 5 8 a - f a e 4 8 c c f 0 1 4 2 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 D i m _ r o u t e s _ 6 3 c f 4 6 9 9 - 1 a 7 0 - 4 e 2 d - 8 c 0 4 - 5 4 7 d 3 9 7 0 9 2 8 a 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 F a c t t a b l e _ r i d e r s h i p _ 3 0 c c 5 3 1 0 - d 7 f 0 - 4 f e 7 - a e b b - 2 9 c 5 8 e c 5 3 9 b e 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 D i m _ d a t e _ 6 f a e 3 e 4 d - 8 a 9 0 - 4 5 0 4 - 9 9 7 f - 5 5 5 f 0 f a 3 2 3 d 8 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 C a l c u l a t i o n s _ c c 8 3 7 d 2 1 - e 4 a 3 - 4 f 9 b - b 1 6 c - 8 0 c f 2 0 a 8 9 4 f c 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1.xml>��< ? x m l   v e r s i o n = " 1 . 0 "   e n c o d i n g = " U T F - 1 6 " ? > < G e m i n i   x m l n s = " h t t p : / / g e m i n i / p i v o t c u s t o m i z a t i o n / C l i e n t W i n d o w X M L " > < C u s t o m C o n t e n t > < ! [ C D A T A [ F a c t t a b l e _ r i d e r s h i p _ 3 0 c c 5 3 1 0 - d 7 f 0 - 4 f e 7 - a e b b - 2 9 c 5 8 e c 5 3 9 b e ] ] > < / C u s t o m C o n t e n t > < / G e m i n i > 
</file>

<file path=customXml/item52.xml>��< ? x m l   v e r s i o n = " 1 . 0 "   e n c o d i n g = " U T F - 1 6 " ? > < G e m i n i   x m l n s = " h t t p : / / g e m i n i / p i v o t c u s t o m i z a t i o n / 8 e e 5 d d 1 f - 3 5 d e - 4 7 7 5 - b c 8 b - 8 5 4 d 4 6 8 6 9 3 4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a f a 7 f 7 7 1 - 9 3 e e - 4 0 9 0 - 9 c 1 8 - 8 4 0 5 a f 2 5 7 a 6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6 7 4 2 4 6 d - 3 1 2 4 - 4 1 5 8 - 9 7 2 f - 9 9 d 1 1 7 c 2 6 c 4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 B u s s e s < / M e a s u r e N a m e > < D i s p l a y N a m e > T o t a l   B u s s e s 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d 7 a 7 9 8 0 - a d 9 4 - 4 6 e 5 - b c e 8 - 1 b 1 5 0 2 8 f d d 1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7 0 4 1 d a 9 - 4 b a f - 4 c d f - 8 2 2 8 - 6 0 b 0 4 2 5 6 f d 7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 T r u e 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2D2792B-2710-4B4E-B32E-40DC635AD8DC}">
  <ds:schemaRefs/>
</ds:datastoreItem>
</file>

<file path=customXml/itemProps10.xml><?xml version="1.0" encoding="utf-8"?>
<ds:datastoreItem xmlns:ds="http://schemas.openxmlformats.org/officeDocument/2006/customXml" ds:itemID="{D61A14AE-2F5D-4CC4-9E6C-A2179231EE2D}">
  <ds:schemaRefs/>
</ds:datastoreItem>
</file>

<file path=customXml/itemProps11.xml><?xml version="1.0" encoding="utf-8"?>
<ds:datastoreItem xmlns:ds="http://schemas.openxmlformats.org/officeDocument/2006/customXml" ds:itemID="{DA283E73-B27D-415D-8EC9-4F772BCBE0AC}">
  <ds:schemaRefs/>
</ds:datastoreItem>
</file>

<file path=customXml/itemProps12.xml><?xml version="1.0" encoding="utf-8"?>
<ds:datastoreItem xmlns:ds="http://schemas.openxmlformats.org/officeDocument/2006/customXml" ds:itemID="{1EA5EF54-FBF9-46FB-BBD8-12FE6CA5B7B7}">
  <ds:schemaRefs/>
</ds:datastoreItem>
</file>

<file path=customXml/itemProps13.xml><?xml version="1.0" encoding="utf-8"?>
<ds:datastoreItem xmlns:ds="http://schemas.openxmlformats.org/officeDocument/2006/customXml" ds:itemID="{57CADE39-E872-4FBC-B2AA-73816F26CDFE}">
  <ds:schemaRefs/>
</ds:datastoreItem>
</file>

<file path=customXml/itemProps14.xml><?xml version="1.0" encoding="utf-8"?>
<ds:datastoreItem xmlns:ds="http://schemas.openxmlformats.org/officeDocument/2006/customXml" ds:itemID="{7164DB0C-C2FB-4946-B1E1-EB0A11C516B0}">
  <ds:schemaRefs/>
</ds:datastoreItem>
</file>

<file path=customXml/itemProps15.xml><?xml version="1.0" encoding="utf-8"?>
<ds:datastoreItem xmlns:ds="http://schemas.openxmlformats.org/officeDocument/2006/customXml" ds:itemID="{5E8C0B56-5BAC-4E8B-8773-4514DA482539}">
  <ds:schemaRefs/>
</ds:datastoreItem>
</file>

<file path=customXml/itemProps16.xml><?xml version="1.0" encoding="utf-8"?>
<ds:datastoreItem xmlns:ds="http://schemas.openxmlformats.org/officeDocument/2006/customXml" ds:itemID="{F8FDA424-55D1-4D69-8EC3-46C656308C1B}">
  <ds:schemaRefs/>
</ds:datastoreItem>
</file>

<file path=customXml/itemProps17.xml><?xml version="1.0" encoding="utf-8"?>
<ds:datastoreItem xmlns:ds="http://schemas.openxmlformats.org/officeDocument/2006/customXml" ds:itemID="{E3E4332F-40D1-40C5-A042-C7F5AC2665A4}">
  <ds:schemaRefs/>
</ds:datastoreItem>
</file>

<file path=customXml/itemProps18.xml><?xml version="1.0" encoding="utf-8"?>
<ds:datastoreItem xmlns:ds="http://schemas.openxmlformats.org/officeDocument/2006/customXml" ds:itemID="{6D144AFD-9D7C-452A-B783-1FCDC42B8885}">
  <ds:schemaRefs/>
</ds:datastoreItem>
</file>

<file path=customXml/itemProps19.xml><?xml version="1.0" encoding="utf-8"?>
<ds:datastoreItem xmlns:ds="http://schemas.openxmlformats.org/officeDocument/2006/customXml" ds:itemID="{B7548B28-28E4-47E4-B2B8-70B434D8FC46}">
  <ds:schemaRefs/>
</ds:datastoreItem>
</file>

<file path=customXml/itemProps2.xml><?xml version="1.0" encoding="utf-8"?>
<ds:datastoreItem xmlns:ds="http://schemas.openxmlformats.org/officeDocument/2006/customXml" ds:itemID="{B1CA6F4A-4539-471F-AA8B-048A92DA97DF}">
  <ds:schemaRefs/>
</ds:datastoreItem>
</file>

<file path=customXml/itemProps20.xml><?xml version="1.0" encoding="utf-8"?>
<ds:datastoreItem xmlns:ds="http://schemas.openxmlformats.org/officeDocument/2006/customXml" ds:itemID="{8DC003F3-AB9E-484C-9CDB-AFF56D867258}">
  <ds:schemaRefs/>
</ds:datastoreItem>
</file>

<file path=customXml/itemProps21.xml><?xml version="1.0" encoding="utf-8"?>
<ds:datastoreItem xmlns:ds="http://schemas.openxmlformats.org/officeDocument/2006/customXml" ds:itemID="{18E82EBC-28B0-4E83-98BA-0A899D90AF12}">
  <ds:schemaRefs/>
</ds:datastoreItem>
</file>

<file path=customXml/itemProps22.xml><?xml version="1.0" encoding="utf-8"?>
<ds:datastoreItem xmlns:ds="http://schemas.openxmlformats.org/officeDocument/2006/customXml" ds:itemID="{4263CC02-3112-4CE4-9271-09DB10C30F3B}">
  <ds:schemaRefs/>
</ds:datastoreItem>
</file>

<file path=customXml/itemProps23.xml><?xml version="1.0" encoding="utf-8"?>
<ds:datastoreItem xmlns:ds="http://schemas.openxmlformats.org/officeDocument/2006/customXml" ds:itemID="{B68ACAEF-EBDA-4181-9DCE-0AE3AA9F2079}">
  <ds:schemaRefs/>
</ds:datastoreItem>
</file>

<file path=customXml/itemProps24.xml><?xml version="1.0" encoding="utf-8"?>
<ds:datastoreItem xmlns:ds="http://schemas.openxmlformats.org/officeDocument/2006/customXml" ds:itemID="{E1C07150-31AC-4201-810E-205C9DEE441B}">
  <ds:schemaRefs/>
</ds:datastoreItem>
</file>

<file path=customXml/itemProps25.xml><?xml version="1.0" encoding="utf-8"?>
<ds:datastoreItem xmlns:ds="http://schemas.openxmlformats.org/officeDocument/2006/customXml" ds:itemID="{52C53623-D8B5-4544-B0C8-BBAC2211A174}">
  <ds:schemaRefs/>
</ds:datastoreItem>
</file>

<file path=customXml/itemProps26.xml><?xml version="1.0" encoding="utf-8"?>
<ds:datastoreItem xmlns:ds="http://schemas.openxmlformats.org/officeDocument/2006/customXml" ds:itemID="{5028D4A6-F7B6-4FCA-AFF3-73C2A2F5B29A}">
  <ds:schemaRefs/>
</ds:datastoreItem>
</file>

<file path=customXml/itemProps27.xml><?xml version="1.0" encoding="utf-8"?>
<ds:datastoreItem xmlns:ds="http://schemas.openxmlformats.org/officeDocument/2006/customXml" ds:itemID="{E4072B2E-B7EF-4C2F-A540-692F78626ECF}">
  <ds:schemaRefs/>
</ds:datastoreItem>
</file>

<file path=customXml/itemProps28.xml><?xml version="1.0" encoding="utf-8"?>
<ds:datastoreItem xmlns:ds="http://schemas.openxmlformats.org/officeDocument/2006/customXml" ds:itemID="{E2013C32-042E-4BC3-9E8D-D60C2D2A2A42}">
  <ds:schemaRefs/>
</ds:datastoreItem>
</file>

<file path=customXml/itemProps29.xml><?xml version="1.0" encoding="utf-8"?>
<ds:datastoreItem xmlns:ds="http://schemas.openxmlformats.org/officeDocument/2006/customXml" ds:itemID="{FD32C3B8-1670-44AD-9587-9E7D539A7032}">
  <ds:schemaRefs/>
</ds:datastoreItem>
</file>

<file path=customXml/itemProps3.xml><?xml version="1.0" encoding="utf-8"?>
<ds:datastoreItem xmlns:ds="http://schemas.openxmlformats.org/officeDocument/2006/customXml" ds:itemID="{1F2327AB-41FE-4598-BC25-CAD95C20EACE}">
  <ds:schemaRefs/>
</ds:datastoreItem>
</file>

<file path=customXml/itemProps30.xml><?xml version="1.0" encoding="utf-8"?>
<ds:datastoreItem xmlns:ds="http://schemas.openxmlformats.org/officeDocument/2006/customXml" ds:itemID="{CCCE4F8B-A233-4F78-87D3-D659648E9585}">
  <ds:schemaRefs/>
</ds:datastoreItem>
</file>

<file path=customXml/itemProps31.xml><?xml version="1.0" encoding="utf-8"?>
<ds:datastoreItem xmlns:ds="http://schemas.openxmlformats.org/officeDocument/2006/customXml" ds:itemID="{B37036D7-6446-46A4-801C-5D338A1320CC}">
  <ds:schemaRefs/>
</ds:datastoreItem>
</file>

<file path=customXml/itemProps32.xml><?xml version="1.0" encoding="utf-8"?>
<ds:datastoreItem xmlns:ds="http://schemas.openxmlformats.org/officeDocument/2006/customXml" ds:itemID="{467B61FA-DC98-4E0D-843B-03417818B379}">
  <ds:schemaRefs/>
</ds:datastoreItem>
</file>

<file path=customXml/itemProps33.xml><?xml version="1.0" encoding="utf-8"?>
<ds:datastoreItem xmlns:ds="http://schemas.openxmlformats.org/officeDocument/2006/customXml" ds:itemID="{7ACB626B-4A35-4235-99D4-C4982AAEB51E}">
  <ds:schemaRefs/>
</ds:datastoreItem>
</file>

<file path=customXml/itemProps34.xml><?xml version="1.0" encoding="utf-8"?>
<ds:datastoreItem xmlns:ds="http://schemas.openxmlformats.org/officeDocument/2006/customXml" ds:itemID="{99EC71B3-D5EF-4298-B235-4C2CFBD197E7}">
  <ds:schemaRefs/>
</ds:datastoreItem>
</file>

<file path=customXml/itemProps35.xml><?xml version="1.0" encoding="utf-8"?>
<ds:datastoreItem xmlns:ds="http://schemas.openxmlformats.org/officeDocument/2006/customXml" ds:itemID="{37BD970D-D847-4134-A5AA-3B6A90A791CE}">
  <ds:schemaRefs/>
</ds:datastoreItem>
</file>

<file path=customXml/itemProps36.xml><?xml version="1.0" encoding="utf-8"?>
<ds:datastoreItem xmlns:ds="http://schemas.openxmlformats.org/officeDocument/2006/customXml" ds:itemID="{C200DC2B-6132-47E6-AFAC-6A895D03ED67}">
  <ds:schemaRefs/>
</ds:datastoreItem>
</file>

<file path=customXml/itemProps37.xml><?xml version="1.0" encoding="utf-8"?>
<ds:datastoreItem xmlns:ds="http://schemas.openxmlformats.org/officeDocument/2006/customXml" ds:itemID="{95D7F558-0362-4CE8-8207-814EE1C74AE9}">
  <ds:schemaRefs/>
</ds:datastoreItem>
</file>

<file path=customXml/itemProps38.xml><?xml version="1.0" encoding="utf-8"?>
<ds:datastoreItem xmlns:ds="http://schemas.openxmlformats.org/officeDocument/2006/customXml" ds:itemID="{5A3C9F39-DE6B-43F1-8547-DEBBDE89906E}">
  <ds:schemaRefs/>
</ds:datastoreItem>
</file>

<file path=customXml/itemProps39.xml><?xml version="1.0" encoding="utf-8"?>
<ds:datastoreItem xmlns:ds="http://schemas.openxmlformats.org/officeDocument/2006/customXml" ds:itemID="{2F85ECCC-46EC-4578-BFD0-33D1D03CAAE9}">
  <ds:schemaRefs/>
</ds:datastoreItem>
</file>

<file path=customXml/itemProps4.xml><?xml version="1.0" encoding="utf-8"?>
<ds:datastoreItem xmlns:ds="http://schemas.openxmlformats.org/officeDocument/2006/customXml" ds:itemID="{9B21FF8B-4EB5-44E6-AA01-7ECD938D7DF1}">
  <ds:schemaRefs/>
</ds:datastoreItem>
</file>

<file path=customXml/itemProps40.xml><?xml version="1.0" encoding="utf-8"?>
<ds:datastoreItem xmlns:ds="http://schemas.openxmlformats.org/officeDocument/2006/customXml" ds:itemID="{AA56757F-903F-4F2E-9EE7-35C0F6759FF8}">
  <ds:schemaRefs>
    <ds:schemaRef ds:uri="http://schemas.microsoft.com/DataMashup"/>
  </ds:schemaRefs>
</ds:datastoreItem>
</file>

<file path=customXml/itemProps41.xml><?xml version="1.0" encoding="utf-8"?>
<ds:datastoreItem xmlns:ds="http://schemas.openxmlformats.org/officeDocument/2006/customXml" ds:itemID="{F5295B60-1DDE-49AE-A699-808A061ECC76}">
  <ds:schemaRefs/>
</ds:datastoreItem>
</file>

<file path=customXml/itemProps42.xml><?xml version="1.0" encoding="utf-8"?>
<ds:datastoreItem xmlns:ds="http://schemas.openxmlformats.org/officeDocument/2006/customXml" ds:itemID="{BC318C29-9766-4930-B97D-2401A19E6F4F}">
  <ds:schemaRefs/>
</ds:datastoreItem>
</file>

<file path=customXml/itemProps43.xml><?xml version="1.0" encoding="utf-8"?>
<ds:datastoreItem xmlns:ds="http://schemas.openxmlformats.org/officeDocument/2006/customXml" ds:itemID="{0120B35B-EA41-454A-A014-394AE4DD7E6F}">
  <ds:schemaRefs/>
</ds:datastoreItem>
</file>

<file path=customXml/itemProps44.xml><?xml version="1.0" encoding="utf-8"?>
<ds:datastoreItem xmlns:ds="http://schemas.openxmlformats.org/officeDocument/2006/customXml" ds:itemID="{5315F636-17ED-403F-B19F-4EEE33C43ABB}">
  <ds:schemaRefs/>
</ds:datastoreItem>
</file>

<file path=customXml/itemProps45.xml><?xml version="1.0" encoding="utf-8"?>
<ds:datastoreItem xmlns:ds="http://schemas.openxmlformats.org/officeDocument/2006/customXml" ds:itemID="{91B69C44-5708-4DA9-82DB-A826C9DEB2F7}">
  <ds:schemaRefs/>
</ds:datastoreItem>
</file>

<file path=customXml/itemProps46.xml><?xml version="1.0" encoding="utf-8"?>
<ds:datastoreItem xmlns:ds="http://schemas.openxmlformats.org/officeDocument/2006/customXml" ds:itemID="{DC9E1A28-DF7A-4E3C-B728-AD465D3AA4A1}">
  <ds:schemaRefs/>
</ds:datastoreItem>
</file>

<file path=customXml/itemProps47.xml><?xml version="1.0" encoding="utf-8"?>
<ds:datastoreItem xmlns:ds="http://schemas.openxmlformats.org/officeDocument/2006/customXml" ds:itemID="{BF576065-4A8B-4A83-AADC-7B80051A965E}">
  <ds:schemaRefs/>
</ds:datastoreItem>
</file>

<file path=customXml/itemProps48.xml><?xml version="1.0" encoding="utf-8"?>
<ds:datastoreItem xmlns:ds="http://schemas.openxmlformats.org/officeDocument/2006/customXml" ds:itemID="{BC9A838B-414D-4F32-B618-0258541B26BD}">
  <ds:schemaRefs/>
</ds:datastoreItem>
</file>

<file path=customXml/itemProps49.xml><?xml version="1.0" encoding="utf-8"?>
<ds:datastoreItem xmlns:ds="http://schemas.openxmlformats.org/officeDocument/2006/customXml" ds:itemID="{505A08C6-4E15-4CD5-A3D0-5CB388F3271A}">
  <ds:schemaRefs/>
</ds:datastoreItem>
</file>

<file path=customXml/itemProps5.xml><?xml version="1.0" encoding="utf-8"?>
<ds:datastoreItem xmlns:ds="http://schemas.openxmlformats.org/officeDocument/2006/customXml" ds:itemID="{AAFAD0A7-C5B7-4C29-B151-AE042BE992DE}">
  <ds:schemaRefs/>
</ds:datastoreItem>
</file>

<file path=customXml/itemProps50.xml><?xml version="1.0" encoding="utf-8"?>
<ds:datastoreItem xmlns:ds="http://schemas.openxmlformats.org/officeDocument/2006/customXml" ds:itemID="{EA1A360F-B6C2-4B5E-AA38-5DF5829CA355}">
  <ds:schemaRefs/>
</ds:datastoreItem>
</file>

<file path=customXml/itemProps51.xml><?xml version="1.0" encoding="utf-8"?>
<ds:datastoreItem xmlns:ds="http://schemas.openxmlformats.org/officeDocument/2006/customXml" ds:itemID="{B8F406B7-A9B1-453F-932F-394174E550CD}">
  <ds:schemaRefs/>
</ds:datastoreItem>
</file>

<file path=customXml/itemProps52.xml><?xml version="1.0" encoding="utf-8"?>
<ds:datastoreItem xmlns:ds="http://schemas.openxmlformats.org/officeDocument/2006/customXml" ds:itemID="{1A5DD450-694D-4755-B78A-5A8382D44486}">
  <ds:schemaRefs/>
</ds:datastoreItem>
</file>

<file path=customXml/itemProps53.xml><?xml version="1.0" encoding="utf-8"?>
<ds:datastoreItem xmlns:ds="http://schemas.openxmlformats.org/officeDocument/2006/customXml" ds:itemID="{93159F38-9798-47CE-9988-E6070840F729}">
  <ds:schemaRefs/>
</ds:datastoreItem>
</file>

<file path=customXml/itemProps6.xml><?xml version="1.0" encoding="utf-8"?>
<ds:datastoreItem xmlns:ds="http://schemas.openxmlformats.org/officeDocument/2006/customXml" ds:itemID="{B65137E2-AF48-49A6-93B9-55916D401A51}">
  <ds:schemaRefs/>
</ds:datastoreItem>
</file>

<file path=customXml/itemProps7.xml><?xml version="1.0" encoding="utf-8"?>
<ds:datastoreItem xmlns:ds="http://schemas.openxmlformats.org/officeDocument/2006/customXml" ds:itemID="{0900E677-2EAF-4ABB-A5D7-3B458675CF9C}">
  <ds:schemaRefs/>
</ds:datastoreItem>
</file>

<file path=customXml/itemProps8.xml><?xml version="1.0" encoding="utf-8"?>
<ds:datastoreItem xmlns:ds="http://schemas.openxmlformats.org/officeDocument/2006/customXml" ds:itemID="{83B5F9E5-6DB3-4E11-A704-2AD93CD7E5FB}">
  <ds:schemaRefs/>
</ds:datastoreItem>
</file>

<file path=customXml/itemProps9.xml><?xml version="1.0" encoding="utf-8"?>
<ds:datastoreItem xmlns:ds="http://schemas.openxmlformats.org/officeDocument/2006/customXml" ds:itemID="{0A1EE6AE-943F-4EB4-9E9B-4920085EBB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 01</vt:lpstr>
      <vt:lpstr>Analysis 02</vt:lpstr>
      <vt:lpstr>Time Based Analysis Dashboard</vt:lpstr>
      <vt:lpstr>Detailed Analysis Dashboard</vt:lpstr>
      <vt:lpstr>Detailed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 Ratheesh Pai</dc:creator>
  <cp:lastModifiedBy>Aiswarya Ratheesh Pai</cp:lastModifiedBy>
  <cp:lastPrinted>2025-07-02T22:28:48Z</cp:lastPrinted>
  <dcterms:created xsi:type="dcterms:W3CDTF">2025-07-02T13:22:25Z</dcterms:created>
  <dcterms:modified xsi:type="dcterms:W3CDTF">2025-07-03T11:54:47Z</dcterms:modified>
</cp:coreProperties>
</file>