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3Biases\wk03\"/>
    </mc:Choice>
  </mc:AlternateContent>
  <bookViews>
    <workbookView xWindow="0" yWindow="-456" windowWidth="28800" windowHeight="18000" tabRatio="500" activeTab="6"/>
  </bookViews>
  <sheets>
    <sheet name="data" sheetId="1" r:id="rId1"/>
    <sheet name="AAPL" sheetId="2" r:id="rId2"/>
    <sheet name="GE" sheetId="3" r:id="rId3"/>
    <sheet name="BOEING" sheetId="4" r:id="rId4"/>
    <sheet name="S&amp;P 500" sheetId="5" r:id="rId5"/>
    <sheet name="AAPL_rs_chart" sheetId="6" r:id="rId6"/>
    <sheet name="AAPL_rs" sheetId="7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7" l="1"/>
  <c r="E2" i="7"/>
  <c r="F2" i="7"/>
  <c r="G2" i="7"/>
  <c r="H2" i="7"/>
  <c r="I2" i="7"/>
  <c r="K2" i="7"/>
  <c r="E3" i="7"/>
  <c r="F3" i="7"/>
  <c r="K3" i="7"/>
  <c r="Q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P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B63" i="7"/>
  <c r="G61" i="7"/>
  <c r="C63" i="7"/>
  <c r="H61" i="7"/>
  <c r="I61" i="7"/>
  <c r="G62" i="7"/>
  <c r="H62" i="7"/>
  <c r="I62" i="7"/>
  <c r="N2" i="7"/>
  <c r="M2" i="7"/>
  <c r="O2" i="7"/>
  <c r="B64" i="7"/>
  <c r="C64" i="7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7" i="1"/>
  <c r="F6" i="1"/>
</calcChain>
</file>

<file path=xl/sharedStrings.xml><?xml version="1.0" encoding="utf-8"?>
<sst xmlns="http://schemas.openxmlformats.org/spreadsheetml/2006/main" count="30" uniqueCount="22">
  <si>
    <t>AAPL</t>
  </si>
  <si>
    <t>GE</t>
  </si>
  <si>
    <t>BOEING</t>
  </si>
  <si>
    <t>S&amp;P 500</t>
  </si>
  <si>
    <t>MOVING AVERAGE</t>
  </si>
  <si>
    <t>RELATIVE STRENGTH MEASURE</t>
  </si>
  <si>
    <t>Increase</t>
  </si>
  <si>
    <t>PctChange</t>
  </si>
  <si>
    <t>Date</t>
  </si>
  <si>
    <t>AAPL2</t>
  </si>
  <si>
    <t>S&amp;P</t>
  </si>
  <si>
    <t>AAPL fwd 2-month ret</t>
  </si>
  <si>
    <t>S&amp;P fwd 2-month ret</t>
  </si>
  <si>
    <t>2-month ret diff</t>
  </si>
  <si>
    <t>Outperforms</t>
  </si>
  <si>
    <t>ExceedsAndOutperforms</t>
  </si>
  <si>
    <t>OutperfPct</t>
  </si>
  <si>
    <t>StrChg Over 1pct</t>
  </si>
  <si>
    <t>StrChg Under -1 pct</t>
  </si>
  <si>
    <t>Underperforms</t>
  </si>
  <si>
    <t>UnderAndUnderPerf</t>
  </si>
  <si>
    <t>UnderPerfPct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</si>
</sst>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7" formatCode="mm/dd/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164" fontId="0" fillId="3" borderId="2" xfId="0" applyNumberFormat="1" applyFill="1" applyBorder="1"/>
    <xf numFmtId="0" fontId="4" fillId="2" borderId="1" xfId="0" applyFont="1" applyFill="1" applyBorder="1" applyAlignment="1">
      <alignment horizontal="center"/>
    </xf>
    <xf numFmtId="165" fontId="0" fillId="0" borderId="0" xfId="19" applyNumberFormat="1" applyFont="1"/>
    <xf numFmtId="10" fontId="0" fillId="0" borderId="0" xfId="19" applyNumberFormat="1" applyFont="1"/>
    <xf numFmtId="0" fontId="0" fillId="0" borderId="0" xfId="0" applyNumberFormat="1"/>
    <xf numFmtId="167" fontId="0" fillId="0" borderId="0" xfId="0" applyNumberFormat="1"/>
    <xf numFmtId="165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67" formatCode="mm/dd/yy;@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data!$B$3:$B$63</c:f>
              <c:numCache>
                <c:formatCode>General</c:formatCode>
                <c:ptCount val="61"/>
                <c:pt idx="0">
                  <c:v>52.699112</c:v>
                </c:pt>
                <c:pt idx="1">
                  <c:v>59.397751</c:v>
                </c:pt>
                <c:pt idx="2">
                  <c:v>70.582984999999994</c:v>
                </c:pt>
                <c:pt idx="3">
                  <c:v>78.014206000000001</c:v>
                </c:pt>
                <c:pt idx="4">
                  <c:v>75.988213000000002</c:v>
                </c:pt>
                <c:pt idx="5">
                  <c:v>75.174957000000006</c:v>
                </c:pt>
                <c:pt idx="6">
                  <c:v>75.990821999999994</c:v>
                </c:pt>
                <c:pt idx="7">
                  <c:v>79.472862000000006</c:v>
                </c:pt>
                <c:pt idx="8">
                  <c:v>86.933532999999997</c:v>
                </c:pt>
                <c:pt idx="9">
                  <c:v>87.176597999999998</c:v>
                </c:pt>
                <c:pt idx="10">
                  <c:v>77.796386999999996</c:v>
                </c:pt>
                <c:pt idx="11">
                  <c:v>76.833693999999994</c:v>
                </c:pt>
                <c:pt idx="12">
                  <c:v>69.861580000000004</c:v>
                </c:pt>
                <c:pt idx="13">
                  <c:v>59.795276999999999</c:v>
                </c:pt>
                <c:pt idx="14">
                  <c:v>58.283290999999998</c:v>
                </c:pt>
                <c:pt idx="15">
                  <c:v>58.449665000000003</c:v>
                </c:pt>
                <c:pt idx="16">
                  <c:v>58.465508</c:v>
                </c:pt>
                <c:pt idx="17">
                  <c:v>59.776257000000001</c:v>
                </c:pt>
                <c:pt idx="18">
                  <c:v>52.705131999999999</c:v>
                </c:pt>
                <c:pt idx="19">
                  <c:v>60.148417999999999</c:v>
                </c:pt>
                <c:pt idx="20">
                  <c:v>65.186858999999998</c:v>
                </c:pt>
                <c:pt idx="21">
                  <c:v>63.786034000000001</c:v>
                </c:pt>
                <c:pt idx="22">
                  <c:v>69.933846000000003</c:v>
                </c:pt>
                <c:pt idx="23">
                  <c:v>74.832901000000007</c:v>
                </c:pt>
                <c:pt idx="24">
                  <c:v>75.499046000000007</c:v>
                </c:pt>
                <c:pt idx="25">
                  <c:v>67.368049999999997</c:v>
                </c:pt>
                <c:pt idx="26">
                  <c:v>71.242439000000005</c:v>
                </c:pt>
                <c:pt idx="27">
                  <c:v>72.663933</c:v>
                </c:pt>
                <c:pt idx="28">
                  <c:v>79.886466999999996</c:v>
                </c:pt>
                <c:pt idx="29">
                  <c:v>86.174271000000005</c:v>
                </c:pt>
                <c:pt idx="30">
                  <c:v>88.558014</c:v>
                </c:pt>
                <c:pt idx="31">
                  <c:v>91.102401999999998</c:v>
                </c:pt>
                <c:pt idx="32">
                  <c:v>98.163642999999993</c:v>
                </c:pt>
                <c:pt idx="33">
                  <c:v>96.487679</c:v>
                </c:pt>
                <c:pt idx="34">
                  <c:v>103.430954</c:v>
                </c:pt>
                <c:pt idx="35">
                  <c:v>114.39244100000001</c:v>
                </c:pt>
                <c:pt idx="36">
                  <c:v>106.168648</c:v>
                </c:pt>
                <c:pt idx="37">
                  <c:v>112.68998000000001</c:v>
                </c:pt>
                <c:pt idx="38">
                  <c:v>124.04647799999999</c:v>
                </c:pt>
                <c:pt idx="39">
                  <c:v>120.154938</c:v>
                </c:pt>
                <c:pt idx="40">
                  <c:v>120.85019699999999</c:v>
                </c:pt>
                <c:pt idx="41">
                  <c:v>126.329437</c:v>
                </c:pt>
                <c:pt idx="42">
                  <c:v>121.62651099999999</c:v>
                </c:pt>
                <c:pt idx="43">
                  <c:v>117.62175000000001</c:v>
                </c:pt>
                <c:pt idx="44">
                  <c:v>109.835632</c:v>
                </c:pt>
                <c:pt idx="45">
                  <c:v>107.43943</c:v>
                </c:pt>
                <c:pt idx="46">
                  <c:v>116.40083300000001</c:v>
                </c:pt>
                <c:pt idx="47">
                  <c:v>115.725212</c:v>
                </c:pt>
                <c:pt idx="48">
                  <c:v>102.969025</c:v>
                </c:pt>
                <c:pt idx="49">
                  <c:v>95.221396999999996</c:v>
                </c:pt>
                <c:pt idx="50">
                  <c:v>95.098800999999995</c:v>
                </c:pt>
                <c:pt idx="51">
                  <c:v>107.196381</c:v>
                </c:pt>
                <c:pt idx="52">
                  <c:v>92.197342000000006</c:v>
                </c:pt>
                <c:pt idx="53">
                  <c:v>98.814621000000002</c:v>
                </c:pt>
                <c:pt idx="54">
                  <c:v>94.599213000000006</c:v>
                </c:pt>
                <c:pt idx="55">
                  <c:v>103.11908</c:v>
                </c:pt>
                <c:pt idx="56">
                  <c:v>105.558037</c:v>
                </c:pt>
                <c:pt idx="57">
                  <c:v>112.472542</c:v>
                </c:pt>
                <c:pt idx="58">
                  <c:v>112.960037</c:v>
                </c:pt>
                <c:pt idx="59">
                  <c:v>110.519997</c:v>
                </c:pt>
                <c:pt idx="60">
                  <c:v>112.120003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701-AD72-271E246610DE}"/>
            </c:ext>
          </c:extLst>
        </c:ser>
        <c:ser>
          <c:idx val="1"/>
          <c:order val="1"/>
          <c:tx>
            <c:v>4-month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data!$F$3:$F$63</c:f>
              <c:numCache>
                <c:formatCode>General</c:formatCode>
                <c:ptCount val="61"/>
                <c:pt idx="3">
                  <c:v>65.173513499999999</c:v>
                </c:pt>
                <c:pt idx="4">
                  <c:v>70.995788750000003</c:v>
                </c:pt>
                <c:pt idx="5">
                  <c:v>74.940090249999997</c:v>
                </c:pt>
                <c:pt idx="6">
                  <c:v>76.292049500000005</c:v>
                </c:pt>
                <c:pt idx="7">
                  <c:v>76.656713500000009</c:v>
                </c:pt>
                <c:pt idx="8">
                  <c:v>79.393043500000005</c:v>
                </c:pt>
                <c:pt idx="9">
                  <c:v>82.393453750000006</c:v>
                </c:pt>
                <c:pt idx="10">
                  <c:v>82.844844999999992</c:v>
                </c:pt>
                <c:pt idx="11">
                  <c:v>82.185052999999996</c:v>
                </c:pt>
                <c:pt idx="12">
                  <c:v>77.917064749999994</c:v>
                </c:pt>
                <c:pt idx="13">
                  <c:v>71.071734499999991</c:v>
                </c:pt>
                <c:pt idx="14">
                  <c:v>66.1934605</c:v>
                </c:pt>
                <c:pt idx="15">
                  <c:v>61.597453250000001</c:v>
                </c:pt>
                <c:pt idx="16">
                  <c:v>58.74843525</c:v>
                </c:pt>
                <c:pt idx="17">
                  <c:v>58.743680249999997</c:v>
                </c:pt>
                <c:pt idx="18">
                  <c:v>57.349140500000004</c:v>
                </c:pt>
                <c:pt idx="19">
                  <c:v>57.77382875</c:v>
                </c:pt>
                <c:pt idx="20">
                  <c:v>59.454166499999999</c:v>
                </c:pt>
                <c:pt idx="21">
                  <c:v>60.456610750000003</c:v>
                </c:pt>
                <c:pt idx="22">
                  <c:v>64.763789250000002</c:v>
                </c:pt>
                <c:pt idx="23">
                  <c:v>68.434910000000002</c:v>
                </c:pt>
                <c:pt idx="24">
                  <c:v>71.012956750000001</c:v>
                </c:pt>
                <c:pt idx="25">
                  <c:v>71.908460750000003</c:v>
                </c:pt>
                <c:pt idx="26">
                  <c:v>72.235608999999997</c:v>
                </c:pt>
                <c:pt idx="27">
                  <c:v>71.693366999999995</c:v>
                </c:pt>
                <c:pt idx="28">
                  <c:v>72.790222249999999</c:v>
                </c:pt>
                <c:pt idx="29">
                  <c:v>77.491777500000012</c:v>
                </c:pt>
                <c:pt idx="30">
                  <c:v>81.820671250000004</c:v>
                </c:pt>
                <c:pt idx="31">
                  <c:v>86.430288500000003</c:v>
                </c:pt>
                <c:pt idx="32">
                  <c:v>90.999582499999988</c:v>
                </c:pt>
                <c:pt idx="33">
                  <c:v>93.577934499999998</c:v>
                </c:pt>
                <c:pt idx="34">
                  <c:v>97.296169499999991</c:v>
                </c:pt>
                <c:pt idx="35">
                  <c:v>103.11867925</c:v>
                </c:pt>
                <c:pt idx="36">
                  <c:v>105.11993050000001</c:v>
                </c:pt>
                <c:pt idx="37">
                  <c:v>109.17050575</c:v>
                </c:pt>
                <c:pt idx="38">
                  <c:v>114.32438675</c:v>
                </c:pt>
                <c:pt idx="39">
                  <c:v>115.765011</c:v>
                </c:pt>
                <c:pt idx="40">
                  <c:v>119.43539824999999</c:v>
                </c:pt>
                <c:pt idx="41">
                  <c:v>122.84526249999999</c:v>
                </c:pt>
                <c:pt idx="42">
                  <c:v>122.24027074999999</c:v>
                </c:pt>
                <c:pt idx="43">
                  <c:v>121.60697375000001</c:v>
                </c:pt>
                <c:pt idx="44">
                  <c:v>118.85333249999999</c:v>
                </c:pt>
                <c:pt idx="45">
                  <c:v>114.13083075</c:v>
                </c:pt>
                <c:pt idx="46">
                  <c:v>112.82441125</c:v>
                </c:pt>
                <c:pt idx="47">
                  <c:v>112.35027674999999</c:v>
                </c:pt>
                <c:pt idx="48">
                  <c:v>110.63362499999999</c:v>
                </c:pt>
                <c:pt idx="49">
                  <c:v>107.57911675</c:v>
                </c:pt>
                <c:pt idx="50">
                  <c:v>102.25360874999998</c:v>
                </c:pt>
                <c:pt idx="51">
                  <c:v>100.12140099999999</c:v>
                </c:pt>
                <c:pt idx="52">
                  <c:v>97.428480249999993</c:v>
                </c:pt>
                <c:pt idx="53">
                  <c:v>98.326786249999998</c:v>
                </c:pt>
                <c:pt idx="54">
                  <c:v>98.201889250000008</c:v>
                </c:pt>
                <c:pt idx="55">
                  <c:v>97.182563999999999</c:v>
                </c:pt>
                <c:pt idx="56">
                  <c:v>100.52273775</c:v>
                </c:pt>
                <c:pt idx="57">
                  <c:v>103.937218</c:v>
                </c:pt>
                <c:pt idx="58">
                  <c:v>108.52742400000001</c:v>
                </c:pt>
                <c:pt idx="59">
                  <c:v>110.37765324999999</c:v>
                </c:pt>
                <c:pt idx="60">
                  <c:v>112.01814475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9-4701-AD72-271E2466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55600"/>
        <c:axId val="1952790080"/>
      </c:lineChart>
      <c:dateAx>
        <c:axId val="195265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0080"/>
        <c:crosses val="autoZero"/>
        <c:auto val="1"/>
        <c:lblOffset val="100"/>
        <c:baseTimeUnit val="days"/>
      </c:dateAx>
      <c:valAx>
        <c:axId val="19527900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data!$C$3:$C$63</c:f>
              <c:numCache>
                <c:formatCode>General</c:formatCode>
                <c:ptCount val="61"/>
                <c:pt idx="0">
                  <c:v>15.252862</c:v>
                </c:pt>
                <c:pt idx="1">
                  <c:v>15.934174000000001</c:v>
                </c:pt>
                <c:pt idx="2">
                  <c:v>16.367228999999998</c:v>
                </c:pt>
                <c:pt idx="3">
                  <c:v>17.243586000000001</c:v>
                </c:pt>
                <c:pt idx="4">
                  <c:v>16.822592</c:v>
                </c:pt>
                <c:pt idx="5">
                  <c:v>16.401596000000001</c:v>
                </c:pt>
                <c:pt idx="6">
                  <c:v>18.108381000000001</c:v>
                </c:pt>
                <c:pt idx="7">
                  <c:v>18.030177999999999</c:v>
                </c:pt>
                <c:pt idx="8">
                  <c:v>17.995419999999999</c:v>
                </c:pt>
                <c:pt idx="9">
                  <c:v>19.883972</c:v>
                </c:pt>
                <c:pt idx="10">
                  <c:v>18.439298999999998</c:v>
                </c:pt>
                <c:pt idx="11">
                  <c:v>18.500586999999999</c:v>
                </c:pt>
                <c:pt idx="12">
                  <c:v>18.545725000000001</c:v>
                </c:pt>
                <c:pt idx="13">
                  <c:v>19.685504999999999</c:v>
                </c:pt>
                <c:pt idx="14">
                  <c:v>20.683916</c:v>
                </c:pt>
                <c:pt idx="15">
                  <c:v>20.594839</c:v>
                </c:pt>
                <c:pt idx="16">
                  <c:v>19.855492000000002</c:v>
                </c:pt>
                <c:pt idx="17">
                  <c:v>20.772995000000002</c:v>
                </c:pt>
                <c:pt idx="18">
                  <c:v>20.822174</c:v>
                </c:pt>
                <c:pt idx="19">
                  <c:v>21.881689000000001</c:v>
                </c:pt>
                <c:pt idx="20">
                  <c:v>20.777279</c:v>
                </c:pt>
                <c:pt idx="21">
                  <c:v>21.615905999999999</c:v>
                </c:pt>
                <c:pt idx="22">
                  <c:v>23.651727999999999</c:v>
                </c:pt>
                <c:pt idx="23">
                  <c:v>24.122229000000001</c:v>
                </c:pt>
                <c:pt idx="24">
                  <c:v>25.567025999999998</c:v>
                </c:pt>
                <c:pt idx="25">
                  <c:v>22.921845999999999</c:v>
                </c:pt>
                <c:pt idx="26">
                  <c:v>23.434950000000001</c:v>
                </c:pt>
                <c:pt idx="27">
                  <c:v>23.821391999999999</c:v>
                </c:pt>
                <c:pt idx="28">
                  <c:v>24.741492999999998</c:v>
                </c:pt>
                <c:pt idx="29">
                  <c:v>24.649484999999999</c:v>
                </c:pt>
                <c:pt idx="30">
                  <c:v>24.379694000000001</c:v>
                </c:pt>
                <c:pt idx="31">
                  <c:v>23.331403999999999</c:v>
                </c:pt>
                <c:pt idx="32">
                  <c:v>24.101386999999999</c:v>
                </c:pt>
                <c:pt idx="33">
                  <c:v>23.968142</c:v>
                </c:pt>
                <c:pt idx="34">
                  <c:v>24.145890999999999</c:v>
                </c:pt>
                <c:pt idx="35">
                  <c:v>24.782046999999999</c:v>
                </c:pt>
                <c:pt idx="36">
                  <c:v>23.863275999999999</c:v>
                </c:pt>
                <c:pt idx="37">
                  <c:v>22.560096999999999</c:v>
                </c:pt>
                <c:pt idx="38">
                  <c:v>24.768812</c:v>
                </c:pt>
                <c:pt idx="39">
                  <c:v>23.644257</c:v>
                </c:pt>
                <c:pt idx="40">
                  <c:v>25.807596</c:v>
                </c:pt>
                <c:pt idx="41">
                  <c:v>25.988669999999999</c:v>
                </c:pt>
                <c:pt idx="42">
                  <c:v>25.536943000000001</c:v>
                </c:pt>
                <c:pt idx="43">
                  <c:v>25.085217</c:v>
                </c:pt>
                <c:pt idx="44">
                  <c:v>23.854984000000002</c:v>
                </c:pt>
                <c:pt idx="45">
                  <c:v>24.45636</c:v>
                </c:pt>
                <c:pt idx="46">
                  <c:v>28.044329000000001</c:v>
                </c:pt>
                <c:pt idx="47">
                  <c:v>29.033442999999998</c:v>
                </c:pt>
                <c:pt idx="48">
                  <c:v>30.432741</c:v>
                </c:pt>
                <c:pt idx="49">
                  <c:v>28.429945</c:v>
                </c:pt>
                <c:pt idx="50">
                  <c:v>28.696936000000001</c:v>
                </c:pt>
                <c:pt idx="51">
                  <c:v>31.306643999999999</c:v>
                </c:pt>
                <c:pt idx="52">
                  <c:v>30.282457000000001</c:v>
                </c:pt>
                <c:pt idx="53">
                  <c:v>29.770363</c:v>
                </c:pt>
                <c:pt idx="54">
                  <c:v>31.236214</c:v>
                </c:pt>
                <c:pt idx="55">
                  <c:v>30.898848000000001</c:v>
                </c:pt>
                <c:pt idx="56">
                  <c:v>30.998073999999999</c:v>
                </c:pt>
                <c:pt idx="57">
                  <c:v>29.620000999999998</c:v>
                </c:pt>
                <c:pt idx="58">
                  <c:v>29.1</c:v>
                </c:pt>
                <c:pt idx="59">
                  <c:v>30.76</c:v>
                </c:pt>
                <c:pt idx="60">
                  <c:v>31.530000999999999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7-4804-AFD7-8642FB14AAA1}"/>
            </c:ext>
          </c:extLst>
        </c:ser>
        <c:ser>
          <c:idx val="1"/>
          <c:order val="1"/>
          <c:tx>
            <c:v>4-month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data!$G$3:$G$63</c:f>
              <c:numCache>
                <c:formatCode>General</c:formatCode>
                <c:ptCount val="61"/>
                <c:pt idx="3">
                  <c:v>16.199462750000002</c:v>
                </c:pt>
                <c:pt idx="4">
                  <c:v>16.59189525</c:v>
                </c:pt>
                <c:pt idx="5">
                  <c:v>16.70875075</c:v>
                </c:pt>
                <c:pt idx="6">
                  <c:v>17.14403875</c:v>
                </c:pt>
                <c:pt idx="7">
                  <c:v>17.34068675</c:v>
                </c:pt>
                <c:pt idx="8">
                  <c:v>17.633893750000002</c:v>
                </c:pt>
                <c:pt idx="9">
                  <c:v>18.504487749999999</c:v>
                </c:pt>
                <c:pt idx="10">
                  <c:v>18.587217250000002</c:v>
                </c:pt>
                <c:pt idx="11">
                  <c:v>18.704819499999999</c:v>
                </c:pt>
                <c:pt idx="12">
                  <c:v>18.842395750000001</c:v>
                </c:pt>
                <c:pt idx="13">
                  <c:v>18.792779000000003</c:v>
                </c:pt>
                <c:pt idx="14">
                  <c:v>19.353933250000001</c:v>
                </c:pt>
                <c:pt idx="15">
                  <c:v>19.87749625</c:v>
                </c:pt>
                <c:pt idx="16">
                  <c:v>20.204938000000002</c:v>
                </c:pt>
                <c:pt idx="17">
                  <c:v>20.476810499999999</c:v>
                </c:pt>
                <c:pt idx="18">
                  <c:v>20.511375000000001</c:v>
                </c:pt>
                <c:pt idx="19">
                  <c:v>20.833087500000005</c:v>
                </c:pt>
                <c:pt idx="20">
                  <c:v>21.06353425</c:v>
                </c:pt>
                <c:pt idx="21">
                  <c:v>21.274262</c:v>
                </c:pt>
                <c:pt idx="22">
                  <c:v>21.981650500000001</c:v>
                </c:pt>
                <c:pt idx="23">
                  <c:v>22.541785500000003</c:v>
                </c:pt>
                <c:pt idx="24">
                  <c:v>23.739222250000001</c:v>
                </c:pt>
                <c:pt idx="25">
                  <c:v>24.065707249999999</c:v>
                </c:pt>
                <c:pt idx="26">
                  <c:v>24.011512750000001</c:v>
                </c:pt>
                <c:pt idx="27">
                  <c:v>23.936303500000001</c:v>
                </c:pt>
                <c:pt idx="28">
                  <c:v>23.729920249999999</c:v>
                </c:pt>
                <c:pt idx="29">
                  <c:v>24.161830000000002</c:v>
                </c:pt>
                <c:pt idx="30">
                  <c:v>24.398015999999998</c:v>
                </c:pt>
                <c:pt idx="31">
                  <c:v>24.275518999999996</c:v>
                </c:pt>
                <c:pt idx="32">
                  <c:v>24.115492499999998</c:v>
                </c:pt>
                <c:pt idx="33">
                  <c:v>23.945156749999999</c:v>
                </c:pt>
                <c:pt idx="34">
                  <c:v>23.886705999999997</c:v>
                </c:pt>
                <c:pt idx="35">
                  <c:v>24.24936675</c:v>
                </c:pt>
                <c:pt idx="36">
                  <c:v>24.189838999999999</c:v>
                </c:pt>
                <c:pt idx="37">
                  <c:v>23.837827749999999</c:v>
                </c:pt>
                <c:pt idx="38">
                  <c:v>23.993558</c:v>
                </c:pt>
                <c:pt idx="39">
                  <c:v>23.709110499999998</c:v>
                </c:pt>
                <c:pt idx="40">
                  <c:v>24.195190499999999</c:v>
                </c:pt>
                <c:pt idx="41">
                  <c:v>25.052333749999999</c:v>
                </c:pt>
                <c:pt idx="42">
                  <c:v>25.244366499999998</c:v>
                </c:pt>
                <c:pt idx="43">
                  <c:v>25.604606500000003</c:v>
                </c:pt>
                <c:pt idx="44">
                  <c:v>25.116453499999999</c:v>
                </c:pt>
                <c:pt idx="45">
                  <c:v>24.733376000000003</c:v>
                </c:pt>
                <c:pt idx="46">
                  <c:v>25.360222500000003</c:v>
                </c:pt>
                <c:pt idx="47">
                  <c:v>26.347279</c:v>
                </c:pt>
                <c:pt idx="48">
                  <c:v>27.991718249999998</c:v>
                </c:pt>
                <c:pt idx="49">
                  <c:v>28.985114500000002</c:v>
                </c:pt>
                <c:pt idx="50">
                  <c:v>29.148266249999999</c:v>
                </c:pt>
                <c:pt idx="51">
                  <c:v>29.716566499999999</c:v>
                </c:pt>
                <c:pt idx="52">
                  <c:v>29.678995499999999</c:v>
                </c:pt>
                <c:pt idx="53">
                  <c:v>30.014099999999999</c:v>
                </c:pt>
                <c:pt idx="54">
                  <c:v>30.648919500000002</c:v>
                </c:pt>
                <c:pt idx="55">
                  <c:v>30.5469705</c:v>
                </c:pt>
                <c:pt idx="56">
                  <c:v>30.725874750000003</c:v>
                </c:pt>
                <c:pt idx="57">
                  <c:v>30.688284250000002</c:v>
                </c:pt>
                <c:pt idx="58">
                  <c:v>30.154230750000004</c:v>
                </c:pt>
                <c:pt idx="59">
                  <c:v>30.119518750000001</c:v>
                </c:pt>
                <c:pt idx="60">
                  <c:v>30.2525005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804-AFD7-8642FB14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55600"/>
        <c:axId val="1952790080"/>
      </c:lineChart>
      <c:dateAx>
        <c:axId val="195265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0080"/>
        <c:crosses val="autoZero"/>
        <c:auto val="1"/>
        <c:lblOffset val="100"/>
        <c:baseTimeUnit val="days"/>
      </c:dateAx>
      <c:valAx>
        <c:axId val="19527900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BOEING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data!$D$3:$D$63</c:f>
              <c:numCache>
                <c:formatCode>General</c:formatCode>
                <c:ptCount val="61"/>
                <c:pt idx="0">
                  <c:v>64.735634000000005</c:v>
                </c:pt>
                <c:pt idx="1">
                  <c:v>65.468163000000004</c:v>
                </c:pt>
                <c:pt idx="2">
                  <c:v>66.537041000000002</c:v>
                </c:pt>
                <c:pt idx="3">
                  <c:v>66.022148000000001</c:v>
                </c:pt>
                <c:pt idx="4">
                  <c:v>68.179389999999998</c:v>
                </c:pt>
                <c:pt idx="5">
                  <c:v>62.159179999999999</c:v>
                </c:pt>
                <c:pt idx="6">
                  <c:v>66.347183000000001</c:v>
                </c:pt>
                <c:pt idx="7">
                  <c:v>65.998924000000002</c:v>
                </c:pt>
                <c:pt idx="8">
                  <c:v>64.139938000000001</c:v>
                </c:pt>
                <c:pt idx="9">
                  <c:v>62.522961000000002</c:v>
                </c:pt>
                <c:pt idx="10">
                  <c:v>63.277549999999998</c:v>
                </c:pt>
                <c:pt idx="11">
                  <c:v>67.137259999999998</c:v>
                </c:pt>
                <c:pt idx="12">
                  <c:v>68.113410999999999</c:v>
                </c:pt>
                <c:pt idx="13">
                  <c:v>66.766693000000004</c:v>
                </c:pt>
                <c:pt idx="14">
                  <c:v>69.951781999999994</c:v>
                </c:pt>
                <c:pt idx="15">
                  <c:v>78.093117000000007</c:v>
                </c:pt>
                <c:pt idx="16">
                  <c:v>83.150749000000005</c:v>
                </c:pt>
                <c:pt idx="17">
                  <c:v>90.536392000000006</c:v>
                </c:pt>
                <c:pt idx="18">
                  <c:v>93.663391000000004</c:v>
                </c:pt>
                <c:pt idx="19">
                  <c:v>96.095489999999998</c:v>
                </c:pt>
                <c:pt idx="20">
                  <c:v>95.449066000000002</c:v>
                </c:pt>
                <c:pt idx="21">
                  <c:v>107.922104</c:v>
                </c:pt>
                <c:pt idx="22">
                  <c:v>119.862419</c:v>
                </c:pt>
                <c:pt idx="23">
                  <c:v>123.756111</c:v>
                </c:pt>
                <c:pt idx="24">
                  <c:v>125.821022</c:v>
                </c:pt>
                <c:pt idx="25">
                  <c:v>115.468834</c:v>
                </c:pt>
                <c:pt idx="26">
                  <c:v>119.513023</c:v>
                </c:pt>
                <c:pt idx="27">
                  <c:v>116.333305</c:v>
                </c:pt>
                <c:pt idx="28">
                  <c:v>119.60573599999999</c:v>
                </c:pt>
                <c:pt idx="29">
                  <c:v>126.08466300000001</c:v>
                </c:pt>
                <c:pt idx="30">
                  <c:v>118.608147</c:v>
                </c:pt>
                <c:pt idx="31">
                  <c:v>112.315567</c:v>
                </c:pt>
                <c:pt idx="32">
                  <c:v>118.923164</c:v>
                </c:pt>
                <c:pt idx="33">
                  <c:v>119.467125</c:v>
                </c:pt>
                <c:pt idx="34">
                  <c:v>117.150566</c:v>
                </c:pt>
                <c:pt idx="35">
                  <c:v>126.748802</c:v>
                </c:pt>
                <c:pt idx="36">
                  <c:v>122.61691999999999</c:v>
                </c:pt>
                <c:pt idx="37">
                  <c:v>137.13510099999999</c:v>
                </c:pt>
                <c:pt idx="38">
                  <c:v>143.184845</c:v>
                </c:pt>
                <c:pt idx="39">
                  <c:v>142.45396400000001</c:v>
                </c:pt>
                <c:pt idx="40">
                  <c:v>136.056442</c:v>
                </c:pt>
                <c:pt idx="41">
                  <c:v>134.234497</c:v>
                </c:pt>
                <c:pt idx="42">
                  <c:v>132.51499899999999</c:v>
                </c:pt>
                <c:pt idx="43">
                  <c:v>137.72122200000001</c:v>
                </c:pt>
                <c:pt idx="44">
                  <c:v>125.63108800000001</c:v>
                </c:pt>
                <c:pt idx="45">
                  <c:v>125.890663</c:v>
                </c:pt>
                <c:pt idx="46">
                  <c:v>142.34922800000001</c:v>
                </c:pt>
                <c:pt idx="47">
                  <c:v>140.695007</c:v>
                </c:pt>
                <c:pt idx="48">
                  <c:v>139.86312899999999</c:v>
                </c:pt>
                <c:pt idx="49">
                  <c:v>116.202766</c:v>
                </c:pt>
                <c:pt idx="50">
                  <c:v>115.374374</c:v>
                </c:pt>
                <c:pt idx="51">
                  <c:v>123.926407</c:v>
                </c:pt>
                <c:pt idx="52">
                  <c:v>131.599808</c:v>
                </c:pt>
                <c:pt idx="53">
                  <c:v>124.159721</c:v>
                </c:pt>
                <c:pt idx="54">
                  <c:v>127.821022</c:v>
                </c:pt>
                <c:pt idx="55">
                  <c:v>131.55123900000001</c:v>
                </c:pt>
                <c:pt idx="56">
                  <c:v>128.46348599999999</c:v>
                </c:pt>
                <c:pt idx="57">
                  <c:v>130.736053</c:v>
                </c:pt>
                <c:pt idx="58">
                  <c:v>141.34457399999999</c:v>
                </c:pt>
                <c:pt idx="59">
                  <c:v>150.55999800000001</c:v>
                </c:pt>
                <c:pt idx="60">
                  <c:v>155.38999899999999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2-40BD-94FD-85A5E49F2CDC}"/>
            </c:ext>
          </c:extLst>
        </c:ser>
        <c:ser>
          <c:idx val="1"/>
          <c:order val="1"/>
          <c:tx>
            <c:v>4-month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data!$H$3:$H$63</c:f>
              <c:numCache>
                <c:formatCode>General</c:formatCode>
                <c:ptCount val="61"/>
                <c:pt idx="3">
                  <c:v>65.690746500000003</c:v>
                </c:pt>
                <c:pt idx="4">
                  <c:v>66.551685500000005</c:v>
                </c:pt>
                <c:pt idx="5">
                  <c:v>65.724439750000002</c:v>
                </c:pt>
                <c:pt idx="6">
                  <c:v>65.676975249999998</c:v>
                </c:pt>
                <c:pt idx="7">
                  <c:v>65.671169250000005</c:v>
                </c:pt>
                <c:pt idx="8">
                  <c:v>64.661306249999996</c:v>
                </c:pt>
                <c:pt idx="9">
                  <c:v>64.7522515</c:v>
                </c:pt>
                <c:pt idx="10">
                  <c:v>63.984843250000004</c:v>
                </c:pt>
                <c:pt idx="11">
                  <c:v>64.269427250000007</c:v>
                </c:pt>
                <c:pt idx="12">
                  <c:v>65.262795499999996</c:v>
                </c:pt>
                <c:pt idx="13">
                  <c:v>66.323728499999987</c:v>
                </c:pt>
                <c:pt idx="14">
                  <c:v>67.992286500000006</c:v>
                </c:pt>
                <c:pt idx="15">
                  <c:v>70.731250750000001</c:v>
                </c:pt>
                <c:pt idx="16">
                  <c:v>74.490585250000009</c:v>
                </c:pt>
                <c:pt idx="17">
                  <c:v>80.433009999999996</c:v>
                </c:pt>
                <c:pt idx="18">
                  <c:v>86.360912250000013</c:v>
                </c:pt>
                <c:pt idx="19">
                  <c:v>90.861505499999993</c:v>
                </c:pt>
                <c:pt idx="20">
                  <c:v>93.936084750000006</c:v>
                </c:pt>
                <c:pt idx="21">
                  <c:v>98.282512749999995</c:v>
                </c:pt>
                <c:pt idx="22">
                  <c:v>104.83226974999999</c:v>
                </c:pt>
                <c:pt idx="23">
                  <c:v>111.74742499999999</c:v>
                </c:pt>
                <c:pt idx="24">
                  <c:v>119.34041400000001</c:v>
                </c:pt>
                <c:pt idx="25">
                  <c:v>121.22709650000002</c:v>
                </c:pt>
                <c:pt idx="26">
                  <c:v>121.1397475</c:v>
                </c:pt>
                <c:pt idx="27">
                  <c:v>119.28404599999999</c:v>
                </c:pt>
                <c:pt idx="28">
                  <c:v>117.73022449999999</c:v>
                </c:pt>
                <c:pt idx="29">
                  <c:v>120.38418175000001</c:v>
                </c:pt>
                <c:pt idx="30">
                  <c:v>120.15796275</c:v>
                </c:pt>
                <c:pt idx="31">
                  <c:v>119.15352824999999</c:v>
                </c:pt>
                <c:pt idx="32">
                  <c:v>118.98288525</c:v>
                </c:pt>
                <c:pt idx="33">
                  <c:v>117.32850075</c:v>
                </c:pt>
                <c:pt idx="34">
                  <c:v>116.96410549999999</c:v>
                </c:pt>
                <c:pt idx="35">
                  <c:v>120.57241424999999</c:v>
                </c:pt>
                <c:pt idx="36">
                  <c:v>121.49585325</c:v>
                </c:pt>
                <c:pt idx="37">
                  <c:v>125.91284725</c:v>
                </c:pt>
                <c:pt idx="38">
                  <c:v>132.42141699999999</c:v>
                </c:pt>
                <c:pt idx="39">
                  <c:v>136.34770750000001</c:v>
                </c:pt>
                <c:pt idx="40">
                  <c:v>139.70758799999999</c:v>
                </c:pt>
                <c:pt idx="41">
                  <c:v>138.982437</c:v>
                </c:pt>
                <c:pt idx="42">
                  <c:v>136.3149755</c:v>
                </c:pt>
                <c:pt idx="43">
                  <c:v>135.13179</c:v>
                </c:pt>
                <c:pt idx="44">
                  <c:v>132.5254515</c:v>
                </c:pt>
                <c:pt idx="45">
                  <c:v>130.439493</c:v>
                </c:pt>
                <c:pt idx="46">
                  <c:v>132.89805025000001</c:v>
                </c:pt>
                <c:pt idx="47">
                  <c:v>133.64149650000002</c:v>
                </c:pt>
                <c:pt idx="48">
                  <c:v>137.19950674999998</c:v>
                </c:pt>
                <c:pt idx="49">
                  <c:v>134.77753250000001</c:v>
                </c:pt>
                <c:pt idx="50">
                  <c:v>128.03381899999999</c:v>
                </c:pt>
                <c:pt idx="51">
                  <c:v>123.84166899999998</c:v>
                </c:pt>
                <c:pt idx="52">
                  <c:v>121.77583874999999</c:v>
                </c:pt>
                <c:pt idx="53">
                  <c:v>123.76507749999999</c:v>
                </c:pt>
                <c:pt idx="54">
                  <c:v>126.87673949999999</c:v>
                </c:pt>
                <c:pt idx="55">
                  <c:v>128.78294750000001</c:v>
                </c:pt>
                <c:pt idx="56">
                  <c:v>127.998867</c:v>
                </c:pt>
                <c:pt idx="57">
                  <c:v>129.64294999999998</c:v>
                </c:pt>
                <c:pt idx="58">
                  <c:v>133.02383799999998</c:v>
                </c:pt>
                <c:pt idx="59">
                  <c:v>137.77602774999997</c:v>
                </c:pt>
                <c:pt idx="60">
                  <c:v>144.507656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2-40BD-94FD-85A5E49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55600"/>
        <c:axId val="1952790080"/>
      </c:lineChart>
      <c:dateAx>
        <c:axId val="195265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0080"/>
        <c:crosses val="autoZero"/>
        <c:auto val="1"/>
        <c:lblOffset val="100"/>
        <c:baseTimeUnit val="days"/>
      </c:dateAx>
      <c:valAx>
        <c:axId val="1952790080"/>
        <c:scaling>
          <c:orientation val="minMax"/>
          <c:max val="16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data!$E$3:$E$63</c:f>
              <c:numCache>
                <c:formatCode>General</c:formatCode>
                <c:ptCount val="61"/>
                <c:pt idx="0">
                  <c:v>1257.599976</c:v>
                </c:pt>
                <c:pt idx="1">
                  <c:v>1312.410034</c:v>
                </c:pt>
                <c:pt idx="2">
                  <c:v>1365.6800539999999</c:v>
                </c:pt>
                <c:pt idx="3">
                  <c:v>1408.469971</c:v>
                </c:pt>
                <c:pt idx="4">
                  <c:v>1397.910034</c:v>
                </c:pt>
                <c:pt idx="5">
                  <c:v>1310.329956</c:v>
                </c:pt>
                <c:pt idx="6">
                  <c:v>1362.160034</c:v>
                </c:pt>
                <c:pt idx="7">
                  <c:v>1379.3199460000001</c:v>
                </c:pt>
                <c:pt idx="8">
                  <c:v>1406.579956</c:v>
                </c:pt>
                <c:pt idx="9">
                  <c:v>1440.670044</c:v>
                </c:pt>
                <c:pt idx="10">
                  <c:v>1412.160034</c:v>
                </c:pt>
                <c:pt idx="11">
                  <c:v>1416.1800539999999</c:v>
                </c:pt>
                <c:pt idx="12">
                  <c:v>1426.1899410000001</c:v>
                </c:pt>
                <c:pt idx="13">
                  <c:v>1498.1099850000001</c:v>
                </c:pt>
                <c:pt idx="14">
                  <c:v>1514.6800539999999</c:v>
                </c:pt>
                <c:pt idx="15">
                  <c:v>1569.1899410000001</c:v>
                </c:pt>
                <c:pt idx="16">
                  <c:v>1597.5699460000001</c:v>
                </c:pt>
                <c:pt idx="17">
                  <c:v>1630.73999</c:v>
                </c:pt>
                <c:pt idx="18">
                  <c:v>1606.280029</c:v>
                </c:pt>
                <c:pt idx="19">
                  <c:v>1685.7299800000001</c:v>
                </c:pt>
                <c:pt idx="20">
                  <c:v>1632.969971</c:v>
                </c:pt>
                <c:pt idx="21">
                  <c:v>1681.5500489999999</c:v>
                </c:pt>
                <c:pt idx="22">
                  <c:v>1756.540039</c:v>
                </c:pt>
                <c:pt idx="23">
                  <c:v>1805.8100589999999</c:v>
                </c:pt>
                <c:pt idx="24">
                  <c:v>1848.3599850000001</c:v>
                </c:pt>
                <c:pt idx="25">
                  <c:v>1782.589966</c:v>
                </c:pt>
                <c:pt idx="26">
                  <c:v>1859.4499510000001</c:v>
                </c:pt>
                <c:pt idx="27">
                  <c:v>1872.339966</c:v>
                </c:pt>
                <c:pt idx="28">
                  <c:v>1883.9499510000001</c:v>
                </c:pt>
                <c:pt idx="29">
                  <c:v>1923.5699460000001</c:v>
                </c:pt>
                <c:pt idx="30">
                  <c:v>1960.2299800000001</c:v>
                </c:pt>
                <c:pt idx="31">
                  <c:v>1930.670044</c:v>
                </c:pt>
                <c:pt idx="32">
                  <c:v>2003.369995</c:v>
                </c:pt>
                <c:pt idx="33">
                  <c:v>1972.290039</c:v>
                </c:pt>
                <c:pt idx="34">
                  <c:v>2018.0500489999999</c:v>
                </c:pt>
                <c:pt idx="35">
                  <c:v>2067.5600589999999</c:v>
                </c:pt>
                <c:pt idx="36">
                  <c:v>2058.8999020000001</c:v>
                </c:pt>
                <c:pt idx="37">
                  <c:v>1994.98999</c:v>
                </c:pt>
                <c:pt idx="38">
                  <c:v>2104.5</c:v>
                </c:pt>
                <c:pt idx="39">
                  <c:v>2067.889893</c:v>
                </c:pt>
                <c:pt idx="40">
                  <c:v>2085.51001</c:v>
                </c:pt>
                <c:pt idx="41">
                  <c:v>2107.389893</c:v>
                </c:pt>
                <c:pt idx="42">
                  <c:v>2063.110107</c:v>
                </c:pt>
                <c:pt idx="43">
                  <c:v>2103.8400879999999</c:v>
                </c:pt>
                <c:pt idx="44">
                  <c:v>1972.1800539999999</c:v>
                </c:pt>
                <c:pt idx="45">
                  <c:v>1920.030029</c:v>
                </c:pt>
                <c:pt idx="46">
                  <c:v>2079.360107</c:v>
                </c:pt>
                <c:pt idx="47">
                  <c:v>2080.4099120000001</c:v>
                </c:pt>
                <c:pt idx="48">
                  <c:v>2043.9399410000001</c:v>
                </c:pt>
                <c:pt idx="49">
                  <c:v>1940.23999</c:v>
                </c:pt>
                <c:pt idx="50">
                  <c:v>1932.2299800000001</c:v>
                </c:pt>
                <c:pt idx="51">
                  <c:v>2059.73999</c:v>
                </c:pt>
                <c:pt idx="52">
                  <c:v>2065.3000489999999</c:v>
                </c:pt>
                <c:pt idx="53">
                  <c:v>2096.9499510000001</c:v>
                </c:pt>
                <c:pt idx="54">
                  <c:v>2098.860107</c:v>
                </c:pt>
                <c:pt idx="55">
                  <c:v>2173.6000979999999</c:v>
                </c:pt>
                <c:pt idx="56">
                  <c:v>2170.9499510000001</c:v>
                </c:pt>
                <c:pt idx="57">
                  <c:v>2168.2700199999999</c:v>
                </c:pt>
                <c:pt idx="58">
                  <c:v>2126.1499020000001</c:v>
                </c:pt>
                <c:pt idx="59">
                  <c:v>2198.8100589999999</c:v>
                </c:pt>
                <c:pt idx="60">
                  <c:v>2246.1899410000001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C-4D7C-BAD9-2197C4DFBA22}"/>
            </c:ext>
          </c:extLst>
        </c:ser>
        <c:ser>
          <c:idx val="1"/>
          <c:order val="1"/>
          <c:tx>
            <c:v>4-month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data!$I$3:$I$63</c:f>
              <c:numCache>
                <c:formatCode>General</c:formatCode>
                <c:ptCount val="61"/>
                <c:pt idx="3">
                  <c:v>1336.04000875</c:v>
                </c:pt>
                <c:pt idx="4">
                  <c:v>1371.11752325</c:v>
                </c:pt>
                <c:pt idx="5">
                  <c:v>1370.5975037499998</c:v>
                </c:pt>
                <c:pt idx="6">
                  <c:v>1369.7174987500002</c:v>
                </c:pt>
                <c:pt idx="7">
                  <c:v>1362.4299925</c:v>
                </c:pt>
                <c:pt idx="8">
                  <c:v>1364.597473</c:v>
                </c:pt>
                <c:pt idx="9">
                  <c:v>1397.182495</c:v>
                </c:pt>
                <c:pt idx="10">
                  <c:v>1409.682495</c:v>
                </c:pt>
                <c:pt idx="11">
                  <c:v>1418.8975220000002</c:v>
                </c:pt>
                <c:pt idx="12">
                  <c:v>1423.80001825</c:v>
                </c:pt>
                <c:pt idx="13">
                  <c:v>1438.1600034999999</c:v>
                </c:pt>
                <c:pt idx="14">
                  <c:v>1463.7900085000001</c:v>
                </c:pt>
                <c:pt idx="15">
                  <c:v>1502.0424802500002</c:v>
                </c:pt>
                <c:pt idx="16">
                  <c:v>1544.8874814999999</c:v>
                </c:pt>
                <c:pt idx="17">
                  <c:v>1578.0449827500001</c:v>
                </c:pt>
                <c:pt idx="18">
                  <c:v>1600.9449764999999</c:v>
                </c:pt>
                <c:pt idx="19">
                  <c:v>1630.07998625</c:v>
                </c:pt>
                <c:pt idx="20">
                  <c:v>1638.9299925</c:v>
                </c:pt>
                <c:pt idx="21">
                  <c:v>1651.6325072499999</c:v>
                </c:pt>
                <c:pt idx="22">
                  <c:v>1689.1975097499999</c:v>
                </c:pt>
                <c:pt idx="23">
                  <c:v>1719.2175294999997</c:v>
                </c:pt>
                <c:pt idx="24">
                  <c:v>1773.0650330000001</c:v>
                </c:pt>
                <c:pt idx="25">
                  <c:v>1798.3250122499999</c:v>
                </c:pt>
                <c:pt idx="26">
                  <c:v>1824.0524902500001</c:v>
                </c:pt>
                <c:pt idx="27">
                  <c:v>1840.6849670000001</c:v>
                </c:pt>
                <c:pt idx="28">
                  <c:v>1849.5824585</c:v>
                </c:pt>
                <c:pt idx="29">
                  <c:v>1884.8274535</c:v>
                </c:pt>
                <c:pt idx="30">
                  <c:v>1910.0224607499999</c:v>
                </c:pt>
                <c:pt idx="31">
                  <c:v>1924.6049802500002</c:v>
                </c:pt>
                <c:pt idx="32">
                  <c:v>1954.45999125</c:v>
                </c:pt>
                <c:pt idx="33">
                  <c:v>1966.6400144999998</c:v>
                </c:pt>
                <c:pt idx="34">
                  <c:v>1981.0950317500001</c:v>
                </c:pt>
                <c:pt idx="35">
                  <c:v>2015.3175354999998</c:v>
                </c:pt>
                <c:pt idx="36">
                  <c:v>2029.2000122500001</c:v>
                </c:pt>
                <c:pt idx="37">
                  <c:v>2034.875</c:v>
                </c:pt>
                <c:pt idx="38">
                  <c:v>2056.4874877500001</c:v>
                </c:pt>
                <c:pt idx="39">
                  <c:v>2056.5699462500002</c:v>
                </c:pt>
                <c:pt idx="40">
                  <c:v>2063.2224732499999</c:v>
                </c:pt>
                <c:pt idx="41">
                  <c:v>2091.3224489999998</c:v>
                </c:pt>
                <c:pt idx="42">
                  <c:v>2080.9749757499999</c:v>
                </c:pt>
                <c:pt idx="43">
                  <c:v>2089.9625244999997</c:v>
                </c:pt>
                <c:pt idx="44">
                  <c:v>2061.6300354999998</c:v>
                </c:pt>
                <c:pt idx="45">
                  <c:v>2014.7900694999998</c:v>
                </c:pt>
                <c:pt idx="46">
                  <c:v>2018.8525694999998</c:v>
                </c:pt>
                <c:pt idx="47">
                  <c:v>2012.9950255000001</c:v>
                </c:pt>
                <c:pt idx="48">
                  <c:v>2030.9349972499999</c:v>
                </c:pt>
                <c:pt idx="49">
                  <c:v>2035.9874875</c:v>
                </c:pt>
                <c:pt idx="50">
                  <c:v>1999.20495575</c:v>
                </c:pt>
                <c:pt idx="51">
                  <c:v>1994.0374752500002</c:v>
                </c:pt>
                <c:pt idx="52">
                  <c:v>1999.3775022499999</c:v>
                </c:pt>
                <c:pt idx="53">
                  <c:v>2038.5549925</c:v>
                </c:pt>
                <c:pt idx="54">
                  <c:v>2080.2125242500001</c:v>
                </c:pt>
                <c:pt idx="55">
                  <c:v>2108.6775512499999</c:v>
                </c:pt>
                <c:pt idx="56">
                  <c:v>2135.0900267500001</c:v>
                </c:pt>
                <c:pt idx="57">
                  <c:v>2152.920044</c:v>
                </c:pt>
                <c:pt idx="58">
                  <c:v>2159.7424927499997</c:v>
                </c:pt>
                <c:pt idx="59">
                  <c:v>2166.0449830000002</c:v>
                </c:pt>
                <c:pt idx="60">
                  <c:v>2184.8549805000002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C-4D7C-BAD9-2197C4DF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55600"/>
        <c:axId val="1952790080"/>
      </c:lineChart>
      <c:dateAx>
        <c:axId val="195265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0080"/>
        <c:crosses val="autoZero"/>
        <c:auto val="1"/>
        <c:lblOffset val="100"/>
        <c:baseTimeUnit val="days"/>
      </c:dateAx>
      <c:valAx>
        <c:axId val="195279008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Relative strength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data!$A$3:$A$63</c:f>
              <c:numCache>
                <c:formatCode>m/d/yyyy</c:formatCode>
                <c:ptCount val="61"/>
                <c:pt idx="0">
                  <c:v>40886</c:v>
                </c:pt>
                <c:pt idx="1">
                  <c:v>40911</c:v>
                </c:pt>
                <c:pt idx="2">
                  <c:v>40940</c:v>
                </c:pt>
                <c:pt idx="3">
                  <c:v>40969</c:v>
                </c:pt>
                <c:pt idx="4">
                  <c:v>41001</c:v>
                </c:pt>
                <c:pt idx="5">
                  <c:v>41030</c:v>
                </c:pt>
                <c:pt idx="6">
                  <c:v>41061</c:v>
                </c:pt>
                <c:pt idx="7">
                  <c:v>41092</c:v>
                </c:pt>
                <c:pt idx="8">
                  <c:v>41122</c:v>
                </c:pt>
                <c:pt idx="9">
                  <c:v>41156</c:v>
                </c:pt>
                <c:pt idx="10">
                  <c:v>41183</c:v>
                </c:pt>
                <c:pt idx="11">
                  <c:v>41214</c:v>
                </c:pt>
                <c:pt idx="12">
                  <c:v>41246</c:v>
                </c:pt>
                <c:pt idx="13">
                  <c:v>41276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41428</c:v>
                </c:pt>
                <c:pt idx="19">
                  <c:v>41456</c:v>
                </c:pt>
                <c:pt idx="20">
                  <c:v>41487</c:v>
                </c:pt>
                <c:pt idx="21">
                  <c:v>41520</c:v>
                </c:pt>
                <c:pt idx="22">
                  <c:v>41548</c:v>
                </c:pt>
                <c:pt idx="23">
                  <c:v>41579</c:v>
                </c:pt>
                <c:pt idx="24">
                  <c:v>41610</c:v>
                </c:pt>
                <c:pt idx="25">
                  <c:v>41641</c:v>
                </c:pt>
                <c:pt idx="26">
                  <c:v>41673</c:v>
                </c:pt>
                <c:pt idx="27">
                  <c:v>41701</c:v>
                </c:pt>
                <c:pt idx="28">
                  <c:v>41730</c:v>
                </c:pt>
                <c:pt idx="29">
                  <c:v>41760</c:v>
                </c:pt>
                <c:pt idx="30">
                  <c:v>41792</c:v>
                </c:pt>
                <c:pt idx="31">
                  <c:v>41821</c:v>
                </c:pt>
                <c:pt idx="32">
                  <c:v>41852</c:v>
                </c:pt>
                <c:pt idx="33">
                  <c:v>41884</c:v>
                </c:pt>
                <c:pt idx="34">
                  <c:v>41913</c:v>
                </c:pt>
                <c:pt idx="35">
                  <c:v>41946</c:v>
                </c:pt>
                <c:pt idx="36">
                  <c:v>41974</c:v>
                </c:pt>
                <c:pt idx="37">
                  <c:v>42006</c:v>
                </c:pt>
                <c:pt idx="38">
                  <c:v>42037</c:v>
                </c:pt>
                <c:pt idx="39">
                  <c:v>42065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42219</c:v>
                </c:pt>
                <c:pt idx="45">
                  <c:v>42248</c:v>
                </c:pt>
                <c:pt idx="46">
                  <c:v>42278</c:v>
                </c:pt>
                <c:pt idx="47">
                  <c:v>42310</c:v>
                </c:pt>
                <c:pt idx="48">
                  <c:v>42339</c:v>
                </c:pt>
                <c:pt idx="49">
                  <c:v>42373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42492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42646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data!$J$3:$J$63</c:f>
              <c:numCache>
                <c:formatCode>0.0000</c:formatCode>
                <c:ptCount val="61"/>
                <c:pt idx="0">
                  <c:v>4.1904510977821455E-2</c:v>
                </c:pt>
                <c:pt idx="1">
                  <c:v>4.5258531603088917E-2</c:v>
                </c:pt>
                <c:pt idx="2">
                  <c:v>5.1683397435048135E-2</c:v>
                </c:pt>
                <c:pt idx="3">
                  <c:v>5.5389328566664911E-2</c:v>
                </c:pt>
                <c:pt idx="4">
                  <c:v>5.4358443069877846E-2</c:v>
                </c:pt>
                <c:pt idx="5">
                  <c:v>5.7371013045816384E-2</c:v>
                </c:pt>
                <c:pt idx="6">
                  <c:v>5.5787000134523104E-2</c:v>
                </c:pt>
                <c:pt idx="7">
                  <c:v>5.7617423883754959E-2</c:v>
                </c:pt>
                <c:pt idx="8">
                  <c:v>6.1804899628471598E-2</c:v>
                </c:pt>
                <c:pt idx="9">
                  <c:v>6.0511147825323977E-2</c:v>
                </c:pt>
                <c:pt idx="10">
                  <c:v>5.509034750094053E-2</c:v>
                </c:pt>
                <c:pt idx="11">
                  <c:v>5.4254184545943336E-2</c:v>
                </c:pt>
                <c:pt idx="12">
                  <c:v>4.8984765627371647E-2</c:v>
                </c:pt>
                <c:pt idx="13">
                  <c:v>3.9913809799485445E-2</c:v>
                </c:pt>
                <c:pt idx="14">
                  <c:v>3.8478945336399076E-2</c:v>
                </c:pt>
                <c:pt idx="15">
                  <c:v>3.7248304665241289E-2</c:v>
                </c:pt>
                <c:pt idx="16">
                  <c:v>3.6596524707031508E-2</c:v>
                </c:pt>
                <c:pt idx="17">
                  <c:v>3.6655909198620926E-2</c:v>
                </c:pt>
                <c:pt idx="18">
                  <c:v>3.2811920118817589E-2</c:v>
                </c:pt>
                <c:pt idx="19">
                  <c:v>3.5680932719723002E-2</c:v>
                </c:pt>
                <c:pt idx="20">
                  <c:v>3.9919202531373432E-2</c:v>
                </c:pt>
                <c:pt idx="21">
                  <c:v>3.7932878678177247E-2</c:v>
                </c:pt>
                <c:pt idx="22">
                  <c:v>3.981340843207503E-2</c:v>
                </c:pt>
                <c:pt idx="23">
                  <c:v>4.1440073183245024E-2</c:v>
                </c:pt>
                <c:pt idx="24">
                  <c:v>4.0846505341328304E-2</c:v>
                </c:pt>
                <c:pt idx="25">
                  <c:v>3.7792230005181122E-2</c:v>
                </c:pt>
                <c:pt idx="26">
                  <c:v>3.8313716893367461E-2</c:v>
                </c:pt>
                <c:pt idx="27">
                  <c:v>3.880915555909252E-2</c:v>
                </c:pt>
                <c:pt idx="28">
                  <c:v>4.2403709800038096E-2</c:v>
                </c:pt>
                <c:pt idx="29">
                  <c:v>4.4799135679571486E-2</c:v>
                </c:pt>
                <c:pt idx="30">
                  <c:v>4.5177359240266286E-2</c:v>
                </c:pt>
                <c:pt idx="31">
                  <c:v>4.7186935065948538E-2</c:v>
                </c:pt>
                <c:pt idx="32">
                  <c:v>4.8999257872982163E-2</c:v>
                </c:pt>
                <c:pt idx="33">
                  <c:v>4.8921647978773776E-2</c:v>
                </c:pt>
                <c:pt idx="34">
                  <c:v>5.1252918157928207E-2</c:v>
                </c:pt>
                <c:pt idx="35">
                  <c:v>5.5327263893522528E-2</c:v>
                </c:pt>
                <c:pt idx="36">
                  <c:v>5.156571618506979E-2</c:v>
                </c:pt>
                <c:pt idx="37">
                  <c:v>5.6486488937220185E-2</c:v>
                </c:pt>
                <c:pt idx="38">
                  <c:v>5.8943444048467568E-2</c:v>
                </c:pt>
                <c:pt idx="39">
                  <c:v>5.8105094670047791E-2</c:v>
                </c:pt>
                <c:pt idx="40">
                  <c:v>5.794755068090035E-2</c:v>
                </c:pt>
                <c:pt idx="41">
                  <c:v>5.9945925250767064E-2</c:v>
                </c:pt>
                <c:pt idx="42">
                  <c:v>5.8952990723727762E-2</c:v>
                </c:pt>
                <c:pt idx="43">
                  <c:v>5.5908122804056014E-2</c:v>
                </c:pt>
                <c:pt idx="44">
                  <c:v>5.5692497131400363E-2</c:v>
                </c:pt>
                <c:pt idx="45">
                  <c:v>5.5957161282502006E-2</c:v>
                </c:pt>
                <c:pt idx="46">
                  <c:v>5.5979160419662707E-2</c:v>
                </c:pt>
                <c:pt idx="47">
                  <c:v>5.5626158735586718E-2</c:v>
                </c:pt>
                <c:pt idx="48">
                  <c:v>5.0377715574960721E-2</c:v>
                </c:pt>
                <c:pt idx="49">
                  <c:v>4.907712318618894E-2</c:v>
                </c:pt>
                <c:pt idx="50">
                  <c:v>4.9217123212217211E-2</c:v>
                </c:pt>
                <c:pt idx="51">
                  <c:v>5.204364702362263E-2</c:v>
                </c:pt>
                <c:pt idx="52">
                  <c:v>4.4641136790095536E-2</c:v>
                </c:pt>
                <c:pt idx="53">
                  <c:v>4.7123023109291173E-2</c:v>
                </c:pt>
                <c:pt idx="54">
                  <c:v>4.5071709488640067E-2</c:v>
                </c:pt>
                <c:pt idx="55">
                  <c:v>4.7441606252632773E-2</c:v>
                </c:pt>
                <c:pt idx="56">
                  <c:v>4.8622971225742453E-2</c:v>
                </c:pt>
                <c:pt idx="57">
                  <c:v>5.1872018227692884E-2</c:v>
                </c:pt>
                <c:pt idx="58">
                  <c:v>5.3128914802169955E-2</c:v>
                </c:pt>
                <c:pt idx="59">
                  <c:v>5.0263548935310744E-2</c:v>
                </c:pt>
                <c:pt idx="60">
                  <c:v>4.9915637566288966E-2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0-4CC4-A3BB-E0F6BC25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55600"/>
        <c:axId val="1952790080"/>
      </c:lineChart>
      <c:dateAx>
        <c:axId val="195265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0080"/>
        <c:crosses val="autoZero"/>
        <c:auto val="1"/>
        <c:lblOffset val="100"/>
        <c:baseTimeUnit val="days"/>
      </c:dateAx>
      <c:valAx>
        <c:axId val="1952790080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85E7-84DE-4FE2-A2CB-58E85EB7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39471-40A1-4403-902E-68E3E940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D5030-25E9-421F-B5FA-35045D20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B4E13-0227-40E8-8BA8-F0B8A1F8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342900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1C62C-FDE1-4219-83D2-E302C74D3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62" totalsRowShown="0">
  <autoFilter ref="A1:K62"/>
  <tableColumns count="11">
    <tableColumn id="6" name="Date" dataDxfId="8"/>
    <tableColumn id="5" name="AAPL"/>
    <tableColumn id="4" name="S&amp;P"/>
    <tableColumn id="1" name="AAPL2"/>
    <tableColumn id="2" name="Increase" dataDxfId="9">
      <calculatedColumnFormula>D2-D1</calculatedColumnFormula>
    </tableColumn>
    <tableColumn id="3" name="PctChange" dataDxfId="7" dataCellStyle="Percent">
      <calculatedColumnFormula>E2/D1</calculatedColumnFormula>
    </tableColumn>
    <tableColumn id="7" name="AAPL fwd 2-month ret" dataDxfId="6" dataCellStyle="Percent">
      <calculatedColumnFormula>(B4-B2)/B2</calculatedColumnFormula>
    </tableColumn>
    <tableColumn id="8" name="S&amp;P fwd 2-month ret" dataDxfId="5">
      <calculatedColumnFormula>(C4-C2)/C2</calculatedColumnFormula>
    </tableColumn>
    <tableColumn id="9" name="2-month ret diff" dataDxfId="4">
      <calculatedColumnFormula>G2-H2</calculatedColumnFormula>
    </tableColumn>
    <tableColumn id="10" name="ExceedsAndOutperforms" dataDxfId="2">
      <calculatedColumnFormula>AND($F2&gt;0.01, $I2&gt;0)</calculatedColumnFormula>
    </tableColumn>
    <tableColumn id="11" name="UnderAndUnderPerf" dataDxfId="1">
      <calculatedColumnFormula>AND($F2&lt;-0.01, $I2&lt;0)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1:R2" totalsRowShown="0">
  <autoFilter ref="M1:R2"/>
  <tableColumns count="6">
    <tableColumn id="1" name="StrChg Over 1pct">
      <calculatedColumnFormula>COUNTIF(Table1[PctChange],"&gt;.01")</calculatedColumnFormula>
    </tableColumn>
    <tableColumn id="2" name="Outperforms">
      <calculatedColumnFormula>COUNTIF(Table1[ExceedsAndOutperforms],"=TRUE")</calculatedColumnFormula>
    </tableColumn>
    <tableColumn id="3" name="OutperfPct" dataDxfId="3" dataCellStyle="Percent">
      <calculatedColumnFormula>N2/M2</calculatedColumnFormula>
    </tableColumn>
    <tableColumn id="4" name="StrChg Under -1 pct">
      <calculatedColumnFormula>COUNTIF(Table1[PctChange],"&lt;-.01")</calculatedColumnFormula>
    </tableColumn>
    <tableColumn id="5" name="Underperforms">
      <calculatedColumnFormula>COUNTIF(Table1[UnderAndUnderPerf],"=TRUE")</calculatedColumnFormula>
    </tableColumn>
    <tableColumn id="6" name="UnderPerfPct" dataDxfId="0" dataCellStyle="Percent">
      <calculatedColumnFormula>Q2/P2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3" workbookViewId="0">
      <selection activeCell="E3" sqref="E3:E63"/>
    </sheetView>
  </sheetViews>
  <sheetFormatPr defaultColWidth="11.19921875" defaultRowHeight="15.6" x14ac:dyDescent="0.3"/>
  <sheetData>
    <row r="1" spans="1:13" ht="16.2" thickBot="1" x14ac:dyDescent="0.35">
      <c r="F1" s="13" t="s">
        <v>4</v>
      </c>
      <c r="G1" s="13"/>
      <c r="H1" s="13"/>
      <c r="I1" s="13"/>
      <c r="J1" s="13" t="s">
        <v>5</v>
      </c>
      <c r="K1" s="13"/>
      <c r="L1" s="13"/>
      <c r="M1" s="4"/>
    </row>
    <row r="2" spans="1:13" ht="16.2" thickBot="1" x14ac:dyDescent="0.35">
      <c r="B2" s="2" t="s">
        <v>0</v>
      </c>
      <c r="C2" s="2" t="s">
        <v>1</v>
      </c>
      <c r="D2" s="2" t="s">
        <v>2</v>
      </c>
      <c r="E2" s="2" t="s">
        <v>3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0</v>
      </c>
      <c r="K2" s="5" t="s">
        <v>1</v>
      </c>
      <c r="L2" s="5" t="s">
        <v>2</v>
      </c>
      <c r="M2" s="4"/>
    </row>
    <row r="3" spans="1:13" ht="16.2" thickBot="1" x14ac:dyDescent="0.35">
      <c r="A3" s="1">
        <v>40886</v>
      </c>
      <c r="B3">
        <v>52.699112</v>
      </c>
      <c r="C3">
        <v>15.252862</v>
      </c>
      <c r="D3">
        <v>64.735634000000005</v>
      </c>
      <c r="E3">
        <v>1257.599976</v>
      </c>
      <c r="F3" s="6"/>
      <c r="G3" s="7"/>
      <c r="H3" s="7"/>
      <c r="I3" s="8"/>
      <c r="J3" s="12">
        <f>B3/$E3</f>
        <v>4.1904510977821455E-2</v>
      </c>
      <c r="K3" s="12">
        <f t="shared" ref="K3:L18" si="0">C3/$E3</f>
        <v>1.2128548259450667E-2</v>
      </c>
      <c r="L3" s="12">
        <f t="shared" si="0"/>
        <v>5.1475536923833408E-2</v>
      </c>
      <c r="M3" s="3"/>
    </row>
    <row r="4" spans="1:13" ht="16.2" thickBot="1" x14ac:dyDescent="0.35">
      <c r="A4" s="1">
        <v>40911</v>
      </c>
      <c r="B4">
        <v>59.397751</v>
      </c>
      <c r="C4">
        <v>15.934174000000001</v>
      </c>
      <c r="D4">
        <v>65.468163000000004</v>
      </c>
      <c r="E4">
        <v>1312.410034</v>
      </c>
      <c r="F4" s="9"/>
      <c r="G4" s="10"/>
      <c r="H4" s="10"/>
      <c r="I4" s="11"/>
      <c r="J4" s="12">
        <f t="shared" ref="J4:J63" si="1">B4/$E4</f>
        <v>4.5258531603088917E-2</v>
      </c>
      <c r="K4" s="12">
        <f t="shared" si="0"/>
        <v>1.2141155269466646E-2</v>
      </c>
      <c r="L4" s="12">
        <f t="shared" si="0"/>
        <v>4.9883924462589109E-2</v>
      </c>
    </row>
    <row r="5" spans="1:13" ht="16.2" thickBot="1" x14ac:dyDescent="0.35">
      <c r="A5" s="1">
        <v>40940</v>
      </c>
      <c r="B5">
        <v>70.582984999999994</v>
      </c>
      <c r="C5">
        <v>16.367228999999998</v>
      </c>
      <c r="D5">
        <v>66.537041000000002</v>
      </c>
      <c r="E5">
        <v>1365.6800539999999</v>
      </c>
      <c r="F5" s="9"/>
      <c r="G5" s="10"/>
      <c r="H5" s="10"/>
      <c r="I5" s="11"/>
      <c r="J5" s="12">
        <f t="shared" si="1"/>
        <v>5.1683397435048135E-2</v>
      </c>
      <c r="K5" s="12">
        <f t="shared" si="0"/>
        <v>1.198467309532808E-2</v>
      </c>
      <c r="L5" s="12">
        <f t="shared" si="0"/>
        <v>4.872081188058415E-2</v>
      </c>
    </row>
    <row r="6" spans="1:13" ht="16.2" thickBot="1" x14ac:dyDescent="0.35">
      <c r="A6" s="1">
        <v>40969</v>
      </c>
      <c r="B6">
        <v>78.014206000000001</v>
      </c>
      <c r="C6">
        <v>17.243586000000001</v>
      </c>
      <c r="D6">
        <v>66.022148000000001</v>
      </c>
      <c r="E6">
        <v>1408.469971</v>
      </c>
      <c r="F6" s="9">
        <f>AVERAGE(B3:B6)</f>
        <v>65.173513499999999</v>
      </c>
      <c r="G6" s="9">
        <f t="shared" ref="G6:I6" si="2">AVERAGE(C3:C6)</f>
        <v>16.199462750000002</v>
      </c>
      <c r="H6" s="9">
        <f t="shared" si="2"/>
        <v>65.690746500000003</v>
      </c>
      <c r="I6" s="9">
        <f t="shared" si="2"/>
        <v>1336.04000875</v>
      </c>
      <c r="J6" s="12">
        <f t="shared" si="1"/>
        <v>5.5389328566664911E-2</v>
      </c>
      <c r="K6" s="12">
        <f t="shared" si="0"/>
        <v>1.2242778586012183E-2</v>
      </c>
      <c r="L6" s="12">
        <f t="shared" si="0"/>
        <v>4.6875083856509146E-2</v>
      </c>
    </row>
    <row r="7" spans="1:13" ht="16.2" thickBot="1" x14ac:dyDescent="0.35">
      <c r="A7" s="1">
        <v>41001</v>
      </c>
      <c r="B7">
        <v>75.988213000000002</v>
      </c>
      <c r="C7">
        <v>16.822592</v>
      </c>
      <c r="D7">
        <v>68.179389999999998</v>
      </c>
      <c r="E7">
        <v>1397.910034</v>
      </c>
      <c r="F7" s="9">
        <f>AVERAGE(B4:B7)</f>
        <v>70.995788750000003</v>
      </c>
      <c r="G7" s="9">
        <f t="shared" ref="G7:I22" si="3">AVERAGE(C4:C7)</f>
        <v>16.59189525</v>
      </c>
      <c r="H7" s="9">
        <f t="shared" si="3"/>
        <v>66.551685500000005</v>
      </c>
      <c r="I7" s="9">
        <f t="shared" si="3"/>
        <v>1371.11752325</v>
      </c>
      <c r="J7" s="12">
        <f t="shared" si="1"/>
        <v>5.4358443069877846E-2</v>
      </c>
      <c r="K7" s="12">
        <f t="shared" si="0"/>
        <v>1.2034102045797319E-2</v>
      </c>
      <c r="L7" s="12">
        <f t="shared" si="0"/>
        <v>4.877237328707807E-2</v>
      </c>
    </row>
    <row r="8" spans="1:13" ht="16.2" thickBot="1" x14ac:dyDescent="0.35">
      <c r="A8" s="1">
        <v>41030</v>
      </c>
      <c r="B8">
        <v>75.174957000000006</v>
      </c>
      <c r="C8">
        <v>16.401596000000001</v>
      </c>
      <c r="D8">
        <v>62.159179999999999</v>
      </c>
      <c r="E8">
        <v>1310.329956</v>
      </c>
      <c r="F8" s="9">
        <f t="shared" ref="F8:F63" si="4">AVERAGE(B5:B8)</f>
        <v>74.940090249999997</v>
      </c>
      <c r="G8" s="9">
        <f t="shared" si="3"/>
        <v>16.70875075</v>
      </c>
      <c r="H8" s="9">
        <f t="shared" si="3"/>
        <v>65.724439750000002</v>
      </c>
      <c r="I8" s="9">
        <f t="shared" si="3"/>
        <v>1370.5975037499998</v>
      </c>
      <c r="J8" s="12">
        <f t="shared" si="1"/>
        <v>5.7371013045816384E-2</v>
      </c>
      <c r="K8" s="12">
        <f t="shared" si="0"/>
        <v>1.251714953542587E-2</v>
      </c>
      <c r="L8" s="12">
        <f t="shared" si="0"/>
        <v>4.7437807336520969E-2</v>
      </c>
    </row>
    <row r="9" spans="1:13" ht="16.2" thickBot="1" x14ac:dyDescent="0.35">
      <c r="A9" s="1">
        <v>41061</v>
      </c>
      <c r="B9">
        <v>75.990821999999994</v>
      </c>
      <c r="C9">
        <v>18.108381000000001</v>
      </c>
      <c r="D9">
        <v>66.347183000000001</v>
      </c>
      <c r="E9">
        <v>1362.160034</v>
      </c>
      <c r="F9" s="9">
        <f t="shared" si="4"/>
        <v>76.292049500000005</v>
      </c>
      <c r="G9" s="9">
        <f t="shared" si="3"/>
        <v>17.14403875</v>
      </c>
      <c r="H9" s="9">
        <f t="shared" si="3"/>
        <v>65.676975249999998</v>
      </c>
      <c r="I9" s="9">
        <f t="shared" si="3"/>
        <v>1369.7174987500002</v>
      </c>
      <c r="J9" s="12">
        <f t="shared" si="1"/>
        <v>5.5787000134523104E-2</v>
      </c>
      <c r="K9" s="12">
        <f t="shared" si="0"/>
        <v>1.3293871900517088E-2</v>
      </c>
      <c r="L9" s="12">
        <f t="shared" si="0"/>
        <v>4.8707333458588319E-2</v>
      </c>
    </row>
    <row r="10" spans="1:13" ht="16.2" thickBot="1" x14ac:dyDescent="0.35">
      <c r="A10" s="1">
        <v>41092</v>
      </c>
      <c r="B10">
        <v>79.472862000000006</v>
      </c>
      <c r="C10">
        <v>18.030177999999999</v>
      </c>
      <c r="D10">
        <v>65.998924000000002</v>
      </c>
      <c r="E10">
        <v>1379.3199460000001</v>
      </c>
      <c r="F10" s="9">
        <f t="shared" si="4"/>
        <v>76.656713500000009</v>
      </c>
      <c r="G10" s="9">
        <f t="shared" si="3"/>
        <v>17.34068675</v>
      </c>
      <c r="H10" s="9">
        <f t="shared" si="3"/>
        <v>65.671169250000005</v>
      </c>
      <c r="I10" s="9">
        <f t="shared" si="3"/>
        <v>1362.4299925</v>
      </c>
      <c r="J10" s="12">
        <f t="shared" si="1"/>
        <v>5.7617423883754959E-2</v>
      </c>
      <c r="K10" s="12">
        <f t="shared" si="0"/>
        <v>1.3071788059244086E-2</v>
      </c>
      <c r="L10" s="12">
        <f t="shared" si="0"/>
        <v>4.7848886831076104E-2</v>
      </c>
    </row>
    <row r="11" spans="1:13" ht="16.2" thickBot="1" x14ac:dyDescent="0.35">
      <c r="A11" s="1">
        <v>41122</v>
      </c>
      <c r="B11">
        <v>86.933532999999997</v>
      </c>
      <c r="C11">
        <v>17.995419999999999</v>
      </c>
      <c r="D11">
        <v>64.139938000000001</v>
      </c>
      <c r="E11">
        <v>1406.579956</v>
      </c>
      <c r="F11" s="9">
        <f t="shared" si="4"/>
        <v>79.393043500000005</v>
      </c>
      <c r="G11" s="9">
        <f t="shared" si="3"/>
        <v>17.633893750000002</v>
      </c>
      <c r="H11" s="9">
        <f t="shared" si="3"/>
        <v>64.661306249999996</v>
      </c>
      <c r="I11" s="9">
        <f t="shared" si="3"/>
        <v>1364.597473</v>
      </c>
      <c r="J11" s="12">
        <f t="shared" si="1"/>
        <v>6.1804899628471598E-2</v>
      </c>
      <c r="K11" s="12">
        <f t="shared" si="0"/>
        <v>1.2793741246800477E-2</v>
      </c>
      <c r="L11" s="12">
        <f t="shared" si="0"/>
        <v>4.5599923222565814E-2</v>
      </c>
    </row>
    <row r="12" spans="1:13" ht="16.2" thickBot="1" x14ac:dyDescent="0.35">
      <c r="A12" s="1">
        <v>41156</v>
      </c>
      <c r="B12">
        <v>87.176597999999998</v>
      </c>
      <c r="C12">
        <v>19.883972</v>
      </c>
      <c r="D12">
        <v>62.522961000000002</v>
      </c>
      <c r="E12">
        <v>1440.670044</v>
      </c>
      <c r="F12" s="9">
        <f t="shared" si="4"/>
        <v>82.393453750000006</v>
      </c>
      <c r="G12" s="9">
        <f t="shared" si="3"/>
        <v>18.504487749999999</v>
      </c>
      <c r="H12" s="9">
        <f t="shared" si="3"/>
        <v>64.7522515</v>
      </c>
      <c r="I12" s="9">
        <f t="shared" si="3"/>
        <v>1397.182495</v>
      </c>
      <c r="J12" s="12">
        <f t="shared" si="1"/>
        <v>6.0511147825323977E-2</v>
      </c>
      <c r="K12" s="12">
        <f t="shared" si="0"/>
        <v>1.3801891753640156E-2</v>
      </c>
      <c r="L12" s="12">
        <f t="shared" si="0"/>
        <v>4.3398529219366488E-2</v>
      </c>
    </row>
    <row r="13" spans="1:13" ht="16.2" thickBot="1" x14ac:dyDescent="0.35">
      <c r="A13" s="1">
        <v>41183</v>
      </c>
      <c r="B13">
        <v>77.796386999999996</v>
      </c>
      <c r="C13">
        <v>18.439298999999998</v>
      </c>
      <c r="D13">
        <v>63.277549999999998</v>
      </c>
      <c r="E13">
        <v>1412.160034</v>
      </c>
      <c r="F13" s="9">
        <f t="shared" si="4"/>
        <v>82.844844999999992</v>
      </c>
      <c r="G13" s="9">
        <f t="shared" si="3"/>
        <v>18.587217250000002</v>
      </c>
      <c r="H13" s="9">
        <f t="shared" si="3"/>
        <v>63.984843250000004</v>
      </c>
      <c r="I13" s="9">
        <f t="shared" si="3"/>
        <v>1409.682495</v>
      </c>
      <c r="J13" s="12">
        <f t="shared" si="1"/>
        <v>5.509034750094053E-2</v>
      </c>
      <c r="K13" s="12">
        <f t="shared" si="0"/>
        <v>1.305751370669367E-2</v>
      </c>
      <c r="L13" s="12">
        <f t="shared" si="0"/>
        <v>4.4809050303430409E-2</v>
      </c>
    </row>
    <row r="14" spans="1:13" ht="16.2" thickBot="1" x14ac:dyDescent="0.35">
      <c r="A14" s="1">
        <v>41214</v>
      </c>
      <c r="B14">
        <v>76.833693999999994</v>
      </c>
      <c r="C14">
        <v>18.500586999999999</v>
      </c>
      <c r="D14">
        <v>67.137259999999998</v>
      </c>
      <c r="E14">
        <v>1416.1800539999999</v>
      </c>
      <c r="F14" s="9">
        <f t="shared" si="4"/>
        <v>82.185052999999996</v>
      </c>
      <c r="G14" s="9">
        <f t="shared" si="3"/>
        <v>18.704819499999999</v>
      </c>
      <c r="H14" s="9">
        <f t="shared" si="3"/>
        <v>64.269427250000007</v>
      </c>
      <c r="I14" s="9">
        <f t="shared" si="3"/>
        <v>1418.8975220000002</v>
      </c>
      <c r="J14" s="12">
        <f t="shared" si="1"/>
        <v>5.4254184545943336E-2</v>
      </c>
      <c r="K14" s="12">
        <f t="shared" si="0"/>
        <v>1.3063725158213534E-2</v>
      </c>
      <c r="L14" s="12">
        <f t="shared" si="0"/>
        <v>4.7407291050577102E-2</v>
      </c>
    </row>
    <row r="15" spans="1:13" ht="16.2" thickBot="1" x14ac:dyDescent="0.35">
      <c r="A15" s="1">
        <v>41246</v>
      </c>
      <c r="B15">
        <v>69.861580000000004</v>
      </c>
      <c r="C15">
        <v>18.545725000000001</v>
      </c>
      <c r="D15">
        <v>68.113410999999999</v>
      </c>
      <c r="E15">
        <v>1426.1899410000001</v>
      </c>
      <c r="F15" s="9">
        <f t="shared" si="4"/>
        <v>77.917064749999994</v>
      </c>
      <c r="G15" s="9">
        <f t="shared" si="3"/>
        <v>18.842395750000001</v>
      </c>
      <c r="H15" s="9">
        <f t="shared" si="3"/>
        <v>65.262795499999996</v>
      </c>
      <c r="I15" s="9">
        <f t="shared" si="3"/>
        <v>1423.80001825</v>
      </c>
      <c r="J15" s="12">
        <f t="shared" si="1"/>
        <v>4.8984765627371647E-2</v>
      </c>
      <c r="K15" s="12">
        <f t="shared" si="0"/>
        <v>1.300368518024767E-2</v>
      </c>
      <c r="L15" s="12">
        <f t="shared" si="0"/>
        <v>4.7759003932001505E-2</v>
      </c>
    </row>
    <row r="16" spans="1:13" ht="16.2" thickBot="1" x14ac:dyDescent="0.35">
      <c r="A16" s="1">
        <v>41276</v>
      </c>
      <c r="B16">
        <v>59.795276999999999</v>
      </c>
      <c r="C16">
        <v>19.685504999999999</v>
      </c>
      <c r="D16">
        <v>66.766693000000004</v>
      </c>
      <c r="E16">
        <v>1498.1099850000001</v>
      </c>
      <c r="F16" s="9">
        <f t="shared" si="4"/>
        <v>71.071734499999991</v>
      </c>
      <c r="G16" s="9">
        <f t="shared" si="3"/>
        <v>18.792779000000003</v>
      </c>
      <c r="H16" s="9">
        <f t="shared" si="3"/>
        <v>66.323728499999987</v>
      </c>
      <c r="I16" s="9">
        <f t="shared" si="3"/>
        <v>1438.1600034999999</v>
      </c>
      <c r="J16" s="12">
        <f t="shared" si="1"/>
        <v>3.9913809799485445E-2</v>
      </c>
      <c r="K16" s="12">
        <f t="shared" si="0"/>
        <v>1.3140226817191928E-2</v>
      </c>
      <c r="L16" s="12">
        <f t="shared" si="0"/>
        <v>4.4567283890040957E-2</v>
      </c>
    </row>
    <row r="17" spans="1:12" ht="16.2" thickBot="1" x14ac:dyDescent="0.35">
      <c r="A17" s="1">
        <v>41306</v>
      </c>
      <c r="B17">
        <v>58.283290999999998</v>
      </c>
      <c r="C17">
        <v>20.683916</v>
      </c>
      <c r="D17">
        <v>69.951781999999994</v>
      </c>
      <c r="E17">
        <v>1514.6800539999999</v>
      </c>
      <c r="F17" s="9">
        <f t="shared" si="4"/>
        <v>66.1934605</v>
      </c>
      <c r="G17" s="9">
        <f t="shared" si="3"/>
        <v>19.353933250000001</v>
      </c>
      <c r="H17" s="9">
        <f t="shared" si="3"/>
        <v>67.992286500000006</v>
      </c>
      <c r="I17" s="9">
        <f t="shared" si="3"/>
        <v>1463.7900085000001</v>
      </c>
      <c r="J17" s="12">
        <f t="shared" si="1"/>
        <v>3.8478945336399076E-2</v>
      </c>
      <c r="K17" s="12">
        <f t="shared" si="0"/>
        <v>1.3655633706522684E-2</v>
      </c>
      <c r="L17" s="12">
        <f t="shared" si="0"/>
        <v>4.6182546482519404E-2</v>
      </c>
    </row>
    <row r="18" spans="1:12" ht="16.2" thickBot="1" x14ac:dyDescent="0.35">
      <c r="A18" s="1">
        <v>41334</v>
      </c>
      <c r="B18">
        <v>58.449665000000003</v>
      </c>
      <c r="C18">
        <v>20.594839</v>
      </c>
      <c r="D18">
        <v>78.093117000000007</v>
      </c>
      <c r="E18">
        <v>1569.1899410000001</v>
      </c>
      <c r="F18" s="9">
        <f t="shared" si="4"/>
        <v>61.597453250000001</v>
      </c>
      <c r="G18" s="9">
        <f t="shared" si="3"/>
        <v>19.87749625</v>
      </c>
      <c r="H18" s="9">
        <f t="shared" si="3"/>
        <v>70.731250750000001</v>
      </c>
      <c r="I18" s="9">
        <f t="shared" si="3"/>
        <v>1502.0424802500002</v>
      </c>
      <c r="J18" s="12">
        <f t="shared" si="1"/>
        <v>3.7248304665241289E-2</v>
      </c>
      <c r="K18" s="12">
        <f t="shared" si="0"/>
        <v>1.3124503581048637E-2</v>
      </c>
      <c r="L18" s="12">
        <f t="shared" si="0"/>
        <v>4.9766516442383953E-2</v>
      </c>
    </row>
    <row r="19" spans="1:12" ht="16.2" thickBot="1" x14ac:dyDescent="0.35">
      <c r="A19" s="1">
        <v>41365</v>
      </c>
      <c r="B19">
        <v>58.465508</v>
      </c>
      <c r="C19">
        <v>19.855492000000002</v>
      </c>
      <c r="D19">
        <v>83.150749000000005</v>
      </c>
      <c r="E19">
        <v>1597.5699460000001</v>
      </c>
      <c r="F19" s="9">
        <f t="shared" si="4"/>
        <v>58.74843525</v>
      </c>
      <c r="G19" s="9">
        <f t="shared" si="3"/>
        <v>20.204938000000002</v>
      </c>
      <c r="H19" s="9">
        <f t="shared" si="3"/>
        <v>74.490585250000009</v>
      </c>
      <c r="I19" s="9">
        <f t="shared" si="3"/>
        <v>1544.8874814999999</v>
      </c>
      <c r="J19" s="12">
        <f t="shared" si="1"/>
        <v>3.6596524707031508E-2</v>
      </c>
      <c r="K19" s="12">
        <f t="shared" ref="K19:K63" si="5">C19/$E19</f>
        <v>1.2428558793130927E-2</v>
      </c>
      <c r="L19" s="12">
        <f t="shared" ref="L19:L63" si="6">D19/$E19</f>
        <v>5.2048268188941003E-2</v>
      </c>
    </row>
    <row r="20" spans="1:12" ht="16.2" thickBot="1" x14ac:dyDescent="0.35">
      <c r="A20" s="1">
        <v>41395</v>
      </c>
      <c r="B20">
        <v>59.776257000000001</v>
      </c>
      <c r="C20">
        <v>20.772995000000002</v>
      </c>
      <c r="D20">
        <v>90.536392000000006</v>
      </c>
      <c r="E20">
        <v>1630.73999</v>
      </c>
      <c r="F20" s="9">
        <f t="shared" si="4"/>
        <v>58.743680249999997</v>
      </c>
      <c r="G20" s="9">
        <f t="shared" si="3"/>
        <v>20.476810499999999</v>
      </c>
      <c r="H20" s="9">
        <f t="shared" si="3"/>
        <v>80.433009999999996</v>
      </c>
      <c r="I20" s="9">
        <f t="shared" si="3"/>
        <v>1578.0449827500001</v>
      </c>
      <c r="J20" s="12">
        <f t="shared" si="1"/>
        <v>3.6655909198620926E-2</v>
      </c>
      <c r="K20" s="12">
        <f t="shared" si="5"/>
        <v>1.2738385718988839E-2</v>
      </c>
      <c r="L20" s="12">
        <f t="shared" si="6"/>
        <v>5.55185943529845E-2</v>
      </c>
    </row>
    <row r="21" spans="1:12" ht="16.2" thickBot="1" x14ac:dyDescent="0.35">
      <c r="A21" s="1">
        <v>41428</v>
      </c>
      <c r="B21">
        <v>52.705131999999999</v>
      </c>
      <c r="C21">
        <v>20.822174</v>
      </c>
      <c r="D21">
        <v>93.663391000000004</v>
      </c>
      <c r="E21">
        <v>1606.280029</v>
      </c>
      <c r="F21" s="9">
        <f t="shared" si="4"/>
        <v>57.349140500000004</v>
      </c>
      <c r="G21" s="9">
        <f t="shared" si="3"/>
        <v>20.511375000000001</v>
      </c>
      <c r="H21" s="9">
        <f t="shared" si="3"/>
        <v>86.360912250000013</v>
      </c>
      <c r="I21" s="9">
        <f t="shared" si="3"/>
        <v>1600.9449764999999</v>
      </c>
      <c r="J21" s="12">
        <f t="shared" si="1"/>
        <v>3.2811920118817589E-2</v>
      </c>
      <c r="K21" s="12">
        <f t="shared" si="5"/>
        <v>1.2962978823165086E-2</v>
      </c>
      <c r="L21" s="12">
        <f t="shared" si="6"/>
        <v>5.8310748629745932E-2</v>
      </c>
    </row>
    <row r="22" spans="1:12" ht="16.2" thickBot="1" x14ac:dyDescent="0.35">
      <c r="A22" s="1">
        <v>41456</v>
      </c>
      <c r="B22">
        <v>60.148417999999999</v>
      </c>
      <c r="C22">
        <v>21.881689000000001</v>
      </c>
      <c r="D22">
        <v>96.095489999999998</v>
      </c>
      <c r="E22">
        <v>1685.7299800000001</v>
      </c>
      <c r="F22" s="9">
        <f t="shared" si="4"/>
        <v>57.77382875</v>
      </c>
      <c r="G22" s="9">
        <f t="shared" si="3"/>
        <v>20.833087500000005</v>
      </c>
      <c r="H22" s="9">
        <f t="shared" si="3"/>
        <v>90.861505499999993</v>
      </c>
      <c r="I22" s="9">
        <f t="shared" si="3"/>
        <v>1630.07998625</v>
      </c>
      <c r="J22" s="12">
        <f t="shared" si="1"/>
        <v>3.5680932719723002E-2</v>
      </c>
      <c r="K22" s="12">
        <f t="shared" si="5"/>
        <v>1.2980542115054512E-2</v>
      </c>
      <c r="L22" s="12">
        <f t="shared" si="6"/>
        <v>5.7005268423831433E-2</v>
      </c>
    </row>
    <row r="23" spans="1:12" ht="16.2" thickBot="1" x14ac:dyDescent="0.35">
      <c r="A23" s="1">
        <v>41487</v>
      </c>
      <c r="B23">
        <v>65.186858999999998</v>
      </c>
      <c r="C23">
        <v>20.777279</v>
      </c>
      <c r="D23">
        <v>95.449066000000002</v>
      </c>
      <c r="E23">
        <v>1632.969971</v>
      </c>
      <c r="F23" s="9">
        <f t="shared" si="4"/>
        <v>59.454166499999999</v>
      </c>
      <c r="G23" s="9">
        <f t="shared" ref="G23:G63" si="7">AVERAGE(C20:C23)</f>
        <v>21.06353425</v>
      </c>
      <c r="H23" s="9">
        <f t="shared" ref="H23:H63" si="8">AVERAGE(D20:D23)</f>
        <v>93.936084750000006</v>
      </c>
      <c r="I23" s="9">
        <f t="shared" ref="I23:I63" si="9">AVERAGE(E20:E23)</f>
        <v>1638.9299925</v>
      </c>
      <c r="J23" s="12">
        <f t="shared" si="1"/>
        <v>3.9919202531373432E-2</v>
      </c>
      <c r="K23" s="12">
        <f t="shared" si="5"/>
        <v>1.2723613642004934E-2</v>
      </c>
      <c r="L23" s="12">
        <f t="shared" si="6"/>
        <v>5.8451207122656883E-2</v>
      </c>
    </row>
    <row r="24" spans="1:12" ht="16.2" thickBot="1" x14ac:dyDescent="0.35">
      <c r="A24" s="1">
        <v>41520</v>
      </c>
      <c r="B24">
        <v>63.786034000000001</v>
      </c>
      <c r="C24">
        <v>21.615905999999999</v>
      </c>
      <c r="D24">
        <v>107.922104</v>
      </c>
      <c r="E24">
        <v>1681.5500489999999</v>
      </c>
      <c r="F24" s="9">
        <f t="shared" si="4"/>
        <v>60.456610750000003</v>
      </c>
      <c r="G24" s="9">
        <f t="shared" si="7"/>
        <v>21.274262</v>
      </c>
      <c r="H24" s="9">
        <f t="shared" si="8"/>
        <v>98.282512749999995</v>
      </c>
      <c r="I24" s="9">
        <f t="shared" si="9"/>
        <v>1651.6325072499999</v>
      </c>
      <c r="J24" s="12">
        <f t="shared" si="1"/>
        <v>3.7932878678177247E-2</v>
      </c>
      <c r="K24" s="12">
        <f t="shared" si="5"/>
        <v>1.2854750301874602E-2</v>
      </c>
      <c r="L24" s="12">
        <f t="shared" si="6"/>
        <v>6.418013193492525E-2</v>
      </c>
    </row>
    <row r="25" spans="1:12" ht="16.2" thickBot="1" x14ac:dyDescent="0.35">
      <c r="A25" s="1">
        <v>41548</v>
      </c>
      <c r="B25">
        <v>69.933846000000003</v>
      </c>
      <c r="C25">
        <v>23.651727999999999</v>
      </c>
      <c r="D25">
        <v>119.862419</v>
      </c>
      <c r="E25">
        <v>1756.540039</v>
      </c>
      <c r="F25" s="9">
        <f t="shared" si="4"/>
        <v>64.763789250000002</v>
      </c>
      <c r="G25" s="9">
        <f t="shared" si="7"/>
        <v>21.981650500000001</v>
      </c>
      <c r="H25" s="9">
        <f t="shared" si="8"/>
        <v>104.83226974999999</v>
      </c>
      <c r="I25" s="9">
        <f t="shared" si="9"/>
        <v>1689.1975097499999</v>
      </c>
      <c r="J25" s="12">
        <f t="shared" si="1"/>
        <v>3.981340843207503E-2</v>
      </c>
      <c r="K25" s="12">
        <f t="shared" si="5"/>
        <v>1.3464952392127054E-2</v>
      </c>
      <c r="L25" s="12">
        <f t="shared" si="6"/>
        <v>6.8237794948436126E-2</v>
      </c>
    </row>
    <row r="26" spans="1:12" ht="16.2" thickBot="1" x14ac:dyDescent="0.35">
      <c r="A26" s="1">
        <v>41579</v>
      </c>
      <c r="B26">
        <v>74.832901000000007</v>
      </c>
      <c r="C26">
        <v>24.122229000000001</v>
      </c>
      <c r="D26">
        <v>123.756111</v>
      </c>
      <c r="E26">
        <v>1805.8100589999999</v>
      </c>
      <c r="F26" s="9">
        <f t="shared" si="4"/>
        <v>68.434910000000002</v>
      </c>
      <c r="G26" s="9">
        <f t="shared" si="7"/>
        <v>22.541785500000003</v>
      </c>
      <c r="H26" s="9">
        <f t="shared" si="8"/>
        <v>111.74742499999999</v>
      </c>
      <c r="I26" s="9">
        <f t="shared" si="9"/>
        <v>1719.2175294999997</v>
      </c>
      <c r="J26" s="12">
        <f t="shared" si="1"/>
        <v>4.1440073183245024E-2</v>
      </c>
      <c r="K26" s="12">
        <f t="shared" si="5"/>
        <v>1.3358120849851796E-2</v>
      </c>
      <c r="L26" s="12">
        <f t="shared" si="6"/>
        <v>6.8532186086355168E-2</v>
      </c>
    </row>
    <row r="27" spans="1:12" ht="16.2" thickBot="1" x14ac:dyDescent="0.35">
      <c r="A27" s="1">
        <v>41610</v>
      </c>
      <c r="B27">
        <v>75.499046000000007</v>
      </c>
      <c r="C27">
        <v>25.567025999999998</v>
      </c>
      <c r="D27">
        <v>125.821022</v>
      </c>
      <c r="E27">
        <v>1848.3599850000001</v>
      </c>
      <c r="F27" s="9">
        <f t="shared" si="4"/>
        <v>71.012956750000001</v>
      </c>
      <c r="G27" s="9">
        <f t="shared" si="7"/>
        <v>23.739222250000001</v>
      </c>
      <c r="H27" s="9">
        <f t="shared" si="8"/>
        <v>119.34041400000001</v>
      </c>
      <c r="I27" s="9">
        <f t="shared" si="9"/>
        <v>1773.0650330000001</v>
      </c>
      <c r="J27" s="12">
        <f t="shared" si="1"/>
        <v>4.0846505341328304E-2</v>
      </c>
      <c r="K27" s="12">
        <f t="shared" si="5"/>
        <v>1.3832276292218042E-2</v>
      </c>
      <c r="L27" s="12">
        <f t="shared" si="6"/>
        <v>6.8071708444824394E-2</v>
      </c>
    </row>
    <row r="28" spans="1:12" ht="16.2" thickBot="1" x14ac:dyDescent="0.35">
      <c r="A28" s="1">
        <v>41641</v>
      </c>
      <c r="B28">
        <v>67.368049999999997</v>
      </c>
      <c r="C28">
        <v>22.921845999999999</v>
      </c>
      <c r="D28">
        <v>115.468834</v>
      </c>
      <c r="E28">
        <v>1782.589966</v>
      </c>
      <c r="F28" s="9">
        <f t="shared" si="4"/>
        <v>71.908460750000003</v>
      </c>
      <c r="G28" s="9">
        <f t="shared" si="7"/>
        <v>24.065707249999999</v>
      </c>
      <c r="H28" s="9">
        <f t="shared" si="8"/>
        <v>121.22709650000002</v>
      </c>
      <c r="I28" s="9">
        <f t="shared" si="9"/>
        <v>1798.3250122499999</v>
      </c>
      <c r="J28" s="12">
        <f t="shared" si="1"/>
        <v>3.7792230005181122E-2</v>
      </c>
      <c r="K28" s="12">
        <f t="shared" si="5"/>
        <v>1.2858731641710586E-2</v>
      </c>
      <c r="L28" s="12">
        <f t="shared" si="6"/>
        <v>6.477588015324888E-2</v>
      </c>
    </row>
    <row r="29" spans="1:12" ht="16.2" thickBot="1" x14ac:dyDescent="0.35">
      <c r="A29" s="1">
        <v>41673</v>
      </c>
      <c r="B29">
        <v>71.242439000000005</v>
      </c>
      <c r="C29">
        <v>23.434950000000001</v>
      </c>
      <c r="D29">
        <v>119.513023</v>
      </c>
      <c r="E29">
        <v>1859.4499510000001</v>
      </c>
      <c r="F29" s="9">
        <f t="shared" si="4"/>
        <v>72.235608999999997</v>
      </c>
      <c r="G29" s="9">
        <f t="shared" si="7"/>
        <v>24.011512750000001</v>
      </c>
      <c r="H29" s="9">
        <f t="shared" si="8"/>
        <v>121.1397475</v>
      </c>
      <c r="I29" s="9">
        <f t="shared" si="9"/>
        <v>1824.0524902500001</v>
      </c>
      <c r="J29" s="12">
        <f t="shared" si="1"/>
        <v>3.8313716893367461E-2</v>
      </c>
      <c r="K29" s="12">
        <f t="shared" si="5"/>
        <v>1.2603162557506233E-2</v>
      </c>
      <c r="L29" s="12">
        <f t="shared" si="6"/>
        <v>6.4273320685897833E-2</v>
      </c>
    </row>
    <row r="30" spans="1:12" ht="16.2" thickBot="1" x14ac:dyDescent="0.35">
      <c r="A30" s="1">
        <v>41701</v>
      </c>
      <c r="B30">
        <v>72.663933</v>
      </c>
      <c r="C30">
        <v>23.821391999999999</v>
      </c>
      <c r="D30">
        <v>116.333305</v>
      </c>
      <c r="E30">
        <v>1872.339966</v>
      </c>
      <c r="F30" s="9">
        <f t="shared" si="4"/>
        <v>71.693366999999995</v>
      </c>
      <c r="G30" s="9">
        <f t="shared" si="7"/>
        <v>23.936303500000001</v>
      </c>
      <c r="H30" s="9">
        <f t="shared" si="8"/>
        <v>119.28404599999999</v>
      </c>
      <c r="I30" s="9">
        <f t="shared" si="9"/>
        <v>1840.6849670000001</v>
      </c>
      <c r="J30" s="12">
        <f t="shared" si="1"/>
        <v>3.880915555909252E-2</v>
      </c>
      <c r="K30" s="12">
        <f t="shared" si="5"/>
        <v>1.272279203166889E-2</v>
      </c>
      <c r="L30" s="12">
        <f t="shared" si="6"/>
        <v>6.2132575874311063E-2</v>
      </c>
    </row>
    <row r="31" spans="1:12" ht="16.2" thickBot="1" x14ac:dyDescent="0.35">
      <c r="A31" s="1">
        <v>41730</v>
      </c>
      <c r="B31">
        <v>79.886466999999996</v>
      </c>
      <c r="C31">
        <v>24.741492999999998</v>
      </c>
      <c r="D31">
        <v>119.60573599999999</v>
      </c>
      <c r="E31">
        <v>1883.9499510000001</v>
      </c>
      <c r="F31" s="9">
        <f t="shared" si="4"/>
        <v>72.790222249999999</v>
      </c>
      <c r="G31" s="9">
        <f t="shared" si="7"/>
        <v>23.729920249999999</v>
      </c>
      <c r="H31" s="9">
        <f t="shared" si="8"/>
        <v>117.73022449999999</v>
      </c>
      <c r="I31" s="9">
        <f t="shared" si="9"/>
        <v>1849.5824585</v>
      </c>
      <c r="J31" s="12">
        <f t="shared" si="1"/>
        <v>4.2403709800038096E-2</v>
      </c>
      <c r="K31" s="12">
        <f t="shared" si="5"/>
        <v>1.3132776158340735E-2</v>
      </c>
      <c r="L31" s="12">
        <f t="shared" si="6"/>
        <v>6.3486684418826156E-2</v>
      </c>
    </row>
    <row r="32" spans="1:12" ht="16.2" thickBot="1" x14ac:dyDescent="0.35">
      <c r="A32" s="1">
        <v>41760</v>
      </c>
      <c r="B32">
        <v>86.174271000000005</v>
      </c>
      <c r="C32">
        <v>24.649484999999999</v>
      </c>
      <c r="D32">
        <v>126.08466300000001</v>
      </c>
      <c r="E32">
        <v>1923.5699460000001</v>
      </c>
      <c r="F32" s="9">
        <f t="shared" si="4"/>
        <v>77.491777500000012</v>
      </c>
      <c r="G32" s="9">
        <f t="shared" si="7"/>
        <v>24.161830000000002</v>
      </c>
      <c r="H32" s="9">
        <f t="shared" si="8"/>
        <v>120.38418175000001</v>
      </c>
      <c r="I32" s="9">
        <f t="shared" si="9"/>
        <v>1884.8274535</v>
      </c>
      <c r="J32" s="12">
        <f t="shared" si="1"/>
        <v>4.4799135679571486E-2</v>
      </c>
      <c r="K32" s="12">
        <f t="shared" si="5"/>
        <v>1.2814446935635371E-2</v>
      </c>
      <c r="L32" s="12">
        <f t="shared" si="6"/>
        <v>6.5547220293282749E-2</v>
      </c>
    </row>
    <row r="33" spans="1:12" ht="16.2" thickBot="1" x14ac:dyDescent="0.35">
      <c r="A33" s="1">
        <v>41792</v>
      </c>
      <c r="B33">
        <v>88.558014</v>
      </c>
      <c r="C33">
        <v>24.379694000000001</v>
      </c>
      <c r="D33">
        <v>118.608147</v>
      </c>
      <c r="E33">
        <v>1960.2299800000001</v>
      </c>
      <c r="F33" s="9">
        <f t="shared" si="4"/>
        <v>81.820671250000004</v>
      </c>
      <c r="G33" s="9">
        <f t="shared" si="7"/>
        <v>24.398015999999998</v>
      </c>
      <c r="H33" s="9">
        <f t="shared" si="8"/>
        <v>120.15796275</v>
      </c>
      <c r="I33" s="9">
        <f t="shared" si="9"/>
        <v>1910.0224607499999</v>
      </c>
      <c r="J33" s="12">
        <f t="shared" si="1"/>
        <v>4.5177359240266286E-2</v>
      </c>
      <c r="K33" s="12">
        <f t="shared" si="5"/>
        <v>1.2437160052005734E-2</v>
      </c>
      <c r="L33" s="12">
        <f t="shared" si="6"/>
        <v>6.0507260989855892E-2</v>
      </c>
    </row>
    <row r="34" spans="1:12" ht="16.2" thickBot="1" x14ac:dyDescent="0.35">
      <c r="A34" s="1">
        <v>41821</v>
      </c>
      <c r="B34">
        <v>91.102401999999998</v>
      </c>
      <c r="C34">
        <v>23.331403999999999</v>
      </c>
      <c r="D34">
        <v>112.315567</v>
      </c>
      <c r="E34">
        <v>1930.670044</v>
      </c>
      <c r="F34" s="9">
        <f t="shared" si="4"/>
        <v>86.430288500000003</v>
      </c>
      <c r="G34" s="9">
        <f t="shared" si="7"/>
        <v>24.275518999999996</v>
      </c>
      <c r="H34" s="9">
        <f t="shared" si="8"/>
        <v>119.15352824999999</v>
      </c>
      <c r="I34" s="9">
        <f t="shared" si="9"/>
        <v>1924.6049802500002</v>
      </c>
      <c r="J34" s="12">
        <f t="shared" si="1"/>
        <v>4.7186935065948538E-2</v>
      </c>
      <c r="K34" s="12">
        <f t="shared" si="5"/>
        <v>1.2084614909993394E-2</v>
      </c>
      <c r="L34" s="12">
        <f t="shared" si="6"/>
        <v>5.8174397717023887E-2</v>
      </c>
    </row>
    <row r="35" spans="1:12" ht="16.2" thickBot="1" x14ac:dyDescent="0.35">
      <c r="A35" s="1">
        <v>41852</v>
      </c>
      <c r="B35">
        <v>98.163642999999993</v>
      </c>
      <c r="C35">
        <v>24.101386999999999</v>
      </c>
      <c r="D35">
        <v>118.923164</v>
      </c>
      <c r="E35">
        <v>2003.369995</v>
      </c>
      <c r="F35" s="9">
        <f t="shared" si="4"/>
        <v>90.999582499999988</v>
      </c>
      <c r="G35" s="9">
        <f t="shared" si="7"/>
        <v>24.115492499999998</v>
      </c>
      <c r="H35" s="9">
        <f t="shared" si="8"/>
        <v>118.98288525</v>
      </c>
      <c r="I35" s="9">
        <f t="shared" si="9"/>
        <v>1954.45999125</v>
      </c>
      <c r="J35" s="12">
        <f t="shared" si="1"/>
        <v>4.8999257872982163E-2</v>
      </c>
      <c r="K35" s="12">
        <f t="shared" si="5"/>
        <v>1.2030422268553543E-2</v>
      </c>
      <c r="L35" s="12">
        <f t="shared" si="6"/>
        <v>5.9361557923303131E-2</v>
      </c>
    </row>
    <row r="36" spans="1:12" ht="16.2" thickBot="1" x14ac:dyDescent="0.35">
      <c r="A36" s="1">
        <v>41884</v>
      </c>
      <c r="B36">
        <v>96.487679</v>
      </c>
      <c r="C36">
        <v>23.968142</v>
      </c>
      <c r="D36">
        <v>119.467125</v>
      </c>
      <c r="E36">
        <v>1972.290039</v>
      </c>
      <c r="F36" s="9">
        <f t="shared" si="4"/>
        <v>93.577934499999998</v>
      </c>
      <c r="G36" s="9">
        <f t="shared" si="7"/>
        <v>23.945156749999999</v>
      </c>
      <c r="H36" s="9">
        <f t="shared" si="8"/>
        <v>117.32850075</v>
      </c>
      <c r="I36" s="9">
        <f t="shared" si="9"/>
        <v>1966.6400144999998</v>
      </c>
      <c r="J36" s="12">
        <f t="shared" si="1"/>
        <v>4.8921647978773776E-2</v>
      </c>
      <c r="K36" s="12">
        <f t="shared" si="5"/>
        <v>1.2152442858836545E-2</v>
      </c>
      <c r="L36" s="12">
        <f t="shared" si="6"/>
        <v>6.0572797427184084E-2</v>
      </c>
    </row>
    <row r="37" spans="1:12" ht="16.2" thickBot="1" x14ac:dyDescent="0.35">
      <c r="A37" s="1">
        <v>41913</v>
      </c>
      <c r="B37">
        <v>103.430954</v>
      </c>
      <c r="C37">
        <v>24.145890999999999</v>
      </c>
      <c r="D37">
        <v>117.150566</v>
      </c>
      <c r="E37">
        <v>2018.0500489999999</v>
      </c>
      <c r="F37" s="9">
        <f t="shared" si="4"/>
        <v>97.296169499999991</v>
      </c>
      <c r="G37" s="9">
        <f t="shared" si="7"/>
        <v>23.886705999999997</v>
      </c>
      <c r="H37" s="9">
        <f t="shared" si="8"/>
        <v>116.96410549999999</v>
      </c>
      <c r="I37" s="9">
        <f t="shared" si="9"/>
        <v>1981.0950317500001</v>
      </c>
      <c r="J37" s="12">
        <f t="shared" si="1"/>
        <v>5.1252918157928207E-2</v>
      </c>
      <c r="K37" s="12">
        <f t="shared" si="5"/>
        <v>1.1964961429953118E-2</v>
      </c>
      <c r="L37" s="12">
        <f t="shared" si="6"/>
        <v>5.8051367981706584E-2</v>
      </c>
    </row>
    <row r="38" spans="1:12" ht="16.2" thickBot="1" x14ac:dyDescent="0.35">
      <c r="A38" s="1">
        <v>41946</v>
      </c>
      <c r="B38">
        <v>114.39244100000001</v>
      </c>
      <c r="C38">
        <v>24.782046999999999</v>
      </c>
      <c r="D38">
        <v>126.748802</v>
      </c>
      <c r="E38">
        <v>2067.5600589999999</v>
      </c>
      <c r="F38" s="9">
        <f t="shared" si="4"/>
        <v>103.11867925</v>
      </c>
      <c r="G38" s="9">
        <f t="shared" si="7"/>
        <v>24.24936675</v>
      </c>
      <c r="H38" s="9">
        <f t="shared" si="8"/>
        <v>120.57241424999999</v>
      </c>
      <c r="I38" s="9">
        <f t="shared" si="9"/>
        <v>2015.3175354999998</v>
      </c>
      <c r="J38" s="12">
        <f t="shared" si="1"/>
        <v>5.5327263893522528E-2</v>
      </c>
      <c r="K38" s="12">
        <f t="shared" si="5"/>
        <v>1.1986131620276187E-2</v>
      </c>
      <c r="L38" s="12">
        <f t="shared" si="6"/>
        <v>6.130356477349614E-2</v>
      </c>
    </row>
    <row r="39" spans="1:12" ht="16.2" thickBot="1" x14ac:dyDescent="0.35">
      <c r="A39" s="1">
        <v>41974</v>
      </c>
      <c r="B39">
        <v>106.168648</v>
      </c>
      <c r="C39">
        <v>23.863275999999999</v>
      </c>
      <c r="D39">
        <v>122.61691999999999</v>
      </c>
      <c r="E39">
        <v>2058.8999020000001</v>
      </c>
      <c r="F39" s="9">
        <f t="shared" si="4"/>
        <v>105.11993050000001</v>
      </c>
      <c r="G39" s="9">
        <f t="shared" si="7"/>
        <v>24.189838999999999</v>
      </c>
      <c r="H39" s="9">
        <f t="shared" si="8"/>
        <v>121.49585325</v>
      </c>
      <c r="I39" s="9">
        <f t="shared" si="9"/>
        <v>2029.2000122500001</v>
      </c>
      <c r="J39" s="12">
        <f t="shared" si="1"/>
        <v>5.156571618506979E-2</v>
      </c>
      <c r="K39" s="12">
        <f t="shared" si="5"/>
        <v>1.1590304111831463E-2</v>
      </c>
      <c r="L39" s="12">
        <f t="shared" si="6"/>
        <v>5.9554580521807218E-2</v>
      </c>
    </row>
    <row r="40" spans="1:12" ht="16.2" thickBot="1" x14ac:dyDescent="0.35">
      <c r="A40" s="1">
        <v>42006</v>
      </c>
      <c r="B40">
        <v>112.68998000000001</v>
      </c>
      <c r="C40">
        <v>22.560096999999999</v>
      </c>
      <c r="D40">
        <v>137.13510099999999</v>
      </c>
      <c r="E40">
        <v>1994.98999</v>
      </c>
      <c r="F40" s="9">
        <f t="shared" si="4"/>
        <v>109.17050575</v>
      </c>
      <c r="G40" s="9">
        <f t="shared" si="7"/>
        <v>23.837827749999999</v>
      </c>
      <c r="H40" s="9">
        <f t="shared" si="8"/>
        <v>125.91284725</v>
      </c>
      <c r="I40" s="9">
        <f t="shared" si="9"/>
        <v>2034.875</v>
      </c>
      <c r="J40" s="12">
        <f t="shared" si="1"/>
        <v>5.6486488937220185E-2</v>
      </c>
      <c r="K40" s="12">
        <f t="shared" si="5"/>
        <v>1.1308376038518368E-2</v>
      </c>
      <c r="L40" s="12">
        <f t="shared" si="6"/>
        <v>6.8739743902173661E-2</v>
      </c>
    </row>
    <row r="41" spans="1:12" ht="16.2" thickBot="1" x14ac:dyDescent="0.35">
      <c r="A41" s="1">
        <v>42037</v>
      </c>
      <c r="B41">
        <v>124.04647799999999</v>
      </c>
      <c r="C41">
        <v>24.768812</v>
      </c>
      <c r="D41">
        <v>143.184845</v>
      </c>
      <c r="E41">
        <v>2104.5</v>
      </c>
      <c r="F41" s="9">
        <f t="shared" si="4"/>
        <v>114.32438675</v>
      </c>
      <c r="G41" s="9">
        <f t="shared" si="7"/>
        <v>23.993558</v>
      </c>
      <c r="H41" s="9">
        <f t="shared" si="8"/>
        <v>132.42141699999999</v>
      </c>
      <c r="I41" s="9">
        <f t="shared" si="9"/>
        <v>2056.4874877500001</v>
      </c>
      <c r="J41" s="12">
        <f t="shared" si="1"/>
        <v>5.8943444048467568E-2</v>
      </c>
      <c r="K41" s="12">
        <f t="shared" si="5"/>
        <v>1.1769452126395819E-2</v>
      </c>
      <c r="L41" s="12">
        <f t="shared" si="6"/>
        <v>6.8037464956046567E-2</v>
      </c>
    </row>
    <row r="42" spans="1:12" ht="16.2" thickBot="1" x14ac:dyDescent="0.35">
      <c r="A42" s="1">
        <v>42065</v>
      </c>
      <c r="B42">
        <v>120.154938</v>
      </c>
      <c r="C42">
        <v>23.644257</v>
      </c>
      <c r="D42">
        <v>142.45396400000001</v>
      </c>
      <c r="E42">
        <v>2067.889893</v>
      </c>
      <c r="F42" s="9">
        <f t="shared" si="4"/>
        <v>115.765011</v>
      </c>
      <c r="G42" s="9">
        <f t="shared" si="7"/>
        <v>23.709110499999998</v>
      </c>
      <c r="H42" s="9">
        <f t="shared" si="8"/>
        <v>136.34770750000001</v>
      </c>
      <c r="I42" s="9">
        <f t="shared" si="9"/>
        <v>2056.5699462500002</v>
      </c>
      <c r="J42" s="12">
        <f t="shared" si="1"/>
        <v>5.8105094670047791E-2</v>
      </c>
      <c r="K42" s="12">
        <f t="shared" si="5"/>
        <v>1.1434001916658141E-2</v>
      </c>
      <c r="L42" s="12">
        <f t="shared" si="6"/>
        <v>6.8888563400894776E-2</v>
      </c>
    </row>
    <row r="43" spans="1:12" ht="16.2" thickBot="1" x14ac:dyDescent="0.35">
      <c r="A43" s="1">
        <v>42095</v>
      </c>
      <c r="B43">
        <v>120.85019699999999</v>
      </c>
      <c r="C43">
        <v>25.807596</v>
      </c>
      <c r="D43">
        <v>136.056442</v>
      </c>
      <c r="E43">
        <v>2085.51001</v>
      </c>
      <c r="F43" s="9">
        <f t="shared" si="4"/>
        <v>119.43539824999999</v>
      </c>
      <c r="G43" s="9">
        <f t="shared" si="7"/>
        <v>24.195190499999999</v>
      </c>
      <c r="H43" s="9">
        <f t="shared" si="8"/>
        <v>139.70758799999999</v>
      </c>
      <c r="I43" s="9">
        <f t="shared" si="9"/>
        <v>2063.2224732499999</v>
      </c>
      <c r="J43" s="12">
        <f t="shared" si="1"/>
        <v>5.794755068090035E-2</v>
      </c>
      <c r="K43" s="12">
        <f t="shared" si="5"/>
        <v>1.2374716916367139E-2</v>
      </c>
      <c r="L43" s="12">
        <f t="shared" si="6"/>
        <v>6.5238930212567048E-2</v>
      </c>
    </row>
    <row r="44" spans="1:12" ht="16.2" thickBot="1" x14ac:dyDescent="0.35">
      <c r="A44" s="1">
        <v>42125</v>
      </c>
      <c r="B44">
        <v>126.329437</v>
      </c>
      <c r="C44">
        <v>25.988669999999999</v>
      </c>
      <c r="D44">
        <v>134.234497</v>
      </c>
      <c r="E44">
        <v>2107.389893</v>
      </c>
      <c r="F44" s="9">
        <f t="shared" si="4"/>
        <v>122.84526249999999</v>
      </c>
      <c r="G44" s="9">
        <f t="shared" si="7"/>
        <v>25.052333749999999</v>
      </c>
      <c r="H44" s="9">
        <f t="shared" si="8"/>
        <v>138.982437</v>
      </c>
      <c r="I44" s="9">
        <f t="shared" si="9"/>
        <v>2091.3224489999998</v>
      </c>
      <c r="J44" s="12">
        <f t="shared" si="1"/>
        <v>5.9945925250767064E-2</v>
      </c>
      <c r="K44" s="12">
        <f t="shared" si="5"/>
        <v>1.2332160311827024E-2</v>
      </c>
      <c r="L44" s="12">
        <f t="shared" si="6"/>
        <v>6.3697039378370027E-2</v>
      </c>
    </row>
    <row r="45" spans="1:12" ht="16.2" thickBot="1" x14ac:dyDescent="0.35">
      <c r="A45" s="1">
        <v>42156</v>
      </c>
      <c r="B45">
        <v>121.62651099999999</v>
      </c>
      <c r="C45">
        <v>25.536943000000001</v>
      </c>
      <c r="D45">
        <v>132.51499899999999</v>
      </c>
      <c r="E45">
        <v>2063.110107</v>
      </c>
      <c r="F45" s="9">
        <f t="shared" si="4"/>
        <v>122.24027074999999</v>
      </c>
      <c r="G45" s="9">
        <f t="shared" si="7"/>
        <v>25.244366499999998</v>
      </c>
      <c r="H45" s="9">
        <f t="shared" si="8"/>
        <v>136.3149755</v>
      </c>
      <c r="I45" s="9">
        <f t="shared" si="9"/>
        <v>2080.9749757499999</v>
      </c>
      <c r="J45" s="12">
        <f t="shared" si="1"/>
        <v>5.8952990723727762E-2</v>
      </c>
      <c r="K45" s="12">
        <f t="shared" si="5"/>
        <v>1.237788662532106E-2</v>
      </c>
      <c r="L45" s="12">
        <f t="shared" si="6"/>
        <v>6.4230696437570206E-2</v>
      </c>
    </row>
    <row r="46" spans="1:12" ht="16.2" thickBot="1" x14ac:dyDescent="0.35">
      <c r="A46" s="1">
        <v>42186</v>
      </c>
      <c r="B46">
        <v>117.62175000000001</v>
      </c>
      <c r="C46">
        <v>25.085217</v>
      </c>
      <c r="D46">
        <v>137.72122200000001</v>
      </c>
      <c r="E46">
        <v>2103.8400879999999</v>
      </c>
      <c r="F46" s="9">
        <f t="shared" si="4"/>
        <v>121.60697375000001</v>
      </c>
      <c r="G46" s="9">
        <f t="shared" si="7"/>
        <v>25.604606500000003</v>
      </c>
      <c r="H46" s="9">
        <f t="shared" si="8"/>
        <v>135.13179</v>
      </c>
      <c r="I46" s="9">
        <f t="shared" si="9"/>
        <v>2089.9625244999997</v>
      </c>
      <c r="J46" s="12">
        <f t="shared" si="1"/>
        <v>5.5908122804056014E-2</v>
      </c>
      <c r="K46" s="12">
        <f t="shared" si="5"/>
        <v>1.1923537888208546E-2</v>
      </c>
      <c r="L46" s="12">
        <f t="shared" si="6"/>
        <v>6.5461829910715155E-2</v>
      </c>
    </row>
    <row r="47" spans="1:12" ht="16.2" thickBot="1" x14ac:dyDescent="0.35">
      <c r="A47" s="1">
        <v>42219</v>
      </c>
      <c r="B47">
        <v>109.835632</v>
      </c>
      <c r="C47">
        <v>23.854984000000002</v>
      </c>
      <c r="D47">
        <v>125.63108800000001</v>
      </c>
      <c r="E47">
        <v>1972.1800539999999</v>
      </c>
      <c r="F47" s="9">
        <f t="shared" si="4"/>
        <v>118.85333249999999</v>
      </c>
      <c r="G47" s="9">
        <f t="shared" si="7"/>
        <v>25.116453499999999</v>
      </c>
      <c r="H47" s="9">
        <f t="shared" si="8"/>
        <v>132.5254515</v>
      </c>
      <c r="I47" s="9">
        <f t="shared" si="9"/>
        <v>2061.6300354999998</v>
      </c>
      <c r="J47" s="12">
        <f t="shared" si="1"/>
        <v>5.5692497131400363E-2</v>
      </c>
      <c r="K47" s="12">
        <f t="shared" si="5"/>
        <v>1.2095743465013263E-2</v>
      </c>
      <c r="L47" s="12">
        <f t="shared" si="6"/>
        <v>6.3701631980910403E-2</v>
      </c>
    </row>
    <row r="48" spans="1:12" ht="16.2" thickBot="1" x14ac:dyDescent="0.35">
      <c r="A48" s="1">
        <v>42248</v>
      </c>
      <c r="B48">
        <v>107.43943</v>
      </c>
      <c r="C48">
        <v>24.45636</v>
      </c>
      <c r="D48">
        <v>125.890663</v>
      </c>
      <c r="E48">
        <v>1920.030029</v>
      </c>
      <c r="F48" s="9">
        <f t="shared" si="4"/>
        <v>114.13083075</v>
      </c>
      <c r="G48" s="9">
        <f t="shared" si="7"/>
        <v>24.733376000000003</v>
      </c>
      <c r="H48" s="9">
        <f t="shared" si="8"/>
        <v>130.439493</v>
      </c>
      <c r="I48" s="9">
        <f t="shared" si="9"/>
        <v>2014.7900694999998</v>
      </c>
      <c r="J48" s="12">
        <f t="shared" si="1"/>
        <v>5.5957161282502006E-2</v>
      </c>
      <c r="K48" s="12">
        <f t="shared" si="5"/>
        <v>1.2737488284356412E-2</v>
      </c>
      <c r="L48" s="12">
        <f t="shared" si="6"/>
        <v>6.5567028170682842E-2</v>
      </c>
    </row>
    <row r="49" spans="1:12" ht="16.2" thickBot="1" x14ac:dyDescent="0.35">
      <c r="A49" s="1">
        <v>42278</v>
      </c>
      <c r="B49">
        <v>116.40083300000001</v>
      </c>
      <c r="C49">
        <v>28.044329000000001</v>
      </c>
      <c r="D49">
        <v>142.34922800000001</v>
      </c>
      <c r="E49">
        <v>2079.360107</v>
      </c>
      <c r="F49" s="9">
        <f t="shared" si="4"/>
        <v>112.82441125</v>
      </c>
      <c r="G49" s="9">
        <f t="shared" si="7"/>
        <v>25.360222500000003</v>
      </c>
      <c r="H49" s="9">
        <f t="shared" si="8"/>
        <v>132.89805025000001</v>
      </c>
      <c r="I49" s="9">
        <f t="shared" si="9"/>
        <v>2018.8525694999998</v>
      </c>
      <c r="J49" s="12">
        <f t="shared" si="1"/>
        <v>5.5979160419662707E-2</v>
      </c>
      <c r="K49" s="12">
        <f t="shared" si="5"/>
        <v>1.3486999633007772E-2</v>
      </c>
      <c r="L49" s="12">
        <f t="shared" si="6"/>
        <v>6.8458189382778228E-2</v>
      </c>
    </row>
    <row r="50" spans="1:12" ht="16.2" thickBot="1" x14ac:dyDescent="0.35">
      <c r="A50" s="1">
        <v>42310</v>
      </c>
      <c r="B50">
        <v>115.725212</v>
      </c>
      <c r="C50">
        <v>29.033442999999998</v>
      </c>
      <c r="D50">
        <v>140.695007</v>
      </c>
      <c r="E50">
        <v>2080.4099120000001</v>
      </c>
      <c r="F50" s="9">
        <f t="shared" si="4"/>
        <v>112.35027674999999</v>
      </c>
      <c r="G50" s="9">
        <f t="shared" si="7"/>
        <v>26.347279</v>
      </c>
      <c r="H50" s="9">
        <f t="shared" si="8"/>
        <v>133.64149650000002</v>
      </c>
      <c r="I50" s="9">
        <f t="shared" si="9"/>
        <v>2012.9950255000001</v>
      </c>
      <c r="J50" s="12">
        <f t="shared" si="1"/>
        <v>5.5626158735586718E-2</v>
      </c>
      <c r="K50" s="12">
        <f t="shared" si="5"/>
        <v>1.3955635777609195E-2</v>
      </c>
      <c r="L50" s="12">
        <f t="shared" si="6"/>
        <v>6.7628502531379975E-2</v>
      </c>
    </row>
    <row r="51" spans="1:12" ht="16.2" thickBot="1" x14ac:dyDescent="0.35">
      <c r="A51" s="1">
        <v>42339</v>
      </c>
      <c r="B51">
        <v>102.969025</v>
      </c>
      <c r="C51">
        <v>30.432741</v>
      </c>
      <c r="D51">
        <v>139.86312899999999</v>
      </c>
      <c r="E51">
        <v>2043.9399410000001</v>
      </c>
      <c r="F51" s="9">
        <f t="shared" si="4"/>
        <v>110.63362499999999</v>
      </c>
      <c r="G51" s="9">
        <f t="shared" si="7"/>
        <v>27.991718249999998</v>
      </c>
      <c r="H51" s="9">
        <f t="shared" si="8"/>
        <v>137.19950674999998</v>
      </c>
      <c r="I51" s="9">
        <f t="shared" si="9"/>
        <v>2030.9349972499999</v>
      </c>
      <c r="J51" s="12">
        <f t="shared" si="1"/>
        <v>5.0377715574960721E-2</v>
      </c>
      <c r="K51" s="12">
        <f t="shared" si="5"/>
        <v>1.4889254028232721E-2</v>
      </c>
      <c r="L51" s="12">
        <f t="shared" si="6"/>
        <v>6.8428198986889885E-2</v>
      </c>
    </row>
    <row r="52" spans="1:12" ht="16.2" thickBot="1" x14ac:dyDescent="0.35">
      <c r="A52" s="1">
        <v>42373</v>
      </c>
      <c r="B52">
        <v>95.221396999999996</v>
      </c>
      <c r="C52">
        <v>28.429945</v>
      </c>
      <c r="D52">
        <v>116.202766</v>
      </c>
      <c r="E52">
        <v>1940.23999</v>
      </c>
      <c r="F52" s="9">
        <f t="shared" si="4"/>
        <v>107.57911675</v>
      </c>
      <c r="G52" s="9">
        <f t="shared" si="7"/>
        <v>28.985114500000002</v>
      </c>
      <c r="H52" s="9">
        <f t="shared" si="8"/>
        <v>134.77753250000001</v>
      </c>
      <c r="I52" s="9">
        <f t="shared" si="9"/>
        <v>2035.9874875</v>
      </c>
      <c r="J52" s="12">
        <f t="shared" si="1"/>
        <v>4.907712318618894E-2</v>
      </c>
      <c r="K52" s="12">
        <f t="shared" si="5"/>
        <v>1.4652798182971169E-2</v>
      </c>
      <c r="L52" s="12">
        <f t="shared" si="6"/>
        <v>5.989092411191875E-2</v>
      </c>
    </row>
    <row r="53" spans="1:12" ht="16.2" thickBot="1" x14ac:dyDescent="0.35">
      <c r="A53" s="1">
        <v>42401</v>
      </c>
      <c r="B53">
        <v>95.098800999999995</v>
      </c>
      <c r="C53">
        <v>28.696936000000001</v>
      </c>
      <c r="D53">
        <v>115.374374</v>
      </c>
      <c r="E53">
        <v>1932.2299800000001</v>
      </c>
      <c r="F53" s="9">
        <f t="shared" si="4"/>
        <v>102.25360874999998</v>
      </c>
      <c r="G53" s="9">
        <f t="shared" si="7"/>
        <v>29.148266249999999</v>
      </c>
      <c r="H53" s="9">
        <f t="shared" si="8"/>
        <v>128.03381899999999</v>
      </c>
      <c r="I53" s="9">
        <f t="shared" si="9"/>
        <v>1999.20495575</v>
      </c>
      <c r="J53" s="12">
        <f t="shared" si="1"/>
        <v>4.9217123212217211E-2</v>
      </c>
      <c r="K53" s="12">
        <f t="shared" si="5"/>
        <v>1.4851718634445368E-2</v>
      </c>
      <c r="L53" s="12">
        <f t="shared" si="6"/>
        <v>5.971047711411661E-2</v>
      </c>
    </row>
    <row r="54" spans="1:12" ht="16.2" thickBot="1" x14ac:dyDescent="0.35">
      <c r="A54" s="1">
        <v>42430</v>
      </c>
      <c r="B54">
        <v>107.196381</v>
      </c>
      <c r="C54">
        <v>31.306643999999999</v>
      </c>
      <c r="D54">
        <v>123.926407</v>
      </c>
      <c r="E54">
        <v>2059.73999</v>
      </c>
      <c r="F54" s="9">
        <f t="shared" si="4"/>
        <v>100.12140099999999</v>
      </c>
      <c r="G54" s="9">
        <f t="shared" si="7"/>
        <v>29.716566499999999</v>
      </c>
      <c r="H54" s="9">
        <f t="shared" si="8"/>
        <v>123.84166899999998</v>
      </c>
      <c r="I54" s="9">
        <f t="shared" si="9"/>
        <v>1994.0374752500002</v>
      </c>
      <c r="J54" s="12">
        <f t="shared" si="1"/>
        <v>5.204364702362263E-2</v>
      </c>
      <c r="K54" s="12">
        <f t="shared" si="5"/>
        <v>1.5199318434362192E-2</v>
      </c>
      <c r="L54" s="12">
        <f t="shared" si="6"/>
        <v>6.016604406462002E-2</v>
      </c>
    </row>
    <row r="55" spans="1:12" ht="16.2" thickBot="1" x14ac:dyDescent="0.35">
      <c r="A55" s="1">
        <v>42461</v>
      </c>
      <c r="B55">
        <v>92.197342000000006</v>
      </c>
      <c r="C55">
        <v>30.282457000000001</v>
      </c>
      <c r="D55">
        <v>131.599808</v>
      </c>
      <c r="E55">
        <v>2065.3000489999999</v>
      </c>
      <c r="F55" s="9">
        <f t="shared" si="4"/>
        <v>97.428480249999993</v>
      </c>
      <c r="G55" s="9">
        <f t="shared" si="7"/>
        <v>29.678995499999999</v>
      </c>
      <c r="H55" s="9">
        <f t="shared" si="8"/>
        <v>121.77583874999999</v>
      </c>
      <c r="I55" s="9">
        <f t="shared" si="9"/>
        <v>1999.3775022499999</v>
      </c>
      <c r="J55" s="12">
        <f t="shared" si="1"/>
        <v>4.4641136790095536E-2</v>
      </c>
      <c r="K55" s="12">
        <f t="shared" si="5"/>
        <v>1.4662497594314443E-2</v>
      </c>
      <c r="L55" s="12">
        <f t="shared" si="6"/>
        <v>6.3719462004428587E-2</v>
      </c>
    </row>
    <row r="56" spans="1:12" ht="16.2" thickBot="1" x14ac:dyDescent="0.35">
      <c r="A56" s="1">
        <v>42492</v>
      </c>
      <c r="B56">
        <v>98.814621000000002</v>
      </c>
      <c r="C56">
        <v>29.770363</v>
      </c>
      <c r="D56">
        <v>124.159721</v>
      </c>
      <c r="E56">
        <v>2096.9499510000001</v>
      </c>
      <c r="F56" s="9">
        <f t="shared" si="4"/>
        <v>98.326786249999998</v>
      </c>
      <c r="G56" s="9">
        <f t="shared" si="7"/>
        <v>30.014099999999999</v>
      </c>
      <c r="H56" s="9">
        <f t="shared" si="8"/>
        <v>123.76507749999999</v>
      </c>
      <c r="I56" s="9">
        <f t="shared" si="9"/>
        <v>2038.5549925</v>
      </c>
      <c r="J56" s="12">
        <f t="shared" si="1"/>
        <v>4.7123023109291173E-2</v>
      </c>
      <c r="K56" s="12">
        <f t="shared" si="5"/>
        <v>1.4196983092420979E-2</v>
      </c>
      <c r="L56" s="12">
        <f t="shared" si="6"/>
        <v>5.920967304955959E-2</v>
      </c>
    </row>
    <row r="57" spans="1:12" ht="16.2" thickBot="1" x14ac:dyDescent="0.35">
      <c r="A57" s="1">
        <v>42522</v>
      </c>
      <c r="B57">
        <v>94.599213000000006</v>
      </c>
      <c r="C57">
        <v>31.236214</v>
      </c>
      <c r="D57">
        <v>127.821022</v>
      </c>
      <c r="E57">
        <v>2098.860107</v>
      </c>
      <c r="F57" s="9">
        <f t="shared" si="4"/>
        <v>98.201889250000008</v>
      </c>
      <c r="G57" s="9">
        <f t="shared" si="7"/>
        <v>30.648919500000002</v>
      </c>
      <c r="H57" s="9">
        <f t="shared" si="8"/>
        <v>126.87673949999999</v>
      </c>
      <c r="I57" s="9">
        <f t="shared" si="9"/>
        <v>2080.2125242500001</v>
      </c>
      <c r="J57" s="12">
        <f t="shared" si="1"/>
        <v>4.5071709488640067E-2</v>
      </c>
      <c r="K57" s="12">
        <f t="shared" si="5"/>
        <v>1.4882465913675114E-2</v>
      </c>
      <c r="L57" s="12">
        <f t="shared" si="6"/>
        <v>6.0900210344509632E-2</v>
      </c>
    </row>
    <row r="58" spans="1:12" ht="16.2" thickBot="1" x14ac:dyDescent="0.35">
      <c r="A58" s="1">
        <v>42552</v>
      </c>
      <c r="B58">
        <v>103.11908</v>
      </c>
      <c r="C58">
        <v>30.898848000000001</v>
      </c>
      <c r="D58">
        <v>131.55123900000001</v>
      </c>
      <c r="E58">
        <v>2173.6000979999999</v>
      </c>
      <c r="F58" s="9">
        <f t="shared" si="4"/>
        <v>97.182563999999999</v>
      </c>
      <c r="G58" s="9">
        <f t="shared" si="7"/>
        <v>30.5469705</v>
      </c>
      <c r="H58" s="9">
        <f t="shared" si="8"/>
        <v>128.78294750000001</v>
      </c>
      <c r="I58" s="9">
        <f t="shared" si="9"/>
        <v>2108.6775512499999</v>
      </c>
      <c r="J58" s="12">
        <f t="shared" si="1"/>
        <v>4.7441606252632773E-2</v>
      </c>
      <c r="K58" s="12">
        <f t="shared" si="5"/>
        <v>1.4215516473536707E-2</v>
      </c>
      <c r="L58" s="12">
        <f t="shared" si="6"/>
        <v>6.0522282420324043E-2</v>
      </c>
    </row>
    <row r="59" spans="1:12" ht="16.2" thickBot="1" x14ac:dyDescent="0.35">
      <c r="A59" s="1">
        <v>42583</v>
      </c>
      <c r="B59">
        <v>105.558037</v>
      </c>
      <c r="C59">
        <v>30.998073999999999</v>
      </c>
      <c r="D59">
        <v>128.46348599999999</v>
      </c>
      <c r="E59">
        <v>2170.9499510000001</v>
      </c>
      <c r="F59" s="9">
        <f t="shared" si="4"/>
        <v>100.52273775</v>
      </c>
      <c r="G59" s="9">
        <f t="shared" si="7"/>
        <v>30.725874750000003</v>
      </c>
      <c r="H59" s="9">
        <f t="shared" si="8"/>
        <v>127.998867</v>
      </c>
      <c r="I59" s="9">
        <f t="shared" si="9"/>
        <v>2135.0900267500001</v>
      </c>
      <c r="J59" s="12">
        <f t="shared" si="1"/>
        <v>4.8622971225742453E-2</v>
      </c>
      <c r="K59" s="12">
        <f t="shared" si="5"/>
        <v>1.4278576061010261E-2</v>
      </c>
      <c r="L59" s="12">
        <f t="shared" si="6"/>
        <v>5.9173858863409597E-2</v>
      </c>
    </row>
    <row r="60" spans="1:12" ht="16.2" thickBot="1" x14ac:dyDescent="0.35">
      <c r="A60" s="1">
        <v>42614</v>
      </c>
      <c r="B60">
        <v>112.472542</v>
      </c>
      <c r="C60">
        <v>29.620000999999998</v>
      </c>
      <c r="D60">
        <v>130.736053</v>
      </c>
      <c r="E60">
        <v>2168.2700199999999</v>
      </c>
      <c r="F60" s="9">
        <f t="shared" si="4"/>
        <v>103.937218</v>
      </c>
      <c r="G60" s="9">
        <f t="shared" si="7"/>
        <v>30.688284250000002</v>
      </c>
      <c r="H60" s="9">
        <f t="shared" si="8"/>
        <v>129.64294999999998</v>
      </c>
      <c r="I60" s="9">
        <f t="shared" si="9"/>
        <v>2152.920044</v>
      </c>
      <c r="J60" s="12">
        <f t="shared" si="1"/>
        <v>5.1872018227692884E-2</v>
      </c>
      <c r="K60" s="12">
        <f t="shared" si="5"/>
        <v>1.3660660677308077E-2</v>
      </c>
      <c r="L60" s="12">
        <f t="shared" si="6"/>
        <v>6.0295097840258847E-2</v>
      </c>
    </row>
    <row r="61" spans="1:12" ht="16.2" thickBot="1" x14ac:dyDescent="0.35">
      <c r="A61" s="1">
        <v>42646</v>
      </c>
      <c r="B61">
        <v>112.960037</v>
      </c>
      <c r="C61">
        <v>29.1</v>
      </c>
      <c r="D61">
        <v>141.34457399999999</v>
      </c>
      <c r="E61">
        <v>2126.1499020000001</v>
      </c>
      <c r="F61" s="9">
        <f t="shared" si="4"/>
        <v>108.52742400000001</v>
      </c>
      <c r="G61" s="9">
        <f t="shared" si="7"/>
        <v>30.154230750000004</v>
      </c>
      <c r="H61" s="9">
        <f t="shared" si="8"/>
        <v>133.02383799999998</v>
      </c>
      <c r="I61" s="9">
        <f t="shared" si="9"/>
        <v>2159.7424927499997</v>
      </c>
      <c r="J61" s="12">
        <f t="shared" si="1"/>
        <v>5.3128914802169955E-2</v>
      </c>
      <c r="K61" s="12">
        <f t="shared" si="5"/>
        <v>1.368671135211425E-2</v>
      </c>
      <c r="L61" s="12">
        <f t="shared" si="6"/>
        <v>6.6479119777510393E-2</v>
      </c>
    </row>
    <row r="62" spans="1:12" ht="16.2" thickBot="1" x14ac:dyDescent="0.35">
      <c r="A62" s="1">
        <v>42675</v>
      </c>
      <c r="B62">
        <v>110.519997</v>
      </c>
      <c r="C62">
        <v>30.76</v>
      </c>
      <c r="D62">
        <v>150.55999800000001</v>
      </c>
      <c r="E62">
        <v>2198.8100589999999</v>
      </c>
      <c r="F62" s="9">
        <f t="shared" si="4"/>
        <v>110.37765324999999</v>
      </c>
      <c r="G62" s="9">
        <f t="shared" si="7"/>
        <v>30.119518750000001</v>
      </c>
      <c r="H62" s="9">
        <f t="shared" si="8"/>
        <v>137.77602774999997</v>
      </c>
      <c r="I62" s="9">
        <f t="shared" si="9"/>
        <v>2166.0449830000002</v>
      </c>
      <c r="J62" s="12">
        <f t="shared" si="1"/>
        <v>5.0263548935310744E-2</v>
      </c>
      <c r="K62" s="12">
        <f t="shared" si="5"/>
        <v>1.3989384792058569E-2</v>
      </c>
      <c r="L62" s="12">
        <f t="shared" si="6"/>
        <v>6.8473398774823419E-2</v>
      </c>
    </row>
    <row r="63" spans="1:12" x14ac:dyDescent="0.3">
      <c r="A63" s="1">
        <v>42705</v>
      </c>
      <c r="B63">
        <v>112.120003</v>
      </c>
      <c r="C63">
        <v>31.530000999999999</v>
      </c>
      <c r="D63">
        <v>155.38999899999999</v>
      </c>
      <c r="E63">
        <v>2246.1899410000001</v>
      </c>
      <c r="F63" s="9">
        <f t="shared" si="4"/>
        <v>112.01814475</v>
      </c>
      <c r="G63" s="9">
        <f t="shared" si="7"/>
        <v>30.2525005</v>
      </c>
      <c r="H63" s="9">
        <f t="shared" si="8"/>
        <v>144.507656</v>
      </c>
      <c r="I63" s="9">
        <f t="shared" si="9"/>
        <v>2184.8549805000002</v>
      </c>
      <c r="J63" s="12">
        <f t="shared" si="1"/>
        <v>4.9915637566288966E-2</v>
      </c>
      <c r="K63" s="12">
        <f t="shared" si="5"/>
        <v>1.4037103641361199E-2</v>
      </c>
      <c r="L63" s="12">
        <f t="shared" si="6"/>
        <v>6.9179367320477192E-2</v>
      </c>
    </row>
  </sheetData>
  <sortState ref="L2:M62">
    <sortCondition ref="L2:L62"/>
  </sortState>
  <mergeCells count="2">
    <mergeCell ref="J1:L1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J1" workbookViewId="0">
      <selection activeCell="R2" sqref="R2"/>
    </sheetView>
  </sheetViews>
  <sheetFormatPr defaultRowHeight="15.6" x14ac:dyDescent="0.3"/>
  <cols>
    <col min="1" max="1" width="8.5" style="17" bestFit="1" customWidth="1"/>
    <col min="2" max="2" width="11.8984375" bestFit="1" customWidth="1"/>
    <col min="3" max="3" width="11.8984375" style="15" bestFit="1" customWidth="1"/>
    <col min="4" max="4" width="11.8984375" bestFit="1" customWidth="1"/>
    <col min="5" max="5" width="12.5" bestFit="1" customWidth="1"/>
    <col min="6" max="6" width="11.69921875" bestFit="1" customWidth="1"/>
    <col min="7" max="7" width="21.69921875" style="14" bestFit="1" customWidth="1"/>
    <col min="8" max="8" width="20.796875" bestFit="1" customWidth="1"/>
    <col min="9" max="9" width="16.3984375" bestFit="1" customWidth="1"/>
    <col min="10" max="10" width="24" bestFit="1" customWidth="1"/>
    <col min="11" max="11" width="21.296875" customWidth="1"/>
    <col min="13" max="13" width="17" bestFit="1" customWidth="1"/>
    <col min="14" max="14" width="13.69921875" bestFit="1" customWidth="1"/>
    <col min="15" max="15" width="12.09765625" style="14" bestFit="1" customWidth="1"/>
    <col min="16" max="16" width="19.3984375" bestFit="1" customWidth="1"/>
    <col min="17" max="17" width="17.5" customWidth="1"/>
    <col min="18" max="18" width="14.59765625" customWidth="1"/>
  </cols>
  <sheetData>
    <row r="1" spans="1:18" x14ac:dyDescent="0.3">
      <c r="A1" s="17" t="s">
        <v>8</v>
      </c>
      <c r="B1" t="s">
        <v>0</v>
      </c>
      <c r="C1" t="s">
        <v>10</v>
      </c>
      <c r="D1" t="s">
        <v>9</v>
      </c>
      <c r="E1" t="s">
        <v>6</v>
      </c>
      <c r="F1" s="15" t="s">
        <v>7</v>
      </c>
      <c r="G1" s="14" t="s">
        <v>11</v>
      </c>
      <c r="H1" t="s">
        <v>12</v>
      </c>
      <c r="I1" t="s">
        <v>13</v>
      </c>
      <c r="J1" t="s">
        <v>15</v>
      </c>
      <c r="K1" t="s">
        <v>20</v>
      </c>
      <c r="M1" t="s">
        <v>17</v>
      </c>
      <c r="N1" t="s">
        <v>14</v>
      </c>
      <c r="O1" s="14" t="s">
        <v>16</v>
      </c>
      <c r="P1" t="s">
        <v>18</v>
      </c>
      <c r="Q1" t="s">
        <v>19</v>
      </c>
      <c r="R1" t="s">
        <v>21</v>
      </c>
    </row>
    <row r="2" spans="1:18" x14ac:dyDescent="0.3">
      <c r="A2" s="17">
        <v>40886</v>
      </c>
      <c r="B2">
        <v>52.699112</v>
      </c>
      <c r="C2">
        <v>1257.599976</v>
      </c>
      <c r="D2">
        <v>4.1904510977821455E-2</v>
      </c>
      <c r="E2" t="e">
        <f t="shared" ref="E2:E33" si="0">D2-D1</f>
        <v>#VALUE!</v>
      </c>
      <c r="F2" s="15" t="e">
        <f t="shared" ref="F2:F33" si="1">E2/D1</f>
        <v>#VALUE!</v>
      </c>
      <c r="G2" s="14">
        <f t="shared" ref="G2:G33" si="2">(B4-B2)/B2</f>
        <v>0.33935814705947975</v>
      </c>
      <c r="H2" s="14">
        <f t="shared" ref="H2:H33" si="3">(C4-C2)/C2</f>
        <v>8.5941539489978458E-2</v>
      </c>
      <c r="I2" s="18">
        <f t="shared" ref="I2:I33" si="4">G2-H2</f>
        <v>0.2534166075695013</v>
      </c>
      <c r="J2" s="18" t="e">
        <f t="shared" ref="J2:K33" si="5">AND($F2&gt;0.01, $I2&gt;0)</f>
        <v>#VALUE!</v>
      </c>
      <c r="K2" s="18" t="e">
        <f t="shared" ref="K2:K33" si="6">AND($F2&lt;-0.01, $I2&lt;0)</f>
        <v>#VALUE!</v>
      </c>
      <c r="M2">
        <f>COUNTIF(Table1[PctChange],"&gt;.01")</f>
        <v>27</v>
      </c>
      <c r="N2">
        <f>COUNTIF(Table1[ExceedsAndOutperforms],"=TRUE")</f>
        <v>19</v>
      </c>
      <c r="O2" s="14">
        <f>N2/M2</f>
        <v>0.70370370370370372</v>
      </c>
      <c r="P2">
        <f>COUNTIF(Table1[PctChange],"&lt;-.01")</f>
        <v>23</v>
      </c>
      <c r="Q2">
        <f>COUNTIF(Table1[UnderAndUnderPerf],"=TRUE")</f>
        <v>12</v>
      </c>
      <c r="R2" s="14">
        <f>Q2/P2</f>
        <v>0.52173913043478259</v>
      </c>
    </row>
    <row r="3" spans="1:18" x14ac:dyDescent="0.3">
      <c r="A3" s="17">
        <v>40911</v>
      </c>
      <c r="B3">
        <v>59.397751</v>
      </c>
      <c r="C3">
        <v>1312.410034</v>
      </c>
      <c r="D3">
        <v>4.5258531603088917E-2</v>
      </c>
      <c r="E3">
        <f t="shared" si="0"/>
        <v>3.354020625267462E-3</v>
      </c>
      <c r="F3" s="15">
        <f t="shared" si="1"/>
        <v>8.003960783703272E-2</v>
      </c>
      <c r="G3" s="14">
        <f t="shared" si="2"/>
        <v>0.31342020003417304</v>
      </c>
      <c r="H3" s="18">
        <f t="shared" si="3"/>
        <v>7.3193540518145708E-2</v>
      </c>
      <c r="I3" s="18">
        <f t="shared" si="4"/>
        <v>0.24022665951602734</v>
      </c>
      <c r="J3" s="18" t="b">
        <f t="shared" si="5"/>
        <v>1</v>
      </c>
      <c r="K3" s="18" t="b">
        <f t="shared" si="6"/>
        <v>0</v>
      </c>
    </row>
    <row r="4" spans="1:18" x14ac:dyDescent="0.3">
      <c r="A4" s="17">
        <v>40940</v>
      </c>
      <c r="B4">
        <v>70.582984999999994</v>
      </c>
      <c r="C4">
        <v>1365.6800539999999</v>
      </c>
      <c r="D4">
        <v>5.1683397435048135E-2</v>
      </c>
      <c r="E4">
        <f t="shared" si="0"/>
        <v>6.4248658319592186E-3</v>
      </c>
      <c r="F4" s="15">
        <f t="shared" si="1"/>
        <v>0.1419592197180502</v>
      </c>
      <c r="G4" s="14">
        <f t="shared" si="2"/>
        <v>7.6579759272011647E-2</v>
      </c>
      <c r="H4" s="18">
        <f t="shared" si="3"/>
        <v>2.3599949274795567E-2</v>
      </c>
      <c r="I4" s="18">
        <f t="shared" si="4"/>
        <v>5.2979809997216076E-2</v>
      </c>
      <c r="J4" s="18" t="b">
        <f t="shared" si="5"/>
        <v>1</v>
      </c>
      <c r="K4" s="18" t="b">
        <f t="shared" si="6"/>
        <v>0</v>
      </c>
    </row>
    <row r="5" spans="1:18" x14ac:dyDescent="0.3">
      <c r="A5" s="17">
        <v>40969</v>
      </c>
      <c r="B5">
        <v>78.014206000000001</v>
      </c>
      <c r="C5">
        <v>1408.469971</v>
      </c>
      <c r="D5">
        <v>5.5389328566664911E-2</v>
      </c>
      <c r="E5">
        <f t="shared" si="0"/>
        <v>3.7059311316167756E-3</v>
      </c>
      <c r="F5" s="15">
        <f t="shared" si="1"/>
        <v>7.1704479882037847E-2</v>
      </c>
      <c r="G5" s="14">
        <f t="shared" si="2"/>
        <v>-3.6393999831261438E-2</v>
      </c>
      <c r="H5" s="18">
        <f t="shared" si="3"/>
        <v>-6.9678457489811788E-2</v>
      </c>
      <c r="I5" s="18">
        <f t="shared" si="4"/>
        <v>3.328445765855035E-2</v>
      </c>
      <c r="J5" s="18" t="b">
        <f t="shared" si="5"/>
        <v>1</v>
      </c>
      <c r="K5" s="18" t="b">
        <f t="shared" si="6"/>
        <v>0</v>
      </c>
    </row>
    <row r="6" spans="1:18" x14ac:dyDescent="0.3">
      <c r="A6" s="17">
        <v>41001</v>
      </c>
      <c r="B6">
        <v>75.988213000000002</v>
      </c>
      <c r="C6">
        <v>1397.910034</v>
      </c>
      <c r="D6">
        <v>5.4358443069877846E-2</v>
      </c>
      <c r="E6">
        <f t="shared" si="0"/>
        <v>-1.0308854967870651E-3</v>
      </c>
      <c r="F6" s="15">
        <f t="shared" si="1"/>
        <v>-1.861162652560994E-2</v>
      </c>
      <c r="G6" s="14">
        <f t="shared" si="2"/>
        <v>3.4334272342903153E-5</v>
      </c>
      <c r="H6" s="18">
        <f t="shared" si="3"/>
        <v>-2.5573891831725704E-2</v>
      </c>
      <c r="I6" s="18">
        <f t="shared" si="4"/>
        <v>2.5608226104068606E-2</v>
      </c>
      <c r="J6" s="18" t="b">
        <f t="shared" si="5"/>
        <v>0</v>
      </c>
      <c r="K6" s="18" t="b">
        <f t="shared" si="6"/>
        <v>0</v>
      </c>
    </row>
    <row r="7" spans="1:18" x14ac:dyDescent="0.3">
      <c r="A7" s="17">
        <v>41030</v>
      </c>
      <c r="B7">
        <v>75.174957000000006</v>
      </c>
      <c r="C7">
        <v>1310.329956</v>
      </c>
      <c r="D7">
        <v>5.7371013045816384E-2</v>
      </c>
      <c r="E7">
        <f t="shared" si="0"/>
        <v>3.012569975938538E-3</v>
      </c>
      <c r="F7" s="15">
        <f t="shared" si="1"/>
        <v>5.542046103244487E-2</v>
      </c>
      <c r="G7" s="14">
        <f t="shared" si="2"/>
        <v>5.7172031372096421E-2</v>
      </c>
      <c r="H7" s="18">
        <f t="shared" si="3"/>
        <v>5.2650853080245107E-2</v>
      </c>
      <c r="I7" s="18">
        <f t="shared" si="4"/>
        <v>4.5211782918513146E-3</v>
      </c>
      <c r="J7" s="18" t="b">
        <f t="shared" si="5"/>
        <v>1</v>
      </c>
      <c r="K7" s="18" t="b">
        <f t="shared" si="6"/>
        <v>0</v>
      </c>
    </row>
    <row r="8" spans="1:18" x14ac:dyDescent="0.3">
      <c r="A8" s="17">
        <v>41061</v>
      </c>
      <c r="B8">
        <v>75.990821999999994</v>
      </c>
      <c r="C8">
        <v>1362.160034</v>
      </c>
      <c r="D8">
        <v>5.5787000134523104E-2</v>
      </c>
      <c r="E8">
        <f t="shared" si="0"/>
        <v>-1.5840129112932796E-3</v>
      </c>
      <c r="F8" s="15">
        <f t="shared" si="1"/>
        <v>-2.760998677203573E-2</v>
      </c>
      <c r="G8" s="14">
        <f t="shared" si="2"/>
        <v>0.14400042942027924</v>
      </c>
      <c r="H8" s="18">
        <f t="shared" si="3"/>
        <v>3.2609914320830852E-2</v>
      </c>
      <c r="I8" s="18">
        <f t="shared" si="4"/>
        <v>0.11139051509944839</v>
      </c>
      <c r="J8" s="18" t="b">
        <f t="shared" si="5"/>
        <v>0</v>
      </c>
      <c r="K8" s="18" t="b">
        <f t="shared" si="6"/>
        <v>0</v>
      </c>
    </row>
    <row r="9" spans="1:18" x14ac:dyDescent="0.3">
      <c r="A9" s="17">
        <v>41092</v>
      </c>
      <c r="B9">
        <v>79.472862000000006</v>
      </c>
      <c r="C9">
        <v>1379.3199460000001</v>
      </c>
      <c r="D9">
        <v>5.7617423883754959E-2</v>
      </c>
      <c r="E9">
        <f t="shared" si="0"/>
        <v>1.8304237492318548E-3</v>
      </c>
      <c r="F9" s="15">
        <f t="shared" si="1"/>
        <v>3.2810937043003308E-2</v>
      </c>
      <c r="G9" s="14">
        <f t="shared" si="2"/>
        <v>9.693542935448822E-2</v>
      </c>
      <c r="H9" s="18">
        <f t="shared" si="3"/>
        <v>4.4478511441753549E-2</v>
      </c>
      <c r="I9" s="18">
        <f t="shared" si="4"/>
        <v>5.2456917912734671E-2</v>
      </c>
      <c r="J9" s="18" t="b">
        <f t="shared" si="5"/>
        <v>1</v>
      </c>
      <c r="K9" s="18" t="b">
        <f t="shared" si="6"/>
        <v>0</v>
      </c>
    </row>
    <row r="10" spans="1:18" x14ac:dyDescent="0.3">
      <c r="A10" s="17">
        <v>41122</v>
      </c>
      <c r="B10">
        <v>86.933532999999997</v>
      </c>
      <c r="C10">
        <v>1406.579956</v>
      </c>
      <c r="D10">
        <v>6.1804899628471598E-2</v>
      </c>
      <c r="E10">
        <f t="shared" si="0"/>
        <v>4.1874757447166386E-3</v>
      </c>
      <c r="F10" s="15">
        <f t="shared" si="1"/>
        <v>7.2677246958576427E-2</v>
      </c>
      <c r="G10" s="14">
        <f t="shared" si="2"/>
        <v>-0.10510496565232201</v>
      </c>
      <c r="H10" s="18">
        <f t="shared" si="3"/>
        <v>3.9671246388783016E-3</v>
      </c>
      <c r="I10" s="18">
        <f t="shared" si="4"/>
        <v>-0.10907209029120031</v>
      </c>
      <c r="J10" s="18" t="b">
        <f t="shared" si="5"/>
        <v>0</v>
      </c>
      <c r="K10" s="18" t="b">
        <f t="shared" si="6"/>
        <v>0</v>
      </c>
    </row>
    <row r="11" spans="1:18" x14ac:dyDescent="0.3">
      <c r="A11" s="17">
        <v>41156</v>
      </c>
      <c r="B11">
        <v>87.176597999999998</v>
      </c>
      <c r="C11">
        <v>1440.670044</v>
      </c>
      <c r="D11">
        <v>6.0511147825323977E-2</v>
      </c>
      <c r="E11">
        <f t="shared" si="0"/>
        <v>-1.2937518031476206E-3</v>
      </c>
      <c r="F11" s="15">
        <f t="shared" si="1"/>
        <v>-2.0932835599196238E-2</v>
      </c>
      <c r="G11" s="14">
        <f t="shared" si="2"/>
        <v>-0.11864312484412393</v>
      </c>
      <c r="H11" s="18">
        <f t="shared" si="3"/>
        <v>-1.6999027710747648E-2</v>
      </c>
      <c r="I11" s="18">
        <f t="shared" si="4"/>
        <v>-0.10164409713337627</v>
      </c>
      <c r="J11" s="18" t="b">
        <f t="shared" si="5"/>
        <v>0</v>
      </c>
      <c r="K11" s="18" t="b">
        <f t="shared" si="6"/>
        <v>1</v>
      </c>
    </row>
    <row r="12" spans="1:18" x14ac:dyDescent="0.3">
      <c r="A12" s="17">
        <v>41183</v>
      </c>
      <c r="B12">
        <v>77.796386999999996</v>
      </c>
      <c r="C12">
        <v>1412.160034</v>
      </c>
      <c r="D12">
        <v>5.509034750094053E-2</v>
      </c>
      <c r="E12">
        <f t="shared" si="0"/>
        <v>-5.4208003243834471E-3</v>
      </c>
      <c r="F12" s="15">
        <f t="shared" si="1"/>
        <v>-8.9583498565116243E-2</v>
      </c>
      <c r="G12" s="14">
        <f t="shared" si="2"/>
        <v>-0.10199454378260513</v>
      </c>
      <c r="H12" s="18">
        <f t="shared" si="3"/>
        <v>9.9350687331518795E-3</v>
      </c>
      <c r="I12" s="18">
        <f t="shared" si="4"/>
        <v>-0.111929612515757</v>
      </c>
      <c r="J12" s="18" t="b">
        <f t="shared" si="5"/>
        <v>0</v>
      </c>
      <c r="K12" s="18" t="b">
        <f t="shared" si="6"/>
        <v>1</v>
      </c>
    </row>
    <row r="13" spans="1:18" x14ac:dyDescent="0.3">
      <c r="A13" s="17">
        <v>41214</v>
      </c>
      <c r="B13">
        <v>76.833693999999994</v>
      </c>
      <c r="C13">
        <v>1416.1800539999999</v>
      </c>
      <c r="D13">
        <v>5.4254184545943336E-2</v>
      </c>
      <c r="E13">
        <f t="shared" si="0"/>
        <v>-8.3616295499719384E-4</v>
      </c>
      <c r="F13" s="15">
        <f t="shared" si="1"/>
        <v>-1.5178030143718343E-2</v>
      </c>
      <c r="G13" s="14">
        <f t="shared" si="2"/>
        <v>-0.22175709786906767</v>
      </c>
      <c r="H13" s="18">
        <f t="shared" si="3"/>
        <v>5.7852764391497447E-2</v>
      </c>
      <c r="I13" s="18">
        <f t="shared" si="4"/>
        <v>-0.27960986226056511</v>
      </c>
      <c r="J13" s="18" t="b">
        <f t="shared" si="5"/>
        <v>0</v>
      </c>
      <c r="K13" s="18" t="b">
        <f t="shared" si="6"/>
        <v>1</v>
      </c>
    </row>
    <row r="14" spans="1:18" x14ac:dyDescent="0.3">
      <c r="A14" s="17">
        <v>41246</v>
      </c>
      <c r="B14">
        <v>69.861580000000004</v>
      </c>
      <c r="C14">
        <v>1426.1899410000001</v>
      </c>
      <c r="D14">
        <v>4.8984765627371647E-2</v>
      </c>
      <c r="E14">
        <f t="shared" si="0"/>
        <v>-5.2694189185716889E-3</v>
      </c>
      <c r="F14" s="15">
        <f t="shared" si="1"/>
        <v>-9.7124654304028071E-2</v>
      </c>
      <c r="G14" s="14">
        <f t="shared" si="2"/>
        <v>-0.16573185146972061</v>
      </c>
      <c r="H14" s="18">
        <f t="shared" si="3"/>
        <v>6.204651320002532E-2</v>
      </c>
      <c r="I14" s="18">
        <f t="shared" si="4"/>
        <v>-0.22777836466974594</v>
      </c>
      <c r="J14" s="18" t="b">
        <f t="shared" si="5"/>
        <v>0</v>
      </c>
      <c r="K14" s="18" t="b">
        <f t="shared" si="6"/>
        <v>1</v>
      </c>
    </row>
    <row r="15" spans="1:18" x14ac:dyDescent="0.3">
      <c r="A15" s="17">
        <v>41276</v>
      </c>
      <c r="B15">
        <v>59.795276999999999</v>
      </c>
      <c r="C15">
        <v>1498.1099850000001</v>
      </c>
      <c r="D15">
        <v>3.9913809799485445E-2</v>
      </c>
      <c r="E15">
        <f t="shared" si="0"/>
        <v>-9.0709558278862026E-3</v>
      </c>
      <c r="F15" s="15">
        <f t="shared" si="1"/>
        <v>-0.18517912072682338</v>
      </c>
      <c r="G15" s="14">
        <f t="shared" si="2"/>
        <v>-2.250365024649013E-2</v>
      </c>
      <c r="H15" s="18">
        <f t="shared" si="3"/>
        <v>4.7446420297372248E-2</v>
      </c>
      <c r="I15" s="18">
        <f t="shared" si="4"/>
        <v>-6.9950070543862375E-2</v>
      </c>
      <c r="J15" s="18" t="b">
        <f t="shared" si="5"/>
        <v>0</v>
      </c>
      <c r="K15" s="18" t="b">
        <f t="shared" si="6"/>
        <v>1</v>
      </c>
    </row>
    <row r="16" spans="1:18" x14ac:dyDescent="0.3">
      <c r="A16" s="17">
        <v>41306</v>
      </c>
      <c r="B16">
        <v>58.283290999999998</v>
      </c>
      <c r="C16">
        <v>1514.6800539999999</v>
      </c>
      <c r="D16">
        <v>3.8478945336399076E-2</v>
      </c>
      <c r="E16">
        <f t="shared" si="0"/>
        <v>-1.4348644630863688E-3</v>
      </c>
      <c r="F16" s="15">
        <f t="shared" si="1"/>
        <v>-3.5949073022462183E-2</v>
      </c>
      <c r="G16" s="14">
        <f t="shared" si="2"/>
        <v>3.126402042053552E-3</v>
      </c>
      <c r="H16" s="18">
        <f t="shared" si="3"/>
        <v>5.4724356989519156E-2</v>
      </c>
      <c r="I16" s="18">
        <f t="shared" si="4"/>
        <v>-5.1597954947465607E-2</v>
      </c>
      <c r="J16" s="18" t="b">
        <f t="shared" si="5"/>
        <v>0</v>
      </c>
      <c r="K16" s="18" t="b">
        <f t="shared" si="6"/>
        <v>1</v>
      </c>
    </row>
    <row r="17" spans="1:11" x14ac:dyDescent="0.3">
      <c r="A17" s="17">
        <v>41334</v>
      </c>
      <c r="B17">
        <v>58.449665000000003</v>
      </c>
      <c r="C17">
        <v>1569.1899410000001</v>
      </c>
      <c r="D17">
        <v>3.7248304665241289E-2</v>
      </c>
      <c r="E17">
        <f t="shared" si="0"/>
        <v>-1.2306406711577872E-3</v>
      </c>
      <c r="F17" s="15">
        <f t="shared" si="1"/>
        <v>-3.1982182993816756E-2</v>
      </c>
      <c r="G17" s="14">
        <f t="shared" si="2"/>
        <v>2.2696314854841304E-2</v>
      </c>
      <c r="H17" s="18">
        <f t="shared" si="3"/>
        <v>3.9224090973190823E-2</v>
      </c>
      <c r="I17" s="18">
        <f t="shared" si="4"/>
        <v>-1.6527776118349519E-2</v>
      </c>
      <c r="J17" s="18" t="b">
        <f t="shared" si="5"/>
        <v>0</v>
      </c>
      <c r="K17" s="18" t="b">
        <f t="shared" si="6"/>
        <v>1</v>
      </c>
    </row>
    <row r="18" spans="1:11" x14ac:dyDescent="0.3">
      <c r="A18" s="17">
        <v>41365</v>
      </c>
      <c r="B18">
        <v>58.465508</v>
      </c>
      <c r="C18">
        <v>1597.5699460000001</v>
      </c>
      <c r="D18">
        <v>3.6596524707031508E-2</v>
      </c>
      <c r="E18">
        <f t="shared" si="0"/>
        <v>-6.5177995820978052E-4</v>
      </c>
      <c r="F18" s="15">
        <f t="shared" si="1"/>
        <v>-1.7498244928661061E-2</v>
      </c>
      <c r="G18" s="14">
        <f t="shared" si="2"/>
        <v>-9.8526057449120269E-2</v>
      </c>
      <c r="H18" s="18">
        <f t="shared" si="3"/>
        <v>5.4520824091666654E-3</v>
      </c>
      <c r="I18" s="18">
        <f t="shared" si="4"/>
        <v>-0.10397813985828694</v>
      </c>
      <c r="J18" s="18" t="b">
        <f t="shared" si="5"/>
        <v>0</v>
      </c>
      <c r="K18" s="18" t="b">
        <f t="shared" si="6"/>
        <v>1</v>
      </c>
    </row>
    <row r="19" spans="1:11" x14ac:dyDescent="0.3">
      <c r="A19" s="17">
        <v>41395</v>
      </c>
      <c r="B19">
        <v>59.776257000000001</v>
      </c>
      <c r="C19">
        <v>1630.73999</v>
      </c>
      <c r="D19">
        <v>3.6655909198620926E-2</v>
      </c>
      <c r="E19">
        <f t="shared" si="0"/>
        <v>5.938449158941761E-5</v>
      </c>
      <c r="F19" s="15">
        <f t="shared" si="1"/>
        <v>1.6226811716361612E-3</v>
      </c>
      <c r="G19" s="14">
        <f t="shared" si="2"/>
        <v>6.2259000258246076E-3</v>
      </c>
      <c r="H19" s="18">
        <f t="shared" si="3"/>
        <v>3.3720881524466714E-2</v>
      </c>
      <c r="I19" s="18">
        <f t="shared" si="4"/>
        <v>-2.7494981498642108E-2</v>
      </c>
      <c r="J19" s="18" t="b">
        <f t="shared" si="5"/>
        <v>0</v>
      </c>
      <c r="K19" s="18" t="b">
        <f t="shared" si="6"/>
        <v>0</v>
      </c>
    </row>
    <row r="20" spans="1:11" x14ac:dyDescent="0.3">
      <c r="A20" s="17">
        <v>41428</v>
      </c>
      <c r="B20">
        <v>52.705131999999999</v>
      </c>
      <c r="C20">
        <v>1606.280029</v>
      </c>
      <c r="D20">
        <v>3.2811920118817589E-2</v>
      </c>
      <c r="E20">
        <f t="shared" si="0"/>
        <v>-3.8439890798033366E-3</v>
      </c>
      <c r="F20" s="15">
        <f t="shared" si="1"/>
        <v>-0.10486683222000004</v>
      </c>
      <c r="G20" s="14">
        <f t="shared" si="2"/>
        <v>0.23682185256646354</v>
      </c>
      <c r="H20" s="18">
        <f t="shared" si="3"/>
        <v>1.6615995665846615E-2</v>
      </c>
      <c r="I20" s="18">
        <f t="shared" si="4"/>
        <v>0.22020585690061692</v>
      </c>
      <c r="J20" s="18" t="b">
        <f t="shared" si="5"/>
        <v>0</v>
      </c>
      <c r="K20" s="18" t="b">
        <f t="shared" si="6"/>
        <v>0</v>
      </c>
    </row>
    <row r="21" spans="1:11" x14ac:dyDescent="0.3">
      <c r="A21" s="17">
        <v>41456</v>
      </c>
      <c r="B21">
        <v>60.148417999999999</v>
      </c>
      <c r="C21">
        <v>1685.7299800000001</v>
      </c>
      <c r="D21">
        <v>3.5680932719723002E-2</v>
      </c>
      <c r="E21">
        <f t="shared" si="0"/>
        <v>2.8690126009054129E-3</v>
      </c>
      <c r="F21" s="15">
        <f t="shared" si="1"/>
        <v>8.7438119760020944E-2</v>
      </c>
      <c r="G21" s="14">
        <f t="shared" si="2"/>
        <v>6.0477334582598685E-2</v>
      </c>
      <c r="H21" s="18">
        <f t="shared" si="3"/>
        <v>-2.4795969992775025E-3</v>
      </c>
      <c r="I21" s="18">
        <f t="shared" si="4"/>
        <v>6.2956931581876194E-2</v>
      </c>
      <c r="J21" s="18" t="b">
        <f t="shared" si="5"/>
        <v>1</v>
      </c>
      <c r="K21" s="18" t="b">
        <f t="shared" si="6"/>
        <v>0</v>
      </c>
    </row>
    <row r="22" spans="1:11" x14ac:dyDescent="0.3">
      <c r="A22" s="17">
        <v>41487</v>
      </c>
      <c r="B22">
        <v>65.186858999999998</v>
      </c>
      <c r="C22">
        <v>1632.969971</v>
      </c>
      <c r="D22">
        <v>3.9919202531373432E-2</v>
      </c>
      <c r="E22">
        <f t="shared" si="0"/>
        <v>4.2382698116504303E-3</v>
      </c>
      <c r="F22" s="15">
        <f t="shared" si="1"/>
        <v>0.11878248376920043</v>
      </c>
      <c r="G22" s="14">
        <f t="shared" si="2"/>
        <v>7.2821226130867944E-2</v>
      </c>
      <c r="H22" s="18">
        <f t="shared" si="3"/>
        <v>7.5671978171360996E-2</v>
      </c>
      <c r="I22" s="18">
        <f t="shared" si="4"/>
        <v>-2.8507520404930514E-3</v>
      </c>
      <c r="J22" s="18" t="b">
        <f t="shared" si="5"/>
        <v>0</v>
      </c>
      <c r="K22" s="18" t="b">
        <f t="shared" si="6"/>
        <v>0</v>
      </c>
    </row>
    <row r="23" spans="1:11" x14ac:dyDescent="0.3">
      <c r="A23" s="17">
        <v>41520</v>
      </c>
      <c r="B23">
        <v>63.786034000000001</v>
      </c>
      <c r="C23">
        <v>1681.5500489999999</v>
      </c>
      <c r="D23">
        <v>3.7932878678177247E-2</v>
      </c>
      <c r="E23">
        <f t="shared" si="0"/>
        <v>-1.9863238531961855E-3</v>
      </c>
      <c r="F23" s="15">
        <f t="shared" si="1"/>
        <v>-4.9758605564204028E-2</v>
      </c>
      <c r="G23" s="14">
        <f t="shared" si="2"/>
        <v>0.17318629654886533</v>
      </c>
      <c r="H23" s="18">
        <f t="shared" si="3"/>
        <v>7.3896111551301186E-2</v>
      </c>
      <c r="I23" s="18">
        <f t="shared" si="4"/>
        <v>9.9290184997564146E-2</v>
      </c>
      <c r="J23" s="18" t="b">
        <f t="shared" si="5"/>
        <v>0</v>
      </c>
      <c r="K23" s="18" t="b">
        <f t="shared" si="6"/>
        <v>0</v>
      </c>
    </row>
    <row r="24" spans="1:11" x14ac:dyDescent="0.3">
      <c r="A24" s="17">
        <v>41548</v>
      </c>
      <c r="B24">
        <v>69.933846000000003</v>
      </c>
      <c r="C24">
        <v>1756.540039</v>
      </c>
      <c r="D24">
        <v>3.981340843207503E-2</v>
      </c>
      <c r="E24">
        <f t="shared" si="0"/>
        <v>1.8805297538977833E-3</v>
      </c>
      <c r="F24" s="15">
        <f t="shared" si="1"/>
        <v>4.9575192271912927E-2</v>
      </c>
      <c r="G24" s="14">
        <f t="shared" si="2"/>
        <v>7.9578062959671972E-2</v>
      </c>
      <c r="H24" s="18">
        <f t="shared" si="3"/>
        <v>5.2273187038920706E-2</v>
      </c>
      <c r="I24" s="18">
        <f t="shared" si="4"/>
        <v>2.7304875920751266E-2</v>
      </c>
      <c r="J24" s="18" t="b">
        <f t="shared" si="5"/>
        <v>1</v>
      </c>
      <c r="K24" s="18" t="b">
        <f t="shared" si="6"/>
        <v>0</v>
      </c>
    </row>
    <row r="25" spans="1:11" x14ac:dyDescent="0.3">
      <c r="A25" s="17">
        <v>41579</v>
      </c>
      <c r="B25">
        <v>74.832901000000007</v>
      </c>
      <c r="C25">
        <v>1805.8100589999999</v>
      </c>
      <c r="D25">
        <v>4.1440073183245024E-2</v>
      </c>
      <c r="E25">
        <f t="shared" si="0"/>
        <v>1.6266647511699941E-3</v>
      </c>
      <c r="F25" s="15">
        <f t="shared" si="1"/>
        <v>4.0857209046676293E-2</v>
      </c>
      <c r="G25" s="14">
        <f t="shared" si="2"/>
        <v>-9.9753596349285045E-2</v>
      </c>
      <c r="H25" s="18">
        <f t="shared" si="3"/>
        <v>-1.2858546713854531E-2</v>
      </c>
      <c r="I25" s="18">
        <f t="shared" si="4"/>
        <v>-8.6895049635430516E-2</v>
      </c>
      <c r="J25" s="18" t="b">
        <f t="shared" si="5"/>
        <v>0</v>
      </c>
      <c r="K25" s="18" t="b">
        <f t="shared" si="6"/>
        <v>0</v>
      </c>
    </row>
    <row r="26" spans="1:11" x14ac:dyDescent="0.3">
      <c r="A26" s="17">
        <v>41610</v>
      </c>
      <c r="B26">
        <v>75.499046000000007</v>
      </c>
      <c r="C26">
        <v>1848.3599850000001</v>
      </c>
      <c r="D26">
        <v>4.0846505341328304E-2</v>
      </c>
      <c r="E26">
        <f t="shared" si="0"/>
        <v>-5.9356784191672007E-4</v>
      </c>
      <c r="F26" s="15">
        <f t="shared" si="1"/>
        <v>-1.4323523013388652E-2</v>
      </c>
      <c r="G26" s="14">
        <f t="shared" si="2"/>
        <v>-5.6379613061600831E-2</v>
      </c>
      <c r="H26" s="18">
        <f t="shared" si="3"/>
        <v>5.9998950907823312E-3</v>
      </c>
      <c r="I26" s="18">
        <f t="shared" si="4"/>
        <v>-6.2379508152383162E-2</v>
      </c>
      <c r="J26" s="18" t="b">
        <f t="shared" si="5"/>
        <v>0</v>
      </c>
      <c r="K26" s="18" t="b">
        <f t="shared" si="6"/>
        <v>1</v>
      </c>
    </row>
    <row r="27" spans="1:11" x14ac:dyDescent="0.3">
      <c r="A27" s="17">
        <v>41641</v>
      </c>
      <c r="B27">
        <v>67.368049999999997</v>
      </c>
      <c r="C27">
        <v>1782.589966</v>
      </c>
      <c r="D27">
        <v>3.7792230005181122E-2</v>
      </c>
      <c r="E27">
        <f t="shared" si="0"/>
        <v>-3.0542753361471817E-3</v>
      </c>
      <c r="F27" s="15">
        <f t="shared" si="1"/>
        <v>-7.4774458931664831E-2</v>
      </c>
      <c r="G27" s="14">
        <f t="shared" si="2"/>
        <v>7.8611196256979446E-2</v>
      </c>
      <c r="H27" s="18">
        <f t="shared" si="3"/>
        <v>5.0348089976851133E-2</v>
      </c>
      <c r="I27" s="18">
        <f t="shared" si="4"/>
        <v>2.8263106280128313E-2</v>
      </c>
      <c r="J27" s="18" t="b">
        <f t="shared" si="5"/>
        <v>0</v>
      </c>
      <c r="K27" s="18" t="b">
        <f t="shared" si="6"/>
        <v>0</v>
      </c>
    </row>
    <row r="28" spans="1:11" x14ac:dyDescent="0.3">
      <c r="A28" s="17">
        <v>41673</v>
      </c>
      <c r="B28">
        <v>71.242439000000005</v>
      </c>
      <c r="C28">
        <v>1859.4499510000001</v>
      </c>
      <c r="D28">
        <v>3.8313716893367461E-2</v>
      </c>
      <c r="E28">
        <f t="shared" si="0"/>
        <v>5.2148688818633854E-4</v>
      </c>
      <c r="F28" s="15">
        <f t="shared" si="1"/>
        <v>1.3798785838116601E-2</v>
      </c>
      <c r="G28" s="14">
        <f t="shared" si="2"/>
        <v>0.12133256695492965</v>
      </c>
      <c r="H28" s="18">
        <f t="shared" si="3"/>
        <v>1.3175939468994076E-2</v>
      </c>
      <c r="I28" s="18">
        <f t="shared" si="4"/>
        <v>0.10815662748593557</v>
      </c>
      <c r="J28" s="18" t="b">
        <f t="shared" si="5"/>
        <v>1</v>
      </c>
      <c r="K28" s="18" t="b">
        <f t="shared" si="6"/>
        <v>0</v>
      </c>
    </row>
    <row r="29" spans="1:11" x14ac:dyDescent="0.3">
      <c r="A29" s="17">
        <v>41701</v>
      </c>
      <c r="B29">
        <v>72.663933</v>
      </c>
      <c r="C29">
        <v>1872.339966</v>
      </c>
      <c r="D29">
        <v>3.880915555909252E-2</v>
      </c>
      <c r="E29">
        <f t="shared" si="0"/>
        <v>4.9543866572505924E-4</v>
      </c>
      <c r="F29" s="15">
        <f t="shared" si="1"/>
        <v>1.2931104207507085E-2</v>
      </c>
      <c r="G29" s="14">
        <f t="shared" si="2"/>
        <v>0.1859290770842256</v>
      </c>
      <c r="H29" s="18">
        <f t="shared" si="3"/>
        <v>2.7361473306285269E-2</v>
      </c>
      <c r="I29" s="18">
        <f t="shared" si="4"/>
        <v>0.15856760377794032</v>
      </c>
      <c r="J29" s="18" t="b">
        <f t="shared" si="5"/>
        <v>1</v>
      </c>
      <c r="K29" s="18" t="b">
        <f t="shared" si="6"/>
        <v>0</v>
      </c>
    </row>
    <row r="30" spans="1:11" x14ac:dyDescent="0.3">
      <c r="A30" s="17">
        <v>41730</v>
      </c>
      <c r="B30">
        <v>79.886466999999996</v>
      </c>
      <c r="C30">
        <v>1883.9499510000001</v>
      </c>
      <c r="D30">
        <v>4.2403709800038096E-2</v>
      </c>
      <c r="E30">
        <f t="shared" si="0"/>
        <v>3.5945542409455758E-3</v>
      </c>
      <c r="F30" s="15">
        <f t="shared" si="1"/>
        <v>9.2621294876471874E-2</v>
      </c>
      <c r="G30" s="14">
        <f t="shared" si="2"/>
        <v>0.10854838529785031</v>
      </c>
      <c r="H30" s="18">
        <f t="shared" si="3"/>
        <v>4.0489413723284205E-2</v>
      </c>
      <c r="I30" s="18">
        <f t="shared" si="4"/>
        <v>6.8058971574566113E-2</v>
      </c>
      <c r="J30" s="18" t="b">
        <f t="shared" si="5"/>
        <v>1</v>
      </c>
      <c r="K30" s="18" t="b">
        <f t="shared" si="6"/>
        <v>0</v>
      </c>
    </row>
    <row r="31" spans="1:11" x14ac:dyDescent="0.3">
      <c r="A31" s="17">
        <v>41760</v>
      </c>
      <c r="B31">
        <v>86.174271000000005</v>
      </c>
      <c r="C31">
        <v>1923.5699460000001</v>
      </c>
      <c r="D31">
        <v>4.4799135679571486E-2</v>
      </c>
      <c r="E31">
        <f t="shared" si="0"/>
        <v>2.3954258795333902E-3</v>
      </c>
      <c r="F31" s="15">
        <f t="shared" si="1"/>
        <v>5.649095069345178E-2</v>
      </c>
      <c r="G31" s="14">
        <f t="shared" si="2"/>
        <v>5.7187962750505812E-2</v>
      </c>
      <c r="H31" s="18">
        <f t="shared" si="3"/>
        <v>3.6911046644102063E-3</v>
      </c>
      <c r="I31" s="18">
        <f t="shared" si="4"/>
        <v>5.3496858086095604E-2</v>
      </c>
      <c r="J31" s="18" t="b">
        <f t="shared" si="5"/>
        <v>1</v>
      </c>
      <c r="K31" s="18" t="b">
        <f t="shared" si="6"/>
        <v>0</v>
      </c>
    </row>
    <row r="32" spans="1:11" x14ac:dyDescent="0.3">
      <c r="A32" s="17">
        <v>41792</v>
      </c>
      <c r="B32">
        <v>88.558014</v>
      </c>
      <c r="C32">
        <v>1960.2299800000001</v>
      </c>
      <c r="D32">
        <v>4.5177359240266286E-2</v>
      </c>
      <c r="E32">
        <f t="shared" si="0"/>
        <v>3.7822356069480007E-4</v>
      </c>
      <c r="F32" s="15">
        <f t="shared" si="1"/>
        <v>8.4426530770608348E-3</v>
      </c>
      <c r="G32" s="14">
        <f t="shared" si="2"/>
        <v>0.1084670778637831</v>
      </c>
      <c r="H32" s="18">
        <f t="shared" si="3"/>
        <v>2.2007629431318027E-2</v>
      </c>
      <c r="I32" s="18">
        <f t="shared" si="4"/>
        <v>8.6459448432465072E-2</v>
      </c>
      <c r="J32" s="18" t="b">
        <f t="shared" si="5"/>
        <v>0</v>
      </c>
      <c r="K32" s="18" t="b">
        <f t="shared" si="6"/>
        <v>0</v>
      </c>
    </row>
    <row r="33" spans="1:11" x14ac:dyDescent="0.3">
      <c r="A33" s="17">
        <v>41821</v>
      </c>
      <c r="B33">
        <v>91.102401999999998</v>
      </c>
      <c r="C33">
        <v>1930.670044</v>
      </c>
      <c r="D33">
        <v>4.7186935065948538E-2</v>
      </c>
      <c r="E33">
        <f t="shared" si="0"/>
        <v>2.0095758256822513E-3</v>
      </c>
      <c r="F33" s="15">
        <f t="shared" si="1"/>
        <v>4.448192323492714E-2</v>
      </c>
      <c r="G33" s="14">
        <f t="shared" si="2"/>
        <v>5.9112349200189061E-2</v>
      </c>
      <c r="H33" s="18">
        <f t="shared" si="3"/>
        <v>2.155728014185733E-2</v>
      </c>
      <c r="I33" s="18">
        <f t="shared" si="4"/>
        <v>3.7555069058331732E-2</v>
      </c>
      <c r="J33" s="18" t="b">
        <f t="shared" si="5"/>
        <v>1</v>
      </c>
      <c r="K33" s="18" t="b">
        <f t="shared" si="6"/>
        <v>0</v>
      </c>
    </row>
    <row r="34" spans="1:11" x14ac:dyDescent="0.3">
      <c r="A34" s="17">
        <v>41852</v>
      </c>
      <c r="B34">
        <v>98.163642999999993</v>
      </c>
      <c r="C34">
        <v>2003.369995</v>
      </c>
      <c r="D34">
        <v>4.8999257872982163E-2</v>
      </c>
      <c r="E34">
        <f t="shared" ref="E34:E62" si="7">D34-D33</f>
        <v>1.8123228070336256E-3</v>
      </c>
      <c r="F34" s="15">
        <f t="shared" ref="F34:F62" si="8">E34/D33</f>
        <v>3.8407300760278672E-2</v>
      </c>
      <c r="G34" s="14">
        <f t="shared" ref="G34:G65" si="9">(B36-B34)/B34</f>
        <v>5.3658471089953405E-2</v>
      </c>
      <c r="H34" s="18">
        <f t="shared" ref="H34:H65" si="10">(C36-C34)/C34</f>
        <v>7.3276798777251965E-3</v>
      </c>
      <c r="I34" s="18">
        <f t="shared" ref="I34:I65" si="11">G34-H34</f>
        <v>4.633079121222821E-2</v>
      </c>
      <c r="J34" s="18" t="b">
        <f t="shared" ref="J34:J62" si="12">AND($F34&gt;0.01, $I34&gt;0)</f>
        <v>1</v>
      </c>
      <c r="K34" s="18" t="b">
        <f t="shared" ref="K34:K62" si="13">AND($F34&lt;-0.01, $I34&lt;0)</f>
        <v>0</v>
      </c>
    </row>
    <row r="35" spans="1:11" x14ac:dyDescent="0.3">
      <c r="A35" s="17">
        <v>41884</v>
      </c>
      <c r="B35">
        <v>96.487679</v>
      </c>
      <c r="C35">
        <v>1972.290039</v>
      </c>
      <c r="D35">
        <v>4.8921647978773776E-2</v>
      </c>
      <c r="E35">
        <f t="shared" si="7"/>
        <v>-7.7609894208387209E-5</v>
      </c>
      <c r="F35" s="15">
        <f t="shared" si="8"/>
        <v>-1.5838993808757406E-3</v>
      </c>
      <c r="G35" s="14">
        <f t="shared" si="9"/>
        <v>0.18556526787218092</v>
      </c>
      <c r="H35" s="18">
        <f t="shared" si="10"/>
        <v>4.8304264644719395E-2</v>
      </c>
      <c r="I35" s="18">
        <f t="shared" si="11"/>
        <v>0.13726100322746151</v>
      </c>
      <c r="J35" s="18" t="b">
        <f t="shared" si="12"/>
        <v>0</v>
      </c>
      <c r="K35" s="18" t="b">
        <f t="shared" si="13"/>
        <v>0</v>
      </c>
    </row>
    <row r="36" spans="1:11" x14ac:dyDescent="0.3">
      <c r="A36" s="17">
        <v>41913</v>
      </c>
      <c r="B36">
        <v>103.430954</v>
      </c>
      <c r="C36">
        <v>2018.0500489999999</v>
      </c>
      <c r="D36">
        <v>5.1252918157928207E-2</v>
      </c>
      <c r="E36">
        <f t="shared" si="7"/>
        <v>2.3312701791544307E-3</v>
      </c>
      <c r="F36" s="15">
        <f t="shared" si="8"/>
        <v>4.7653140797013362E-2</v>
      </c>
      <c r="G36" s="14">
        <f t="shared" si="9"/>
        <v>2.6468807393964525E-2</v>
      </c>
      <c r="H36" s="18">
        <f t="shared" si="10"/>
        <v>2.0242239789960814E-2</v>
      </c>
      <c r="I36" s="18">
        <f t="shared" si="11"/>
        <v>6.2265676040037105E-3</v>
      </c>
      <c r="J36" s="18" t="b">
        <f t="shared" si="12"/>
        <v>1</v>
      </c>
      <c r="K36" s="18" t="b">
        <f t="shared" si="13"/>
        <v>0</v>
      </c>
    </row>
    <row r="37" spans="1:11" x14ac:dyDescent="0.3">
      <c r="A37" s="17">
        <v>41946</v>
      </c>
      <c r="B37">
        <v>114.39244100000001</v>
      </c>
      <c r="C37">
        <v>2067.5600589999999</v>
      </c>
      <c r="D37">
        <v>5.5327263893522528E-2</v>
      </c>
      <c r="E37">
        <f t="shared" si="7"/>
        <v>4.0743457355943216E-3</v>
      </c>
      <c r="F37" s="15">
        <f t="shared" si="8"/>
        <v>7.9494902573934115E-2</v>
      </c>
      <c r="G37" s="14">
        <f t="shared" si="9"/>
        <v>-1.4882635470642676E-2</v>
      </c>
      <c r="H37" s="18">
        <f t="shared" si="10"/>
        <v>-3.5099376525535735E-2</v>
      </c>
      <c r="I37" s="18">
        <f t="shared" si="11"/>
        <v>2.0216741054893059E-2</v>
      </c>
      <c r="J37" s="18" t="b">
        <f t="shared" si="12"/>
        <v>1</v>
      </c>
      <c r="K37" s="18" t="b">
        <f t="shared" si="13"/>
        <v>0</v>
      </c>
    </row>
    <row r="38" spans="1:11" x14ac:dyDescent="0.3">
      <c r="A38" s="17">
        <v>41974</v>
      </c>
      <c r="B38">
        <v>106.168648</v>
      </c>
      <c r="C38">
        <v>2058.8999020000001</v>
      </c>
      <c r="D38">
        <v>5.156571618506979E-2</v>
      </c>
      <c r="E38">
        <f t="shared" si="7"/>
        <v>-3.7615477084527379E-3</v>
      </c>
      <c r="F38" s="15">
        <f t="shared" si="8"/>
        <v>-6.7987235293106976E-2</v>
      </c>
      <c r="G38" s="14">
        <f t="shared" si="9"/>
        <v>0.16839086054858671</v>
      </c>
      <c r="H38" s="18">
        <f t="shared" si="10"/>
        <v>2.2147797450329805E-2</v>
      </c>
      <c r="I38" s="18">
        <f t="shared" si="11"/>
        <v>0.14624306309825691</v>
      </c>
      <c r="J38" s="18" t="b">
        <f t="shared" si="12"/>
        <v>0</v>
      </c>
      <c r="K38" s="18" t="b">
        <f t="shared" si="13"/>
        <v>0</v>
      </c>
    </row>
    <row r="39" spans="1:11" x14ac:dyDescent="0.3">
      <c r="A39" s="17">
        <v>42006</v>
      </c>
      <c r="B39">
        <v>112.68998000000001</v>
      </c>
      <c r="C39">
        <v>1994.98999</v>
      </c>
      <c r="D39">
        <v>5.6486488937220185E-2</v>
      </c>
      <c r="E39">
        <f t="shared" si="7"/>
        <v>4.9207727521503944E-3</v>
      </c>
      <c r="F39" s="15">
        <f t="shared" si="8"/>
        <v>9.5427216301809892E-2</v>
      </c>
      <c r="G39" s="14">
        <f t="shared" si="9"/>
        <v>6.6243316397784399E-2</v>
      </c>
      <c r="H39" s="18">
        <f t="shared" si="10"/>
        <v>3.6541488110424049E-2</v>
      </c>
      <c r="I39" s="18">
        <f t="shared" si="11"/>
        <v>2.970182828736035E-2</v>
      </c>
      <c r="J39" s="18" t="b">
        <f t="shared" si="12"/>
        <v>1</v>
      </c>
      <c r="K39" s="18" t="b">
        <f t="shared" si="13"/>
        <v>0</v>
      </c>
    </row>
    <row r="40" spans="1:11" x14ac:dyDescent="0.3">
      <c r="A40" s="17">
        <v>42037</v>
      </c>
      <c r="B40">
        <v>124.04647799999999</v>
      </c>
      <c r="C40">
        <v>2104.5</v>
      </c>
      <c r="D40">
        <v>5.8943444048467568E-2</v>
      </c>
      <c r="E40">
        <f t="shared" si="7"/>
        <v>2.4569551112473831E-3</v>
      </c>
      <c r="F40" s="15">
        <f t="shared" si="8"/>
        <v>4.349633261819609E-2</v>
      </c>
      <c r="G40" s="14">
        <f t="shared" si="9"/>
        <v>-2.5766801698311814E-2</v>
      </c>
      <c r="H40" s="18">
        <f t="shared" si="10"/>
        <v>-9.0235162746495762E-3</v>
      </c>
      <c r="I40" s="18">
        <f t="shared" si="11"/>
        <v>-1.6743285423662237E-2</v>
      </c>
      <c r="J40" s="18" t="b">
        <f t="shared" si="12"/>
        <v>0</v>
      </c>
      <c r="K40" s="18" t="b">
        <f t="shared" si="13"/>
        <v>0</v>
      </c>
    </row>
    <row r="41" spans="1:11" x14ac:dyDescent="0.3">
      <c r="A41" s="17">
        <v>42065</v>
      </c>
      <c r="B41">
        <v>120.154938</v>
      </c>
      <c r="C41">
        <v>2067.889893</v>
      </c>
      <c r="D41">
        <v>5.8105094670047791E-2</v>
      </c>
      <c r="E41">
        <f t="shared" si="7"/>
        <v>-8.383493784197768E-4</v>
      </c>
      <c r="F41" s="15">
        <f t="shared" si="8"/>
        <v>-1.4222945264793575E-2</v>
      </c>
      <c r="G41" s="14">
        <f t="shared" si="9"/>
        <v>5.1387808963789715E-2</v>
      </c>
      <c r="H41" s="18">
        <f t="shared" si="10"/>
        <v>1.9101597301534854E-2</v>
      </c>
      <c r="I41" s="18">
        <f t="shared" si="11"/>
        <v>3.2286211662254857E-2</v>
      </c>
      <c r="J41" s="18" t="b">
        <f t="shared" si="12"/>
        <v>0</v>
      </c>
      <c r="K41" s="18" t="b">
        <f t="shared" si="13"/>
        <v>0</v>
      </c>
    </row>
    <row r="42" spans="1:11" x14ac:dyDescent="0.3">
      <c r="A42" s="17">
        <v>42095</v>
      </c>
      <c r="B42">
        <v>120.85019699999999</v>
      </c>
      <c r="C42">
        <v>2085.51001</v>
      </c>
      <c r="D42">
        <v>5.794755068090035E-2</v>
      </c>
      <c r="E42">
        <f t="shared" si="7"/>
        <v>-1.5754398914744061E-4</v>
      </c>
      <c r="F42" s="15">
        <f t="shared" si="8"/>
        <v>-2.7113627478289252E-3</v>
      </c>
      <c r="G42" s="14">
        <f t="shared" si="9"/>
        <v>6.4237710758551711E-3</v>
      </c>
      <c r="H42" s="18">
        <f t="shared" si="10"/>
        <v>-1.0740731472202329E-2</v>
      </c>
      <c r="I42" s="18">
        <f t="shared" si="11"/>
        <v>1.71645025480575E-2</v>
      </c>
      <c r="J42" s="18" t="b">
        <f t="shared" si="12"/>
        <v>0</v>
      </c>
      <c r="K42" s="18" t="b">
        <f t="shared" si="13"/>
        <v>0</v>
      </c>
    </row>
    <row r="43" spans="1:11" x14ac:dyDescent="0.3">
      <c r="A43" s="17">
        <v>42125</v>
      </c>
      <c r="B43">
        <v>126.329437</v>
      </c>
      <c r="C43">
        <v>2107.389893</v>
      </c>
      <c r="D43">
        <v>5.9945925250767064E-2</v>
      </c>
      <c r="E43">
        <f t="shared" si="7"/>
        <v>1.9983745698667135E-3</v>
      </c>
      <c r="F43" s="15">
        <f t="shared" si="8"/>
        <v>3.4485919532150001E-2</v>
      </c>
      <c r="G43" s="14">
        <f t="shared" si="9"/>
        <v>-6.8928408190404522E-2</v>
      </c>
      <c r="H43" s="18">
        <f t="shared" si="10"/>
        <v>-1.6844557392019844E-3</v>
      </c>
      <c r="I43" s="18">
        <f t="shared" si="11"/>
        <v>-6.7243952451202543E-2</v>
      </c>
      <c r="J43" s="18" t="b">
        <f t="shared" si="12"/>
        <v>0</v>
      </c>
      <c r="K43" s="18" t="b">
        <f t="shared" si="13"/>
        <v>0</v>
      </c>
    </row>
    <row r="44" spans="1:11" x14ac:dyDescent="0.3">
      <c r="A44" s="17">
        <v>42156</v>
      </c>
      <c r="B44">
        <v>121.62651099999999</v>
      </c>
      <c r="C44">
        <v>2063.110107</v>
      </c>
      <c r="D44">
        <v>5.8952990723727762E-2</v>
      </c>
      <c r="E44">
        <f t="shared" si="7"/>
        <v>-9.9293452703930196E-4</v>
      </c>
      <c r="F44" s="15">
        <f t="shared" si="8"/>
        <v>-1.6563836872742179E-2</v>
      </c>
      <c r="G44" s="14">
        <f t="shared" si="9"/>
        <v>-9.6943330060664079E-2</v>
      </c>
      <c r="H44" s="18">
        <f t="shared" si="10"/>
        <v>-4.4074260841183523E-2</v>
      </c>
      <c r="I44" s="18">
        <f t="shared" si="11"/>
        <v>-5.2869069219480556E-2</v>
      </c>
      <c r="J44" s="18" t="b">
        <f t="shared" si="12"/>
        <v>0</v>
      </c>
      <c r="K44" s="18" t="b">
        <f t="shared" si="13"/>
        <v>1</v>
      </c>
    </row>
    <row r="45" spans="1:11" x14ac:dyDescent="0.3">
      <c r="A45" s="17">
        <v>42186</v>
      </c>
      <c r="B45">
        <v>117.62175000000001</v>
      </c>
      <c r="C45">
        <v>2103.8400879999999</v>
      </c>
      <c r="D45">
        <v>5.5908122804056014E-2</v>
      </c>
      <c r="E45">
        <f t="shared" si="7"/>
        <v>-3.0448679196717482E-3</v>
      </c>
      <c r="F45" s="15">
        <f t="shared" si="8"/>
        <v>-5.1649083147298769E-2</v>
      </c>
      <c r="G45" s="14">
        <f t="shared" si="9"/>
        <v>-8.6568343014791091E-2</v>
      </c>
      <c r="H45" s="18">
        <f t="shared" si="10"/>
        <v>-8.7368835705919828E-2</v>
      </c>
      <c r="I45" s="18">
        <f t="shared" si="11"/>
        <v>8.0049269112873744E-4</v>
      </c>
      <c r="J45" s="18" t="b">
        <f t="shared" si="12"/>
        <v>0</v>
      </c>
      <c r="K45" s="18" t="b">
        <f t="shared" si="13"/>
        <v>0</v>
      </c>
    </row>
    <row r="46" spans="1:11" x14ac:dyDescent="0.3">
      <c r="A46" s="17">
        <v>42219</v>
      </c>
      <c r="B46">
        <v>109.835632</v>
      </c>
      <c r="C46">
        <v>1972.1800539999999</v>
      </c>
      <c r="D46">
        <v>5.5692497131400363E-2</v>
      </c>
      <c r="E46">
        <f t="shared" si="7"/>
        <v>-2.1562567265565047E-4</v>
      </c>
      <c r="F46" s="15">
        <f t="shared" si="8"/>
        <v>-3.8567861312633323E-3</v>
      </c>
      <c r="G46" s="14">
        <f t="shared" si="9"/>
        <v>5.9772961473923157E-2</v>
      </c>
      <c r="H46" s="18">
        <f t="shared" si="10"/>
        <v>5.4345977580807663E-2</v>
      </c>
      <c r="I46" s="18">
        <f t="shared" si="11"/>
        <v>5.4269838931154946E-3</v>
      </c>
      <c r="J46" s="18" t="b">
        <f t="shared" si="12"/>
        <v>0</v>
      </c>
      <c r="K46" s="18" t="b">
        <f t="shared" si="13"/>
        <v>0</v>
      </c>
    </row>
    <row r="47" spans="1:11" x14ac:dyDescent="0.3">
      <c r="A47" s="17">
        <v>42248</v>
      </c>
      <c r="B47">
        <v>107.43943</v>
      </c>
      <c r="C47">
        <v>1920.030029</v>
      </c>
      <c r="D47">
        <v>5.5957161282502006E-2</v>
      </c>
      <c r="E47">
        <f t="shared" si="7"/>
        <v>2.6466415110164287E-4</v>
      </c>
      <c r="F47" s="15">
        <f t="shared" si="8"/>
        <v>4.752240691904993E-3</v>
      </c>
      <c r="G47" s="14">
        <f t="shared" si="9"/>
        <v>7.7120494775521409E-2</v>
      </c>
      <c r="H47" s="18">
        <f t="shared" si="10"/>
        <v>8.352988264643442E-2</v>
      </c>
      <c r="I47" s="18">
        <f t="shared" si="11"/>
        <v>-6.4093878709130109E-3</v>
      </c>
      <c r="J47" s="18" t="b">
        <f t="shared" si="12"/>
        <v>0</v>
      </c>
      <c r="K47" s="18" t="b">
        <f t="shared" si="13"/>
        <v>0</v>
      </c>
    </row>
    <row r="48" spans="1:11" x14ac:dyDescent="0.3">
      <c r="A48" s="17">
        <v>42278</v>
      </c>
      <c r="B48">
        <v>116.40083300000001</v>
      </c>
      <c r="C48">
        <v>2079.360107</v>
      </c>
      <c r="D48">
        <v>5.5979160419662707E-2</v>
      </c>
      <c r="E48">
        <f t="shared" si="7"/>
        <v>2.1999137160701177E-5</v>
      </c>
      <c r="F48" s="15">
        <f t="shared" si="8"/>
        <v>3.9314248000604671E-4</v>
      </c>
      <c r="G48" s="14">
        <f t="shared" si="9"/>
        <v>-0.11539271372740093</v>
      </c>
      <c r="H48" s="18">
        <f t="shared" si="10"/>
        <v>-1.7034166367220722E-2</v>
      </c>
      <c r="I48" s="18">
        <f t="shared" si="11"/>
        <v>-9.835854736018021E-2</v>
      </c>
      <c r="J48" s="18" t="b">
        <f t="shared" si="12"/>
        <v>0</v>
      </c>
      <c r="K48" s="18" t="b">
        <f t="shared" si="13"/>
        <v>0</v>
      </c>
    </row>
    <row r="49" spans="1:11" x14ac:dyDescent="0.3">
      <c r="A49" s="17">
        <v>42310</v>
      </c>
      <c r="B49">
        <v>115.725212</v>
      </c>
      <c r="C49">
        <v>2080.4099120000001</v>
      </c>
      <c r="D49">
        <v>5.5626158735586718E-2</v>
      </c>
      <c r="E49">
        <f t="shared" si="7"/>
        <v>-3.5300168407598892E-4</v>
      </c>
      <c r="F49" s="15">
        <f t="shared" si="8"/>
        <v>-6.3059481676684256E-3</v>
      </c>
      <c r="G49" s="14">
        <f t="shared" si="9"/>
        <v>-0.17717673310462376</v>
      </c>
      <c r="H49" s="18">
        <f t="shared" si="10"/>
        <v>-6.7376107560095128E-2</v>
      </c>
      <c r="I49" s="18">
        <f t="shared" si="11"/>
        <v>-0.10980062554452863</v>
      </c>
      <c r="J49" s="18" t="b">
        <f t="shared" si="12"/>
        <v>0</v>
      </c>
      <c r="K49" s="18" t="b">
        <f t="shared" si="13"/>
        <v>0</v>
      </c>
    </row>
    <row r="50" spans="1:11" x14ac:dyDescent="0.3">
      <c r="A50" s="17">
        <v>42339</v>
      </c>
      <c r="B50">
        <v>102.969025</v>
      </c>
      <c r="C50">
        <v>2043.9399410000001</v>
      </c>
      <c r="D50">
        <v>5.0377715574960721E-2</v>
      </c>
      <c r="E50">
        <f t="shared" si="7"/>
        <v>-5.2484431606259971E-3</v>
      </c>
      <c r="F50" s="15">
        <f t="shared" si="8"/>
        <v>-9.4352068881368156E-2</v>
      </c>
      <c r="G50" s="14">
        <f t="shared" si="9"/>
        <v>-7.6432927280801269E-2</v>
      </c>
      <c r="H50" s="18">
        <f t="shared" si="10"/>
        <v>-5.465422870759392E-2</v>
      </c>
      <c r="I50" s="18">
        <f t="shared" si="11"/>
        <v>-2.1778698573207349E-2</v>
      </c>
      <c r="J50" s="18" t="b">
        <f t="shared" si="12"/>
        <v>0</v>
      </c>
      <c r="K50" s="18" t="b">
        <f t="shared" si="13"/>
        <v>1</v>
      </c>
    </row>
    <row r="51" spans="1:11" x14ac:dyDescent="0.3">
      <c r="A51" s="17">
        <v>42373</v>
      </c>
      <c r="B51">
        <v>95.221396999999996</v>
      </c>
      <c r="C51">
        <v>1940.23999</v>
      </c>
      <c r="D51">
        <v>4.907712318618894E-2</v>
      </c>
      <c r="E51">
        <f t="shared" si="7"/>
        <v>-1.3005923887717818E-3</v>
      </c>
      <c r="F51" s="15">
        <f t="shared" si="8"/>
        <v>-2.5816819479170992E-2</v>
      </c>
      <c r="G51" s="14">
        <f t="shared" si="9"/>
        <v>0.12575938158101174</v>
      </c>
      <c r="H51" s="18">
        <f t="shared" si="10"/>
        <v>6.1590319040893494E-2</v>
      </c>
      <c r="I51" s="18">
        <f t="shared" si="11"/>
        <v>6.4169062540118255E-2</v>
      </c>
      <c r="J51" s="18" t="b">
        <f t="shared" si="12"/>
        <v>0</v>
      </c>
      <c r="K51" s="18" t="b">
        <f t="shared" si="13"/>
        <v>0</v>
      </c>
    </row>
    <row r="52" spans="1:11" x14ac:dyDescent="0.3">
      <c r="A52" s="17">
        <v>42401</v>
      </c>
      <c r="B52">
        <v>95.098800999999995</v>
      </c>
      <c r="C52">
        <v>1932.2299800000001</v>
      </c>
      <c r="D52">
        <v>4.9217123212217211E-2</v>
      </c>
      <c r="E52">
        <f t="shared" si="7"/>
        <v>1.4000002602827105E-4</v>
      </c>
      <c r="F52" s="15">
        <f t="shared" si="8"/>
        <v>2.8526534755743227E-3</v>
      </c>
      <c r="G52" s="14">
        <f t="shared" si="9"/>
        <v>-3.0509943022309909E-2</v>
      </c>
      <c r="H52" s="18">
        <f t="shared" si="10"/>
        <v>6.8868649372679683E-2</v>
      </c>
      <c r="I52" s="18">
        <f t="shared" si="11"/>
        <v>-9.9378592394989584E-2</v>
      </c>
      <c r="J52" s="18" t="b">
        <f t="shared" si="12"/>
        <v>0</v>
      </c>
      <c r="K52" s="18" t="b">
        <f t="shared" si="13"/>
        <v>0</v>
      </c>
    </row>
    <row r="53" spans="1:11" x14ac:dyDescent="0.3">
      <c r="A53" s="17">
        <v>42430</v>
      </c>
      <c r="B53">
        <v>107.196381</v>
      </c>
      <c r="C53">
        <v>2059.73999</v>
      </c>
      <c r="D53">
        <v>5.204364702362263E-2</v>
      </c>
      <c r="E53">
        <f t="shared" si="7"/>
        <v>2.8265238114054195E-3</v>
      </c>
      <c r="F53" s="15">
        <f t="shared" si="8"/>
        <v>5.7429683551756004E-2</v>
      </c>
      <c r="G53" s="14">
        <f t="shared" si="9"/>
        <v>-7.8190699366987026E-2</v>
      </c>
      <c r="H53" s="18">
        <f t="shared" si="10"/>
        <v>1.8065368046769836E-2</v>
      </c>
      <c r="I53" s="18">
        <f t="shared" si="11"/>
        <v>-9.6256067413756863E-2</v>
      </c>
      <c r="J53" s="18" t="b">
        <f t="shared" si="12"/>
        <v>0</v>
      </c>
      <c r="K53" s="18" t="b">
        <f t="shared" si="13"/>
        <v>0</v>
      </c>
    </row>
    <row r="54" spans="1:11" x14ac:dyDescent="0.3">
      <c r="A54" s="17">
        <v>42461</v>
      </c>
      <c r="B54">
        <v>92.197342000000006</v>
      </c>
      <c r="C54">
        <v>2065.3000489999999</v>
      </c>
      <c r="D54">
        <v>4.4641136790095536E-2</v>
      </c>
      <c r="E54">
        <f t="shared" si="7"/>
        <v>-7.4025102335270945E-3</v>
      </c>
      <c r="F54" s="15">
        <f t="shared" si="8"/>
        <v>-0.14223657750516777</v>
      </c>
      <c r="G54" s="14">
        <f t="shared" si="9"/>
        <v>2.6051412631830532E-2</v>
      </c>
      <c r="H54" s="18">
        <f t="shared" si="10"/>
        <v>1.6249482982508768E-2</v>
      </c>
      <c r="I54" s="18">
        <f t="shared" si="11"/>
        <v>9.8019296493217639E-3</v>
      </c>
      <c r="J54" s="18" t="b">
        <f t="shared" si="12"/>
        <v>0</v>
      </c>
      <c r="K54" s="18" t="b">
        <f t="shared" si="13"/>
        <v>0</v>
      </c>
    </row>
    <row r="55" spans="1:11" x14ac:dyDescent="0.3">
      <c r="A55" s="17">
        <v>42492</v>
      </c>
      <c r="B55">
        <v>98.814621000000002</v>
      </c>
      <c r="C55">
        <v>2096.9499510000001</v>
      </c>
      <c r="D55">
        <v>4.7123023109291173E-2</v>
      </c>
      <c r="E55">
        <f t="shared" si="7"/>
        <v>2.4818863191956378E-3</v>
      </c>
      <c r="F55" s="15">
        <f t="shared" si="8"/>
        <v>5.5596396007242595E-2</v>
      </c>
      <c r="G55" s="14">
        <f t="shared" si="9"/>
        <v>4.3560952381733006E-2</v>
      </c>
      <c r="H55" s="18">
        <f t="shared" si="10"/>
        <v>3.6553159966191219E-2</v>
      </c>
      <c r="I55" s="18">
        <f t="shared" si="11"/>
        <v>7.0077924155417873E-3</v>
      </c>
      <c r="J55" s="18" t="b">
        <f t="shared" si="12"/>
        <v>1</v>
      </c>
      <c r="K55" s="18" t="b">
        <f t="shared" si="13"/>
        <v>0</v>
      </c>
    </row>
    <row r="56" spans="1:11" x14ac:dyDescent="0.3">
      <c r="A56" s="17">
        <v>42522</v>
      </c>
      <c r="B56">
        <v>94.599213000000006</v>
      </c>
      <c r="C56">
        <v>2098.860107</v>
      </c>
      <c r="D56">
        <v>4.5071709488640067E-2</v>
      </c>
      <c r="E56">
        <f t="shared" si="7"/>
        <v>-2.051313620651106E-3</v>
      </c>
      <c r="F56" s="15">
        <f t="shared" si="8"/>
        <v>-4.3531027623027262E-2</v>
      </c>
      <c r="G56" s="14">
        <f t="shared" si="9"/>
        <v>0.11584476923713934</v>
      </c>
      <c r="H56" s="18">
        <f t="shared" si="10"/>
        <v>3.4347140983608242E-2</v>
      </c>
      <c r="I56" s="18">
        <f t="shared" si="11"/>
        <v>8.1497628253531101E-2</v>
      </c>
      <c r="J56" s="18" t="b">
        <f t="shared" si="12"/>
        <v>0</v>
      </c>
      <c r="K56" s="18" t="b">
        <f t="shared" si="13"/>
        <v>0</v>
      </c>
    </row>
    <row r="57" spans="1:11" x14ac:dyDescent="0.3">
      <c r="A57" s="17">
        <v>42552</v>
      </c>
      <c r="B57">
        <v>103.11908</v>
      </c>
      <c r="C57">
        <v>2173.6000979999999</v>
      </c>
      <c r="D57">
        <v>4.7441606252632773E-2</v>
      </c>
      <c r="E57">
        <f t="shared" si="7"/>
        <v>2.3698967639927057E-3</v>
      </c>
      <c r="F57" s="15">
        <f t="shared" si="8"/>
        <v>5.258058305043916E-2</v>
      </c>
      <c r="G57" s="14">
        <f t="shared" si="9"/>
        <v>9.0705444618008696E-2</v>
      </c>
      <c r="H57" s="18">
        <f t="shared" si="10"/>
        <v>-2.452188884654696E-3</v>
      </c>
      <c r="I57" s="18">
        <f t="shared" si="11"/>
        <v>9.3157633502663387E-2</v>
      </c>
      <c r="J57" s="18" t="b">
        <f t="shared" si="12"/>
        <v>1</v>
      </c>
      <c r="K57" s="18" t="b">
        <f t="shared" si="13"/>
        <v>0</v>
      </c>
    </row>
    <row r="58" spans="1:11" x14ac:dyDescent="0.3">
      <c r="A58" s="17">
        <v>42583</v>
      </c>
      <c r="B58">
        <v>105.558037</v>
      </c>
      <c r="C58">
        <v>2170.9499510000001</v>
      </c>
      <c r="D58">
        <v>4.8622971225742453E-2</v>
      </c>
      <c r="E58">
        <f t="shared" si="7"/>
        <v>1.1813649731096804E-3</v>
      </c>
      <c r="F58" s="15">
        <f t="shared" si="8"/>
        <v>2.4901453943586078E-2</v>
      </c>
      <c r="G58" s="14">
        <f t="shared" si="9"/>
        <v>7.0122562055601703E-2</v>
      </c>
      <c r="H58" s="18">
        <f t="shared" si="10"/>
        <v>-2.0636150077694693E-2</v>
      </c>
      <c r="I58" s="18">
        <f t="shared" si="11"/>
        <v>9.0758712133296393E-2</v>
      </c>
      <c r="J58" s="18" t="b">
        <f t="shared" si="12"/>
        <v>1</v>
      </c>
      <c r="K58" s="18" t="b">
        <f t="shared" si="13"/>
        <v>0</v>
      </c>
    </row>
    <row r="59" spans="1:11" x14ac:dyDescent="0.3">
      <c r="A59" s="17">
        <v>42614</v>
      </c>
      <c r="B59">
        <v>112.472542</v>
      </c>
      <c r="C59">
        <v>2168.2700199999999</v>
      </c>
      <c r="D59">
        <v>5.1872018227692884E-2</v>
      </c>
      <c r="E59">
        <f t="shared" si="7"/>
        <v>3.2490470019504308E-3</v>
      </c>
      <c r="F59" s="15">
        <f t="shared" si="8"/>
        <v>6.6821235314190097E-2</v>
      </c>
      <c r="G59" s="14">
        <f t="shared" si="9"/>
        <v>-1.7360192677071357E-2</v>
      </c>
      <c r="H59" s="18">
        <f t="shared" si="10"/>
        <v>1.4084979600465066E-2</v>
      </c>
      <c r="I59" s="18">
        <f t="shared" si="11"/>
        <v>-3.1445172277536425E-2</v>
      </c>
      <c r="J59" s="18" t="b">
        <f t="shared" si="12"/>
        <v>0</v>
      </c>
      <c r="K59" s="18" t="b">
        <f t="shared" si="13"/>
        <v>0</v>
      </c>
    </row>
    <row r="60" spans="1:11" x14ac:dyDescent="0.3">
      <c r="A60" s="17">
        <v>42646</v>
      </c>
      <c r="B60">
        <v>112.960037</v>
      </c>
      <c r="C60">
        <v>2126.1499020000001</v>
      </c>
      <c r="D60">
        <v>5.3128914802169955E-2</v>
      </c>
      <c r="E60">
        <f t="shared" si="7"/>
        <v>1.2568965744770705E-3</v>
      </c>
      <c r="F60" s="15">
        <f t="shared" si="8"/>
        <v>2.4230724336961537E-2</v>
      </c>
      <c r="G60" s="14">
        <f t="shared" si="9"/>
        <v>-7.4365591788891046E-3</v>
      </c>
      <c r="H60" s="18">
        <f t="shared" si="10"/>
        <v>5.6458878504795085E-2</v>
      </c>
      <c r="I60" s="18">
        <f t="shared" si="11"/>
        <v>-6.3895437683684192E-2</v>
      </c>
      <c r="J60" s="18" t="b">
        <f t="shared" si="12"/>
        <v>0</v>
      </c>
      <c r="K60" s="18" t="b">
        <f t="shared" si="13"/>
        <v>0</v>
      </c>
    </row>
    <row r="61" spans="1:11" x14ac:dyDescent="0.3">
      <c r="A61" s="17">
        <v>42675</v>
      </c>
      <c r="B61">
        <v>110.519997</v>
      </c>
      <c r="C61">
        <v>2198.8100589999999</v>
      </c>
      <c r="D61">
        <v>5.0263548935310744E-2</v>
      </c>
      <c r="E61">
        <f t="shared" si="7"/>
        <v>-2.8653658668592111E-3</v>
      </c>
      <c r="F61" s="15">
        <f t="shared" si="8"/>
        <v>-5.3932324376069887E-2</v>
      </c>
      <c r="G61" s="14">
        <f t="shared" si="9"/>
        <v>-0.99963731122401567</v>
      </c>
      <c r="H61" s="18">
        <f t="shared" si="10"/>
        <v>-0.99963478328778699</v>
      </c>
      <c r="I61" s="18">
        <f t="shared" si="11"/>
        <v>-2.5279362286800833E-6</v>
      </c>
      <c r="J61" s="18" t="b">
        <f t="shared" si="12"/>
        <v>0</v>
      </c>
      <c r="K61" s="18" t="b">
        <f t="shared" si="13"/>
        <v>1</v>
      </c>
    </row>
    <row r="62" spans="1:11" x14ac:dyDescent="0.3">
      <c r="A62" s="17">
        <v>42705</v>
      </c>
      <c r="B62">
        <v>112.120003</v>
      </c>
      <c r="C62">
        <v>2246.1899410000001</v>
      </c>
      <c r="D62">
        <v>4.9915637566288966E-2</v>
      </c>
      <c r="E62">
        <f t="shared" si="7"/>
        <v>-3.4791136902177777E-4</v>
      </c>
      <c r="F62" s="15">
        <f t="shared" si="8"/>
        <v>-6.9217430203653181E-3</v>
      </c>
      <c r="G62" s="14">
        <f t="shared" si="9"/>
        <v>-0.99999108098489786</v>
      </c>
      <c r="H62" s="18">
        <f t="shared" si="10"/>
        <v>-0.99999505335194139</v>
      </c>
      <c r="I62" s="18">
        <f t="shared" si="11"/>
        <v>3.9723670435254377E-6</v>
      </c>
      <c r="J62" s="18" t="b">
        <f t="shared" si="12"/>
        <v>0</v>
      </c>
      <c r="K62" s="18" t="b">
        <f t="shared" si="13"/>
        <v>0</v>
      </c>
    </row>
    <row r="63" spans="1:11" x14ac:dyDescent="0.3">
      <c r="A63" s="17">
        <v>0.09</v>
      </c>
      <c r="B63" s="16">
        <f>A63-D62</f>
        <v>4.0084362433711031E-2</v>
      </c>
      <c r="C63" s="15">
        <f>B63/D62</f>
        <v>0.80304218052866083</v>
      </c>
    </row>
    <row r="64" spans="1:11" x14ac:dyDescent="0.3">
      <c r="A64" s="17">
        <v>9.0999999999999998E-2</v>
      </c>
      <c r="B64" s="16">
        <f>A64-A63</f>
        <v>1.0000000000000009E-3</v>
      </c>
      <c r="C64" s="15">
        <f>B64/A63</f>
        <v>1.1111111111111122E-2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AAPL</vt:lpstr>
      <vt:lpstr>GE</vt:lpstr>
      <vt:lpstr>BOEING</vt:lpstr>
      <vt:lpstr>S&amp;P 500</vt:lpstr>
      <vt:lpstr>AAPL_rs_chart</vt:lpstr>
      <vt:lpstr>AAPL_rs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Marshall Farrier</cp:lastModifiedBy>
  <dcterms:created xsi:type="dcterms:W3CDTF">2016-12-09T22:02:32Z</dcterms:created>
  <dcterms:modified xsi:type="dcterms:W3CDTF">2017-02-01T08:39:01Z</dcterms:modified>
</cp:coreProperties>
</file>