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-20" yWindow="0" windowWidth="25600" windowHeight="17540" tabRatio="500" firstSheet="2" activeTab="3"/>
  </bookViews>
  <sheets>
    <sheet name="Data" sheetId="2" r:id="rId1"/>
    <sheet name="CAL - US Equities &amp; Treasuries" sheetId="1" r:id="rId2"/>
    <sheet name="CAL" sheetId="3" r:id="rId3"/>
    <sheet name="Optimal Capital Allocaiton" sheetId="4" r:id="rId4"/>
    <sheet name="Optimal Capital Allocat. A = 3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0" i="4" l="1"/>
  <c r="W20" i="4"/>
  <c r="X20" i="4"/>
  <c r="Y20" i="4"/>
  <c r="Z20" i="4"/>
  <c r="AA12" i="4"/>
  <c r="Y12" i="4"/>
  <c r="Z12" i="4"/>
  <c r="W12" i="4"/>
  <c r="X12" i="4"/>
  <c r="AA23" i="4"/>
  <c r="Y23" i="4"/>
  <c r="Z23" i="4"/>
  <c r="W23" i="4"/>
  <c r="X23" i="4"/>
  <c r="AA22" i="4"/>
  <c r="Y22" i="4"/>
  <c r="Z22" i="4"/>
  <c r="W22" i="4"/>
  <c r="X22" i="4"/>
  <c r="AA21" i="4"/>
  <c r="Y21" i="4"/>
  <c r="Z21" i="4"/>
  <c r="W21" i="4"/>
  <c r="X21" i="4"/>
  <c r="AA19" i="4"/>
  <c r="Y19" i="4"/>
  <c r="Z19" i="4"/>
  <c r="W19" i="4"/>
  <c r="X19" i="4"/>
  <c r="AA18" i="4"/>
  <c r="Y18" i="4"/>
  <c r="Z18" i="4"/>
  <c r="W18" i="4"/>
  <c r="X18" i="4"/>
  <c r="AA17" i="4"/>
  <c r="Y17" i="4"/>
  <c r="Z17" i="4"/>
  <c r="W17" i="4"/>
  <c r="X17" i="4"/>
  <c r="AA16" i="4"/>
  <c r="Y16" i="4"/>
  <c r="Z16" i="4"/>
  <c r="W16" i="4"/>
  <c r="X16" i="4"/>
  <c r="AA15" i="4"/>
  <c r="Y15" i="4"/>
  <c r="Z15" i="4"/>
  <c r="W15" i="4"/>
  <c r="X15" i="4"/>
  <c r="AA14" i="4"/>
  <c r="Y14" i="4"/>
  <c r="Z14" i="4"/>
  <c r="W14" i="4"/>
  <c r="X14" i="4"/>
  <c r="AA13" i="4"/>
  <c r="Y13" i="4"/>
  <c r="Z13" i="4"/>
  <c r="W13" i="4"/>
  <c r="X13" i="4"/>
  <c r="AA11" i="4"/>
  <c r="Y11" i="4"/>
  <c r="Z11" i="4"/>
  <c r="W11" i="4"/>
  <c r="X11" i="4"/>
  <c r="AA10" i="4"/>
  <c r="Y10" i="4"/>
  <c r="Z10" i="4"/>
  <c r="W10" i="4"/>
  <c r="X10" i="4"/>
  <c r="AA9" i="4"/>
  <c r="Y9" i="4"/>
  <c r="Z9" i="4"/>
  <c r="W9" i="4"/>
  <c r="X9" i="4"/>
  <c r="AA8" i="4"/>
  <c r="Y8" i="4"/>
  <c r="Z8" i="4"/>
  <c r="W8" i="4"/>
  <c r="X8" i="4"/>
  <c r="AA7" i="4"/>
  <c r="Y7" i="4"/>
  <c r="Z7" i="4"/>
  <c r="W7" i="4"/>
  <c r="X7" i="4"/>
  <c r="AA6" i="4"/>
  <c r="Y6" i="4"/>
  <c r="Z6" i="4"/>
  <c r="W6" i="4"/>
  <c r="X6" i="4"/>
  <c r="AA5" i="4"/>
  <c r="Y5" i="4"/>
  <c r="Z5" i="4"/>
  <c r="W5" i="4"/>
  <c r="X5" i="4"/>
  <c r="Y4" i="4"/>
  <c r="Z4" i="4"/>
  <c r="W4" i="4"/>
  <c r="X4" i="4"/>
  <c r="Q13" i="4"/>
  <c r="R13" i="4"/>
  <c r="S13" i="4"/>
  <c r="T13" i="4"/>
  <c r="Q12" i="4"/>
  <c r="Q11" i="4"/>
  <c r="Q10" i="4"/>
  <c r="Q9" i="4"/>
  <c r="Q8" i="4"/>
  <c r="Q7" i="4"/>
  <c r="Q6" i="4"/>
  <c r="Q5" i="4"/>
  <c r="Q4" i="4"/>
  <c r="T12" i="4"/>
  <c r="R12" i="4"/>
  <c r="S12" i="4"/>
  <c r="T11" i="4"/>
  <c r="R11" i="4"/>
  <c r="S11" i="4"/>
  <c r="T10" i="4"/>
  <c r="R10" i="4"/>
  <c r="S10" i="4"/>
  <c r="T9" i="4"/>
  <c r="R9" i="4"/>
  <c r="S9" i="4"/>
  <c r="T8" i="4"/>
  <c r="R8" i="4"/>
  <c r="S8" i="4"/>
  <c r="T7" i="4"/>
  <c r="R7" i="4"/>
  <c r="S7" i="4"/>
  <c r="T6" i="4"/>
  <c r="R6" i="4"/>
  <c r="S6" i="4"/>
  <c r="T5" i="4"/>
  <c r="R5" i="4"/>
  <c r="S5" i="4"/>
  <c r="T4" i="4"/>
  <c r="R4" i="4"/>
  <c r="S4" i="4"/>
  <c r="M21" i="4"/>
  <c r="K21" i="4"/>
  <c r="L21" i="4"/>
  <c r="I21" i="4"/>
  <c r="J21" i="4"/>
  <c r="M20" i="4"/>
  <c r="K20" i="4"/>
  <c r="L20" i="4"/>
  <c r="I20" i="4"/>
  <c r="J20" i="4"/>
  <c r="M19" i="4"/>
  <c r="K19" i="4"/>
  <c r="L19" i="4"/>
  <c r="I19" i="4"/>
  <c r="J19" i="4"/>
  <c r="M18" i="4"/>
  <c r="K18" i="4"/>
  <c r="L18" i="4"/>
  <c r="I18" i="4"/>
  <c r="J18" i="4"/>
  <c r="M17" i="4"/>
  <c r="K17" i="4"/>
  <c r="L17" i="4"/>
  <c r="I17" i="4"/>
  <c r="J17" i="4"/>
  <c r="M16" i="4"/>
  <c r="K16" i="4"/>
  <c r="L16" i="4"/>
  <c r="I16" i="4"/>
  <c r="J16" i="4"/>
  <c r="M15" i="4"/>
  <c r="K15" i="4"/>
  <c r="L15" i="4"/>
  <c r="I15" i="4"/>
  <c r="J15" i="4"/>
  <c r="M14" i="4"/>
  <c r="K14" i="4"/>
  <c r="L14" i="4"/>
  <c r="I14" i="4"/>
  <c r="J14" i="4"/>
  <c r="M13" i="4"/>
  <c r="K13" i="4"/>
  <c r="L13" i="4"/>
  <c r="I13" i="4"/>
  <c r="J13" i="4"/>
  <c r="M12" i="4"/>
  <c r="K12" i="4"/>
  <c r="L12" i="4"/>
  <c r="I12" i="4"/>
  <c r="J12" i="4"/>
  <c r="M11" i="4"/>
  <c r="K11" i="4"/>
  <c r="L11" i="4"/>
  <c r="I11" i="4"/>
  <c r="J11" i="4"/>
  <c r="M10" i="4"/>
  <c r="K10" i="4"/>
  <c r="L10" i="4"/>
  <c r="I10" i="4"/>
  <c r="J10" i="4"/>
  <c r="M9" i="4"/>
  <c r="K9" i="4"/>
  <c r="L9" i="4"/>
  <c r="I9" i="4"/>
  <c r="J9" i="4"/>
  <c r="M8" i="4"/>
  <c r="K8" i="4"/>
  <c r="L8" i="4"/>
  <c r="I8" i="4"/>
  <c r="J8" i="4"/>
  <c r="M7" i="4"/>
  <c r="K7" i="4"/>
  <c r="L7" i="4"/>
  <c r="I7" i="4"/>
  <c r="J7" i="4"/>
  <c r="M6" i="4"/>
  <c r="K6" i="4"/>
  <c r="L6" i="4"/>
  <c r="I6" i="4"/>
  <c r="J6" i="4"/>
  <c r="M5" i="4"/>
  <c r="K5" i="4"/>
  <c r="L5" i="4"/>
  <c r="I5" i="4"/>
  <c r="J5" i="4"/>
  <c r="K4" i="4"/>
  <c r="L4" i="4"/>
  <c r="I4" i="4"/>
  <c r="J4" i="4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K21" i="1"/>
  <c r="L21" i="1"/>
  <c r="K20" i="1"/>
  <c r="L20" i="1"/>
  <c r="K19" i="1"/>
  <c r="L19" i="1"/>
  <c r="K18" i="1"/>
  <c r="L18" i="1"/>
  <c r="K17" i="1"/>
  <c r="L17" i="1"/>
  <c r="K16" i="1"/>
  <c r="L16" i="1"/>
  <c r="K15" i="1"/>
  <c r="L15" i="1"/>
  <c r="K14" i="1"/>
  <c r="L14" i="1"/>
  <c r="K13" i="1"/>
  <c r="L13" i="1"/>
  <c r="K12" i="1"/>
  <c r="L12" i="1"/>
  <c r="K11" i="1"/>
  <c r="L11" i="1"/>
  <c r="K10" i="1"/>
  <c r="L10" i="1"/>
  <c r="K9" i="1"/>
  <c r="L9" i="1"/>
  <c r="K8" i="1"/>
  <c r="L8" i="1"/>
  <c r="K7" i="1"/>
  <c r="L7" i="1"/>
  <c r="K6" i="1"/>
  <c r="L6" i="1"/>
  <c r="K5" i="1"/>
  <c r="L5" i="1"/>
  <c r="K4" i="1"/>
  <c r="L4" i="1"/>
  <c r="I21" i="1"/>
  <c r="J21" i="1"/>
  <c r="I20" i="1"/>
  <c r="J20" i="1"/>
  <c r="I19" i="1"/>
  <c r="J19" i="1"/>
  <c r="I18" i="1"/>
  <c r="J18" i="1"/>
  <c r="I17" i="1"/>
  <c r="J17" i="1"/>
  <c r="I16" i="1"/>
  <c r="J16" i="1"/>
  <c r="I15" i="1"/>
  <c r="J15" i="1"/>
  <c r="I14" i="1"/>
  <c r="J14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</calcChain>
</file>

<file path=xl/sharedStrings.xml><?xml version="1.0" encoding="utf-8"?>
<sst xmlns="http://schemas.openxmlformats.org/spreadsheetml/2006/main" count="38" uniqueCount="14">
  <si>
    <t>RETURN</t>
  </si>
  <si>
    <t>DEVIATION</t>
  </si>
  <si>
    <t>US Equities</t>
  </si>
  <si>
    <t>Risk-free rate</t>
  </si>
  <si>
    <t>weight_US</t>
  </si>
  <si>
    <t>weight_rf</t>
  </si>
  <si>
    <t>E[r]</t>
  </si>
  <si>
    <t>Variance</t>
  </si>
  <si>
    <t>Standard Deviation</t>
  </si>
  <si>
    <t>Sharpe Ratio</t>
  </si>
  <si>
    <t>-</t>
  </si>
  <si>
    <t>A</t>
  </si>
  <si>
    <t>w* (US)</t>
  </si>
  <si>
    <t>1-w*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</si>
</sst>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10" fontId="0" fillId="3" borderId="0" xfId="1" applyNumberFormat="1" applyFont="1" applyFill="1" applyAlignment="1">
      <alignment horizontal="center"/>
    </xf>
    <xf numFmtId="0" fontId="5" fillId="3" borderId="2" xfId="0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10" fontId="5" fillId="3" borderId="3" xfId="1" applyNumberFormat="1" applyFont="1" applyFill="1" applyBorder="1" applyAlignment="1">
      <alignment horizontal="center"/>
    </xf>
    <xf numFmtId="10" fontId="5" fillId="3" borderId="4" xfId="1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0" fontId="5" fillId="3" borderId="6" xfId="1" applyNumberFormat="1" applyFont="1" applyFill="1" applyBorder="1" applyAlignment="1">
      <alignment horizontal="center"/>
    </xf>
    <xf numFmtId="10" fontId="5" fillId="3" borderId="7" xfId="1" applyNumberFormat="1" applyFont="1" applyFill="1" applyBorder="1" applyAlignment="1">
      <alignment horizontal="center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chartsheet" Target="chartsheets/sheet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Capital Allocation Line (CAL): US Equities and Treasuries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80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800000"/>
                </a:solidFill>
              </a:ln>
            </c:spPr>
          </c:marker>
          <c:xVal>
            <c:numRef>
              <c:f>'CAL - US Equities &amp; Treasuries'!$L$4:$L$21</c:f>
              <c:numCache>
                <c:formatCode>0.0000</c:formatCode>
                <c:ptCount val="18"/>
                <c:pt idx="0">
                  <c:v>0.0</c:v>
                </c:pt>
                <c:pt idx="1">
                  <c:v>0.01915</c:v>
                </c:pt>
                <c:pt idx="2">
                  <c:v>0.0383</c:v>
                </c:pt>
                <c:pt idx="3">
                  <c:v>0.05745</c:v>
                </c:pt>
                <c:pt idx="4">
                  <c:v>0.0766</c:v>
                </c:pt>
                <c:pt idx="5">
                  <c:v>0.09575</c:v>
                </c:pt>
                <c:pt idx="6">
                  <c:v>0.1149</c:v>
                </c:pt>
                <c:pt idx="7">
                  <c:v>0.13405</c:v>
                </c:pt>
                <c:pt idx="8">
                  <c:v>0.1532</c:v>
                </c:pt>
                <c:pt idx="9">
                  <c:v>0.17235</c:v>
                </c:pt>
                <c:pt idx="10">
                  <c:v>0.1915</c:v>
                </c:pt>
                <c:pt idx="11">
                  <c:v>0.21065</c:v>
                </c:pt>
                <c:pt idx="12">
                  <c:v>0.2298</c:v>
                </c:pt>
                <c:pt idx="13">
                  <c:v>0.24895</c:v>
                </c:pt>
                <c:pt idx="14">
                  <c:v>0.2681</c:v>
                </c:pt>
                <c:pt idx="15">
                  <c:v>0.28725</c:v>
                </c:pt>
                <c:pt idx="16">
                  <c:v>0.3064</c:v>
                </c:pt>
                <c:pt idx="17">
                  <c:v>0.32555</c:v>
                </c:pt>
              </c:numCache>
            </c:numRef>
          </c:xVal>
          <c:yVal>
            <c:numRef>
              <c:f>'CAL - US Equities &amp; Treasuries'!$J$4:$J$20</c:f>
              <c:numCache>
                <c:formatCode>0.000</c:formatCode>
                <c:ptCount val="17"/>
                <c:pt idx="0">
                  <c:v>0.01</c:v>
                </c:pt>
                <c:pt idx="1">
                  <c:v>0.0209</c:v>
                </c:pt>
                <c:pt idx="2">
                  <c:v>0.0318</c:v>
                </c:pt>
                <c:pt idx="3">
                  <c:v>0.0427</c:v>
                </c:pt>
                <c:pt idx="4">
                  <c:v>0.0536</c:v>
                </c:pt>
                <c:pt idx="5">
                  <c:v>0.0645</c:v>
                </c:pt>
                <c:pt idx="6">
                  <c:v>0.0754</c:v>
                </c:pt>
                <c:pt idx="7">
                  <c:v>0.0863</c:v>
                </c:pt>
                <c:pt idx="8">
                  <c:v>0.0972</c:v>
                </c:pt>
                <c:pt idx="9">
                  <c:v>0.1081</c:v>
                </c:pt>
                <c:pt idx="10">
                  <c:v>0.119</c:v>
                </c:pt>
                <c:pt idx="11">
                  <c:v>0.1299</c:v>
                </c:pt>
                <c:pt idx="12">
                  <c:v>0.1408</c:v>
                </c:pt>
                <c:pt idx="13">
                  <c:v>0.1517</c:v>
                </c:pt>
                <c:pt idx="14">
                  <c:v>0.1626</c:v>
                </c:pt>
                <c:pt idx="15">
                  <c:v>0.1735</c:v>
                </c:pt>
                <c:pt idx="16">
                  <c:v>0.1844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293720"/>
        <c:axId val="2116547704"/>
      </c:scatterChart>
      <c:valAx>
        <c:axId val="2097293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Volatility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116547704"/>
        <c:crosses val="autoZero"/>
        <c:crossBetween val="midCat"/>
      </c:valAx>
      <c:valAx>
        <c:axId val="2116547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return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097293720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b="1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4"/>
          <c:spPr>
            <a:ln>
              <a:solidFill>
                <a:srgbClr val="800000"/>
              </a:solidFill>
            </a:ln>
          </c:spPr>
          <c:xVal>
            <c:numRef>
              <c:f>'Optimal Capital Allocaiton'!$Z$4:$Z$23</c:f>
              <c:numCache>
                <c:formatCode>0.0000</c:formatCode>
                <c:ptCount val="20"/>
                <c:pt idx="0">
                  <c:v>0.0</c:v>
                </c:pt>
                <c:pt idx="1">
                  <c:v>0.01915</c:v>
                </c:pt>
                <c:pt idx="2">
                  <c:v>0.0383</c:v>
                </c:pt>
                <c:pt idx="3">
                  <c:v>0.05745</c:v>
                </c:pt>
                <c:pt idx="4">
                  <c:v>0.0766</c:v>
                </c:pt>
                <c:pt idx="5">
                  <c:v>0.09575</c:v>
                </c:pt>
                <c:pt idx="6">
                  <c:v>0.1149</c:v>
                </c:pt>
                <c:pt idx="7">
                  <c:v>0.13405</c:v>
                </c:pt>
                <c:pt idx="8">
                  <c:v>0.142297650130548</c:v>
                </c:pt>
                <c:pt idx="9">
                  <c:v>0.1532</c:v>
                </c:pt>
                <c:pt idx="10">
                  <c:v>0.17235</c:v>
                </c:pt>
                <c:pt idx="11">
                  <c:v>0.1915</c:v>
                </c:pt>
                <c:pt idx="12">
                  <c:v>0.21065</c:v>
                </c:pt>
                <c:pt idx="13">
                  <c:v>0.2298</c:v>
                </c:pt>
                <c:pt idx="14">
                  <c:v>0.24895</c:v>
                </c:pt>
                <c:pt idx="15">
                  <c:v>0.2681</c:v>
                </c:pt>
                <c:pt idx="16">
                  <c:v>0.284569</c:v>
                </c:pt>
                <c:pt idx="17">
                  <c:v>0.28725</c:v>
                </c:pt>
                <c:pt idx="18">
                  <c:v>0.3064</c:v>
                </c:pt>
                <c:pt idx="19">
                  <c:v>0.32555</c:v>
                </c:pt>
              </c:numCache>
            </c:numRef>
          </c:xVal>
          <c:yVal>
            <c:numRef>
              <c:f>'Optimal Capital Allocaiton'!$X$4:$X$23</c:f>
              <c:numCache>
                <c:formatCode>0.000</c:formatCode>
                <c:ptCount val="20"/>
                <c:pt idx="0">
                  <c:v>0.01</c:v>
                </c:pt>
                <c:pt idx="1">
                  <c:v>0.0209</c:v>
                </c:pt>
                <c:pt idx="2">
                  <c:v>0.0318</c:v>
                </c:pt>
                <c:pt idx="3">
                  <c:v>0.0427</c:v>
                </c:pt>
                <c:pt idx="4">
                  <c:v>0.0536</c:v>
                </c:pt>
                <c:pt idx="5">
                  <c:v>0.0645</c:v>
                </c:pt>
                <c:pt idx="6">
                  <c:v>0.0754</c:v>
                </c:pt>
                <c:pt idx="7">
                  <c:v>0.0863</c:v>
                </c:pt>
                <c:pt idx="8">
                  <c:v>0.0909944849307037</c:v>
                </c:pt>
                <c:pt idx="9">
                  <c:v>0.0972</c:v>
                </c:pt>
                <c:pt idx="10">
                  <c:v>0.1081</c:v>
                </c:pt>
                <c:pt idx="11">
                  <c:v>0.119</c:v>
                </c:pt>
                <c:pt idx="12">
                  <c:v>0.1299</c:v>
                </c:pt>
                <c:pt idx="13">
                  <c:v>0.1408</c:v>
                </c:pt>
                <c:pt idx="14">
                  <c:v>0.1517</c:v>
                </c:pt>
                <c:pt idx="15">
                  <c:v>0.1626</c:v>
                </c:pt>
                <c:pt idx="16">
                  <c:v>0.171974</c:v>
                </c:pt>
                <c:pt idx="17">
                  <c:v>0.1735</c:v>
                </c:pt>
                <c:pt idx="18">
                  <c:v>0.1844</c:v>
                </c:pt>
                <c:pt idx="19">
                  <c:v>0.1953</c:v>
                </c:pt>
              </c:numCache>
            </c:numRef>
          </c:yVal>
          <c:smooth val="1"/>
        </c:ser>
        <c:ser>
          <c:idx val="5"/>
          <c:order val="5"/>
          <c:spPr>
            <a:ln>
              <a:solidFill>
                <a:srgbClr val="800000"/>
              </a:solidFill>
            </a:ln>
          </c:spPr>
          <c:xVal>
            <c:numRef>
              <c:f>'Optimal Capital Allocaiton'!$Z$4:$Z$23</c:f>
              <c:numCache>
                <c:formatCode>0.0000</c:formatCode>
                <c:ptCount val="20"/>
                <c:pt idx="0">
                  <c:v>0.0</c:v>
                </c:pt>
                <c:pt idx="1">
                  <c:v>0.01915</c:v>
                </c:pt>
                <c:pt idx="2">
                  <c:v>0.0383</c:v>
                </c:pt>
                <c:pt idx="3">
                  <c:v>0.05745</c:v>
                </c:pt>
                <c:pt idx="4">
                  <c:v>0.0766</c:v>
                </c:pt>
                <c:pt idx="5">
                  <c:v>0.09575</c:v>
                </c:pt>
                <c:pt idx="6">
                  <c:v>0.1149</c:v>
                </c:pt>
                <c:pt idx="7">
                  <c:v>0.13405</c:v>
                </c:pt>
                <c:pt idx="8">
                  <c:v>0.142297650130548</c:v>
                </c:pt>
                <c:pt idx="9">
                  <c:v>0.1532</c:v>
                </c:pt>
                <c:pt idx="10">
                  <c:v>0.17235</c:v>
                </c:pt>
                <c:pt idx="11">
                  <c:v>0.1915</c:v>
                </c:pt>
                <c:pt idx="12">
                  <c:v>0.21065</c:v>
                </c:pt>
                <c:pt idx="13">
                  <c:v>0.2298</c:v>
                </c:pt>
                <c:pt idx="14">
                  <c:v>0.24895</c:v>
                </c:pt>
                <c:pt idx="15">
                  <c:v>0.2681</c:v>
                </c:pt>
                <c:pt idx="16">
                  <c:v>0.284569</c:v>
                </c:pt>
                <c:pt idx="17">
                  <c:v>0.28725</c:v>
                </c:pt>
                <c:pt idx="18">
                  <c:v>0.3064</c:v>
                </c:pt>
                <c:pt idx="19">
                  <c:v>0.32555</c:v>
                </c:pt>
              </c:numCache>
            </c:numRef>
          </c:xVal>
          <c:yVal>
            <c:numRef>
              <c:f>'Optimal Capital Allocaiton'!$X$4:$X$23</c:f>
              <c:numCache>
                <c:formatCode>0.000</c:formatCode>
                <c:ptCount val="20"/>
                <c:pt idx="0">
                  <c:v>0.01</c:v>
                </c:pt>
                <c:pt idx="1">
                  <c:v>0.0209</c:v>
                </c:pt>
                <c:pt idx="2">
                  <c:v>0.0318</c:v>
                </c:pt>
                <c:pt idx="3">
                  <c:v>0.0427</c:v>
                </c:pt>
                <c:pt idx="4">
                  <c:v>0.0536</c:v>
                </c:pt>
                <c:pt idx="5">
                  <c:v>0.0645</c:v>
                </c:pt>
                <c:pt idx="6">
                  <c:v>0.0754</c:v>
                </c:pt>
                <c:pt idx="7">
                  <c:v>0.0863</c:v>
                </c:pt>
                <c:pt idx="8">
                  <c:v>0.0909944849307037</c:v>
                </c:pt>
                <c:pt idx="9">
                  <c:v>0.0972</c:v>
                </c:pt>
                <c:pt idx="10">
                  <c:v>0.1081</c:v>
                </c:pt>
                <c:pt idx="11">
                  <c:v>0.119</c:v>
                </c:pt>
                <c:pt idx="12">
                  <c:v>0.1299</c:v>
                </c:pt>
                <c:pt idx="13">
                  <c:v>0.1408</c:v>
                </c:pt>
                <c:pt idx="14">
                  <c:v>0.1517</c:v>
                </c:pt>
                <c:pt idx="15">
                  <c:v>0.1626</c:v>
                </c:pt>
                <c:pt idx="16">
                  <c:v>0.171974</c:v>
                </c:pt>
                <c:pt idx="17">
                  <c:v>0.1735</c:v>
                </c:pt>
                <c:pt idx="18">
                  <c:v>0.1844</c:v>
                </c:pt>
                <c:pt idx="19">
                  <c:v>0.1953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rgbClr val="800000"/>
              </a:solidFill>
            </a:ln>
          </c:spPr>
          <c:xVal>
            <c:numRef>
              <c:f>'Optimal Capital Allocaiton'!$Z$4:$Z$23</c:f>
              <c:numCache>
                <c:formatCode>0.0000</c:formatCode>
                <c:ptCount val="20"/>
                <c:pt idx="0">
                  <c:v>0.0</c:v>
                </c:pt>
                <c:pt idx="1">
                  <c:v>0.01915</c:v>
                </c:pt>
                <c:pt idx="2">
                  <c:v>0.0383</c:v>
                </c:pt>
                <c:pt idx="3">
                  <c:v>0.05745</c:v>
                </c:pt>
                <c:pt idx="4">
                  <c:v>0.0766</c:v>
                </c:pt>
                <c:pt idx="5">
                  <c:v>0.09575</c:v>
                </c:pt>
                <c:pt idx="6">
                  <c:v>0.1149</c:v>
                </c:pt>
                <c:pt idx="7">
                  <c:v>0.13405</c:v>
                </c:pt>
                <c:pt idx="8">
                  <c:v>0.142297650130548</c:v>
                </c:pt>
                <c:pt idx="9">
                  <c:v>0.1532</c:v>
                </c:pt>
                <c:pt idx="10">
                  <c:v>0.17235</c:v>
                </c:pt>
                <c:pt idx="11">
                  <c:v>0.1915</c:v>
                </c:pt>
                <c:pt idx="12">
                  <c:v>0.21065</c:v>
                </c:pt>
                <c:pt idx="13">
                  <c:v>0.2298</c:v>
                </c:pt>
                <c:pt idx="14">
                  <c:v>0.24895</c:v>
                </c:pt>
                <c:pt idx="15">
                  <c:v>0.2681</c:v>
                </c:pt>
                <c:pt idx="16">
                  <c:v>0.284569</c:v>
                </c:pt>
                <c:pt idx="17">
                  <c:v>0.28725</c:v>
                </c:pt>
                <c:pt idx="18">
                  <c:v>0.3064</c:v>
                </c:pt>
                <c:pt idx="19">
                  <c:v>0.32555</c:v>
                </c:pt>
              </c:numCache>
            </c:numRef>
          </c:xVal>
          <c:yVal>
            <c:numRef>
              <c:f>'Optimal Capital Allocaiton'!$X$4:$X$23</c:f>
              <c:numCache>
                <c:formatCode>0.000</c:formatCode>
                <c:ptCount val="20"/>
                <c:pt idx="0">
                  <c:v>0.01</c:v>
                </c:pt>
                <c:pt idx="1">
                  <c:v>0.0209</c:v>
                </c:pt>
                <c:pt idx="2">
                  <c:v>0.0318</c:v>
                </c:pt>
                <c:pt idx="3">
                  <c:v>0.0427</c:v>
                </c:pt>
                <c:pt idx="4">
                  <c:v>0.0536</c:v>
                </c:pt>
                <c:pt idx="5">
                  <c:v>0.0645</c:v>
                </c:pt>
                <c:pt idx="6">
                  <c:v>0.0754</c:v>
                </c:pt>
                <c:pt idx="7">
                  <c:v>0.0863</c:v>
                </c:pt>
                <c:pt idx="8">
                  <c:v>0.0909944849307037</c:v>
                </c:pt>
                <c:pt idx="9">
                  <c:v>0.0972</c:v>
                </c:pt>
                <c:pt idx="10">
                  <c:v>0.1081</c:v>
                </c:pt>
                <c:pt idx="11">
                  <c:v>0.119</c:v>
                </c:pt>
                <c:pt idx="12">
                  <c:v>0.1299</c:v>
                </c:pt>
                <c:pt idx="13">
                  <c:v>0.1408</c:v>
                </c:pt>
                <c:pt idx="14">
                  <c:v>0.1517</c:v>
                </c:pt>
                <c:pt idx="15">
                  <c:v>0.1626</c:v>
                </c:pt>
                <c:pt idx="16">
                  <c:v>0.171974</c:v>
                </c:pt>
                <c:pt idx="17">
                  <c:v>0.1735</c:v>
                </c:pt>
                <c:pt idx="18">
                  <c:v>0.1844</c:v>
                </c:pt>
                <c:pt idx="19">
                  <c:v>0.1953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800000"/>
              </a:solidFill>
            </a:ln>
          </c:spPr>
          <c:xVal>
            <c:numRef>
              <c:f>'Optimal Capital Allocaiton'!$Z$4:$Z$23</c:f>
              <c:numCache>
                <c:formatCode>0.0000</c:formatCode>
                <c:ptCount val="20"/>
                <c:pt idx="0">
                  <c:v>0.0</c:v>
                </c:pt>
                <c:pt idx="1">
                  <c:v>0.01915</c:v>
                </c:pt>
                <c:pt idx="2">
                  <c:v>0.0383</c:v>
                </c:pt>
                <c:pt idx="3">
                  <c:v>0.05745</c:v>
                </c:pt>
                <c:pt idx="4">
                  <c:v>0.0766</c:v>
                </c:pt>
                <c:pt idx="5">
                  <c:v>0.09575</c:v>
                </c:pt>
                <c:pt idx="6">
                  <c:v>0.1149</c:v>
                </c:pt>
                <c:pt idx="7">
                  <c:v>0.13405</c:v>
                </c:pt>
                <c:pt idx="8">
                  <c:v>0.142297650130548</c:v>
                </c:pt>
                <c:pt idx="9">
                  <c:v>0.1532</c:v>
                </c:pt>
                <c:pt idx="10">
                  <c:v>0.17235</c:v>
                </c:pt>
                <c:pt idx="11">
                  <c:v>0.1915</c:v>
                </c:pt>
                <c:pt idx="12">
                  <c:v>0.21065</c:v>
                </c:pt>
                <c:pt idx="13">
                  <c:v>0.2298</c:v>
                </c:pt>
                <c:pt idx="14">
                  <c:v>0.24895</c:v>
                </c:pt>
                <c:pt idx="15">
                  <c:v>0.2681</c:v>
                </c:pt>
                <c:pt idx="16">
                  <c:v>0.284569</c:v>
                </c:pt>
                <c:pt idx="17">
                  <c:v>0.28725</c:v>
                </c:pt>
                <c:pt idx="18">
                  <c:v>0.3064</c:v>
                </c:pt>
                <c:pt idx="19">
                  <c:v>0.32555</c:v>
                </c:pt>
              </c:numCache>
            </c:numRef>
          </c:xVal>
          <c:yVal>
            <c:numRef>
              <c:f>'Optimal Capital Allocaiton'!$X$4:$X$23</c:f>
              <c:numCache>
                <c:formatCode>0.000</c:formatCode>
                <c:ptCount val="20"/>
                <c:pt idx="0">
                  <c:v>0.01</c:v>
                </c:pt>
                <c:pt idx="1">
                  <c:v>0.0209</c:v>
                </c:pt>
                <c:pt idx="2">
                  <c:v>0.0318</c:v>
                </c:pt>
                <c:pt idx="3">
                  <c:v>0.0427</c:v>
                </c:pt>
                <c:pt idx="4">
                  <c:v>0.0536</c:v>
                </c:pt>
                <c:pt idx="5">
                  <c:v>0.0645</c:v>
                </c:pt>
                <c:pt idx="6">
                  <c:v>0.0754</c:v>
                </c:pt>
                <c:pt idx="7">
                  <c:v>0.0863</c:v>
                </c:pt>
                <c:pt idx="8">
                  <c:v>0.0909944849307037</c:v>
                </c:pt>
                <c:pt idx="9">
                  <c:v>0.0972</c:v>
                </c:pt>
                <c:pt idx="10">
                  <c:v>0.1081</c:v>
                </c:pt>
                <c:pt idx="11">
                  <c:v>0.119</c:v>
                </c:pt>
                <c:pt idx="12">
                  <c:v>0.1299</c:v>
                </c:pt>
                <c:pt idx="13">
                  <c:v>0.1408</c:v>
                </c:pt>
                <c:pt idx="14">
                  <c:v>0.1517</c:v>
                </c:pt>
                <c:pt idx="15">
                  <c:v>0.1626</c:v>
                </c:pt>
                <c:pt idx="16">
                  <c:v>0.171974</c:v>
                </c:pt>
                <c:pt idx="17">
                  <c:v>0.1735</c:v>
                </c:pt>
                <c:pt idx="18">
                  <c:v>0.1844</c:v>
                </c:pt>
                <c:pt idx="19">
                  <c:v>0.1953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rgbClr val="800000"/>
              </a:solidFill>
            </a:ln>
          </c:spPr>
          <c:xVal>
            <c:numRef>
              <c:f>'Optimal Capital Allocaiton'!$Z$4:$Z$23</c:f>
              <c:numCache>
                <c:formatCode>0.0000</c:formatCode>
                <c:ptCount val="20"/>
                <c:pt idx="0">
                  <c:v>0.0</c:v>
                </c:pt>
                <c:pt idx="1">
                  <c:v>0.01915</c:v>
                </c:pt>
                <c:pt idx="2">
                  <c:v>0.0383</c:v>
                </c:pt>
                <c:pt idx="3">
                  <c:v>0.05745</c:v>
                </c:pt>
                <c:pt idx="4">
                  <c:v>0.0766</c:v>
                </c:pt>
                <c:pt idx="5">
                  <c:v>0.09575</c:v>
                </c:pt>
                <c:pt idx="6">
                  <c:v>0.1149</c:v>
                </c:pt>
                <c:pt idx="7">
                  <c:v>0.13405</c:v>
                </c:pt>
                <c:pt idx="8">
                  <c:v>0.142297650130548</c:v>
                </c:pt>
                <c:pt idx="9">
                  <c:v>0.1532</c:v>
                </c:pt>
                <c:pt idx="10">
                  <c:v>0.17235</c:v>
                </c:pt>
                <c:pt idx="11">
                  <c:v>0.1915</c:v>
                </c:pt>
                <c:pt idx="12">
                  <c:v>0.21065</c:v>
                </c:pt>
                <c:pt idx="13">
                  <c:v>0.2298</c:v>
                </c:pt>
                <c:pt idx="14">
                  <c:v>0.24895</c:v>
                </c:pt>
                <c:pt idx="15">
                  <c:v>0.2681</c:v>
                </c:pt>
                <c:pt idx="16">
                  <c:v>0.284569</c:v>
                </c:pt>
                <c:pt idx="17">
                  <c:v>0.28725</c:v>
                </c:pt>
                <c:pt idx="18">
                  <c:v>0.3064</c:v>
                </c:pt>
                <c:pt idx="19">
                  <c:v>0.32555</c:v>
                </c:pt>
              </c:numCache>
            </c:numRef>
          </c:xVal>
          <c:yVal>
            <c:numRef>
              <c:f>'Optimal Capital Allocaiton'!$X$4:$X$23</c:f>
              <c:numCache>
                <c:formatCode>0.000</c:formatCode>
                <c:ptCount val="20"/>
                <c:pt idx="0">
                  <c:v>0.01</c:v>
                </c:pt>
                <c:pt idx="1">
                  <c:v>0.0209</c:v>
                </c:pt>
                <c:pt idx="2">
                  <c:v>0.0318</c:v>
                </c:pt>
                <c:pt idx="3">
                  <c:v>0.0427</c:v>
                </c:pt>
                <c:pt idx="4">
                  <c:v>0.0536</c:v>
                </c:pt>
                <c:pt idx="5">
                  <c:v>0.0645</c:v>
                </c:pt>
                <c:pt idx="6">
                  <c:v>0.0754</c:v>
                </c:pt>
                <c:pt idx="7">
                  <c:v>0.0863</c:v>
                </c:pt>
                <c:pt idx="8">
                  <c:v>0.0909944849307037</c:v>
                </c:pt>
                <c:pt idx="9">
                  <c:v>0.0972</c:v>
                </c:pt>
                <c:pt idx="10">
                  <c:v>0.1081</c:v>
                </c:pt>
                <c:pt idx="11">
                  <c:v>0.119</c:v>
                </c:pt>
                <c:pt idx="12">
                  <c:v>0.1299</c:v>
                </c:pt>
                <c:pt idx="13">
                  <c:v>0.1408</c:v>
                </c:pt>
                <c:pt idx="14">
                  <c:v>0.1517</c:v>
                </c:pt>
                <c:pt idx="15">
                  <c:v>0.1626</c:v>
                </c:pt>
                <c:pt idx="16">
                  <c:v>0.171974</c:v>
                </c:pt>
                <c:pt idx="17">
                  <c:v>0.1735</c:v>
                </c:pt>
                <c:pt idx="18">
                  <c:v>0.1844</c:v>
                </c:pt>
                <c:pt idx="19">
                  <c:v>0.1953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rgbClr val="800000"/>
              </a:solidFill>
            </a:ln>
          </c:spPr>
          <c:xVal>
            <c:numRef>
              <c:f>'Optimal Capital Allocaiton'!$Z$4:$Z$23</c:f>
              <c:numCache>
                <c:formatCode>0.0000</c:formatCode>
                <c:ptCount val="20"/>
                <c:pt idx="0">
                  <c:v>0.0</c:v>
                </c:pt>
                <c:pt idx="1">
                  <c:v>0.01915</c:v>
                </c:pt>
                <c:pt idx="2">
                  <c:v>0.0383</c:v>
                </c:pt>
                <c:pt idx="3">
                  <c:v>0.05745</c:v>
                </c:pt>
                <c:pt idx="4">
                  <c:v>0.0766</c:v>
                </c:pt>
                <c:pt idx="5">
                  <c:v>0.09575</c:v>
                </c:pt>
                <c:pt idx="6">
                  <c:v>0.1149</c:v>
                </c:pt>
                <c:pt idx="7">
                  <c:v>0.13405</c:v>
                </c:pt>
                <c:pt idx="8">
                  <c:v>0.142297650130548</c:v>
                </c:pt>
                <c:pt idx="9">
                  <c:v>0.1532</c:v>
                </c:pt>
                <c:pt idx="10">
                  <c:v>0.17235</c:v>
                </c:pt>
                <c:pt idx="11">
                  <c:v>0.1915</c:v>
                </c:pt>
                <c:pt idx="12">
                  <c:v>0.21065</c:v>
                </c:pt>
                <c:pt idx="13">
                  <c:v>0.2298</c:v>
                </c:pt>
                <c:pt idx="14">
                  <c:v>0.24895</c:v>
                </c:pt>
                <c:pt idx="15">
                  <c:v>0.2681</c:v>
                </c:pt>
                <c:pt idx="16">
                  <c:v>0.284569</c:v>
                </c:pt>
                <c:pt idx="17">
                  <c:v>0.28725</c:v>
                </c:pt>
                <c:pt idx="18">
                  <c:v>0.3064</c:v>
                </c:pt>
                <c:pt idx="19">
                  <c:v>0.32555</c:v>
                </c:pt>
              </c:numCache>
            </c:numRef>
          </c:xVal>
          <c:yVal>
            <c:numRef>
              <c:f>'Optimal Capital Allocaiton'!$X$4:$X$23</c:f>
              <c:numCache>
                <c:formatCode>0.000</c:formatCode>
                <c:ptCount val="20"/>
                <c:pt idx="0">
                  <c:v>0.01</c:v>
                </c:pt>
                <c:pt idx="1">
                  <c:v>0.0209</c:v>
                </c:pt>
                <c:pt idx="2">
                  <c:v>0.0318</c:v>
                </c:pt>
                <c:pt idx="3">
                  <c:v>0.0427</c:v>
                </c:pt>
                <c:pt idx="4">
                  <c:v>0.0536</c:v>
                </c:pt>
                <c:pt idx="5">
                  <c:v>0.0645</c:v>
                </c:pt>
                <c:pt idx="6">
                  <c:v>0.0754</c:v>
                </c:pt>
                <c:pt idx="7">
                  <c:v>0.0863</c:v>
                </c:pt>
                <c:pt idx="8">
                  <c:v>0.0909944849307037</c:v>
                </c:pt>
                <c:pt idx="9">
                  <c:v>0.0972</c:v>
                </c:pt>
                <c:pt idx="10">
                  <c:v>0.1081</c:v>
                </c:pt>
                <c:pt idx="11">
                  <c:v>0.119</c:v>
                </c:pt>
                <c:pt idx="12">
                  <c:v>0.1299</c:v>
                </c:pt>
                <c:pt idx="13">
                  <c:v>0.1408</c:v>
                </c:pt>
                <c:pt idx="14">
                  <c:v>0.1517</c:v>
                </c:pt>
                <c:pt idx="15">
                  <c:v>0.1626</c:v>
                </c:pt>
                <c:pt idx="16">
                  <c:v>0.171974</c:v>
                </c:pt>
                <c:pt idx="17">
                  <c:v>0.1735</c:v>
                </c:pt>
                <c:pt idx="18">
                  <c:v>0.1844</c:v>
                </c:pt>
                <c:pt idx="19">
                  <c:v>0.1953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800000"/>
              </a:solidFill>
            </a:ln>
          </c:spPr>
          <c:xVal>
            <c:numRef>
              <c:f>'Optimal Capital Allocaiton'!$Z$4:$Z$23</c:f>
              <c:numCache>
                <c:formatCode>0.0000</c:formatCode>
                <c:ptCount val="20"/>
                <c:pt idx="0">
                  <c:v>0.0</c:v>
                </c:pt>
                <c:pt idx="1">
                  <c:v>0.01915</c:v>
                </c:pt>
                <c:pt idx="2">
                  <c:v>0.0383</c:v>
                </c:pt>
                <c:pt idx="3">
                  <c:v>0.05745</c:v>
                </c:pt>
                <c:pt idx="4">
                  <c:v>0.0766</c:v>
                </c:pt>
                <c:pt idx="5">
                  <c:v>0.09575</c:v>
                </c:pt>
                <c:pt idx="6">
                  <c:v>0.1149</c:v>
                </c:pt>
                <c:pt idx="7">
                  <c:v>0.13405</c:v>
                </c:pt>
                <c:pt idx="8">
                  <c:v>0.142297650130548</c:v>
                </c:pt>
                <c:pt idx="9">
                  <c:v>0.1532</c:v>
                </c:pt>
                <c:pt idx="10">
                  <c:v>0.17235</c:v>
                </c:pt>
                <c:pt idx="11">
                  <c:v>0.1915</c:v>
                </c:pt>
                <c:pt idx="12">
                  <c:v>0.21065</c:v>
                </c:pt>
                <c:pt idx="13">
                  <c:v>0.2298</c:v>
                </c:pt>
                <c:pt idx="14">
                  <c:v>0.24895</c:v>
                </c:pt>
                <c:pt idx="15">
                  <c:v>0.2681</c:v>
                </c:pt>
                <c:pt idx="16">
                  <c:v>0.284569</c:v>
                </c:pt>
                <c:pt idx="17">
                  <c:v>0.28725</c:v>
                </c:pt>
                <c:pt idx="18">
                  <c:v>0.3064</c:v>
                </c:pt>
                <c:pt idx="19">
                  <c:v>0.32555</c:v>
                </c:pt>
              </c:numCache>
            </c:numRef>
          </c:xVal>
          <c:yVal>
            <c:numRef>
              <c:f>'Optimal Capital Allocaiton'!$X$4:$X$23</c:f>
              <c:numCache>
                <c:formatCode>0.000</c:formatCode>
                <c:ptCount val="20"/>
                <c:pt idx="0">
                  <c:v>0.01</c:v>
                </c:pt>
                <c:pt idx="1">
                  <c:v>0.0209</c:v>
                </c:pt>
                <c:pt idx="2">
                  <c:v>0.0318</c:v>
                </c:pt>
                <c:pt idx="3">
                  <c:v>0.0427</c:v>
                </c:pt>
                <c:pt idx="4">
                  <c:v>0.0536</c:v>
                </c:pt>
                <c:pt idx="5">
                  <c:v>0.0645</c:v>
                </c:pt>
                <c:pt idx="6">
                  <c:v>0.0754</c:v>
                </c:pt>
                <c:pt idx="7">
                  <c:v>0.0863</c:v>
                </c:pt>
                <c:pt idx="8">
                  <c:v>0.0909944849307037</c:v>
                </c:pt>
                <c:pt idx="9">
                  <c:v>0.0972</c:v>
                </c:pt>
                <c:pt idx="10">
                  <c:v>0.1081</c:v>
                </c:pt>
                <c:pt idx="11">
                  <c:v>0.119</c:v>
                </c:pt>
                <c:pt idx="12">
                  <c:v>0.1299</c:v>
                </c:pt>
                <c:pt idx="13">
                  <c:v>0.1408</c:v>
                </c:pt>
                <c:pt idx="14">
                  <c:v>0.1517</c:v>
                </c:pt>
                <c:pt idx="15">
                  <c:v>0.1626</c:v>
                </c:pt>
                <c:pt idx="16">
                  <c:v>0.171974</c:v>
                </c:pt>
                <c:pt idx="17">
                  <c:v>0.1735</c:v>
                </c:pt>
                <c:pt idx="18">
                  <c:v>0.1844</c:v>
                </c:pt>
                <c:pt idx="19">
                  <c:v>0.1953</c:v>
                </c:pt>
              </c:numCache>
            </c:numRef>
          </c:yVal>
          <c:smooth val="1"/>
        </c:ser>
        <c:ser>
          <c:idx val="0"/>
          <c:order val="0"/>
          <c:spPr>
            <a:ln>
              <a:solidFill>
                <a:srgbClr val="80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800000"/>
                </a:solidFill>
              </a:ln>
            </c:spPr>
          </c:marker>
          <c:dPt>
            <c:idx val="8"/>
            <c:marker>
              <c:symbol val="circle"/>
              <c:size val="12"/>
              <c:spPr>
                <a:solidFill>
                  <a:srgbClr val="FFFF00"/>
                </a:solidFill>
                <a:ln>
                  <a:solidFill>
                    <a:srgbClr val="800000"/>
                  </a:solidFill>
                </a:ln>
              </c:spPr>
            </c:marker>
            <c:bubble3D val="0"/>
          </c:dPt>
          <c:dPt>
            <c:idx val="11"/>
            <c:marker>
              <c:symbol val="x"/>
              <c:size val="12"/>
              <c:spPr>
                <a:solidFill>
                  <a:schemeClr val="tx1"/>
                </a:solidFill>
                <a:ln>
                  <a:solidFill>
                    <a:srgbClr val="800000"/>
                  </a:solidFill>
                </a:ln>
              </c:spPr>
            </c:marker>
            <c:bubble3D val="0"/>
          </c:dPt>
          <c:dPt>
            <c:idx val="16"/>
            <c:marker>
              <c:symbol val="diamond"/>
              <c:size val="12"/>
              <c:spPr>
                <a:solidFill>
                  <a:schemeClr val="accent6"/>
                </a:solidFill>
                <a:ln>
                  <a:solidFill>
                    <a:srgbClr val="800000"/>
                  </a:solidFill>
                </a:ln>
              </c:spPr>
            </c:marker>
            <c:bubble3D val="0"/>
          </c:dPt>
          <c:dLbls>
            <c:dLbl>
              <c:idx val="8"/>
              <c:layout>
                <c:manualLayout>
                  <c:x val="-0.17037037037037"/>
                  <c:y val="-0.023963862000019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Optimal Asset Allocation for</a:t>
                    </a:r>
                  </a:p>
                  <a:p>
                    <a:r>
                      <a:rPr lang="en-US"/>
                      <a:t>A = 3 w_US</a:t>
                    </a:r>
                    <a:r>
                      <a:rPr lang="en-US" baseline="0"/>
                      <a:t> = 74%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  <a:r>
                      <a:rPr lang="en-US" baseline="0"/>
                      <a:t> US Equities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0.17037037037037"/>
                  <c:y val="-0.034856277037415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Optimal</a:t>
                    </a:r>
                    <a:r>
                      <a:rPr lang="en-US" baseline="0"/>
                      <a:t> asset allocation A= 2 w_US = 149%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'Optimal Capital Allocaiton'!$Z$4:$Z$23</c:f>
              <c:numCache>
                <c:formatCode>0.0000</c:formatCode>
                <c:ptCount val="20"/>
                <c:pt idx="0">
                  <c:v>0.0</c:v>
                </c:pt>
                <c:pt idx="1">
                  <c:v>0.01915</c:v>
                </c:pt>
                <c:pt idx="2">
                  <c:v>0.0383</c:v>
                </c:pt>
                <c:pt idx="3">
                  <c:v>0.05745</c:v>
                </c:pt>
                <c:pt idx="4">
                  <c:v>0.0766</c:v>
                </c:pt>
                <c:pt idx="5">
                  <c:v>0.09575</c:v>
                </c:pt>
                <c:pt idx="6">
                  <c:v>0.1149</c:v>
                </c:pt>
                <c:pt idx="7">
                  <c:v>0.13405</c:v>
                </c:pt>
                <c:pt idx="8">
                  <c:v>0.142297650130548</c:v>
                </c:pt>
                <c:pt idx="9">
                  <c:v>0.1532</c:v>
                </c:pt>
                <c:pt idx="10">
                  <c:v>0.17235</c:v>
                </c:pt>
                <c:pt idx="11">
                  <c:v>0.1915</c:v>
                </c:pt>
                <c:pt idx="12">
                  <c:v>0.21065</c:v>
                </c:pt>
                <c:pt idx="13">
                  <c:v>0.2298</c:v>
                </c:pt>
                <c:pt idx="14">
                  <c:v>0.24895</c:v>
                </c:pt>
                <c:pt idx="15">
                  <c:v>0.2681</c:v>
                </c:pt>
                <c:pt idx="16">
                  <c:v>0.284569</c:v>
                </c:pt>
                <c:pt idx="17">
                  <c:v>0.28725</c:v>
                </c:pt>
                <c:pt idx="18">
                  <c:v>0.3064</c:v>
                </c:pt>
                <c:pt idx="19">
                  <c:v>0.32555</c:v>
                </c:pt>
              </c:numCache>
            </c:numRef>
          </c:xVal>
          <c:yVal>
            <c:numRef>
              <c:f>'Optimal Capital Allocaiton'!$X$4:$X$23</c:f>
              <c:numCache>
                <c:formatCode>0.000</c:formatCode>
                <c:ptCount val="20"/>
                <c:pt idx="0">
                  <c:v>0.01</c:v>
                </c:pt>
                <c:pt idx="1">
                  <c:v>0.0209</c:v>
                </c:pt>
                <c:pt idx="2">
                  <c:v>0.0318</c:v>
                </c:pt>
                <c:pt idx="3">
                  <c:v>0.0427</c:v>
                </c:pt>
                <c:pt idx="4">
                  <c:v>0.0536</c:v>
                </c:pt>
                <c:pt idx="5">
                  <c:v>0.0645</c:v>
                </c:pt>
                <c:pt idx="6">
                  <c:v>0.0754</c:v>
                </c:pt>
                <c:pt idx="7">
                  <c:v>0.0863</c:v>
                </c:pt>
                <c:pt idx="8">
                  <c:v>0.0909944849307037</c:v>
                </c:pt>
                <c:pt idx="9">
                  <c:v>0.0972</c:v>
                </c:pt>
                <c:pt idx="10">
                  <c:v>0.1081</c:v>
                </c:pt>
                <c:pt idx="11">
                  <c:v>0.119</c:v>
                </c:pt>
                <c:pt idx="12">
                  <c:v>0.1299</c:v>
                </c:pt>
                <c:pt idx="13">
                  <c:v>0.1408</c:v>
                </c:pt>
                <c:pt idx="14">
                  <c:v>0.1517</c:v>
                </c:pt>
                <c:pt idx="15">
                  <c:v>0.1626</c:v>
                </c:pt>
                <c:pt idx="16">
                  <c:v>0.171974</c:v>
                </c:pt>
                <c:pt idx="17">
                  <c:v>0.1735</c:v>
                </c:pt>
                <c:pt idx="18">
                  <c:v>0.1844</c:v>
                </c:pt>
                <c:pt idx="19">
                  <c:v>0.1953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83368"/>
        <c:axId val="2097254680"/>
      </c:scatterChart>
      <c:valAx>
        <c:axId val="2120383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Volatility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097254680"/>
        <c:crosses val="autoZero"/>
        <c:crossBetween val="midCat"/>
      </c:valAx>
      <c:valAx>
        <c:axId val="2097254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return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20383368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b="1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736600</xdr:colOff>
      <xdr:row>5</xdr:row>
      <xdr:rowOff>101600</xdr:rowOff>
    </xdr:from>
    <xdr:to>
      <xdr:col>21</xdr:col>
      <xdr:colOff>127000</xdr:colOff>
      <xdr:row>11</xdr:row>
      <xdr:rowOff>114300</xdr:rowOff>
    </xdr:to>
    <xdr:cxnSp macro="">
      <xdr:nvCxnSpPr>
        <xdr:cNvPr id="3" name="Curved Connector 2"/>
        <xdr:cNvCxnSpPr/>
      </xdr:nvCxnSpPr>
      <xdr:spPr>
        <a:xfrm>
          <a:off x="14478000" y="1079500"/>
          <a:ext cx="3975100" cy="1168400"/>
        </a:xfrm>
        <a:prstGeom prst="curvedConnector3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4</xdr:row>
      <xdr:rowOff>101600</xdr:rowOff>
    </xdr:from>
    <xdr:to>
      <xdr:col>21</xdr:col>
      <xdr:colOff>215900</xdr:colOff>
      <xdr:row>19</xdr:row>
      <xdr:rowOff>76200</xdr:rowOff>
    </xdr:to>
    <xdr:cxnSp macro="">
      <xdr:nvCxnSpPr>
        <xdr:cNvPr id="9" name="Curved Connector 8"/>
        <xdr:cNvCxnSpPr/>
      </xdr:nvCxnSpPr>
      <xdr:spPr>
        <a:xfrm>
          <a:off x="14427200" y="876300"/>
          <a:ext cx="4114800" cy="2857500"/>
        </a:xfrm>
        <a:prstGeom prst="curvedConnector3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topLeftCell="B1" workbookViewId="0">
      <selection activeCell="H2" sqref="H2:N21"/>
    </sheetView>
  </sheetViews>
  <sheetFormatPr baseColWidth="10" defaultRowHeight="15" x14ac:dyDescent="0"/>
  <cols>
    <col min="2" max="2" width="12.6640625" customWidth="1"/>
  </cols>
  <sheetData>
    <row r="3" spans="2:4">
      <c r="B3" s="1"/>
      <c r="C3" s="2" t="s">
        <v>0</v>
      </c>
      <c r="D3" s="2" t="s">
        <v>1</v>
      </c>
    </row>
    <row r="4" spans="2:4">
      <c r="B4" s="1" t="s">
        <v>2</v>
      </c>
      <c r="C4" s="3">
        <v>0.11899999999999999</v>
      </c>
      <c r="D4" s="3">
        <v>0.1915</v>
      </c>
    </row>
    <row r="5" spans="2:4">
      <c r="B5" s="1" t="s">
        <v>3</v>
      </c>
      <c r="C5" s="3">
        <v>0.01</v>
      </c>
      <c r="D5" s="3"/>
    </row>
    <row r="6" spans="2:4">
      <c r="B6" s="1"/>
      <c r="C6" s="3"/>
      <c r="D6" s="3"/>
    </row>
    <row r="7" spans="2:4">
      <c r="B7" s="1"/>
      <c r="C7" s="3"/>
      <c r="D7" s="3"/>
    </row>
    <row r="8" spans="2:4">
      <c r="B8" s="1"/>
      <c r="C8" s="3"/>
      <c r="D8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1"/>
  <sheetViews>
    <sheetView workbookViewId="0">
      <selection activeCell="J10" sqref="J10"/>
    </sheetView>
  </sheetViews>
  <sheetFormatPr baseColWidth="10" defaultRowHeight="15" x14ac:dyDescent="0"/>
  <cols>
    <col min="2" max="2" width="12.6640625" customWidth="1"/>
    <col min="12" max="12" width="16" bestFit="1" customWidth="1"/>
  </cols>
  <sheetData>
    <row r="3" spans="2:13">
      <c r="B3" s="4"/>
      <c r="C3" s="5" t="s">
        <v>0</v>
      </c>
      <c r="D3" s="5" t="s">
        <v>1</v>
      </c>
      <c r="H3" s="7" t="s">
        <v>4</v>
      </c>
      <c r="I3" s="7" t="s">
        <v>5</v>
      </c>
      <c r="J3" s="8" t="s">
        <v>6</v>
      </c>
      <c r="K3" s="8" t="s">
        <v>7</v>
      </c>
      <c r="L3" s="8" t="s">
        <v>8</v>
      </c>
      <c r="M3" s="8" t="s">
        <v>9</v>
      </c>
    </row>
    <row r="4" spans="2:13">
      <c r="B4" s="4" t="s">
        <v>2</v>
      </c>
      <c r="C4" s="6">
        <v>0.11899999999999999</v>
      </c>
      <c r="D4" s="6">
        <v>0.1915</v>
      </c>
      <c r="H4" s="9">
        <v>0</v>
      </c>
      <c r="I4" s="9">
        <f>1-H4</f>
        <v>1</v>
      </c>
      <c r="J4" s="10">
        <f t="shared" ref="J4:J21" si="0">+H4*$C$4+I4*$C$5</f>
        <v>0.01</v>
      </c>
      <c r="K4" s="11">
        <f>+(H4*$D$4)^2</f>
        <v>0</v>
      </c>
      <c r="L4" s="11">
        <f>+SQRT(K4)</f>
        <v>0</v>
      </c>
      <c r="M4" s="10" t="s">
        <v>10</v>
      </c>
    </row>
    <row r="5" spans="2:13">
      <c r="B5" s="4" t="s">
        <v>3</v>
      </c>
      <c r="C5" s="6">
        <v>0.01</v>
      </c>
      <c r="D5" s="6"/>
      <c r="H5" s="12">
        <v>0.1</v>
      </c>
      <c r="I5" s="12">
        <f t="shared" ref="I5:I21" si="1">1-H5</f>
        <v>0.9</v>
      </c>
      <c r="J5" s="10">
        <f t="shared" si="0"/>
        <v>2.0900000000000002E-2</v>
      </c>
      <c r="K5" s="11">
        <f t="shared" ref="K5:K21" si="2">+(H5*$D$4)^2</f>
        <v>3.667225E-4</v>
      </c>
      <c r="L5" s="11">
        <f t="shared" ref="L5:L21" si="3">+SQRT(K5)</f>
        <v>1.915E-2</v>
      </c>
      <c r="M5" s="11">
        <f>+($C$4-$C$5)/$D$4</f>
        <v>0.56919060052219317</v>
      </c>
    </row>
    <row r="6" spans="2:13">
      <c r="B6" s="1"/>
      <c r="C6" s="3"/>
      <c r="D6" s="3"/>
      <c r="H6" s="12">
        <v>0.2</v>
      </c>
      <c r="I6" s="12">
        <f t="shared" si="1"/>
        <v>0.8</v>
      </c>
      <c r="J6" s="10">
        <f t="shared" si="0"/>
        <v>3.1800000000000002E-2</v>
      </c>
      <c r="K6" s="11">
        <f t="shared" si="2"/>
        <v>1.46689E-3</v>
      </c>
      <c r="L6" s="11">
        <f t="shared" si="3"/>
        <v>3.8300000000000001E-2</v>
      </c>
      <c r="M6" s="11">
        <f t="shared" ref="M6:M21" si="4">+($C$4-$C$5)/$D$4</f>
        <v>0.56919060052219317</v>
      </c>
    </row>
    <row r="7" spans="2:13">
      <c r="B7" s="1"/>
      <c r="C7" s="3"/>
      <c r="D7" s="3"/>
      <c r="H7" s="12">
        <v>0.3</v>
      </c>
      <c r="I7" s="12">
        <f t="shared" si="1"/>
        <v>0.7</v>
      </c>
      <c r="J7" s="10">
        <f t="shared" si="0"/>
        <v>4.2699999999999995E-2</v>
      </c>
      <c r="K7" s="11">
        <f t="shared" si="2"/>
        <v>3.3005025E-3</v>
      </c>
      <c r="L7" s="11">
        <f t="shared" si="3"/>
        <v>5.7450000000000001E-2</v>
      </c>
      <c r="M7" s="11">
        <f t="shared" si="4"/>
        <v>0.56919060052219317</v>
      </c>
    </row>
    <row r="8" spans="2:13">
      <c r="B8" s="1"/>
      <c r="C8" s="3"/>
      <c r="D8" s="3"/>
      <c r="H8" s="12">
        <v>0.4</v>
      </c>
      <c r="I8" s="12">
        <f t="shared" si="1"/>
        <v>0.6</v>
      </c>
      <c r="J8" s="10">
        <f t="shared" si="0"/>
        <v>5.3600000000000002E-2</v>
      </c>
      <c r="K8" s="11">
        <f t="shared" si="2"/>
        <v>5.86756E-3</v>
      </c>
      <c r="L8" s="11">
        <f t="shared" si="3"/>
        <v>7.6600000000000001E-2</v>
      </c>
      <c r="M8" s="11">
        <f t="shared" si="4"/>
        <v>0.56919060052219317</v>
      </c>
    </row>
    <row r="9" spans="2:13">
      <c r="H9" s="12">
        <v>0.5</v>
      </c>
      <c r="I9" s="12">
        <f t="shared" si="1"/>
        <v>0.5</v>
      </c>
      <c r="J9" s="10">
        <f t="shared" si="0"/>
        <v>6.4500000000000002E-2</v>
      </c>
      <c r="K9" s="11">
        <f t="shared" si="2"/>
        <v>9.1680625000000009E-3</v>
      </c>
      <c r="L9" s="11">
        <f t="shared" si="3"/>
        <v>9.5750000000000002E-2</v>
      </c>
      <c r="M9" s="11">
        <f t="shared" si="4"/>
        <v>0.56919060052219317</v>
      </c>
    </row>
    <row r="10" spans="2:13">
      <c r="H10" s="12">
        <v>0.6</v>
      </c>
      <c r="I10" s="12">
        <f t="shared" si="1"/>
        <v>0.4</v>
      </c>
      <c r="J10" s="10">
        <f t="shared" si="0"/>
        <v>7.5399999999999995E-2</v>
      </c>
      <c r="K10" s="11">
        <f t="shared" si="2"/>
        <v>1.320201E-2</v>
      </c>
      <c r="L10" s="11">
        <f t="shared" si="3"/>
        <v>0.1149</v>
      </c>
      <c r="M10" s="11">
        <f t="shared" si="4"/>
        <v>0.56919060052219317</v>
      </c>
    </row>
    <row r="11" spans="2:13">
      <c r="H11" s="12">
        <v>0.7</v>
      </c>
      <c r="I11" s="12">
        <f t="shared" si="1"/>
        <v>0.30000000000000004</v>
      </c>
      <c r="J11" s="10">
        <f t="shared" si="0"/>
        <v>8.6299999999999988E-2</v>
      </c>
      <c r="K11" s="11">
        <f t="shared" si="2"/>
        <v>1.7969402500000002E-2</v>
      </c>
      <c r="L11" s="11">
        <f t="shared" si="3"/>
        <v>0.13405</v>
      </c>
      <c r="M11" s="11">
        <f t="shared" si="4"/>
        <v>0.56919060052219317</v>
      </c>
    </row>
    <row r="12" spans="2:13">
      <c r="H12" s="12">
        <v>0.8</v>
      </c>
      <c r="I12" s="12">
        <f t="shared" si="1"/>
        <v>0.19999999999999996</v>
      </c>
      <c r="J12" s="10">
        <f t="shared" si="0"/>
        <v>9.7200000000000009E-2</v>
      </c>
      <c r="K12" s="11">
        <f t="shared" si="2"/>
        <v>2.347024E-2</v>
      </c>
      <c r="L12" s="11">
        <f t="shared" si="3"/>
        <v>0.1532</v>
      </c>
      <c r="M12" s="11">
        <f t="shared" si="4"/>
        <v>0.56919060052219317</v>
      </c>
    </row>
    <row r="13" spans="2:13">
      <c r="H13" s="12">
        <v>0.9</v>
      </c>
      <c r="I13" s="12">
        <f t="shared" si="1"/>
        <v>9.9999999999999978E-2</v>
      </c>
      <c r="J13" s="10">
        <f t="shared" si="0"/>
        <v>0.1081</v>
      </c>
      <c r="K13" s="11">
        <f t="shared" si="2"/>
        <v>2.97045225E-2</v>
      </c>
      <c r="L13" s="11">
        <f t="shared" si="3"/>
        <v>0.17235</v>
      </c>
      <c r="M13" s="11">
        <f t="shared" si="4"/>
        <v>0.56919060052219317</v>
      </c>
    </row>
    <row r="14" spans="2:13">
      <c r="H14" s="12">
        <v>1</v>
      </c>
      <c r="I14" s="12">
        <f t="shared" si="1"/>
        <v>0</v>
      </c>
      <c r="J14" s="10">
        <f t="shared" si="0"/>
        <v>0.11899999999999999</v>
      </c>
      <c r="K14" s="11">
        <f t="shared" si="2"/>
        <v>3.6672250000000003E-2</v>
      </c>
      <c r="L14" s="11">
        <f t="shared" si="3"/>
        <v>0.1915</v>
      </c>
      <c r="M14" s="11">
        <f t="shared" si="4"/>
        <v>0.56919060052219317</v>
      </c>
    </row>
    <row r="15" spans="2:13">
      <c r="H15" s="12">
        <v>1.1000000000000001</v>
      </c>
      <c r="I15" s="12">
        <f t="shared" si="1"/>
        <v>-0.10000000000000009</v>
      </c>
      <c r="J15" s="10">
        <f t="shared" si="0"/>
        <v>0.12990000000000002</v>
      </c>
      <c r="K15" s="11">
        <f t="shared" si="2"/>
        <v>4.4373422500000016E-2</v>
      </c>
      <c r="L15" s="11">
        <f t="shared" si="3"/>
        <v>0.21065000000000003</v>
      </c>
      <c r="M15" s="11">
        <f t="shared" si="4"/>
        <v>0.56919060052219317</v>
      </c>
    </row>
    <row r="16" spans="2:13">
      <c r="H16" s="12">
        <v>1.2000000000000002</v>
      </c>
      <c r="I16" s="12">
        <f t="shared" si="1"/>
        <v>-0.20000000000000018</v>
      </c>
      <c r="J16" s="10">
        <f t="shared" si="0"/>
        <v>0.14080000000000001</v>
      </c>
      <c r="K16" s="11">
        <f t="shared" si="2"/>
        <v>5.2808040000000014E-2</v>
      </c>
      <c r="L16" s="11">
        <f t="shared" si="3"/>
        <v>0.22980000000000003</v>
      </c>
      <c r="M16" s="11">
        <f t="shared" si="4"/>
        <v>0.56919060052219317</v>
      </c>
    </row>
    <row r="17" spans="8:13">
      <c r="H17" s="12">
        <v>1.3</v>
      </c>
      <c r="I17" s="12">
        <f t="shared" si="1"/>
        <v>-0.30000000000000004</v>
      </c>
      <c r="J17" s="10">
        <f t="shared" si="0"/>
        <v>0.1517</v>
      </c>
      <c r="K17" s="11">
        <f t="shared" si="2"/>
        <v>6.1976102500000005E-2</v>
      </c>
      <c r="L17" s="11">
        <f t="shared" si="3"/>
        <v>0.24895</v>
      </c>
      <c r="M17" s="11">
        <f t="shared" si="4"/>
        <v>0.56919060052219317</v>
      </c>
    </row>
    <row r="18" spans="8:13">
      <c r="H18" s="12">
        <v>1.4</v>
      </c>
      <c r="I18" s="12">
        <f t="shared" si="1"/>
        <v>-0.39999999999999991</v>
      </c>
      <c r="J18" s="10">
        <f t="shared" si="0"/>
        <v>0.16259999999999997</v>
      </c>
      <c r="K18" s="11">
        <f t="shared" si="2"/>
        <v>7.1877610000000008E-2</v>
      </c>
      <c r="L18" s="11">
        <f t="shared" si="3"/>
        <v>0.2681</v>
      </c>
      <c r="M18" s="11">
        <f t="shared" si="4"/>
        <v>0.56919060052219317</v>
      </c>
    </row>
    <row r="19" spans="8:13">
      <c r="H19" s="12">
        <v>1.5</v>
      </c>
      <c r="I19" s="12">
        <f t="shared" si="1"/>
        <v>-0.5</v>
      </c>
      <c r="J19" s="10">
        <f t="shared" si="0"/>
        <v>0.17349999999999999</v>
      </c>
      <c r="K19" s="11">
        <f t="shared" si="2"/>
        <v>8.2512562499999997E-2</v>
      </c>
      <c r="L19" s="11">
        <f t="shared" si="3"/>
        <v>0.28725000000000001</v>
      </c>
      <c r="M19" s="11">
        <f t="shared" si="4"/>
        <v>0.56919060052219317</v>
      </c>
    </row>
    <row r="20" spans="8:13">
      <c r="H20" s="12">
        <v>1.6</v>
      </c>
      <c r="I20" s="12">
        <f t="shared" si="1"/>
        <v>-0.60000000000000009</v>
      </c>
      <c r="J20" s="10">
        <f t="shared" si="0"/>
        <v>0.18440000000000001</v>
      </c>
      <c r="K20" s="11">
        <f t="shared" si="2"/>
        <v>9.3880959999999999E-2</v>
      </c>
      <c r="L20" s="11">
        <f t="shared" si="3"/>
        <v>0.30640000000000001</v>
      </c>
      <c r="M20" s="11">
        <f t="shared" si="4"/>
        <v>0.56919060052219317</v>
      </c>
    </row>
    <row r="21" spans="8:13">
      <c r="H21" s="12">
        <v>1.7000000000000002</v>
      </c>
      <c r="I21" s="12">
        <f t="shared" si="1"/>
        <v>-0.70000000000000018</v>
      </c>
      <c r="J21" s="10">
        <f t="shared" si="0"/>
        <v>0.1953</v>
      </c>
      <c r="K21" s="11">
        <f t="shared" si="2"/>
        <v>0.10598280250000004</v>
      </c>
      <c r="L21" s="11">
        <f t="shared" si="3"/>
        <v>0.32555000000000006</v>
      </c>
      <c r="M21" s="11">
        <f t="shared" si="4"/>
        <v>0.56919060052219317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23"/>
  <sheetViews>
    <sheetView tabSelected="1" topLeftCell="L1" workbookViewId="0">
      <selection activeCell="Q25" sqref="Q25"/>
    </sheetView>
  </sheetViews>
  <sheetFormatPr baseColWidth="10" defaultRowHeight="15" x14ac:dyDescent="0"/>
  <cols>
    <col min="2" max="2" width="12.6640625" customWidth="1"/>
    <col min="12" max="12" width="16" bestFit="1" customWidth="1"/>
    <col min="20" max="20" width="16.83203125" bestFit="1" customWidth="1"/>
    <col min="26" max="26" width="16" bestFit="1" customWidth="1"/>
  </cols>
  <sheetData>
    <row r="3" spans="2:27">
      <c r="B3" s="4"/>
      <c r="C3" s="5" t="s">
        <v>0</v>
      </c>
      <c r="D3" s="5" t="s">
        <v>1</v>
      </c>
      <c r="H3" s="7" t="s">
        <v>4</v>
      </c>
      <c r="I3" s="7" t="s">
        <v>5</v>
      </c>
      <c r="J3" s="8" t="s">
        <v>6</v>
      </c>
      <c r="K3" s="8" t="s">
        <v>7</v>
      </c>
      <c r="L3" s="8" t="s">
        <v>8</v>
      </c>
      <c r="M3" s="8" t="s">
        <v>9</v>
      </c>
      <c r="P3" s="13" t="s">
        <v>11</v>
      </c>
      <c r="Q3" s="13" t="s">
        <v>12</v>
      </c>
      <c r="R3" s="13" t="s">
        <v>13</v>
      </c>
      <c r="S3" s="13" t="s">
        <v>6</v>
      </c>
      <c r="T3" s="13" t="s">
        <v>8</v>
      </c>
      <c r="V3" s="8" t="s">
        <v>4</v>
      </c>
      <c r="W3" s="8" t="s">
        <v>5</v>
      </c>
      <c r="X3" s="8" t="s">
        <v>6</v>
      </c>
      <c r="Y3" s="8" t="s">
        <v>7</v>
      </c>
      <c r="Z3" s="8" t="s">
        <v>8</v>
      </c>
      <c r="AA3" s="8" t="s">
        <v>9</v>
      </c>
    </row>
    <row r="4" spans="2:27" ht="16" thickBot="1">
      <c r="B4" s="4" t="s">
        <v>2</v>
      </c>
      <c r="C4" s="6">
        <v>0.11899999999999999</v>
      </c>
      <c r="D4" s="6">
        <v>0.1915</v>
      </c>
      <c r="H4" s="9">
        <v>0</v>
      </c>
      <c r="I4" s="9">
        <f>1-H4</f>
        <v>1</v>
      </c>
      <c r="J4" s="10">
        <f t="shared" ref="J4:J21" si="0">+H4*$C$4+I4*$C$5</f>
        <v>0.01</v>
      </c>
      <c r="K4" s="11">
        <f>+(H4*$D$4)^2</f>
        <v>0</v>
      </c>
      <c r="L4" s="11">
        <f>+SQRT(K4)</f>
        <v>0</v>
      </c>
      <c r="M4" s="10" t="s">
        <v>10</v>
      </c>
      <c r="P4" s="12">
        <v>1</v>
      </c>
      <c r="Q4" s="10">
        <f>+($C$4-$C$5)/(P4*$D$4^2)</f>
        <v>2.9722746763561001</v>
      </c>
      <c r="R4" s="10">
        <f>1-Q4</f>
        <v>-1.9722746763561001</v>
      </c>
      <c r="S4" s="14">
        <f>+Q4*$C$4+C4+R4*$C$5</f>
        <v>0.45297793972281486</v>
      </c>
      <c r="T4" s="14">
        <f>+Q4*$D$4</f>
        <v>0.56919060052219317</v>
      </c>
      <c r="V4" s="9">
        <v>0</v>
      </c>
      <c r="W4" s="9">
        <f>1-V4</f>
        <v>1</v>
      </c>
      <c r="X4" s="10">
        <f t="shared" ref="X4:X23" si="1">+V4*$C$4+W4*$C$5</f>
        <v>0.01</v>
      </c>
      <c r="Y4" s="11">
        <f>+(V4*$D$4)^2</f>
        <v>0</v>
      </c>
      <c r="Z4" s="11">
        <f>+SQRT(Y4)</f>
        <v>0</v>
      </c>
      <c r="AA4" s="10" t="s">
        <v>10</v>
      </c>
    </row>
    <row r="5" spans="2:27" ht="16" thickBot="1">
      <c r="B5" s="4" t="s">
        <v>3</v>
      </c>
      <c r="C5" s="6">
        <v>0.01</v>
      </c>
      <c r="D5" s="6"/>
      <c r="H5" s="12">
        <v>0.1</v>
      </c>
      <c r="I5" s="12">
        <f t="shared" ref="I5:I21" si="2">1-H5</f>
        <v>0.9</v>
      </c>
      <c r="J5" s="10">
        <f t="shared" si="0"/>
        <v>2.0900000000000002E-2</v>
      </c>
      <c r="K5" s="11">
        <f t="shared" ref="K5:K21" si="3">+(H5*$D$4)^2</f>
        <v>3.667225E-4</v>
      </c>
      <c r="L5" s="11">
        <f t="shared" ref="L5:L21" si="4">+SQRT(K5)</f>
        <v>1.915E-2</v>
      </c>
      <c r="M5" s="11">
        <f>+($C$4-$C$5)/$D$4</f>
        <v>0.56919060052219317</v>
      </c>
      <c r="P5" s="19">
        <v>2</v>
      </c>
      <c r="Q5" s="20">
        <f t="shared" ref="Q5:Q13" si="5">+($C$4-$C$5)/(P5*$D$4^2)</f>
        <v>1.48613733817805</v>
      </c>
      <c r="R5" s="20">
        <f t="shared" ref="R5:R13" si="6">1-Q5</f>
        <v>-0.48613733817805005</v>
      </c>
      <c r="S5" s="21">
        <f t="shared" ref="S5:S13" si="7">+Q5*$C$4+C5+R5*$C$5</f>
        <v>0.18198896986140745</v>
      </c>
      <c r="T5" s="22">
        <f t="shared" ref="T5:T13" si="8">+Q5*$D$4</f>
        <v>0.28459530026109658</v>
      </c>
      <c r="V5" s="12">
        <v>0.1</v>
      </c>
      <c r="W5" s="12">
        <f t="shared" ref="W5:W23" si="9">1-V5</f>
        <v>0.9</v>
      </c>
      <c r="X5" s="10">
        <f t="shared" si="1"/>
        <v>2.0900000000000002E-2</v>
      </c>
      <c r="Y5" s="11">
        <f t="shared" ref="Y5:Y23" si="10">+(V5*$D$4)^2</f>
        <v>3.667225E-4</v>
      </c>
      <c r="Z5" s="11">
        <f t="shared" ref="Z5:Z23" si="11">+SQRT(Y5)</f>
        <v>1.915E-2</v>
      </c>
      <c r="AA5" s="11">
        <f>+($C$4-$C$5)/$D$4</f>
        <v>0.56919060052219317</v>
      </c>
    </row>
    <row r="6" spans="2:27" ht="16" thickBot="1">
      <c r="B6" s="1"/>
      <c r="C6" s="3"/>
      <c r="D6" s="3"/>
      <c r="H6" s="12">
        <v>0.2</v>
      </c>
      <c r="I6" s="12">
        <f t="shared" si="2"/>
        <v>0.8</v>
      </c>
      <c r="J6" s="10">
        <f t="shared" si="0"/>
        <v>3.1800000000000002E-2</v>
      </c>
      <c r="K6" s="11">
        <f t="shared" si="3"/>
        <v>1.46689E-3</v>
      </c>
      <c r="L6" s="11">
        <f t="shared" si="4"/>
        <v>3.8300000000000001E-2</v>
      </c>
      <c r="M6" s="11">
        <f t="shared" ref="M6:M21" si="12">+($C$4-$C$5)/$D$4</f>
        <v>0.56919060052219317</v>
      </c>
      <c r="P6" s="15">
        <v>3</v>
      </c>
      <c r="Q6" s="16">
        <f t="shared" si="5"/>
        <v>0.99075822545203329</v>
      </c>
      <c r="R6" s="16">
        <f t="shared" si="6"/>
        <v>9.2417745479667079E-3</v>
      </c>
      <c r="S6" s="17">
        <f t="shared" si="7"/>
        <v>0.11799264657427162</v>
      </c>
      <c r="T6" s="18">
        <f t="shared" si="8"/>
        <v>0.18973020017406439</v>
      </c>
      <c r="V6" s="12">
        <v>0.2</v>
      </c>
      <c r="W6" s="12">
        <f t="shared" si="9"/>
        <v>0.8</v>
      </c>
      <c r="X6" s="10">
        <f t="shared" si="1"/>
        <v>3.1800000000000002E-2</v>
      </c>
      <c r="Y6" s="11">
        <f t="shared" si="10"/>
        <v>1.46689E-3</v>
      </c>
      <c r="Z6" s="11">
        <f t="shared" si="11"/>
        <v>3.8300000000000001E-2</v>
      </c>
      <c r="AA6" s="11">
        <f t="shared" ref="AA6:AA23" si="13">+($C$4-$C$5)/$D$4</f>
        <v>0.56919060052219317</v>
      </c>
    </row>
    <row r="7" spans="2:27">
      <c r="B7" s="1"/>
      <c r="C7" s="3"/>
      <c r="D7" s="3"/>
      <c r="H7" s="12">
        <v>0.3</v>
      </c>
      <c r="I7" s="12">
        <f t="shared" si="2"/>
        <v>0.7</v>
      </c>
      <c r="J7" s="10">
        <f t="shared" si="0"/>
        <v>4.2699999999999995E-2</v>
      </c>
      <c r="K7" s="11">
        <f t="shared" si="3"/>
        <v>3.3005025E-3</v>
      </c>
      <c r="L7" s="11">
        <f t="shared" si="4"/>
        <v>5.7450000000000001E-2</v>
      </c>
      <c r="M7" s="11">
        <f t="shared" si="12"/>
        <v>0.56919060052219317</v>
      </c>
      <c r="P7" s="12">
        <v>4</v>
      </c>
      <c r="Q7" s="10">
        <f t="shared" si="5"/>
        <v>0.74306866908902502</v>
      </c>
      <c r="R7" s="10">
        <f t="shared" si="6"/>
        <v>0.25693133091097498</v>
      </c>
      <c r="S7" s="14">
        <f t="shared" si="7"/>
        <v>9.0994484930703723E-2</v>
      </c>
      <c r="T7" s="14">
        <f t="shared" si="8"/>
        <v>0.14229765013054829</v>
      </c>
      <c r="V7" s="12">
        <v>0.3</v>
      </c>
      <c r="W7" s="12">
        <f t="shared" si="9"/>
        <v>0.7</v>
      </c>
      <c r="X7" s="10">
        <f t="shared" si="1"/>
        <v>4.2699999999999995E-2</v>
      </c>
      <c r="Y7" s="11">
        <f t="shared" si="10"/>
        <v>3.3005025E-3</v>
      </c>
      <c r="Z7" s="11">
        <f t="shared" si="11"/>
        <v>5.7450000000000001E-2</v>
      </c>
      <c r="AA7" s="11">
        <f t="shared" si="13"/>
        <v>0.56919060052219317</v>
      </c>
    </row>
    <row r="8" spans="2:27">
      <c r="B8" s="1"/>
      <c r="C8" s="3"/>
      <c r="D8" s="3"/>
      <c r="H8" s="12">
        <v>0.4</v>
      </c>
      <c r="I8" s="12">
        <f t="shared" si="2"/>
        <v>0.6</v>
      </c>
      <c r="J8" s="10">
        <f t="shared" si="0"/>
        <v>5.3600000000000002E-2</v>
      </c>
      <c r="K8" s="11">
        <f t="shared" si="3"/>
        <v>5.86756E-3</v>
      </c>
      <c r="L8" s="11">
        <f t="shared" si="4"/>
        <v>7.6600000000000001E-2</v>
      </c>
      <c r="M8" s="11">
        <f t="shared" si="12"/>
        <v>0.56919060052219317</v>
      </c>
      <c r="P8" s="12">
        <v>5</v>
      </c>
      <c r="Q8" s="10">
        <f t="shared" si="5"/>
        <v>0.59445493527121995</v>
      </c>
      <c r="R8" s="10">
        <f t="shared" si="6"/>
        <v>0.40554506472878005</v>
      </c>
      <c r="S8" s="14">
        <f t="shared" si="7"/>
        <v>7.4795587944562966E-2</v>
      </c>
      <c r="T8" s="14">
        <f t="shared" si="8"/>
        <v>0.11383812010443863</v>
      </c>
      <c r="V8" s="12">
        <v>0.4</v>
      </c>
      <c r="W8" s="12">
        <f t="shared" si="9"/>
        <v>0.6</v>
      </c>
      <c r="X8" s="10">
        <f t="shared" si="1"/>
        <v>5.3600000000000002E-2</v>
      </c>
      <c r="Y8" s="11">
        <f t="shared" si="10"/>
        <v>5.86756E-3</v>
      </c>
      <c r="Z8" s="11">
        <f t="shared" si="11"/>
        <v>7.6600000000000001E-2</v>
      </c>
      <c r="AA8" s="11">
        <f t="shared" si="13"/>
        <v>0.56919060052219317</v>
      </c>
    </row>
    <row r="9" spans="2:27">
      <c r="H9" s="12">
        <v>0.5</v>
      </c>
      <c r="I9" s="12">
        <f t="shared" si="2"/>
        <v>0.5</v>
      </c>
      <c r="J9" s="10">
        <f t="shared" si="0"/>
        <v>6.4500000000000002E-2</v>
      </c>
      <c r="K9" s="11">
        <f t="shared" si="3"/>
        <v>9.1680625000000009E-3</v>
      </c>
      <c r="L9" s="11">
        <f t="shared" si="4"/>
        <v>9.5750000000000002E-2</v>
      </c>
      <c r="M9" s="11">
        <f t="shared" si="12"/>
        <v>0.56919060052219317</v>
      </c>
      <c r="P9" s="12">
        <v>6</v>
      </c>
      <c r="Q9" s="10">
        <f t="shared" si="5"/>
        <v>0.49537911272601665</v>
      </c>
      <c r="R9" s="10">
        <f t="shared" si="6"/>
        <v>0.50462088727398335</v>
      </c>
      <c r="S9" s="14">
        <f t="shared" si="7"/>
        <v>6.3996323287135809E-2</v>
      </c>
      <c r="T9" s="14">
        <f t="shared" si="8"/>
        <v>9.4865100087032195E-2</v>
      </c>
      <c r="V9" s="12">
        <v>0.5</v>
      </c>
      <c r="W9" s="12">
        <f t="shared" si="9"/>
        <v>0.5</v>
      </c>
      <c r="X9" s="10">
        <f t="shared" si="1"/>
        <v>6.4500000000000002E-2</v>
      </c>
      <c r="Y9" s="11">
        <f t="shared" si="10"/>
        <v>9.1680625000000009E-3</v>
      </c>
      <c r="Z9" s="11">
        <f t="shared" si="11"/>
        <v>9.5750000000000002E-2</v>
      </c>
      <c r="AA9" s="11">
        <f t="shared" si="13"/>
        <v>0.56919060052219317</v>
      </c>
    </row>
    <row r="10" spans="2:27">
      <c r="H10" s="12">
        <v>0.6</v>
      </c>
      <c r="I10" s="12">
        <f t="shared" si="2"/>
        <v>0.4</v>
      </c>
      <c r="J10" s="10">
        <f t="shared" si="0"/>
        <v>7.5399999999999995E-2</v>
      </c>
      <c r="K10" s="11">
        <f t="shared" si="3"/>
        <v>1.320201E-2</v>
      </c>
      <c r="L10" s="11">
        <f t="shared" si="4"/>
        <v>0.1149</v>
      </c>
      <c r="M10" s="11">
        <f t="shared" si="12"/>
        <v>0.56919060052219317</v>
      </c>
      <c r="P10" s="12">
        <v>7</v>
      </c>
      <c r="Q10" s="10">
        <f t="shared" si="5"/>
        <v>0.42461066805087144</v>
      </c>
      <c r="R10" s="10">
        <f t="shared" si="6"/>
        <v>0.57538933194912856</v>
      </c>
      <c r="S10" s="14">
        <f t="shared" si="7"/>
        <v>5.6282562817544984E-2</v>
      </c>
      <c r="T10" s="14">
        <f t="shared" si="8"/>
        <v>8.1312942931741877E-2</v>
      </c>
      <c r="V10" s="12">
        <v>0.6</v>
      </c>
      <c r="W10" s="12">
        <f t="shared" si="9"/>
        <v>0.4</v>
      </c>
      <c r="X10" s="10">
        <f t="shared" si="1"/>
        <v>7.5399999999999995E-2</v>
      </c>
      <c r="Y10" s="11">
        <f t="shared" si="10"/>
        <v>1.320201E-2</v>
      </c>
      <c r="Z10" s="11">
        <f t="shared" si="11"/>
        <v>0.1149</v>
      </c>
      <c r="AA10" s="11">
        <f t="shared" si="13"/>
        <v>0.56919060052219317</v>
      </c>
    </row>
    <row r="11" spans="2:27">
      <c r="H11" s="12">
        <v>0.7</v>
      </c>
      <c r="I11" s="12">
        <f t="shared" si="2"/>
        <v>0.30000000000000004</v>
      </c>
      <c r="J11" s="10">
        <f t="shared" si="0"/>
        <v>8.6299999999999988E-2</v>
      </c>
      <c r="K11" s="11">
        <f t="shared" si="3"/>
        <v>1.7969402500000002E-2</v>
      </c>
      <c r="L11" s="11">
        <f t="shared" si="4"/>
        <v>0.13405</v>
      </c>
      <c r="M11" s="11">
        <f t="shared" si="12"/>
        <v>0.56919060052219317</v>
      </c>
      <c r="P11" s="12">
        <v>8</v>
      </c>
      <c r="Q11" s="10">
        <f t="shared" si="5"/>
        <v>0.37153433454451251</v>
      </c>
      <c r="R11" s="10">
        <f t="shared" si="6"/>
        <v>0.62846566545548743</v>
      </c>
      <c r="S11" s="14">
        <f t="shared" si="7"/>
        <v>5.0497242465351859E-2</v>
      </c>
      <c r="T11" s="14">
        <f t="shared" si="8"/>
        <v>7.1148825065274146E-2</v>
      </c>
      <c r="V11" s="12">
        <v>0.7</v>
      </c>
      <c r="W11" s="12">
        <f t="shared" si="9"/>
        <v>0.30000000000000004</v>
      </c>
      <c r="X11" s="10">
        <f t="shared" si="1"/>
        <v>8.6299999999999988E-2</v>
      </c>
      <c r="Y11" s="11">
        <f t="shared" si="10"/>
        <v>1.7969402500000002E-2</v>
      </c>
      <c r="Z11" s="11">
        <f t="shared" si="11"/>
        <v>0.13405</v>
      </c>
      <c r="AA11" s="11">
        <f t="shared" si="13"/>
        <v>0.56919060052219317</v>
      </c>
    </row>
    <row r="12" spans="2:27">
      <c r="H12" s="12">
        <v>0.8</v>
      </c>
      <c r="I12" s="12">
        <f t="shared" si="2"/>
        <v>0.19999999999999996</v>
      </c>
      <c r="J12" s="10">
        <f t="shared" si="0"/>
        <v>9.7200000000000009E-2</v>
      </c>
      <c r="K12" s="11">
        <f t="shared" si="3"/>
        <v>2.347024E-2</v>
      </c>
      <c r="L12" s="11">
        <f t="shared" si="4"/>
        <v>0.1532</v>
      </c>
      <c r="M12" s="11">
        <f t="shared" si="12"/>
        <v>0.56919060052219317</v>
      </c>
      <c r="P12" s="12">
        <v>9</v>
      </c>
      <c r="Q12" s="10">
        <f t="shared" si="5"/>
        <v>0.33025274181734443</v>
      </c>
      <c r="R12" s="10">
        <f t="shared" si="6"/>
        <v>0.66974725818265557</v>
      </c>
      <c r="S12" s="14">
        <f t="shared" si="7"/>
        <v>4.5997548858090542E-2</v>
      </c>
      <c r="T12" s="14">
        <f t="shared" si="8"/>
        <v>6.3243400058021454E-2</v>
      </c>
      <c r="V12" s="10">
        <v>0.74306866908902502</v>
      </c>
      <c r="W12" s="10">
        <f t="shared" ref="W12" si="14">1-V12</f>
        <v>0.25693133091097498</v>
      </c>
      <c r="X12" s="10">
        <f t="shared" si="1"/>
        <v>9.0994484930703723E-2</v>
      </c>
      <c r="Y12" s="11">
        <f t="shared" ref="Y12" si="15">+(V12*$D$4)^2</f>
        <v>2.0248621232675932E-2</v>
      </c>
      <c r="Z12" s="11">
        <f t="shared" si="11"/>
        <v>0.14229765013054829</v>
      </c>
      <c r="AA12" s="11">
        <f t="shared" si="13"/>
        <v>0.56919060052219317</v>
      </c>
    </row>
    <row r="13" spans="2:27">
      <c r="H13" s="12">
        <v>0.9</v>
      </c>
      <c r="I13" s="12">
        <f t="shared" si="2"/>
        <v>9.9999999999999978E-2</v>
      </c>
      <c r="J13" s="10">
        <f t="shared" si="0"/>
        <v>0.1081</v>
      </c>
      <c r="K13" s="11">
        <f t="shared" si="3"/>
        <v>2.97045225E-2</v>
      </c>
      <c r="L13" s="11">
        <f t="shared" si="4"/>
        <v>0.17235</v>
      </c>
      <c r="M13" s="11">
        <f t="shared" si="12"/>
        <v>0.56919060052219317</v>
      </c>
      <c r="P13" s="12">
        <v>10</v>
      </c>
      <c r="Q13" s="10">
        <f t="shared" si="5"/>
        <v>0.29722746763560998</v>
      </c>
      <c r="R13" s="10">
        <f t="shared" si="6"/>
        <v>0.70277253236439008</v>
      </c>
      <c r="S13" s="14">
        <f t="shared" si="7"/>
        <v>4.2397793972281488E-2</v>
      </c>
      <c r="T13" s="14">
        <f t="shared" si="8"/>
        <v>5.6919060052219313E-2</v>
      </c>
      <c r="V13" s="12">
        <v>0.8</v>
      </c>
      <c r="W13" s="12">
        <f t="shared" si="9"/>
        <v>0.19999999999999996</v>
      </c>
      <c r="X13" s="10">
        <f t="shared" si="1"/>
        <v>9.7200000000000009E-2</v>
      </c>
      <c r="Y13" s="11">
        <f t="shared" si="10"/>
        <v>2.347024E-2</v>
      </c>
      <c r="Z13" s="11">
        <f t="shared" si="11"/>
        <v>0.1532</v>
      </c>
      <c r="AA13" s="11">
        <f t="shared" si="13"/>
        <v>0.56919060052219317</v>
      </c>
    </row>
    <row r="14" spans="2:27">
      <c r="H14" s="12">
        <v>1</v>
      </c>
      <c r="I14" s="12">
        <f t="shared" si="2"/>
        <v>0</v>
      </c>
      <c r="J14" s="10">
        <f t="shared" si="0"/>
        <v>0.11899999999999999</v>
      </c>
      <c r="K14" s="11">
        <f t="shared" si="3"/>
        <v>3.6672250000000003E-2</v>
      </c>
      <c r="L14" s="11">
        <f t="shared" si="4"/>
        <v>0.1915</v>
      </c>
      <c r="M14" s="11">
        <f t="shared" si="12"/>
        <v>0.56919060052219317</v>
      </c>
      <c r="V14" s="12">
        <v>0.9</v>
      </c>
      <c r="W14" s="12">
        <f t="shared" si="9"/>
        <v>9.9999999999999978E-2</v>
      </c>
      <c r="X14" s="10">
        <f t="shared" si="1"/>
        <v>0.1081</v>
      </c>
      <c r="Y14" s="11">
        <f t="shared" si="10"/>
        <v>2.97045225E-2</v>
      </c>
      <c r="Z14" s="11">
        <f t="shared" si="11"/>
        <v>0.17235</v>
      </c>
      <c r="AA14" s="11">
        <f t="shared" si="13"/>
        <v>0.56919060052219317</v>
      </c>
    </row>
    <row r="15" spans="2:27">
      <c r="H15" s="12">
        <v>1.1000000000000001</v>
      </c>
      <c r="I15" s="12">
        <f t="shared" si="2"/>
        <v>-0.10000000000000009</v>
      </c>
      <c r="J15" s="10">
        <f t="shared" si="0"/>
        <v>0.12990000000000002</v>
      </c>
      <c r="K15" s="11">
        <f t="shared" si="3"/>
        <v>4.4373422500000016E-2</v>
      </c>
      <c r="L15" s="11">
        <f t="shared" si="4"/>
        <v>0.21065000000000003</v>
      </c>
      <c r="M15" s="11">
        <f t="shared" si="12"/>
        <v>0.56919060052219317</v>
      </c>
      <c r="V15" s="12">
        <v>1</v>
      </c>
      <c r="W15" s="12">
        <f t="shared" si="9"/>
        <v>0</v>
      </c>
      <c r="X15" s="10">
        <f t="shared" si="1"/>
        <v>0.11899999999999999</v>
      </c>
      <c r="Y15" s="11">
        <f t="shared" si="10"/>
        <v>3.6672250000000003E-2</v>
      </c>
      <c r="Z15" s="11">
        <f t="shared" si="11"/>
        <v>0.1915</v>
      </c>
      <c r="AA15" s="11">
        <f t="shared" si="13"/>
        <v>0.56919060052219317</v>
      </c>
    </row>
    <row r="16" spans="2:27">
      <c r="H16" s="12">
        <v>1.2000000000000002</v>
      </c>
      <c r="I16" s="12">
        <f t="shared" si="2"/>
        <v>-0.20000000000000018</v>
      </c>
      <c r="J16" s="10">
        <f t="shared" si="0"/>
        <v>0.14080000000000001</v>
      </c>
      <c r="K16" s="11">
        <f t="shared" si="3"/>
        <v>5.2808040000000014E-2</v>
      </c>
      <c r="L16" s="11">
        <f t="shared" si="4"/>
        <v>0.22980000000000003</v>
      </c>
      <c r="M16" s="11">
        <f t="shared" si="12"/>
        <v>0.56919060052219317</v>
      </c>
      <c r="V16" s="12">
        <v>1.1000000000000001</v>
      </c>
      <c r="W16" s="12">
        <f t="shared" si="9"/>
        <v>-0.10000000000000009</v>
      </c>
      <c r="X16" s="10">
        <f t="shared" si="1"/>
        <v>0.12990000000000002</v>
      </c>
      <c r="Y16" s="11">
        <f t="shared" si="10"/>
        <v>4.4373422500000016E-2</v>
      </c>
      <c r="Z16" s="11">
        <f t="shared" si="11"/>
        <v>0.21065000000000003</v>
      </c>
      <c r="AA16" s="11">
        <f t="shared" si="13"/>
        <v>0.56919060052219317</v>
      </c>
    </row>
    <row r="17" spans="8:27">
      <c r="H17" s="12">
        <v>1.3</v>
      </c>
      <c r="I17" s="12">
        <f t="shared" si="2"/>
        <v>-0.30000000000000004</v>
      </c>
      <c r="J17" s="10">
        <f t="shared" si="0"/>
        <v>0.1517</v>
      </c>
      <c r="K17" s="11">
        <f t="shared" si="3"/>
        <v>6.1976102500000005E-2</v>
      </c>
      <c r="L17" s="11">
        <f t="shared" si="4"/>
        <v>0.24895</v>
      </c>
      <c r="M17" s="11">
        <f t="shared" si="12"/>
        <v>0.56919060052219317</v>
      </c>
      <c r="V17" s="12">
        <v>1.2000000000000002</v>
      </c>
      <c r="W17" s="12">
        <f t="shared" si="9"/>
        <v>-0.20000000000000018</v>
      </c>
      <c r="X17" s="10">
        <f t="shared" si="1"/>
        <v>0.14080000000000001</v>
      </c>
      <c r="Y17" s="11">
        <f t="shared" si="10"/>
        <v>5.2808040000000014E-2</v>
      </c>
      <c r="Z17" s="11">
        <f t="shared" si="11"/>
        <v>0.22980000000000003</v>
      </c>
      <c r="AA17" s="11">
        <f t="shared" si="13"/>
        <v>0.56919060052219317</v>
      </c>
    </row>
    <row r="18" spans="8:27">
      <c r="H18" s="12">
        <v>1.4</v>
      </c>
      <c r="I18" s="12">
        <f t="shared" si="2"/>
        <v>-0.39999999999999991</v>
      </c>
      <c r="J18" s="10">
        <f t="shared" si="0"/>
        <v>0.16259999999999997</v>
      </c>
      <c r="K18" s="11">
        <f t="shared" si="3"/>
        <v>7.1877610000000008E-2</v>
      </c>
      <c r="L18" s="11">
        <f t="shared" si="4"/>
        <v>0.2681</v>
      </c>
      <c r="M18" s="11">
        <f t="shared" si="12"/>
        <v>0.56919060052219317</v>
      </c>
      <c r="V18" s="12">
        <v>1.3</v>
      </c>
      <c r="W18" s="12">
        <f t="shared" si="9"/>
        <v>-0.30000000000000004</v>
      </c>
      <c r="X18" s="10">
        <f t="shared" si="1"/>
        <v>0.1517</v>
      </c>
      <c r="Y18" s="11">
        <f t="shared" si="10"/>
        <v>6.1976102500000005E-2</v>
      </c>
      <c r="Z18" s="11">
        <f t="shared" si="11"/>
        <v>0.24895</v>
      </c>
      <c r="AA18" s="11">
        <f t="shared" si="13"/>
        <v>0.56919060052219317</v>
      </c>
    </row>
    <row r="19" spans="8:27">
      <c r="H19" s="12">
        <v>1.5</v>
      </c>
      <c r="I19" s="12">
        <f t="shared" si="2"/>
        <v>-0.5</v>
      </c>
      <c r="J19" s="10">
        <f t="shared" si="0"/>
        <v>0.17349999999999999</v>
      </c>
      <c r="K19" s="11">
        <f t="shared" si="3"/>
        <v>8.2512562499999997E-2</v>
      </c>
      <c r="L19" s="11">
        <f t="shared" si="4"/>
        <v>0.28725000000000001</v>
      </c>
      <c r="M19" s="11">
        <f t="shared" si="12"/>
        <v>0.56919060052219317</v>
      </c>
      <c r="V19" s="12">
        <v>1.4</v>
      </c>
      <c r="W19" s="12">
        <f t="shared" si="9"/>
        <v>-0.39999999999999991</v>
      </c>
      <c r="X19" s="10">
        <f t="shared" si="1"/>
        <v>0.16259999999999997</v>
      </c>
      <c r="Y19" s="11">
        <f t="shared" si="10"/>
        <v>7.1877610000000008E-2</v>
      </c>
      <c r="Z19" s="11">
        <f t="shared" si="11"/>
        <v>0.2681</v>
      </c>
      <c r="AA19" s="11">
        <f t="shared" si="13"/>
        <v>0.56919060052219317</v>
      </c>
    </row>
    <row r="20" spans="8:27">
      <c r="H20" s="12">
        <v>1.6</v>
      </c>
      <c r="I20" s="12">
        <f t="shared" si="2"/>
        <v>-0.60000000000000009</v>
      </c>
      <c r="J20" s="10">
        <f t="shared" si="0"/>
        <v>0.18440000000000001</v>
      </c>
      <c r="K20" s="11">
        <f t="shared" si="3"/>
        <v>9.3880959999999999E-2</v>
      </c>
      <c r="L20" s="11">
        <f t="shared" si="4"/>
        <v>0.30640000000000001</v>
      </c>
      <c r="M20" s="11">
        <f t="shared" si="12"/>
        <v>0.56919060052219317</v>
      </c>
      <c r="V20" s="12">
        <v>1.486</v>
      </c>
      <c r="W20" s="12">
        <f t="shared" si="9"/>
        <v>-0.48599999999999999</v>
      </c>
      <c r="X20" s="10">
        <f t="shared" si="1"/>
        <v>0.17197399999999999</v>
      </c>
      <c r="Y20" s="11">
        <f t="shared" si="10"/>
        <v>8.0979515761000015E-2</v>
      </c>
      <c r="Z20" s="11">
        <f t="shared" si="11"/>
        <v>0.28456900000000002</v>
      </c>
      <c r="AA20" s="11">
        <f t="shared" si="13"/>
        <v>0.56919060052219317</v>
      </c>
    </row>
    <row r="21" spans="8:27">
      <c r="H21" s="12">
        <v>1.7000000000000002</v>
      </c>
      <c r="I21" s="12">
        <f t="shared" si="2"/>
        <v>-0.70000000000000018</v>
      </c>
      <c r="J21" s="10">
        <f t="shared" si="0"/>
        <v>0.1953</v>
      </c>
      <c r="K21" s="11">
        <f t="shared" si="3"/>
        <v>0.10598280250000004</v>
      </c>
      <c r="L21" s="11">
        <f t="shared" si="4"/>
        <v>0.32555000000000006</v>
      </c>
      <c r="M21" s="11">
        <f t="shared" si="12"/>
        <v>0.56919060052219317</v>
      </c>
      <c r="V21" s="12">
        <v>1.5</v>
      </c>
      <c r="W21" s="12">
        <f t="shared" si="9"/>
        <v>-0.5</v>
      </c>
      <c r="X21" s="10">
        <f t="shared" si="1"/>
        <v>0.17349999999999999</v>
      </c>
      <c r="Y21" s="11">
        <f t="shared" si="10"/>
        <v>8.2512562499999997E-2</v>
      </c>
      <c r="Z21" s="11">
        <f t="shared" si="11"/>
        <v>0.28725000000000001</v>
      </c>
      <c r="AA21" s="11">
        <f t="shared" si="13"/>
        <v>0.56919060052219317</v>
      </c>
    </row>
    <row r="22" spans="8:27">
      <c r="V22" s="12">
        <v>1.6</v>
      </c>
      <c r="W22" s="12">
        <f t="shared" si="9"/>
        <v>-0.60000000000000009</v>
      </c>
      <c r="X22" s="10">
        <f t="shared" si="1"/>
        <v>0.18440000000000001</v>
      </c>
      <c r="Y22" s="11">
        <f t="shared" si="10"/>
        <v>9.3880959999999999E-2</v>
      </c>
      <c r="Z22" s="11">
        <f t="shared" si="11"/>
        <v>0.30640000000000001</v>
      </c>
      <c r="AA22" s="11">
        <f t="shared" si="13"/>
        <v>0.56919060052219317</v>
      </c>
    </row>
    <row r="23" spans="8:27">
      <c r="V23" s="12">
        <v>1.7000000000000002</v>
      </c>
      <c r="W23" s="12">
        <f t="shared" si="9"/>
        <v>-0.70000000000000018</v>
      </c>
      <c r="X23" s="10">
        <f t="shared" si="1"/>
        <v>0.1953</v>
      </c>
      <c r="Y23" s="11">
        <f t="shared" si="10"/>
        <v>0.10598280250000004</v>
      </c>
      <c r="Z23" s="11">
        <f t="shared" si="11"/>
        <v>0.32555000000000006</v>
      </c>
      <c r="AA23" s="11">
        <f t="shared" si="13"/>
        <v>0.56919060052219317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CAL - US Equities &amp; Treasuries</vt:lpstr>
      <vt:lpstr>Optimal Capital Allocaiton</vt:lpstr>
      <vt:lpstr>CAL</vt:lpstr>
      <vt:lpstr>Optimal Capital Allocat. A =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Arzu  Ozoguz</cp:lastModifiedBy>
  <dcterms:created xsi:type="dcterms:W3CDTF">2016-08-30T03:07:03Z</dcterms:created>
  <dcterms:modified xsi:type="dcterms:W3CDTF">2016-10-04T20:25:40Z</dcterms:modified>
</cp:coreProperties>
</file>