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Users\marshallfarrier\Workspace\solutions\ClassesTaken\Coursera\2016\InvManagementRice\02PortfolioRisk\wk04\hw\"/>
    </mc:Choice>
  </mc:AlternateContent>
  <bookViews>
    <workbookView xWindow="0" yWindow="0" windowWidth="28956" windowHeight="18000" tabRatio="651" activeTab="6"/>
  </bookViews>
  <sheets>
    <sheet name="Data" sheetId="4" r:id="rId1"/>
    <sheet name="Cov" sheetId="3" r:id="rId2"/>
    <sheet name="GMV" sheetId="2" r:id="rId3"/>
    <sheet name="MVE" sheetId="5" r:id="rId4"/>
    <sheet name="CovGMV_MVE" sheetId="6" r:id="rId5"/>
    <sheet name="Analysis" sheetId="7" r:id="rId6"/>
    <sheet name="Chart" sheetId="8" r:id="rId7"/>
  </sheets>
  <definedNames>
    <definedName name="solver_adj" localSheetId="2" hidden="1">GMV!$A$3:$F$3</definedName>
    <definedName name="solver_adj" localSheetId="3" hidden="1">MVE!$A$3:$F$3</definedName>
    <definedName name="solver_cvg" localSheetId="2" hidden="1">0.0001</definedName>
    <definedName name="solver_cvg" localSheetId="3" hidden="1">0.0001</definedName>
    <definedName name="solver_drv" localSheetId="2" hidden="1">2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GMV!$G$3</definedName>
    <definedName name="solver_lhs1" localSheetId="3" hidden="1">MVE!$G$3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1</definedName>
    <definedName name="solver_num" localSheetId="3" hidden="1">1</definedName>
    <definedName name="solver_nwt" localSheetId="2" hidden="1">1</definedName>
    <definedName name="solver_nwt" localSheetId="3" hidden="1">1</definedName>
    <definedName name="solver_opt" localSheetId="2" hidden="1">GMV!$Y$3</definedName>
    <definedName name="solver_opt" localSheetId="3" hidden="1">MVE!$AF$3</definedName>
    <definedName name="solver_pre" localSheetId="2" hidden="1">0.000001</definedName>
    <definedName name="solver_pre" localSheetId="3" hidden="1">0.000001</definedName>
    <definedName name="solver_rbv" localSheetId="2" hidden="1">2</definedName>
    <definedName name="solver_rbv" localSheetId="3" hidden="1">1</definedName>
    <definedName name="solver_rel1" localSheetId="2" hidden="1">2</definedName>
    <definedName name="solver_rel1" localSheetId="3" hidden="1">2</definedName>
    <definedName name="solver_rhs1" localSheetId="2" hidden="1">1</definedName>
    <definedName name="solver_rhs1" localSheetId="3" hidden="1">1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2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2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3" i="7" l="1"/>
  <c r="V4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" i="7"/>
  <c r="H3" i="7" a="1"/>
  <c r="H3" i="7"/>
  <c r="I3" i="7"/>
  <c r="H4" i="7"/>
  <c r="I4" i="7"/>
  <c r="H5" i="7"/>
  <c r="I5" i="7"/>
  <c r="H6" i="7"/>
  <c r="I6" i="7"/>
  <c r="H7" i="7"/>
  <c r="I7" i="7"/>
  <c r="H8" i="7"/>
  <c r="I8" i="7"/>
  <c r="H9" i="7"/>
  <c r="I9" i="7"/>
  <c r="H10" i="7"/>
  <c r="I10" i="7"/>
  <c r="H11" i="7"/>
  <c r="I11" i="7"/>
  <c r="H12" i="7"/>
  <c r="I12" i="7"/>
  <c r="H13" i="7"/>
  <c r="I13" i="7"/>
  <c r="H14" i="7"/>
  <c r="I14" i="7"/>
  <c r="H15" i="7"/>
  <c r="I15" i="7"/>
  <c r="H16" i="7"/>
  <c r="I16" i="7"/>
  <c r="H17" i="7"/>
  <c r="I17" i="7"/>
  <c r="H18" i="7"/>
  <c r="I18" i="7"/>
  <c r="H19" i="7"/>
  <c r="I19" i="7"/>
  <c r="H20" i="7"/>
  <c r="I20" i="7"/>
  <c r="H21" i="7"/>
  <c r="I21" i="7"/>
  <c r="H22" i="7"/>
  <c r="I22" i="7"/>
  <c r="H23" i="7"/>
  <c r="I23" i="7"/>
  <c r="H24" i="7"/>
  <c r="I24" i="7"/>
  <c r="H25" i="7"/>
  <c r="I25" i="7"/>
  <c r="H26" i="7"/>
  <c r="I26" i="7"/>
  <c r="H27" i="7"/>
  <c r="I27" i="7"/>
  <c r="H28" i="7"/>
  <c r="I28" i="7"/>
  <c r="H29" i="7"/>
  <c r="I29" i="7"/>
  <c r="H30" i="7"/>
  <c r="I30" i="7"/>
  <c r="H31" i="7"/>
  <c r="I31" i="7"/>
  <c r="H32" i="7"/>
  <c r="I32" i="7"/>
  <c r="H33" i="7"/>
  <c r="I33" i="7"/>
  <c r="H34" i="7"/>
  <c r="I34" i="7"/>
  <c r="H35" i="7"/>
  <c r="I35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" i="7"/>
  <c r="Z3" i="6" a="1"/>
  <c r="Z3" i="6"/>
  <c r="AA3" i="6"/>
  <c r="Z4" i="6"/>
  <c r="AA4" i="6"/>
  <c r="W3" i="6" a="1"/>
  <c r="W3" i="6"/>
  <c r="X3" i="6"/>
  <c r="W4" i="6"/>
  <c r="X4" i="6"/>
  <c r="W5" i="6"/>
  <c r="X5" i="6"/>
  <c r="W6" i="6"/>
  <c r="X6" i="6"/>
  <c r="W7" i="6"/>
  <c r="X7" i="6"/>
  <c r="W8" i="6"/>
  <c r="X8" i="6"/>
  <c r="P3" i="6" a="1"/>
  <c r="P3" i="6"/>
  <c r="Q3" i="6"/>
  <c r="R3" i="6"/>
  <c r="S3" i="6"/>
  <c r="T3" i="6"/>
  <c r="U3" i="6"/>
  <c r="P4" i="6"/>
  <c r="Q4" i="6"/>
  <c r="R4" i="6"/>
  <c r="S4" i="6"/>
  <c r="T4" i="6"/>
  <c r="U4" i="6"/>
  <c r="AD3" i="2"/>
  <c r="AF3" i="2"/>
  <c r="AD3" i="5"/>
  <c r="N8" i="5"/>
  <c r="M8" i="5"/>
  <c r="L8" i="5"/>
  <c r="K8" i="5"/>
  <c r="J8" i="5"/>
  <c r="I8" i="5"/>
  <c r="N7" i="5"/>
  <c r="M7" i="5"/>
  <c r="L7" i="5"/>
  <c r="K7" i="5"/>
  <c r="J7" i="5"/>
  <c r="I7" i="5"/>
  <c r="N6" i="5"/>
  <c r="M6" i="5"/>
  <c r="L6" i="5"/>
  <c r="K6" i="5"/>
  <c r="J6" i="5"/>
  <c r="I6" i="5"/>
  <c r="N5" i="5"/>
  <c r="M5" i="5"/>
  <c r="L5" i="5"/>
  <c r="K5" i="5"/>
  <c r="J5" i="5"/>
  <c r="I5" i="5"/>
  <c r="N4" i="5"/>
  <c r="M4" i="5"/>
  <c r="L4" i="5"/>
  <c r="K4" i="5"/>
  <c r="J4" i="5"/>
  <c r="I4" i="5"/>
  <c r="W3" i="5" a="1"/>
  <c r="W3" i="5"/>
  <c r="W4" i="5"/>
  <c r="W5" i="5"/>
  <c r="W6" i="5"/>
  <c r="W7" i="5"/>
  <c r="W8" i="5"/>
  <c r="I3" i="5"/>
  <c r="J3" i="5"/>
  <c r="K3" i="5"/>
  <c r="L3" i="5"/>
  <c r="M3" i="5"/>
  <c r="N3" i="5"/>
  <c r="P3" i="5" a="1"/>
  <c r="P3" i="5"/>
  <c r="Q3" i="5"/>
  <c r="R3" i="5"/>
  <c r="S3" i="5"/>
  <c r="T3" i="5"/>
  <c r="U3" i="5"/>
  <c r="G3" i="5"/>
  <c r="W3" i="2" a="1"/>
  <c r="W3" i="2"/>
  <c r="W4" i="2"/>
  <c r="W5" i="2"/>
  <c r="W6" i="2"/>
  <c r="W7" i="2"/>
  <c r="W8" i="2"/>
  <c r="G3" i="2"/>
  <c r="Y3" i="3"/>
  <c r="Z3" i="3"/>
  <c r="AA3" i="3"/>
  <c r="AB3" i="3"/>
  <c r="AC3" i="3"/>
  <c r="Y4" i="3"/>
  <c r="Z4" i="3"/>
  <c r="AA4" i="3"/>
  <c r="AB4" i="3"/>
  <c r="AC4" i="3"/>
  <c r="Y5" i="3"/>
  <c r="Z5" i="3"/>
  <c r="AA5" i="3"/>
  <c r="AB5" i="3"/>
  <c r="AC5" i="3"/>
  <c r="Y6" i="3"/>
  <c r="Z6" i="3"/>
  <c r="AA6" i="3"/>
  <c r="AB6" i="3"/>
  <c r="AC6" i="3"/>
  <c r="Y7" i="3"/>
  <c r="Z7" i="3"/>
  <c r="AA7" i="3"/>
  <c r="AB7" i="3"/>
  <c r="AC7" i="3"/>
  <c r="Y8" i="3"/>
  <c r="Z8" i="3"/>
  <c r="AA8" i="3"/>
  <c r="AB8" i="3"/>
  <c r="AC8" i="3"/>
  <c r="X4" i="3"/>
  <c r="X5" i="3"/>
  <c r="X6" i="3"/>
  <c r="X7" i="3"/>
  <c r="X8" i="3"/>
  <c r="X3" i="3"/>
  <c r="Q3" i="3" a="1"/>
  <c r="Q3" i="3"/>
  <c r="R3" i="3"/>
  <c r="S3" i="3"/>
  <c r="T3" i="3"/>
  <c r="U3" i="3"/>
  <c r="V3" i="3"/>
  <c r="Q4" i="3"/>
  <c r="R4" i="3"/>
  <c r="S4" i="3"/>
  <c r="T4" i="3"/>
  <c r="U4" i="3"/>
  <c r="V4" i="3"/>
  <c r="Q5" i="3"/>
  <c r="R5" i="3"/>
  <c r="S5" i="3"/>
  <c r="T5" i="3"/>
  <c r="U5" i="3"/>
  <c r="V5" i="3"/>
  <c r="Q6" i="3"/>
  <c r="R6" i="3"/>
  <c r="S6" i="3"/>
  <c r="T6" i="3"/>
  <c r="U6" i="3"/>
  <c r="V6" i="3"/>
  <c r="Q7" i="3"/>
  <c r="R7" i="3"/>
  <c r="S7" i="3"/>
  <c r="T7" i="3"/>
  <c r="U7" i="3"/>
  <c r="V7" i="3"/>
  <c r="Q8" i="3"/>
  <c r="R8" i="3"/>
  <c r="S8" i="3"/>
  <c r="T8" i="3"/>
  <c r="U8" i="3"/>
  <c r="V8" i="3"/>
  <c r="AE3" i="3" a="1"/>
  <c r="AE3" i="3"/>
  <c r="I3" i="2"/>
  <c r="AJ3" i="3"/>
  <c r="N3" i="2"/>
  <c r="AI3" i="3"/>
  <c r="M3" i="2"/>
  <c r="AH3" i="3"/>
  <c r="L3" i="2"/>
  <c r="AG3" i="3"/>
  <c r="K3" i="2"/>
  <c r="AF3" i="3"/>
  <c r="J3" i="2"/>
  <c r="AJ8" i="3"/>
  <c r="N8" i="2"/>
  <c r="AI8" i="3"/>
  <c r="M8" i="2"/>
  <c r="AH8" i="3"/>
  <c r="L8" i="2"/>
  <c r="AG8" i="3"/>
  <c r="K8" i="2"/>
  <c r="AF8" i="3"/>
  <c r="J8" i="2"/>
  <c r="AE8" i="3"/>
  <c r="I8" i="2"/>
  <c r="AJ7" i="3"/>
  <c r="N7" i="2"/>
  <c r="AI7" i="3"/>
  <c r="M7" i="2"/>
  <c r="AH7" i="3"/>
  <c r="L7" i="2"/>
  <c r="AG7" i="3"/>
  <c r="K7" i="2"/>
  <c r="AF7" i="3"/>
  <c r="J7" i="2"/>
  <c r="AE7" i="3"/>
  <c r="I7" i="2"/>
  <c r="AJ6" i="3"/>
  <c r="N6" i="2"/>
  <c r="AI6" i="3"/>
  <c r="M6" i="2"/>
  <c r="AH6" i="3"/>
  <c r="L6" i="2"/>
  <c r="AG6" i="3"/>
  <c r="K6" i="2"/>
  <c r="AF6" i="3"/>
  <c r="J6" i="2"/>
  <c r="AE6" i="3"/>
  <c r="I6" i="2"/>
  <c r="AJ5" i="3"/>
  <c r="N5" i="2"/>
  <c r="AI5" i="3"/>
  <c r="M5" i="2"/>
  <c r="AH5" i="3"/>
  <c r="L5" i="2"/>
  <c r="AG5" i="3"/>
  <c r="K5" i="2"/>
  <c r="AF5" i="3"/>
  <c r="J5" i="2"/>
  <c r="AE5" i="3"/>
  <c r="I5" i="2"/>
  <c r="AJ4" i="3"/>
  <c r="N4" i="2"/>
  <c r="AI4" i="3"/>
  <c r="M4" i="2"/>
  <c r="AH4" i="3"/>
  <c r="L4" i="2"/>
  <c r="AG4" i="3"/>
  <c r="K4" i="2"/>
  <c r="AF4" i="3"/>
  <c r="J4" i="2"/>
  <c r="AE4" i="3"/>
  <c r="I4" i="2"/>
  <c r="P3" i="2" a="1"/>
  <c r="P3" i="2"/>
  <c r="Q3" i="2"/>
  <c r="R3" i="2"/>
  <c r="S3" i="2"/>
  <c r="T3" i="2"/>
  <c r="U3" i="2"/>
  <c r="Y3" i="2"/>
  <c r="Z3" i="2"/>
  <c r="Y3" i="5"/>
  <c r="Z3" i="5"/>
  <c r="AF3" i="5"/>
</calcChain>
</file>

<file path=xl/sharedStrings.xml><?xml version="1.0" encoding="utf-8"?>
<sst xmlns="http://schemas.openxmlformats.org/spreadsheetml/2006/main" count="125" uniqueCount="36">
  <si>
    <t>RETURN</t>
  </si>
  <si>
    <t>DEVIATION</t>
  </si>
  <si>
    <t>Risk-free rate</t>
  </si>
  <si>
    <t>U.S. Bonds</t>
  </si>
  <si>
    <t>U.S. Equity</t>
  </si>
  <si>
    <t>Developed markets equity</t>
  </si>
  <si>
    <t>Emerging markets equity</t>
  </si>
  <si>
    <t>Private equity</t>
  </si>
  <si>
    <t>Real Assets</t>
  </si>
  <si>
    <t>Risk and return assumptions</t>
  </si>
  <si>
    <t>Correlation Matrix Assumptions</t>
  </si>
  <si>
    <t>ProductMatrix</t>
  </si>
  <si>
    <t>SDMatrix</t>
  </si>
  <si>
    <t>CovMatrix</t>
  </si>
  <si>
    <t>WtTotal</t>
  </si>
  <si>
    <t>Product</t>
  </si>
  <si>
    <t>Wts</t>
  </si>
  <si>
    <t>Variance</t>
  </si>
  <si>
    <t>SD</t>
  </si>
  <si>
    <t>Rets</t>
  </si>
  <si>
    <t>PfRet</t>
  </si>
  <si>
    <t>RiskFreeRet</t>
  </si>
  <si>
    <t>Sharpe</t>
  </si>
  <si>
    <t>GMV</t>
  </si>
  <si>
    <t>MVE</t>
  </si>
  <si>
    <t>CovGMV_MVE</t>
  </si>
  <si>
    <t>GMVwt</t>
  </si>
  <si>
    <t>MVEwt</t>
  </si>
  <si>
    <t>Var</t>
  </si>
  <si>
    <t>GMVRet</t>
  </si>
  <si>
    <t>MVERet</t>
  </si>
  <si>
    <t>RiskFreeRate</t>
  </si>
  <si>
    <t>Cov</t>
  </si>
  <si>
    <t>GMVsd</t>
  </si>
  <si>
    <t>MVEsd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</si>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</sst>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%"/>
  </numFmts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5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4" fillId="0" borderId="0" xfId="0" applyFont="1"/>
    <xf numFmtId="164" fontId="4" fillId="2" borderId="0" xfId="0" applyNumberFormat="1" applyFont="1" applyFill="1" applyAlignment="1">
      <alignment horizontal="center"/>
    </xf>
    <xf numFmtId="0" fontId="1" fillId="2" borderId="3" xfId="0" applyFont="1" applyFill="1" applyBorder="1"/>
    <xf numFmtId="0" fontId="4" fillId="2" borderId="0" xfId="0" applyFont="1" applyFill="1"/>
    <xf numFmtId="0" fontId="6" fillId="0" borderId="0" xfId="0" applyFont="1"/>
    <xf numFmtId="165" fontId="0" fillId="0" borderId="0" xfId="149" applyNumberFormat="1" applyFont="1"/>
    <xf numFmtId="0" fontId="5" fillId="2" borderId="1" xfId="0" applyFont="1" applyFill="1" applyBorder="1" applyAlignment="1">
      <alignment horizontal="center"/>
    </xf>
  </cellXfs>
  <cellStyles count="1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  <cellStyle name="Percent" xfId="14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GMV-MVE:</a:t>
            </a:r>
            <a:r>
              <a:rPr lang="en-US" baseline="0"/>
              <a:t> </a:t>
            </a:r>
            <a:r>
              <a:rPr lang="en-US"/>
              <a:t>Volatility vs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GMV weight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49C1D68-817F-4805-AA1A-4E280DF513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854-424C-A46A-8FD96F2901E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9BC766C-81EA-4E76-8A3F-73A2D7AA6C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854-424C-A46A-8FD96F2901E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38F5CF5-D62F-412A-9DAC-90959C6452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854-424C-A46A-8FD96F2901E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875497C-49D9-4DE9-AC1C-6B96686F03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854-424C-A46A-8FD96F2901E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952A97B-F22B-4310-95A2-FC6E851CC3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854-424C-A46A-8FD96F2901E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A20C162-A0AB-4F06-82AE-9B521CE67A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854-424C-A46A-8FD96F2901E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A6C0C13-42CC-4BF2-B4FD-64FD1FC0C5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854-424C-A46A-8FD96F2901E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2240ECB-872F-4565-8660-EC5BC81984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854-424C-A46A-8FD96F2901E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2BC9728-9E41-4D3C-83FA-A6959D1CE7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854-424C-A46A-8FD96F2901E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54FCE8A-B8C0-4A82-832C-B505BB3FE7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854-424C-A46A-8FD96F2901E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7F8A0B8-3B41-4DCD-9640-F84F37C906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854-424C-A46A-8FD96F2901E8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B8F03A73-D872-48E0-87D9-9C4086E70B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854-424C-A46A-8FD96F2901E8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03ACC05-E85B-4486-81E5-70B5769164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854-424C-A46A-8FD96F2901E8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6AF8850-073D-4A77-B3D5-38B0A1990F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854-424C-A46A-8FD96F2901E8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17980B9C-69BC-4197-9CA5-FA8F1BE3C7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854-424C-A46A-8FD96F2901E8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8CF2C753-055E-4E3C-9941-B94BCAAC60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854-424C-A46A-8FD96F2901E8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95BED7C-6971-4B7E-97DC-FAF9223182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854-424C-A46A-8FD96F2901E8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31ACA4C-F1C0-4D8A-8C15-04AC951229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854-424C-A46A-8FD96F2901E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9827C80-D548-4D55-8DCF-0356731CD8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854-424C-A46A-8FD96F2901E8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31DD25D-8111-4E90-B03D-522B0BA73D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E854-424C-A46A-8FD96F2901E8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537F448C-675D-414B-9D8F-3FAC26E37A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E854-424C-A46A-8FD96F2901E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73D0FF41-6901-4993-BD2C-4BC1EBD1A0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E854-424C-A46A-8FD96F2901E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08AAB3C5-6906-4A43-BCB7-466FA8E28F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E854-424C-A46A-8FD96F2901E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31A0377-8C84-4582-B434-D391D4635A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E854-424C-A46A-8FD96F2901E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2FBD9A4B-3841-41D0-B20A-49CFB3C1AB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E854-424C-A46A-8FD96F2901E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E92D0B6A-1712-4CE5-ADEE-5B08A882A9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E854-424C-A46A-8FD96F2901E8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C060C440-5862-497C-98B0-5E6B2CD46B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E854-424C-A46A-8FD96F2901E8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95ACC66-ABDD-4820-B2D7-F857B8627C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E854-424C-A46A-8FD96F2901E8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DEEE53E4-AEE9-4E50-964F-55C1EC4760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E854-424C-A46A-8FD96F2901E8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87AA862C-AA0B-434D-A439-F6A3977E9E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E854-424C-A46A-8FD96F2901E8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7092E1E0-275D-4F57-9488-6798E53DF0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E854-424C-A46A-8FD96F2901E8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6EB8CE55-B480-4A7D-80B9-877483E641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E854-424C-A46A-8FD96F2901E8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785FEC50-4088-42A7-9B37-AA555248DA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E854-424C-A46A-8FD96F2901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Analysis!$M$3:$M$35</c:f>
              <c:numCache>
                <c:formatCode>0.000%</c:formatCode>
                <c:ptCount val="33"/>
                <c:pt idx="0">
                  <c:v>0.1383152503544558</c:v>
                </c:pt>
                <c:pt idx="1">
                  <c:v>0.13286015142783533</c:v>
                </c:pt>
                <c:pt idx="2">
                  <c:v>0.12744633681289083</c:v>
                </c:pt>
                <c:pt idx="3">
                  <c:v>0.12207929910270714</c:v>
                </c:pt>
                <c:pt idx="4">
                  <c:v>0.1167654886710007</c:v>
                </c:pt>
                <c:pt idx="5">
                  <c:v>0.11151251495923181</c:v>
                </c:pt>
                <c:pt idx="6">
                  <c:v>0.10632939486931225</c:v>
                </c:pt>
                <c:pt idx="7">
                  <c:v>0.10122685911753512</c:v>
                </c:pt>
                <c:pt idx="8">
                  <c:v>9.621772899582709E-2</c:v>
                </c:pt>
                <c:pt idx="9">
                  <c:v>9.1317376836029862E-2</c:v>
                </c:pt>
                <c:pt idx="10">
                  <c:v>8.6544282446031587E-2</c:v>
                </c:pt>
                <c:pt idx="11">
                  <c:v>8.1920692799618278E-2</c:v>
                </c:pt>
                <c:pt idx="12">
                  <c:v>7.7473379726369931E-2</c:v>
                </c:pt>
                <c:pt idx="13">
                  <c:v>7.3234464540058775E-2</c:v>
                </c:pt>
                <c:pt idx="14">
                  <c:v>6.9242231329571413E-2</c:v>
                </c:pt>
                <c:pt idx="15">
                  <c:v>6.5541772750762367E-2</c:v>
                </c:pt>
                <c:pt idx="16">
                  <c:v>6.218519859189333E-2</c:v>
                </c:pt>
                <c:pt idx="17">
                  <c:v>5.9231000711618811E-2</c:v>
                </c:pt>
                <c:pt idx="18">
                  <c:v>5.6742061466537347E-2</c:v>
                </c:pt>
                <c:pt idx="19">
                  <c:v>5.4781832813723536E-2</c:v>
                </c:pt>
                <c:pt idx="20">
                  <c:v>5.3408561543774519E-2</c:v>
                </c:pt>
                <c:pt idx="21">
                  <c:v>5.2668180704344481E-2</c:v>
                </c:pt>
                <c:pt idx="22">
                  <c:v>5.2587428573963917E-2</c:v>
                </c:pt>
                <c:pt idx="23">
                  <c:v>5.3169310717028954E-2</c:v>
                </c:pt>
                <c:pt idx="24">
                  <c:v>5.4392565052699272E-2</c:v>
                </c:pt>
                <c:pt idx="25">
                  <c:v>5.6215338091006928E-2</c:v>
                </c:pt>
                <c:pt idx="26">
                  <c:v>5.8581694351958147E-2</c:v>
                </c:pt>
                <c:pt idx="27">
                  <c:v>6.1428846337793247E-2</c:v>
                </c:pt>
                <c:pt idx="28">
                  <c:v>6.4693345750734876E-2</c:v>
                </c:pt>
                <c:pt idx="29">
                  <c:v>6.8315389036746152E-2</c:v>
                </c:pt>
                <c:pt idx="30">
                  <c:v>7.2241216399267283E-2</c:v>
                </c:pt>
                <c:pt idx="31">
                  <c:v>7.6424026897537231E-2</c:v>
                </c:pt>
                <c:pt idx="32">
                  <c:v>8.0823932101891469E-2</c:v>
                </c:pt>
              </c:numCache>
            </c:numRef>
          </c:xVal>
          <c:yVal>
            <c:numRef>
              <c:f>Analysis!$R$3:$R$35</c:f>
              <c:numCache>
                <c:formatCode>0.000%</c:formatCode>
                <c:ptCount val="33"/>
                <c:pt idx="0">
                  <c:v>0.10675178455252085</c:v>
                </c:pt>
                <c:pt idx="1">
                  <c:v>0.10410273085090285</c:v>
                </c:pt>
                <c:pt idx="2">
                  <c:v>0.10145367714928485</c:v>
                </c:pt>
                <c:pt idx="3">
                  <c:v>9.8804623447666856E-2</c:v>
                </c:pt>
                <c:pt idx="4">
                  <c:v>9.6155569746048886E-2</c:v>
                </c:pt>
                <c:pt idx="5">
                  <c:v>9.3506516044430901E-2</c:v>
                </c:pt>
                <c:pt idx="6">
                  <c:v>9.0857462342812889E-2</c:v>
                </c:pt>
                <c:pt idx="7">
                  <c:v>8.8208408641194877E-2</c:v>
                </c:pt>
                <c:pt idx="8">
                  <c:v>8.5559354939576893E-2</c:v>
                </c:pt>
                <c:pt idx="9">
                  <c:v>8.2910301237958908E-2</c:v>
                </c:pt>
                <c:pt idx="10">
                  <c:v>8.0261247536340938E-2</c:v>
                </c:pt>
                <c:pt idx="11">
                  <c:v>7.761219383472294E-2</c:v>
                </c:pt>
                <c:pt idx="12">
                  <c:v>7.4963140133104955E-2</c:v>
                </c:pt>
                <c:pt idx="13">
                  <c:v>7.2314086431486957E-2</c:v>
                </c:pt>
                <c:pt idx="14">
                  <c:v>6.9665032729868959E-2</c:v>
                </c:pt>
                <c:pt idx="15">
                  <c:v>6.7015979028250974E-2</c:v>
                </c:pt>
                <c:pt idx="16">
                  <c:v>6.436692532663299E-2</c:v>
                </c:pt>
                <c:pt idx="17">
                  <c:v>6.1717871625014992E-2</c:v>
                </c:pt>
                <c:pt idx="18">
                  <c:v>5.9068817923397E-2</c:v>
                </c:pt>
                <c:pt idx="19">
                  <c:v>5.6419764221779009E-2</c:v>
                </c:pt>
                <c:pt idx="20">
                  <c:v>5.3770710520161011E-2</c:v>
                </c:pt>
                <c:pt idx="21">
                  <c:v>5.1121656818543026E-2</c:v>
                </c:pt>
                <c:pt idx="22">
                  <c:v>4.8472603116925028E-2</c:v>
                </c:pt>
                <c:pt idx="23">
                  <c:v>4.5823549415307044E-2</c:v>
                </c:pt>
                <c:pt idx="24">
                  <c:v>4.3174495713689046E-2</c:v>
                </c:pt>
                <c:pt idx="25">
                  <c:v>4.0525442012071061E-2</c:v>
                </c:pt>
                <c:pt idx="26">
                  <c:v>3.787638831045307E-2</c:v>
                </c:pt>
                <c:pt idx="27">
                  <c:v>3.5227334608835079E-2</c:v>
                </c:pt>
                <c:pt idx="28">
                  <c:v>3.2578280907217094E-2</c:v>
                </c:pt>
                <c:pt idx="29">
                  <c:v>2.9929227205599089E-2</c:v>
                </c:pt>
                <c:pt idx="30">
                  <c:v>2.7280173503981098E-2</c:v>
                </c:pt>
                <c:pt idx="31">
                  <c:v>2.4631119802363113E-2</c:v>
                </c:pt>
                <c:pt idx="32">
                  <c:v>2.1982066100745129E-2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Analysis!$Q$3:$Q$35</c15:f>
                <c15:dlblRangeCache>
                  <c:ptCount val="33"/>
                  <c:pt idx="1">
                    <c:v>-1</c:v>
                  </c:pt>
                  <c:pt idx="6">
                    <c:v>-0.5</c:v>
                  </c:pt>
                  <c:pt idx="11">
                    <c:v>0</c:v>
                  </c:pt>
                  <c:pt idx="16">
                    <c:v>0.5</c:v>
                  </c:pt>
                  <c:pt idx="21">
                    <c:v>1</c:v>
                  </c:pt>
                  <c:pt idx="26">
                    <c:v>1.5</c:v>
                  </c:pt>
                  <c:pt idx="31">
                    <c:v>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854-424C-A46A-8FD96F290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025263"/>
        <c:axId val="365001423"/>
      </c:scatterChart>
      <c:valAx>
        <c:axId val="364025263"/>
        <c:scaling>
          <c:orientation val="minMax"/>
          <c:max val="0.14000000000000001"/>
          <c:min val="4.0000000000000008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001423"/>
        <c:crosses val="autoZero"/>
        <c:crossBetween val="midCat"/>
      </c:valAx>
      <c:valAx>
        <c:axId val="36500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025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668866</xdr:colOff>
      <xdr:row>1</xdr:row>
      <xdr:rowOff>0</xdr:rowOff>
    </xdr:from>
    <xdr:to>
      <xdr:col>13</xdr:col>
      <xdr:colOff>575732</xdr:colOff>
      <xdr:row>27</xdr:row>
      <xdr:rowOff>33867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38F6D6-CAF2-4718-8026-1FB5860127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0"/>
  <sheetViews>
    <sheetView topLeftCell="B1" workbookViewId="0">
      <selection activeCell="C10" sqref="C10"/>
    </sheetView>
  </sheetViews>
  <sheetFormatPr defaultColWidth="10.796875" defaultRowHeight="14.4" x14ac:dyDescent="0.3"/>
  <cols>
    <col min="1" max="1" width="15.5" style="4" customWidth="1"/>
    <col min="2" max="2" width="22.5" style="4" customWidth="1"/>
    <col min="3" max="3" width="14.69921875" style="4" customWidth="1"/>
    <col min="4" max="4" width="16.69921875" style="4" customWidth="1"/>
    <col min="5" max="5" width="15.19921875" style="4" customWidth="1"/>
    <col min="6" max="6" width="21.296875" style="4" customWidth="1"/>
    <col min="7" max="7" width="14.69921875" style="4" customWidth="1"/>
    <col min="8" max="8" width="9.5" style="4" customWidth="1"/>
    <col min="9" max="9" width="21.296875" style="4" customWidth="1"/>
    <col min="10" max="10" width="22.5" style="4" customWidth="1"/>
    <col min="11" max="11" width="12" style="4" customWidth="1"/>
    <col min="12" max="16384" width="10.796875" style="4"/>
  </cols>
  <sheetData>
    <row r="2" spans="1:13" ht="15.6" x14ac:dyDescent="0.3">
      <c r="B2" s="10" t="s">
        <v>9</v>
      </c>
      <c r="C2" s="10"/>
      <c r="D2" s="10"/>
      <c r="F2" s="10" t="s">
        <v>10</v>
      </c>
      <c r="G2" s="10"/>
      <c r="H2" s="10"/>
      <c r="I2" s="10"/>
      <c r="J2" s="10"/>
      <c r="K2" s="10"/>
      <c r="L2" s="10"/>
    </row>
    <row r="3" spans="1:13" x14ac:dyDescent="0.3">
      <c r="B3" s="1"/>
      <c r="C3" s="2" t="s">
        <v>0</v>
      </c>
      <c r="D3" s="2" t="s">
        <v>1</v>
      </c>
      <c r="F3" s="3"/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</row>
    <row r="4" spans="1:13" x14ac:dyDescent="0.3">
      <c r="B4" s="1" t="s">
        <v>3</v>
      </c>
      <c r="C4" s="5">
        <v>0.04</v>
      </c>
      <c r="D4" s="5">
        <v>6.8000000000000005E-2</v>
      </c>
      <c r="F4" s="6" t="s">
        <v>3</v>
      </c>
      <c r="G4" s="5">
        <v>1</v>
      </c>
      <c r="H4" s="5">
        <v>0.4</v>
      </c>
      <c r="I4" s="5">
        <v>0.25</v>
      </c>
      <c r="J4" s="5">
        <v>0.2</v>
      </c>
      <c r="K4" s="5">
        <v>0.15</v>
      </c>
      <c r="L4" s="5">
        <v>0.2</v>
      </c>
    </row>
    <row r="5" spans="1:13" x14ac:dyDescent="0.3">
      <c r="B5" s="1" t="s">
        <v>4</v>
      </c>
      <c r="C5" s="5">
        <v>0.106</v>
      </c>
      <c r="D5" s="5">
        <v>0.224</v>
      </c>
      <c r="F5" s="6" t="s">
        <v>4</v>
      </c>
      <c r="G5" s="5">
        <v>0.4</v>
      </c>
      <c r="H5" s="5">
        <v>1</v>
      </c>
      <c r="I5" s="5">
        <v>0.7</v>
      </c>
      <c r="J5" s="5">
        <v>0.6</v>
      </c>
      <c r="K5" s="5">
        <v>0.7</v>
      </c>
      <c r="L5" s="5">
        <v>0.2</v>
      </c>
    </row>
    <row r="6" spans="1:13" x14ac:dyDescent="0.3">
      <c r="B6" s="1" t="s">
        <v>5</v>
      </c>
      <c r="C6" s="5">
        <v>8.3000000000000004E-2</v>
      </c>
      <c r="D6" s="5">
        <v>0.221</v>
      </c>
      <c r="F6" s="6" t="s">
        <v>5</v>
      </c>
      <c r="G6" s="5">
        <v>0.25</v>
      </c>
      <c r="H6" s="5">
        <v>0.7</v>
      </c>
      <c r="I6" s="5">
        <v>1</v>
      </c>
      <c r="J6" s="5">
        <v>0.75</v>
      </c>
      <c r="K6" s="5">
        <v>0.6</v>
      </c>
      <c r="L6" s="5">
        <v>0.1</v>
      </c>
    </row>
    <row r="7" spans="1:13" x14ac:dyDescent="0.3">
      <c r="B7" s="1" t="s">
        <v>6</v>
      </c>
      <c r="C7" s="5">
        <v>0.11899999999999999</v>
      </c>
      <c r="D7" s="5">
        <v>0.3</v>
      </c>
      <c r="F7" s="6" t="s">
        <v>6</v>
      </c>
      <c r="G7" s="5">
        <v>0.2</v>
      </c>
      <c r="H7" s="5">
        <v>0.6</v>
      </c>
      <c r="I7" s="5">
        <v>0.75</v>
      </c>
      <c r="J7" s="5">
        <v>1</v>
      </c>
      <c r="K7" s="5">
        <v>0.25</v>
      </c>
      <c r="L7" s="5">
        <v>0.15</v>
      </c>
    </row>
    <row r="8" spans="1:13" x14ac:dyDescent="0.3">
      <c r="B8" s="1" t="s">
        <v>7</v>
      </c>
      <c r="C8" s="5">
        <v>0.128</v>
      </c>
      <c r="D8" s="5">
        <v>0.23100000000000001</v>
      </c>
      <c r="F8" s="6" t="s">
        <v>7</v>
      </c>
      <c r="G8" s="5">
        <v>0.15</v>
      </c>
      <c r="H8" s="5">
        <v>0.7</v>
      </c>
      <c r="I8" s="5">
        <v>0.6</v>
      </c>
      <c r="J8" s="5">
        <v>0.25</v>
      </c>
      <c r="K8" s="5">
        <v>1</v>
      </c>
      <c r="L8" s="5">
        <v>0.3</v>
      </c>
    </row>
    <row r="9" spans="1:13" x14ac:dyDescent="0.3">
      <c r="B9" s="1" t="s">
        <v>8</v>
      </c>
      <c r="C9" s="5">
        <v>6.2E-2</v>
      </c>
      <c r="D9" s="5">
        <v>6.8000000000000005E-2</v>
      </c>
      <c r="F9" s="6" t="s">
        <v>8</v>
      </c>
      <c r="G9" s="5">
        <v>0.2</v>
      </c>
      <c r="H9" s="5">
        <v>0.2</v>
      </c>
      <c r="I9" s="5">
        <v>0.1</v>
      </c>
      <c r="J9" s="5">
        <v>0.15</v>
      </c>
      <c r="K9" s="5">
        <v>0.3</v>
      </c>
      <c r="L9" s="5">
        <v>1</v>
      </c>
    </row>
    <row r="10" spans="1:13" x14ac:dyDescent="0.3">
      <c r="B10" s="1" t="s">
        <v>2</v>
      </c>
      <c r="C10" s="5">
        <v>0.03</v>
      </c>
      <c r="D10" s="7"/>
    </row>
    <row r="14" spans="1:13" ht="15.6" x14ac:dyDescent="0.3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13" ht="15.6" x14ac:dyDescent="0.3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ht="15.6" x14ac:dyDescent="0.3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ht="15.6" x14ac:dyDescent="0.3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ht="15.6" x14ac:dyDescent="0.3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ht="15.6" x14ac:dyDescent="0.3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ht="15.6" x14ac:dyDescent="0.3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ht="15.6" x14ac:dyDescent="0.3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ht="15.6" x14ac:dyDescent="0.3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ht="15.6" x14ac:dyDescent="0.3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ht="15.6" x14ac:dyDescent="0.3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ht="15.6" x14ac:dyDescent="0.3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ht="15.6" x14ac:dyDescent="0.3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ht="15.6" x14ac:dyDescent="0.3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ht="15.6" x14ac:dyDescent="0.3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ht="15.6" x14ac:dyDescent="0.3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ht="15.6" x14ac:dyDescent="0.3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ht="15.6" x14ac:dyDescent="0.3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ht="15.6" x14ac:dyDescent="0.3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ht="15.6" x14ac:dyDescent="0.3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ht="15.6" x14ac:dyDescent="0.3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ht="15.6" x14ac:dyDescent="0.3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ht="15.6" x14ac:dyDescent="0.3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ht="15.6" x14ac:dyDescent="0.3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ht="15.6" x14ac:dyDescent="0.3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ht="15.6" x14ac:dyDescent="0.3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ht="15.6" x14ac:dyDescent="0.3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ht="15.6" x14ac:dyDescent="0.3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ht="15.6" x14ac:dyDescent="0.3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5.6" x14ac:dyDescent="0.3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 ht="15.6" x14ac:dyDescent="0.3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 ht="15.6" x14ac:dyDescent="0.3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 ht="15.6" x14ac:dyDescent="0.3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3" ht="15.6" x14ac:dyDescent="0.3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ht="15.6" x14ac:dyDescent="0.3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3" ht="15.6" x14ac:dyDescent="0.3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 ht="15.6" x14ac:dyDescent="0.3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 ht="15.6" x14ac:dyDescent="0.3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ht="15.6" x14ac:dyDescent="0.3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ht="15.6" x14ac:dyDescent="0.3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3" ht="15.6" x14ac:dyDescent="0.3">
      <c r="A54"/>
      <c r="B54"/>
      <c r="C54"/>
      <c r="D54"/>
      <c r="E54"/>
      <c r="F54"/>
      <c r="G54"/>
      <c r="H54"/>
      <c r="I54"/>
      <c r="J54"/>
      <c r="K54"/>
      <c r="L54"/>
      <c r="M54"/>
    </row>
    <row r="55" spans="1:13" ht="15.6" x14ac:dyDescent="0.3">
      <c r="A55"/>
      <c r="B55"/>
      <c r="C55"/>
      <c r="D55"/>
      <c r="E55"/>
      <c r="F55"/>
      <c r="G55"/>
      <c r="H55"/>
      <c r="I55"/>
      <c r="J55"/>
      <c r="K55"/>
      <c r="L55"/>
      <c r="M55"/>
    </row>
    <row r="56" spans="1:13" ht="15.6" x14ac:dyDescent="0.3">
      <c r="A56"/>
      <c r="B56"/>
      <c r="C56"/>
      <c r="D56"/>
      <c r="E56"/>
      <c r="F56"/>
      <c r="G56"/>
      <c r="H56"/>
      <c r="I56"/>
      <c r="J56"/>
      <c r="K56"/>
      <c r="L56"/>
      <c r="M56"/>
    </row>
    <row r="57" spans="1:13" ht="15.6" x14ac:dyDescent="0.3">
      <c r="A57"/>
      <c r="B57"/>
      <c r="C57"/>
      <c r="D57"/>
      <c r="E57"/>
      <c r="F57"/>
      <c r="G57"/>
      <c r="H57"/>
      <c r="I57"/>
      <c r="J57"/>
      <c r="K57"/>
      <c r="L57"/>
      <c r="M57"/>
    </row>
    <row r="58" spans="1:13" ht="15.6" x14ac:dyDescent="0.3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3" ht="15.6" x14ac:dyDescent="0.3">
      <c r="A59"/>
      <c r="B59"/>
      <c r="C59"/>
      <c r="D59"/>
      <c r="E59"/>
      <c r="F59"/>
      <c r="G59"/>
      <c r="H59"/>
      <c r="I59"/>
      <c r="J59"/>
      <c r="K59"/>
      <c r="L59"/>
      <c r="M59"/>
    </row>
    <row r="60" spans="1:13" ht="15.6" x14ac:dyDescent="0.3">
      <c r="A60"/>
      <c r="B60"/>
      <c r="C60"/>
      <c r="D60"/>
      <c r="E60"/>
      <c r="F60"/>
      <c r="G60"/>
      <c r="H60"/>
      <c r="I60"/>
      <c r="J60"/>
      <c r="K60"/>
      <c r="L60"/>
      <c r="M60"/>
    </row>
    <row r="61" spans="1:13" ht="15.6" x14ac:dyDescent="0.3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 ht="15.6" x14ac:dyDescent="0.3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 ht="15.6" x14ac:dyDescent="0.3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ht="15.6" x14ac:dyDescent="0.3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ht="15.6" x14ac:dyDescent="0.3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13" ht="15.6" x14ac:dyDescent="0.3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3" ht="15.6" x14ac:dyDescent="0.3">
      <c r="A67"/>
      <c r="B67"/>
      <c r="C67"/>
      <c r="D67"/>
      <c r="E67"/>
      <c r="F67"/>
      <c r="G67"/>
      <c r="H67"/>
      <c r="I67"/>
      <c r="J67"/>
      <c r="K67"/>
      <c r="L67"/>
      <c r="M67"/>
    </row>
    <row r="68" spans="1:13" ht="15.6" x14ac:dyDescent="0.3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3" ht="15.6" x14ac:dyDescent="0.3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ht="15.6" x14ac:dyDescent="0.3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ht="15.6" x14ac:dyDescent="0.3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ht="15.6" x14ac:dyDescent="0.3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ht="15.6" x14ac:dyDescent="0.3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ht="15.6" x14ac:dyDescent="0.3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ht="15.6" x14ac:dyDescent="0.3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 ht="15.6" x14ac:dyDescent="0.3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 ht="15.6" x14ac:dyDescent="0.3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 ht="15.6" x14ac:dyDescent="0.3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 ht="15.6" x14ac:dyDescent="0.3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ht="15.6" x14ac:dyDescent="0.3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 ht="15.6" x14ac:dyDescent="0.3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 ht="15.6" x14ac:dyDescent="0.3">
      <c r="A82"/>
      <c r="B82"/>
      <c r="C82"/>
      <c r="D82"/>
      <c r="E82"/>
      <c r="F82"/>
      <c r="G82"/>
      <c r="H82"/>
      <c r="I82"/>
      <c r="J82"/>
      <c r="K82"/>
      <c r="L82"/>
      <c r="M82"/>
    </row>
    <row r="83" spans="1:13" ht="15.6" x14ac:dyDescent="0.3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 ht="15.6" x14ac:dyDescent="0.3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 ht="15.6" x14ac:dyDescent="0.3">
      <c r="A85"/>
      <c r="B85"/>
      <c r="C85"/>
      <c r="D85"/>
      <c r="E85"/>
      <c r="F85"/>
      <c r="G85"/>
      <c r="H85"/>
      <c r="I85"/>
      <c r="J85"/>
      <c r="K85"/>
      <c r="L85"/>
      <c r="M85"/>
    </row>
    <row r="86" spans="1:13" ht="15.6" x14ac:dyDescent="0.3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ht="15.6" x14ac:dyDescent="0.3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ht="15.6" x14ac:dyDescent="0.3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ht="15.6" x14ac:dyDescent="0.3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ht="15.6" x14ac:dyDescent="0.3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ht="15.6" x14ac:dyDescent="0.3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ht="15.6" x14ac:dyDescent="0.3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ht="15.6" x14ac:dyDescent="0.3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ht="15.6" x14ac:dyDescent="0.3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ht="15.6" x14ac:dyDescent="0.3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ht="15.6" x14ac:dyDescent="0.3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ht="15.6" x14ac:dyDescent="0.3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ht="15.6" x14ac:dyDescent="0.3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ht="15.6" x14ac:dyDescent="0.3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ht="15.6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ht="15.6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ht="15.6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ht="15.6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ht="15.6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ht="15.6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ht="15.6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ht="15.6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ht="15.6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ht="15.6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ht="15.6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</row>
  </sheetData>
  <mergeCells count="2">
    <mergeCell ref="B2:D2"/>
    <mergeCell ref="F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8"/>
  <sheetViews>
    <sheetView topLeftCell="V1" workbookViewId="0">
      <selection activeCell="L6" sqref="L6"/>
    </sheetView>
  </sheetViews>
  <sheetFormatPr defaultRowHeight="15.6" x14ac:dyDescent="0.3"/>
  <cols>
    <col min="1" max="1" width="23.09765625" bestFit="1" customWidth="1"/>
    <col min="2" max="2" width="9.796875" bestFit="1" customWidth="1"/>
    <col min="3" max="3" width="9.8984375" bestFit="1" customWidth="1"/>
    <col min="4" max="4" width="23.09765625" bestFit="1" customWidth="1"/>
    <col min="5" max="5" width="21.8984375" bestFit="1" customWidth="1"/>
    <col min="6" max="6" width="12.5" bestFit="1" customWidth="1"/>
    <col min="7" max="7" width="10.296875" bestFit="1" customWidth="1"/>
    <col min="9" max="9" width="23.09765625" bestFit="1" customWidth="1"/>
    <col min="10" max="10" width="9.796875" bestFit="1" customWidth="1"/>
    <col min="11" max="11" width="9.8984375" bestFit="1" customWidth="1"/>
    <col min="12" max="12" width="23.09765625" bestFit="1" customWidth="1"/>
    <col min="13" max="13" width="21.8984375" bestFit="1" customWidth="1"/>
    <col min="14" max="14" width="12.5" bestFit="1" customWidth="1"/>
    <col min="15" max="15" width="10.296875" bestFit="1" customWidth="1"/>
  </cols>
  <sheetData>
    <row r="2" spans="1:36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Q2" t="s">
        <v>11</v>
      </c>
      <c r="X2" t="s">
        <v>12</v>
      </c>
      <c r="AE2" t="s">
        <v>13</v>
      </c>
    </row>
    <row r="3" spans="1:36" x14ac:dyDescent="0.3">
      <c r="A3" t="s">
        <v>3</v>
      </c>
      <c r="B3">
        <v>6.8000000000000005E-2</v>
      </c>
      <c r="C3">
        <v>0</v>
      </c>
      <c r="D3">
        <v>0</v>
      </c>
      <c r="E3">
        <v>0</v>
      </c>
      <c r="F3">
        <v>0</v>
      </c>
      <c r="G3">
        <v>0</v>
      </c>
      <c r="I3" t="s">
        <v>3</v>
      </c>
      <c r="J3">
        <v>1</v>
      </c>
      <c r="K3">
        <v>0.4</v>
      </c>
      <c r="L3">
        <v>0.25</v>
      </c>
      <c r="M3">
        <v>0.2</v>
      </c>
      <c r="N3">
        <v>0.15</v>
      </c>
      <c r="O3">
        <v>0.2</v>
      </c>
      <c r="Q3">
        <f t="array" ref="Q3:V8">MMULT(B3:G8,J3:O8)</f>
        <v>6.8000000000000005E-2</v>
      </c>
      <c r="R3">
        <v>2.7200000000000002E-2</v>
      </c>
      <c r="S3">
        <v>1.7000000000000001E-2</v>
      </c>
      <c r="T3">
        <v>1.3600000000000001E-2</v>
      </c>
      <c r="U3">
        <v>1.0200000000000001E-2</v>
      </c>
      <c r="V3">
        <v>1.3600000000000001E-2</v>
      </c>
      <c r="X3">
        <f>B3</f>
        <v>6.8000000000000005E-2</v>
      </c>
      <c r="Y3">
        <f t="shared" ref="Y3:AC8" si="0">C3</f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E3">
        <f t="array" ref="AE3:AJ8">MMULT(Q3:V8,X3:AC8)</f>
        <v>4.6240000000000005E-3</v>
      </c>
      <c r="AF3">
        <v>6.0928000000000006E-3</v>
      </c>
      <c r="AG3">
        <v>3.7570000000000004E-3</v>
      </c>
      <c r="AH3">
        <v>4.0800000000000003E-3</v>
      </c>
      <c r="AI3">
        <v>2.3562000000000001E-3</v>
      </c>
      <c r="AJ3">
        <v>9.2480000000000014E-4</v>
      </c>
    </row>
    <row r="4" spans="1:36" x14ac:dyDescent="0.3">
      <c r="A4" t="s">
        <v>4</v>
      </c>
      <c r="B4">
        <v>0</v>
      </c>
      <c r="C4">
        <v>0.224</v>
      </c>
      <c r="D4">
        <v>0</v>
      </c>
      <c r="E4">
        <v>0</v>
      </c>
      <c r="F4">
        <v>0</v>
      </c>
      <c r="G4">
        <v>0</v>
      </c>
      <c r="I4" t="s">
        <v>4</v>
      </c>
      <c r="J4">
        <v>0.4</v>
      </c>
      <c r="K4">
        <v>1</v>
      </c>
      <c r="L4">
        <v>0.7</v>
      </c>
      <c r="M4">
        <v>0.6</v>
      </c>
      <c r="N4">
        <v>0.7</v>
      </c>
      <c r="O4">
        <v>0.2</v>
      </c>
      <c r="Q4">
        <v>8.9600000000000013E-2</v>
      </c>
      <c r="R4">
        <v>0.224</v>
      </c>
      <c r="S4">
        <v>0.15679999999999999</v>
      </c>
      <c r="T4">
        <v>0.13439999999999999</v>
      </c>
      <c r="U4">
        <v>0.15679999999999999</v>
      </c>
      <c r="V4">
        <v>4.4800000000000006E-2</v>
      </c>
      <c r="X4">
        <f t="shared" ref="X4:X8" si="1">B4</f>
        <v>0</v>
      </c>
      <c r="Y4">
        <f t="shared" si="0"/>
        <v>0.224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E4">
        <v>6.0928000000000015E-3</v>
      </c>
      <c r="AF4">
        <v>5.0176000000000005E-2</v>
      </c>
      <c r="AG4">
        <v>3.4652799999999997E-2</v>
      </c>
      <c r="AH4">
        <v>4.0319999999999995E-2</v>
      </c>
      <c r="AI4">
        <v>3.6220799999999997E-2</v>
      </c>
      <c r="AJ4">
        <v>3.0464000000000008E-3</v>
      </c>
    </row>
    <row r="5" spans="1:36" x14ac:dyDescent="0.3">
      <c r="A5" t="s">
        <v>5</v>
      </c>
      <c r="B5">
        <v>0</v>
      </c>
      <c r="C5">
        <v>0</v>
      </c>
      <c r="D5">
        <v>0.221</v>
      </c>
      <c r="E5">
        <v>0</v>
      </c>
      <c r="F5">
        <v>0</v>
      </c>
      <c r="G5">
        <v>0</v>
      </c>
      <c r="I5" t="s">
        <v>5</v>
      </c>
      <c r="J5">
        <v>0.25</v>
      </c>
      <c r="K5">
        <v>0.7</v>
      </c>
      <c r="L5">
        <v>1</v>
      </c>
      <c r="M5">
        <v>0.75</v>
      </c>
      <c r="N5">
        <v>0.6</v>
      </c>
      <c r="O5">
        <v>0.1</v>
      </c>
      <c r="Q5">
        <v>5.525E-2</v>
      </c>
      <c r="R5">
        <v>0.1547</v>
      </c>
      <c r="S5">
        <v>0.221</v>
      </c>
      <c r="T5">
        <v>0.16575000000000001</v>
      </c>
      <c r="U5">
        <v>0.1326</v>
      </c>
      <c r="V5">
        <v>2.2100000000000002E-2</v>
      </c>
      <c r="X5">
        <f t="shared" si="1"/>
        <v>0</v>
      </c>
      <c r="Y5">
        <f t="shared" si="0"/>
        <v>0</v>
      </c>
      <c r="Z5">
        <f t="shared" si="0"/>
        <v>0.221</v>
      </c>
      <c r="AA5">
        <f t="shared" si="0"/>
        <v>0</v>
      </c>
      <c r="AB5">
        <f t="shared" si="0"/>
        <v>0</v>
      </c>
      <c r="AC5">
        <f t="shared" si="0"/>
        <v>0</v>
      </c>
      <c r="AE5">
        <v>3.7570000000000004E-3</v>
      </c>
      <c r="AF5">
        <v>3.4652800000000004E-2</v>
      </c>
      <c r="AG5">
        <v>4.8841000000000002E-2</v>
      </c>
      <c r="AH5">
        <v>4.9724999999999998E-2</v>
      </c>
      <c r="AI5">
        <v>3.0630600000000001E-2</v>
      </c>
      <c r="AJ5">
        <v>1.5028000000000003E-3</v>
      </c>
    </row>
    <row r="6" spans="1:36" x14ac:dyDescent="0.3">
      <c r="A6" t="s">
        <v>6</v>
      </c>
      <c r="B6">
        <v>0</v>
      </c>
      <c r="C6">
        <v>0</v>
      </c>
      <c r="D6">
        <v>0</v>
      </c>
      <c r="E6">
        <v>0.3</v>
      </c>
      <c r="F6">
        <v>0</v>
      </c>
      <c r="G6">
        <v>0</v>
      </c>
      <c r="I6" t="s">
        <v>6</v>
      </c>
      <c r="J6">
        <v>0.2</v>
      </c>
      <c r="K6">
        <v>0.6</v>
      </c>
      <c r="L6">
        <v>0.75</v>
      </c>
      <c r="M6">
        <v>1</v>
      </c>
      <c r="N6">
        <v>0.25</v>
      </c>
      <c r="O6">
        <v>0.15</v>
      </c>
      <c r="Q6">
        <v>0.06</v>
      </c>
      <c r="R6">
        <v>0.18</v>
      </c>
      <c r="S6">
        <v>0.22499999999999998</v>
      </c>
      <c r="T6">
        <v>0.3</v>
      </c>
      <c r="U6">
        <v>7.4999999999999997E-2</v>
      </c>
      <c r="V6">
        <v>4.4999999999999998E-2</v>
      </c>
      <c r="X6">
        <f t="shared" si="1"/>
        <v>0</v>
      </c>
      <c r="Y6">
        <f t="shared" si="0"/>
        <v>0</v>
      </c>
      <c r="Z6">
        <f t="shared" si="0"/>
        <v>0</v>
      </c>
      <c r="AA6">
        <f t="shared" si="0"/>
        <v>0.3</v>
      </c>
      <c r="AB6">
        <f t="shared" si="0"/>
        <v>0</v>
      </c>
      <c r="AC6">
        <f t="shared" si="0"/>
        <v>0</v>
      </c>
      <c r="AE6">
        <v>4.0800000000000003E-3</v>
      </c>
      <c r="AF6">
        <v>4.0320000000000002E-2</v>
      </c>
      <c r="AG6">
        <v>4.9724999999999998E-2</v>
      </c>
      <c r="AH6">
        <v>0.09</v>
      </c>
      <c r="AI6">
        <v>1.7325E-2</v>
      </c>
      <c r="AJ6">
        <v>3.0600000000000002E-3</v>
      </c>
    </row>
    <row r="7" spans="1:36" x14ac:dyDescent="0.3">
      <c r="A7" t="s">
        <v>7</v>
      </c>
      <c r="B7">
        <v>0</v>
      </c>
      <c r="C7">
        <v>0</v>
      </c>
      <c r="D7">
        <v>0</v>
      </c>
      <c r="E7">
        <v>0</v>
      </c>
      <c r="F7">
        <v>0.23100000000000001</v>
      </c>
      <c r="G7">
        <v>0</v>
      </c>
      <c r="I7" t="s">
        <v>7</v>
      </c>
      <c r="J7">
        <v>0.15</v>
      </c>
      <c r="K7">
        <v>0.7</v>
      </c>
      <c r="L7">
        <v>0.6</v>
      </c>
      <c r="M7">
        <v>0.25</v>
      </c>
      <c r="N7">
        <v>1</v>
      </c>
      <c r="O7">
        <v>0.3</v>
      </c>
      <c r="Q7">
        <v>3.465E-2</v>
      </c>
      <c r="R7">
        <v>0.16170000000000001</v>
      </c>
      <c r="S7">
        <v>0.1386</v>
      </c>
      <c r="T7">
        <v>5.7750000000000003E-2</v>
      </c>
      <c r="U7">
        <v>0.23100000000000001</v>
      </c>
      <c r="V7">
        <v>6.93E-2</v>
      </c>
      <c r="X7">
        <f t="shared" si="1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0.23100000000000001</v>
      </c>
      <c r="AC7">
        <f t="shared" si="0"/>
        <v>0</v>
      </c>
      <c r="AE7">
        <v>2.3562000000000001E-3</v>
      </c>
      <c r="AF7">
        <v>3.6220800000000004E-2</v>
      </c>
      <c r="AG7">
        <v>3.0630600000000001E-2</v>
      </c>
      <c r="AH7">
        <v>1.7325E-2</v>
      </c>
      <c r="AI7">
        <v>5.3361000000000006E-2</v>
      </c>
      <c r="AJ7">
        <v>4.7124000000000003E-3</v>
      </c>
    </row>
    <row r="8" spans="1:36" x14ac:dyDescent="0.3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6.8000000000000005E-2</v>
      </c>
      <c r="I8" t="s">
        <v>8</v>
      </c>
      <c r="J8">
        <v>0.2</v>
      </c>
      <c r="K8">
        <v>0.2</v>
      </c>
      <c r="L8">
        <v>0.1</v>
      </c>
      <c r="M8">
        <v>0.15</v>
      </c>
      <c r="N8">
        <v>0.3</v>
      </c>
      <c r="O8">
        <v>1</v>
      </c>
      <c r="Q8">
        <v>1.3600000000000001E-2</v>
      </c>
      <c r="R8">
        <v>1.3600000000000001E-2</v>
      </c>
      <c r="S8">
        <v>6.8000000000000005E-3</v>
      </c>
      <c r="T8">
        <v>1.0200000000000001E-2</v>
      </c>
      <c r="U8">
        <v>2.0400000000000001E-2</v>
      </c>
      <c r="V8">
        <v>6.8000000000000005E-2</v>
      </c>
      <c r="X8">
        <f t="shared" si="1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6.8000000000000005E-2</v>
      </c>
      <c r="AE8">
        <v>9.2480000000000014E-4</v>
      </c>
      <c r="AF8">
        <v>3.0464000000000003E-3</v>
      </c>
      <c r="AG8">
        <v>1.5028000000000001E-3</v>
      </c>
      <c r="AH8">
        <v>3.0600000000000002E-3</v>
      </c>
      <c r="AI8">
        <v>4.7124000000000003E-3</v>
      </c>
      <c r="AJ8">
        <v>4.6240000000000005E-3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8"/>
  <sheetViews>
    <sheetView topLeftCell="T1" workbookViewId="0">
      <selection activeCell="Z3" sqref="Z3"/>
    </sheetView>
  </sheetViews>
  <sheetFormatPr defaultRowHeight="15.6" x14ac:dyDescent="0.3"/>
  <cols>
    <col min="1" max="1" width="11.8984375" bestFit="1" customWidth="1"/>
    <col min="2" max="2" width="12.5" bestFit="1" customWidth="1"/>
    <col min="3" max="3" width="23.09765625" bestFit="1" customWidth="1"/>
    <col min="4" max="4" width="21.8984375" bestFit="1" customWidth="1"/>
    <col min="5" max="5" width="12.5" bestFit="1" customWidth="1"/>
    <col min="6" max="6" width="11.8984375" bestFit="1" customWidth="1"/>
    <col min="7" max="7" width="7.69921875" bestFit="1" customWidth="1"/>
    <col min="9" max="11" width="9.8984375" bestFit="1" customWidth="1"/>
    <col min="12" max="12" width="8.8984375" bestFit="1" customWidth="1"/>
    <col min="13" max="14" width="9.8984375" bestFit="1" customWidth="1"/>
    <col min="16" max="21" width="11.8984375" bestFit="1" customWidth="1"/>
    <col min="22" max="22" width="23.09765625" bestFit="1" customWidth="1"/>
    <col min="23" max="23" width="12.5" bestFit="1" customWidth="1"/>
    <col min="25" max="25" width="11.8984375" bestFit="1" customWidth="1"/>
    <col min="26" max="26" width="6.796875" bestFit="1" customWidth="1"/>
  </cols>
  <sheetData>
    <row r="2" spans="1:32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s="8" t="s">
        <v>14</v>
      </c>
      <c r="I2" t="s">
        <v>13</v>
      </c>
      <c r="P2" t="s">
        <v>15</v>
      </c>
      <c r="W2" t="s">
        <v>16</v>
      </c>
      <c r="Y2" t="s">
        <v>17</v>
      </c>
      <c r="Z2" t="s">
        <v>18</v>
      </c>
      <c r="AB2" t="s">
        <v>19</v>
      </c>
      <c r="AD2" t="s">
        <v>20</v>
      </c>
      <c r="AE2" t="s">
        <v>21</v>
      </c>
      <c r="AF2" t="s">
        <v>22</v>
      </c>
    </row>
    <row r="3" spans="1:32" x14ac:dyDescent="0.3">
      <c r="A3">
        <v>0.49746903869401415</v>
      </c>
      <c r="B3">
        <v>0</v>
      </c>
      <c r="C3">
        <v>3.1446509433963456E-3</v>
      </c>
      <c r="D3">
        <v>0</v>
      </c>
      <c r="E3">
        <v>0</v>
      </c>
      <c r="F3">
        <v>0.49938531036258965</v>
      </c>
      <c r="G3">
        <f>SUM(A3:F3)</f>
        <v>0.99999900000000008</v>
      </c>
      <c r="I3">
        <f>Cov!AE3</f>
        <v>4.6240000000000005E-3</v>
      </c>
      <c r="J3">
        <f>Cov!AF3</f>
        <v>6.0928000000000006E-3</v>
      </c>
      <c r="K3">
        <f>Cov!AG3</f>
        <v>3.7570000000000004E-3</v>
      </c>
      <c r="L3">
        <f>Cov!AH3</f>
        <v>4.0800000000000003E-3</v>
      </c>
      <c r="M3">
        <f>Cov!AI3</f>
        <v>2.3562000000000001E-3</v>
      </c>
      <c r="N3">
        <f>Cov!AJ3</f>
        <v>9.2480000000000014E-4</v>
      </c>
      <c r="P3">
        <f t="array" ref="P3:U3">MMULT(A3:F3,I3:N8)</f>
        <v>2.7739428235387846E-3</v>
      </c>
      <c r="Q3">
        <v>4.6612777286548076E-3</v>
      </c>
      <c r="R3">
        <v>2.7730553195127322E-3</v>
      </c>
      <c r="S3">
        <v>3.7141604957414854E-3</v>
      </c>
      <c r="T3">
        <v>3.6217624307102996E-3</v>
      </c>
      <c r="U3">
        <v>2.7739428235385756E-3</v>
      </c>
      <c r="V3" t="s">
        <v>3</v>
      </c>
      <c r="W3">
        <f t="array" ref="W3:W8">TRANSPOSE(A3:F3)</f>
        <v>0.49746903869401415</v>
      </c>
      <c r="Y3">
        <f>MMULT(P3:U3,W3:W8)</f>
        <v>2.7739372587054843E-3</v>
      </c>
      <c r="Z3" s="9">
        <f>SQRT(Y3)</f>
        <v>5.2668180704344481E-2</v>
      </c>
      <c r="AB3">
        <v>0.04</v>
      </c>
      <c r="AD3" s="9">
        <f>MMULT(A3:F3,AB3:AB8)</f>
        <v>5.1121656818543026E-2</v>
      </c>
      <c r="AE3" s="9">
        <v>0.03</v>
      </c>
      <c r="AF3">
        <f>(AD3-AE3)/Z3</f>
        <v>0.40103258810306219</v>
      </c>
    </row>
    <row r="4" spans="1:32" x14ac:dyDescent="0.3">
      <c r="I4">
        <f>Cov!AE4</f>
        <v>6.0928000000000015E-3</v>
      </c>
      <c r="J4">
        <f>Cov!AF4</f>
        <v>5.0176000000000005E-2</v>
      </c>
      <c r="K4">
        <f>Cov!AG4</f>
        <v>3.4652799999999997E-2</v>
      </c>
      <c r="L4">
        <f>Cov!AH4</f>
        <v>4.0319999999999995E-2</v>
      </c>
      <c r="M4">
        <f>Cov!AI4</f>
        <v>3.6220799999999997E-2</v>
      </c>
      <c r="N4">
        <f>Cov!AJ4</f>
        <v>3.0464000000000008E-3</v>
      </c>
      <c r="V4" t="s">
        <v>4</v>
      </c>
      <c r="W4">
        <v>0</v>
      </c>
      <c r="AB4">
        <v>0.106</v>
      </c>
    </row>
    <row r="5" spans="1:32" x14ac:dyDescent="0.3">
      <c r="I5">
        <f>Cov!AE5</f>
        <v>3.7570000000000004E-3</v>
      </c>
      <c r="J5">
        <f>Cov!AF5</f>
        <v>3.4652800000000004E-2</v>
      </c>
      <c r="K5">
        <f>Cov!AG5</f>
        <v>4.8841000000000002E-2</v>
      </c>
      <c r="L5">
        <f>Cov!AH5</f>
        <v>4.9724999999999998E-2</v>
      </c>
      <c r="M5">
        <f>Cov!AI5</f>
        <v>3.0630600000000001E-2</v>
      </c>
      <c r="N5">
        <f>Cov!AJ5</f>
        <v>1.5028000000000003E-3</v>
      </c>
      <c r="V5" t="s">
        <v>5</v>
      </c>
      <c r="W5">
        <v>3.1446509433963456E-3</v>
      </c>
      <c r="AB5">
        <v>8.3000000000000004E-2</v>
      </c>
    </row>
    <row r="6" spans="1:32" x14ac:dyDescent="0.3">
      <c r="I6">
        <f>Cov!AE6</f>
        <v>4.0800000000000003E-3</v>
      </c>
      <c r="J6">
        <f>Cov!AF6</f>
        <v>4.0320000000000002E-2</v>
      </c>
      <c r="K6">
        <f>Cov!AG6</f>
        <v>4.9724999999999998E-2</v>
      </c>
      <c r="L6">
        <f>Cov!AH6</f>
        <v>0.09</v>
      </c>
      <c r="M6">
        <f>Cov!AI6</f>
        <v>1.7325E-2</v>
      </c>
      <c r="N6">
        <f>Cov!AJ6</f>
        <v>3.0600000000000002E-3</v>
      </c>
      <c r="V6" t="s">
        <v>6</v>
      </c>
      <c r="W6">
        <v>0</v>
      </c>
      <c r="AB6">
        <v>0.11899999999999999</v>
      </c>
    </row>
    <row r="7" spans="1:32" x14ac:dyDescent="0.3">
      <c r="I7">
        <f>Cov!AE7</f>
        <v>2.3562000000000001E-3</v>
      </c>
      <c r="J7">
        <f>Cov!AF7</f>
        <v>3.6220800000000004E-2</v>
      </c>
      <c r="K7">
        <f>Cov!AG7</f>
        <v>3.0630600000000001E-2</v>
      </c>
      <c r="L7">
        <f>Cov!AH7</f>
        <v>1.7325E-2</v>
      </c>
      <c r="M7">
        <f>Cov!AI7</f>
        <v>5.3361000000000006E-2</v>
      </c>
      <c r="N7">
        <f>Cov!AJ7</f>
        <v>4.7124000000000003E-3</v>
      </c>
      <c r="V7" t="s">
        <v>7</v>
      </c>
      <c r="W7">
        <v>0</v>
      </c>
      <c r="AB7">
        <v>0.128</v>
      </c>
    </row>
    <row r="8" spans="1:32" x14ac:dyDescent="0.3">
      <c r="I8">
        <f>Cov!AE8</f>
        <v>9.2480000000000014E-4</v>
      </c>
      <c r="J8">
        <f>Cov!AF8</f>
        <v>3.0464000000000003E-3</v>
      </c>
      <c r="K8">
        <f>Cov!AG8</f>
        <v>1.5028000000000001E-3</v>
      </c>
      <c r="L8">
        <f>Cov!AH8</f>
        <v>3.0600000000000002E-3</v>
      </c>
      <c r="M8">
        <f>Cov!AI8</f>
        <v>4.7124000000000003E-3</v>
      </c>
      <c r="N8">
        <f>Cov!AJ8</f>
        <v>4.6240000000000005E-3</v>
      </c>
      <c r="V8" t="s">
        <v>8</v>
      </c>
      <c r="W8">
        <v>0.49938531036258965</v>
      </c>
      <c r="AB8">
        <v>6.2E-2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8"/>
  <sheetViews>
    <sheetView topLeftCell="U1" workbookViewId="0">
      <selection activeCell="Z3" sqref="Z3"/>
    </sheetView>
  </sheetViews>
  <sheetFormatPr defaultRowHeight="15.6" x14ac:dyDescent="0.3"/>
  <cols>
    <col min="1" max="1" width="11.8984375" bestFit="1" customWidth="1"/>
    <col min="2" max="2" width="12.5" bestFit="1" customWidth="1"/>
    <col min="3" max="3" width="23.09765625" bestFit="1" customWidth="1"/>
    <col min="4" max="4" width="21.8984375" bestFit="1" customWidth="1"/>
    <col min="5" max="5" width="12.5" bestFit="1" customWidth="1"/>
    <col min="6" max="6" width="11.8984375" bestFit="1" customWidth="1"/>
    <col min="7" max="7" width="7.69921875" bestFit="1" customWidth="1"/>
    <col min="9" max="11" width="9.8984375" bestFit="1" customWidth="1"/>
    <col min="12" max="12" width="8.8984375" bestFit="1" customWidth="1"/>
    <col min="13" max="14" width="9.8984375" bestFit="1" customWidth="1"/>
    <col min="16" max="20" width="11.8984375" bestFit="1" customWidth="1"/>
    <col min="21" max="21" width="10.8984375" bestFit="1" customWidth="1"/>
    <col min="22" max="22" width="23.09765625" bestFit="1" customWidth="1"/>
    <col min="23" max="23" width="12.5" bestFit="1" customWidth="1"/>
    <col min="25" max="25" width="10.8984375" bestFit="1" customWidth="1"/>
    <col min="26" max="26" width="6.796875" bestFit="1" customWidth="1"/>
    <col min="28" max="28" width="5.8984375" bestFit="1" customWidth="1"/>
    <col min="30" max="30" width="6.796875" bestFit="1" customWidth="1"/>
    <col min="31" max="31" width="10.59765625" bestFit="1" customWidth="1"/>
    <col min="32" max="32" width="11.8984375" bestFit="1" customWidth="1"/>
  </cols>
  <sheetData>
    <row r="2" spans="1:32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s="8" t="s">
        <v>14</v>
      </c>
      <c r="I2" t="s">
        <v>13</v>
      </c>
      <c r="P2" t="s">
        <v>15</v>
      </c>
      <c r="W2" t="s">
        <v>16</v>
      </c>
      <c r="Y2" t="s">
        <v>17</v>
      </c>
      <c r="Z2" t="s">
        <v>18</v>
      </c>
      <c r="AB2" t="s">
        <v>19</v>
      </c>
      <c r="AD2" t="s">
        <v>20</v>
      </c>
      <c r="AE2" t="s">
        <v>21</v>
      </c>
      <c r="AF2" t="s">
        <v>22</v>
      </c>
    </row>
    <row r="3" spans="1:32" x14ac:dyDescent="0.3">
      <c r="A3">
        <v>0</v>
      </c>
      <c r="B3">
        <v>0</v>
      </c>
      <c r="C3">
        <v>0</v>
      </c>
      <c r="D3">
        <v>8.1900303331180799E-2</v>
      </c>
      <c r="E3">
        <v>0.16581630743635653</v>
      </c>
      <c r="F3">
        <v>0.75228339332998051</v>
      </c>
      <c r="G3">
        <f>SUM(A3:F3)</f>
        <v>1.0000000040975179</v>
      </c>
      <c r="I3">
        <f>Cov!AE3</f>
        <v>4.6240000000000005E-3</v>
      </c>
      <c r="J3">
        <f>Cov!AF3</f>
        <v>6.0928000000000006E-3</v>
      </c>
      <c r="K3">
        <f>Cov!AG3</f>
        <v>3.7570000000000004E-3</v>
      </c>
      <c r="L3">
        <f>Cov!AH3</f>
        <v>4.0800000000000003E-3</v>
      </c>
      <c r="M3">
        <f>Cov!AI3</f>
        <v>2.3562000000000001E-3</v>
      </c>
      <c r="N3">
        <f>Cov!AJ3</f>
        <v>9.2480000000000014E-4</v>
      </c>
      <c r="P3">
        <f t="array" ref="P3:U3">MMULT(A3:F3,I3:N8)</f>
        <v>1.4205613033243269E-3</v>
      </c>
      <c r="Q3">
        <v>1.1599975668144448E-2</v>
      </c>
      <c r="R3">
        <v>1.0282077053199324E-2</v>
      </c>
      <c r="S3">
        <v>1.254578200973089E-2</v>
      </c>
      <c r="T3">
        <v>1.3812106999052332E-2</v>
      </c>
      <c r="U3">
        <v>4.5105661061143297E-3</v>
      </c>
      <c r="V3" t="s">
        <v>3</v>
      </c>
      <c r="W3">
        <f t="array" ref="W3:W8">TRANSPOSE(A3:F3)</f>
        <v>0</v>
      </c>
      <c r="Y3">
        <f>MMULT(P3:U3,W3:W8)</f>
        <v>6.7109999087694291E-3</v>
      </c>
      <c r="Z3" s="9">
        <f>SQRT(Y3)</f>
        <v>8.1920692799618278E-2</v>
      </c>
      <c r="AB3">
        <v>0.04</v>
      </c>
      <c r="AD3" s="9">
        <f>MMULT(A3:F3,AB3:AB8)</f>
        <v>7.761219383472294E-2</v>
      </c>
      <c r="AE3" s="9">
        <v>0.03</v>
      </c>
      <c r="AF3">
        <f>(AD3-AE3)/Z3</f>
        <v>0.58119862280931289</v>
      </c>
    </row>
    <row r="4" spans="1:32" x14ac:dyDescent="0.3">
      <c r="I4">
        <f>Cov!AE4</f>
        <v>6.0928000000000015E-3</v>
      </c>
      <c r="J4">
        <f>Cov!AF4</f>
        <v>5.0176000000000005E-2</v>
      </c>
      <c r="K4">
        <f>Cov!AG4</f>
        <v>3.4652799999999997E-2</v>
      </c>
      <c r="L4">
        <f>Cov!AH4</f>
        <v>4.0319999999999995E-2</v>
      </c>
      <c r="M4">
        <f>Cov!AI4</f>
        <v>3.6220799999999997E-2</v>
      </c>
      <c r="N4">
        <f>Cov!AJ4</f>
        <v>3.0464000000000008E-3</v>
      </c>
      <c r="V4" t="s">
        <v>4</v>
      </c>
      <c r="W4">
        <v>0</v>
      </c>
      <c r="AB4">
        <v>0.106</v>
      </c>
    </row>
    <row r="5" spans="1:32" x14ac:dyDescent="0.3">
      <c r="I5">
        <f>Cov!AE5</f>
        <v>3.7570000000000004E-3</v>
      </c>
      <c r="J5">
        <f>Cov!AF5</f>
        <v>3.4652800000000004E-2</v>
      </c>
      <c r="K5">
        <f>Cov!AG5</f>
        <v>4.8841000000000002E-2</v>
      </c>
      <c r="L5">
        <f>Cov!AH5</f>
        <v>4.9724999999999998E-2</v>
      </c>
      <c r="M5">
        <f>Cov!AI5</f>
        <v>3.0630600000000001E-2</v>
      </c>
      <c r="N5">
        <f>Cov!AJ5</f>
        <v>1.5028000000000003E-3</v>
      </c>
      <c r="V5" t="s">
        <v>5</v>
      </c>
      <c r="W5">
        <v>0</v>
      </c>
      <c r="AB5">
        <v>8.3000000000000004E-2</v>
      </c>
    </row>
    <row r="6" spans="1:32" x14ac:dyDescent="0.3">
      <c r="I6">
        <f>Cov!AE6</f>
        <v>4.0800000000000003E-3</v>
      </c>
      <c r="J6">
        <f>Cov!AF6</f>
        <v>4.0320000000000002E-2</v>
      </c>
      <c r="K6">
        <f>Cov!AG6</f>
        <v>4.9724999999999998E-2</v>
      </c>
      <c r="L6">
        <f>Cov!AH6</f>
        <v>0.09</v>
      </c>
      <c r="M6">
        <f>Cov!AI6</f>
        <v>1.7325E-2</v>
      </c>
      <c r="N6">
        <f>Cov!AJ6</f>
        <v>3.0600000000000002E-3</v>
      </c>
      <c r="V6" t="s">
        <v>6</v>
      </c>
      <c r="W6">
        <v>8.1900303331180799E-2</v>
      </c>
      <c r="AB6">
        <v>0.11899999999999999</v>
      </c>
    </row>
    <row r="7" spans="1:32" x14ac:dyDescent="0.3">
      <c r="I7">
        <f>Cov!AE7</f>
        <v>2.3562000000000001E-3</v>
      </c>
      <c r="J7">
        <f>Cov!AF7</f>
        <v>3.6220800000000004E-2</v>
      </c>
      <c r="K7">
        <f>Cov!AG7</f>
        <v>3.0630600000000001E-2</v>
      </c>
      <c r="L7">
        <f>Cov!AH7</f>
        <v>1.7325E-2</v>
      </c>
      <c r="M7">
        <f>Cov!AI7</f>
        <v>5.3361000000000006E-2</v>
      </c>
      <c r="N7">
        <f>Cov!AJ7</f>
        <v>4.7124000000000003E-3</v>
      </c>
      <c r="V7" t="s">
        <v>7</v>
      </c>
      <c r="W7">
        <v>0.16581630743635653</v>
      </c>
      <c r="AB7">
        <v>0.128</v>
      </c>
    </row>
    <row r="8" spans="1:32" x14ac:dyDescent="0.3">
      <c r="I8">
        <f>Cov!AE8</f>
        <v>9.2480000000000014E-4</v>
      </c>
      <c r="J8">
        <f>Cov!AF8</f>
        <v>3.0464000000000003E-3</v>
      </c>
      <c r="K8">
        <f>Cov!AG8</f>
        <v>1.5028000000000001E-3</v>
      </c>
      <c r="L8">
        <f>Cov!AH8</f>
        <v>3.0600000000000002E-3</v>
      </c>
      <c r="M8">
        <f>Cov!AI8</f>
        <v>4.7124000000000003E-3</v>
      </c>
      <c r="N8">
        <f>Cov!AJ8</f>
        <v>4.6240000000000005E-3</v>
      </c>
      <c r="V8" t="s">
        <v>8</v>
      </c>
      <c r="W8">
        <v>0.75228339332998051</v>
      </c>
      <c r="AB8">
        <v>6.2E-2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8"/>
  <sheetViews>
    <sheetView topLeftCell="S1" workbookViewId="0">
      <selection activeCell="Z4" sqref="Z4"/>
    </sheetView>
  </sheetViews>
  <sheetFormatPr defaultRowHeight="15.6" x14ac:dyDescent="0.3"/>
  <sheetData>
    <row r="2" spans="1:27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I2" t="s">
        <v>13</v>
      </c>
      <c r="P2" t="s">
        <v>15</v>
      </c>
      <c r="W2" t="s">
        <v>16</v>
      </c>
      <c r="Z2" t="s">
        <v>25</v>
      </c>
    </row>
    <row r="3" spans="1:27" x14ac:dyDescent="0.3">
      <c r="A3" t="s">
        <v>23</v>
      </c>
      <c r="B3">
        <v>0.49746903869401415</v>
      </c>
      <c r="C3">
        <v>0</v>
      </c>
      <c r="D3">
        <v>3.1446509433963456E-3</v>
      </c>
      <c r="E3">
        <v>0</v>
      </c>
      <c r="F3">
        <v>0</v>
      </c>
      <c r="G3">
        <v>0.49938531036258965</v>
      </c>
      <c r="I3">
        <v>4.6240000000000005E-3</v>
      </c>
      <c r="J3">
        <v>6.0928000000000006E-3</v>
      </c>
      <c r="K3">
        <v>3.7570000000000004E-3</v>
      </c>
      <c r="L3">
        <v>4.0800000000000003E-3</v>
      </c>
      <c r="M3">
        <v>2.3562000000000001E-3</v>
      </c>
      <c r="N3">
        <v>9.2480000000000014E-4</v>
      </c>
      <c r="P3">
        <f t="array" ref="P3:U4">MMULT(B3:G4,I3:N8)</f>
        <v>2.7739428235387846E-3</v>
      </c>
      <c r="Q3">
        <v>4.6612777286548076E-3</v>
      </c>
      <c r="R3">
        <v>2.7730553195127322E-3</v>
      </c>
      <c r="S3">
        <v>3.7141604957414854E-3</v>
      </c>
      <c r="T3">
        <v>3.6217624307102996E-3</v>
      </c>
      <c r="U3">
        <v>2.7739428235385756E-3</v>
      </c>
      <c r="W3">
        <f t="array" ref="W3:X8">TRANSPOSE(B3:G4)</f>
        <v>0.49746903869401415</v>
      </c>
      <c r="X3">
        <v>0</v>
      </c>
      <c r="Z3">
        <f t="array" ref="Z3:AA4">MMULT(P3:U4,W3:X8)</f>
        <v>2.7739372587054843E-3</v>
      </c>
      <c r="AA3">
        <v>2.9915292640889683E-3</v>
      </c>
    </row>
    <row r="4" spans="1:27" x14ac:dyDescent="0.3">
      <c r="A4" t="s">
        <v>24</v>
      </c>
      <c r="B4">
        <v>0</v>
      </c>
      <c r="C4">
        <v>0</v>
      </c>
      <c r="D4">
        <v>0</v>
      </c>
      <c r="E4">
        <v>8.1900303331180799E-2</v>
      </c>
      <c r="F4">
        <v>0.16581630743635653</v>
      </c>
      <c r="G4">
        <v>0.75228339332998051</v>
      </c>
      <c r="I4">
        <v>6.0928000000000015E-3</v>
      </c>
      <c r="J4">
        <v>5.0176000000000005E-2</v>
      </c>
      <c r="K4">
        <v>3.4652799999999997E-2</v>
      </c>
      <c r="L4">
        <v>4.0319999999999995E-2</v>
      </c>
      <c r="M4">
        <v>3.6220799999999997E-2</v>
      </c>
      <c r="N4">
        <v>3.0464000000000008E-3</v>
      </c>
      <c r="P4">
        <v>1.4205613033243269E-3</v>
      </c>
      <c r="Q4">
        <v>1.1599975668144448E-2</v>
      </c>
      <c r="R4">
        <v>1.0282077053199324E-2</v>
      </c>
      <c r="S4">
        <v>1.254578200973089E-2</v>
      </c>
      <c r="T4">
        <v>1.3812106999052332E-2</v>
      </c>
      <c r="U4">
        <v>4.5105661061143297E-3</v>
      </c>
      <c r="W4">
        <v>0</v>
      </c>
      <c r="X4">
        <v>0</v>
      </c>
      <c r="Z4">
        <v>2.9915292640889679E-3</v>
      </c>
      <c r="AA4">
        <v>6.7109999087694291E-3</v>
      </c>
    </row>
    <row r="5" spans="1:27" x14ac:dyDescent="0.3">
      <c r="I5">
        <v>3.7570000000000004E-3</v>
      </c>
      <c r="J5">
        <v>3.4652800000000004E-2</v>
      </c>
      <c r="K5">
        <v>4.8841000000000002E-2</v>
      </c>
      <c r="L5">
        <v>4.9724999999999998E-2</v>
      </c>
      <c r="M5">
        <v>3.0630600000000001E-2</v>
      </c>
      <c r="N5">
        <v>1.5028000000000003E-3</v>
      </c>
      <c r="W5">
        <v>3.1446509433963456E-3</v>
      </c>
      <c r="X5">
        <v>0</v>
      </c>
    </row>
    <row r="6" spans="1:27" x14ac:dyDescent="0.3">
      <c r="I6">
        <v>4.0800000000000003E-3</v>
      </c>
      <c r="J6">
        <v>4.0320000000000002E-2</v>
      </c>
      <c r="K6">
        <v>4.9724999999999998E-2</v>
      </c>
      <c r="L6">
        <v>0.09</v>
      </c>
      <c r="M6">
        <v>1.7325E-2</v>
      </c>
      <c r="N6">
        <v>3.0600000000000002E-3</v>
      </c>
      <c r="W6">
        <v>0</v>
      </c>
      <c r="X6">
        <v>8.1900303331180799E-2</v>
      </c>
    </row>
    <row r="7" spans="1:27" x14ac:dyDescent="0.3">
      <c r="I7">
        <v>2.3562000000000001E-3</v>
      </c>
      <c r="J7">
        <v>3.6220800000000004E-2</v>
      </c>
      <c r="K7">
        <v>3.0630600000000001E-2</v>
      </c>
      <c r="L7">
        <v>1.7325E-2</v>
      </c>
      <c r="M7">
        <v>5.3361000000000006E-2</v>
      </c>
      <c r="N7">
        <v>4.7124000000000003E-3</v>
      </c>
      <c r="W7">
        <v>0</v>
      </c>
      <c r="X7">
        <v>0.16581630743635653</v>
      </c>
    </row>
    <row r="8" spans="1:27" x14ac:dyDescent="0.3">
      <c r="I8">
        <v>9.2480000000000014E-4</v>
      </c>
      <c r="J8">
        <v>3.0464000000000003E-3</v>
      </c>
      <c r="K8">
        <v>1.5028000000000001E-3</v>
      </c>
      <c r="L8">
        <v>3.0600000000000002E-3</v>
      </c>
      <c r="M8">
        <v>4.7124000000000003E-3</v>
      </c>
      <c r="N8">
        <v>4.6240000000000005E-3</v>
      </c>
      <c r="W8">
        <v>0.49938531036258965</v>
      </c>
      <c r="X8">
        <v>0.75228339332998051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35"/>
  <sheetViews>
    <sheetView topLeftCell="L15" workbookViewId="0">
      <selection activeCell="S28" sqref="S28"/>
    </sheetView>
  </sheetViews>
  <sheetFormatPr defaultRowHeight="15.6" x14ac:dyDescent="0.3"/>
  <cols>
    <col min="13" max="13" width="8.796875" style="9"/>
    <col min="18" max="18" width="8.796875" style="9"/>
    <col min="20" max="20" width="8.796875" style="9"/>
  </cols>
  <sheetData>
    <row r="2" spans="1:27" x14ac:dyDescent="0.3">
      <c r="A2" t="s">
        <v>26</v>
      </c>
      <c r="B2" t="s">
        <v>27</v>
      </c>
      <c r="E2" t="s">
        <v>23</v>
      </c>
      <c r="F2" t="s">
        <v>24</v>
      </c>
      <c r="H2" t="s">
        <v>15</v>
      </c>
      <c r="K2" t="s">
        <v>28</v>
      </c>
      <c r="M2" s="9" t="s">
        <v>18</v>
      </c>
      <c r="O2" t="s">
        <v>29</v>
      </c>
      <c r="P2" t="s">
        <v>30</v>
      </c>
      <c r="Q2" t="s">
        <v>26</v>
      </c>
      <c r="R2" s="9" t="s">
        <v>20</v>
      </c>
      <c r="T2" s="9" t="s">
        <v>31</v>
      </c>
      <c r="V2" t="s">
        <v>22</v>
      </c>
      <c r="X2" t="s">
        <v>32</v>
      </c>
      <c r="Y2" t="s">
        <v>33</v>
      </c>
      <c r="Z2" t="s">
        <v>34</v>
      </c>
      <c r="AA2" t="s">
        <v>35</v>
      </c>
    </row>
    <row r="3" spans="1:27" x14ac:dyDescent="0.3">
      <c r="A3">
        <v>-1.1000000000000001</v>
      </c>
      <c r="B3">
        <f>1-A3</f>
        <v>2.1</v>
      </c>
      <c r="D3" t="s">
        <v>23</v>
      </c>
      <c r="E3">
        <v>2.7739372587054843E-3</v>
      </c>
      <c r="F3">
        <v>2.9915292640889683E-3</v>
      </c>
      <c r="H3">
        <f t="array" ref="H3:I35">MMULT(A3:B35,E3:F4)</f>
        <v>3.2308804700108E-3</v>
      </c>
      <c r="I3">
        <v>1.0802417617917935E-2</v>
      </c>
      <c r="K3">
        <f>SUMPRODUCT(A3:B3,H3:I3)</f>
        <v>1.9131108480615788E-2</v>
      </c>
      <c r="M3" s="9">
        <f>SQRT(K3)</f>
        <v>0.1383152503544558</v>
      </c>
      <c r="O3">
        <v>5.1121656818543026E-2</v>
      </c>
      <c r="P3">
        <v>7.761219383472294E-2</v>
      </c>
      <c r="R3" s="9">
        <f>SUMPRODUCT($A3:$B3,$O$3:$P$3)</f>
        <v>0.10675178455252085</v>
      </c>
      <c r="T3" s="9">
        <v>0.03</v>
      </c>
      <c r="V3">
        <f>(R3-T$3)/M3</f>
        <v>0.55490471481511738</v>
      </c>
      <c r="X3">
        <v>2.9915292640889679E-3</v>
      </c>
      <c r="Y3">
        <v>5.2668180704344481E-2</v>
      </c>
      <c r="Z3">
        <v>8.1920692799618278E-2</v>
      </c>
      <c r="AA3">
        <f>X3/(Y3*Z3)</f>
        <v>0.69334808788140789</v>
      </c>
    </row>
    <row r="4" spans="1:27" x14ac:dyDescent="0.3">
      <c r="A4">
        <v>-1</v>
      </c>
      <c r="B4">
        <f t="shared" ref="B4:B35" si="0">1-A4</f>
        <v>2</v>
      </c>
      <c r="D4" t="s">
        <v>24</v>
      </c>
      <c r="E4">
        <v>2.9915292640889679E-3</v>
      </c>
      <c r="F4">
        <v>6.7109999087694291E-3</v>
      </c>
      <c r="H4">
        <v>3.2091212694724514E-3</v>
      </c>
      <c r="I4">
        <v>1.0430470553449891E-2</v>
      </c>
      <c r="K4">
        <f t="shared" ref="K4:K35" si="1">SUMPRODUCT(A4:B4,H4:I4)</f>
        <v>1.7651819837427331E-2</v>
      </c>
      <c r="M4" s="9">
        <f t="shared" ref="M4:M35" si="2">SQRT(K4)</f>
        <v>0.13286015142783533</v>
      </c>
      <c r="Q4">
        <v>-1</v>
      </c>
      <c r="R4" s="9">
        <f t="shared" ref="R4:R35" si="3">SUMPRODUCT($A4:$B4,$O$3:$P$3)</f>
        <v>0.10410273085090285</v>
      </c>
      <c r="V4">
        <f t="shared" ref="V4:V35" si="4">(R4-T$3)/M4</f>
        <v>0.55774985994316506</v>
      </c>
    </row>
    <row r="5" spans="1:27" x14ac:dyDescent="0.3">
      <c r="A5">
        <v>-0.9</v>
      </c>
      <c r="B5">
        <f t="shared" si="0"/>
        <v>1.9</v>
      </c>
      <c r="H5">
        <v>3.1873620689341028E-3</v>
      </c>
      <c r="I5">
        <v>1.0058523488981844E-2</v>
      </c>
      <c r="K5">
        <f t="shared" si="1"/>
        <v>1.6242568767024811E-2</v>
      </c>
      <c r="M5" s="9">
        <f t="shared" si="2"/>
        <v>0.12744633681289083</v>
      </c>
      <c r="R5" s="9">
        <f t="shared" si="3"/>
        <v>0.10145367714928485</v>
      </c>
      <c r="V5">
        <f t="shared" si="4"/>
        <v>0.56065697089582822</v>
      </c>
    </row>
    <row r="6" spans="1:27" x14ac:dyDescent="0.3">
      <c r="A6">
        <v>-0.8</v>
      </c>
      <c r="B6">
        <f t="shared" si="0"/>
        <v>1.8</v>
      </c>
      <c r="H6">
        <v>3.165602868395755E-3</v>
      </c>
      <c r="I6">
        <v>9.6865764245137979E-3</v>
      </c>
      <c r="K6">
        <f t="shared" si="1"/>
        <v>1.4903355269408232E-2</v>
      </c>
      <c r="M6" s="9">
        <f t="shared" si="2"/>
        <v>0.12207929910270714</v>
      </c>
      <c r="R6" s="9">
        <f t="shared" si="3"/>
        <v>9.8804623447666856E-2</v>
      </c>
      <c r="V6">
        <f t="shared" si="4"/>
        <v>0.56360598359743608</v>
      </c>
    </row>
    <row r="7" spans="1:27" x14ac:dyDescent="0.3">
      <c r="A7">
        <v>-0.7</v>
      </c>
      <c r="B7">
        <f t="shared" si="0"/>
        <v>1.7</v>
      </c>
      <c r="H7">
        <v>3.1438436678574064E-3</v>
      </c>
      <c r="I7">
        <v>9.3146293600457515E-3</v>
      </c>
      <c r="K7">
        <f t="shared" si="1"/>
        <v>1.3634179344577592E-2</v>
      </c>
      <c r="M7" s="9">
        <f t="shared" si="2"/>
        <v>0.1167654886710007</v>
      </c>
      <c r="R7" s="9">
        <f t="shared" si="3"/>
        <v>9.6155569746048886E-2</v>
      </c>
      <c r="V7">
        <f t="shared" si="4"/>
        <v>0.56656783180558856</v>
      </c>
    </row>
    <row r="8" spans="1:27" x14ac:dyDescent="0.3">
      <c r="A8">
        <v>-0.6</v>
      </c>
      <c r="B8">
        <f t="shared" si="0"/>
        <v>1.6</v>
      </c>
      <c r="H8">
        <v>3.1220844673190582E-3</v>
      </c>
      <c r="I8">
        <v>8.9426822955777068E-3</v>
      </c>
      <c r="K8">
        <f t="shared" si="1"/>
        <v>1.2435040992532898E-2</v>
      </c>
      <c r="M8" s="9">
        <f t="shared" si="2"/>
        <v>0.11151251495923181</v>
      </c>
      <c r="R8" s="9">
        <f t="shared" si="3"/>
        <v>9.3506516044430901E-2</v>
      </c>
      <c r="V8">
        <f t="shared" si="4"/>
        <v>0.56950124448048223</v>
      </c>
    </row>
    <row r="9" spans="1:27" x14ac:dyDescent="0.3">
      <c r="A9">
        <v>-0.499999999999999</v>
      </c>
      <c r="B9">
        <f t="shared" si="0"/>
        <v>1.4999999999999991</v>
      </c>
      <c r="H9">
        <v>3.1003252667807101E-3</v>
      </c>
      <c r="I9">
        <v>8.5707352311096569E-3</v>
      </c>
      <c r="K9">
        <f t="shared" si="1"/>
        <v>1.1305940213274126E-2</v>
      </c>
      <c r="M9" s="9">
        <f t="shared" si="2"/>
        <v>0.10632939486931225</v>
      </c>
      <c r="Q9">
        <v>-0.499999999999999</v>
      </c>
      <c r="R9" s="9">
        <f t="shared" si="3"/>
        <v>9.0857462342812889E-2</v>
      </c>
      <c r="V9">
        <f t="shared" si="4"/>
        <v>0.57234843118981182</v>
      </c>
    </row>
    <row r="10" spans="1:27" x14ac:dyDescent="0.3">
      <c r="A10">
        <v>-0.39999999999999902</v>
      </c>
      <c r="B10">
        <f t="shared" si="0"/>
        <v>1.399999999999999</v>
      </c>
      <c r="H10">
        <v>3.078566066242361E-3</v>
      </c>
      <c r="I10">
        <v>8.1987881666416088E-3</v>
      </c>
      <c r="K10">
        <f t="shared" si="1"/>
        <v>1.0246877006801304E-2</v>
      </c>
      <c r="M10" s="9">
        <f t="shared" si="2"/>
        <v>0.10122685911753512</v>
      </c>
      <c r="R10" s="9">
        <f t="shared" si="3"/>
        <v>8.8208408641194877E-2</v>
      </c>
      <c r="V10">
        <f t="shared" si="4"/>
        <v>0.57502928717376023</v>
      </c>
    </row>
    <row r="11" spans="1:27" x14ac:dyDescent="0.3">
      <c r="A11">
        <v>-0.29999999999999899</v>
      </c>
      <c r="B11">
        <f t="shared" si="0"/>
        <v>1.2999999999999989</v>
      </c>
      <c r="H11">
        <v>3.0568068657040128E-3</v>
      </c>
      <c r="I11">
        <v>7.8268411021735641E-3</v>
      </c>
      <c r="K11">
        <f t="shared" si="1"/>
        <v>9.257851373114424E-3</v>
      </c>
      <c r="M11" s="9">
        <f t="shared" si="2"/>
        <v>9.621772899582709E-2</v>
      </c>
      <c r="R11" s="9">
        <f t="shared" si="3"/>
        <v>8.5559354939576893E-2</v>
      </c>
      <c r="V11">
        <f t="shared" si="4"/>
        <v>0.57743365510098943</v>
      </c>
    </row>
    <row r="12" spans="1:27" x14ac:dyDescent="0.3">
      <c r="A12">
        <v>-0.19999999999999901</v>
      </c>
      <c r="B12">
        <f t="shared" si="0"/>
        <v>1.1999999999999991</v>
      </c>
      <c r="H12">
        <v>3.0350476651656647E-3</v>
      </c>
      <c r="I12">
        <v>7.4548940377055176E-3</v>
      </c>
      <c r="K12">
        <f t="shared" si="1"/>
        <v>8.3388633122134844E-3</v>
      </c>
      <c r="M12" s="9">
        <f t="shared" si="2"/>
        <v>9.1317376836029862E-2</v>
      </c>
      <c r="R12" s="9">
        <f t="shared" si="3"/>
        <v>8.2910301237958908E-2</v>
      </c>
      <c r="V12">
        <f t="shared" si="4"/>
        <v>0.57941109426484105</v>
      </c>
    </row>
    <row r="13" spans="1:27" x14ac:dyDescent="0.3">
      <c r="A13">
        <v>-0.1</v>
      </c>
      <c r="B13">
        <f t="shared" si="0"/>
        <v>1.1000000000000001</v>
      </c>
      <c r="H13">
        <v>3.0132884646273165E-3</v>
      </c>
      <c r="I13">
        <v>7.0829469732374755E-3</v>
      </c>
      <c r="K13">
        <f t="shared" si="1"/>
        <v>7.4899128240984922E-3</v>
      </c>
      <c r="M13" s="9">
        <f t="shared" si="2"/>
        <v>8.6544282446031587E-2</v>
      </c>
      <c r="R13" s="9">
        <f t="shared" si="3"/>
        <v>8.0261247536340938E-2</v>
      </c>
      <c r="V13">
        <f t="shared" si="4"/>
        <v>0.58075757422431118</v>
      </c>
    </row>
    <row r="14" spans="1:27" x14ac:dyDescent="0.3">
      <c r="A14">
        <v>0</v>
      </c>
      <c r="B14">
        <f t="shared" si="0"/>
        <v>1</v>
      </c>
      <c r="H14">
        <v>2.9915292640889679E-3</v>
      </c>
      <c r="I14">
        <v>6.7109999087694291E-3</v>
      </c>
      <c r="K14">
        <f t="shared" si="1"/>
        <v>6.7109999087694291E-3</v>
      </c>
      <c r="M14" s="9">
        <f t="shared" si="2"/>
        <v>8.1920692799618278E-2</v>
      </c>
      <c r="Q14">
        <v>0</v>
      </c>
      <c r="R14" s="9">
        <f t="shared" si="3"/>
        <v>7.761219383472294E-2</v>
      </c>
      <c r="V14">
        <f t="shared" si="4"/>
        <v>0.58119862280931289</v>
      </c>
    </row>
    <row r="15" spans="1:27" x14ac:dyDescent="0.3">
      <c r="A15">
        <v>9.9999999999999895E-2</v>
      </c>
      <c r="B15">
        <f t="shared" si="0"/>
        <v>0.90000000000000013</v>
      </c>
      <c r="H15">
        <v>2.9697700635506197E-3</v>
      </c>
      <c r="I15">
        <v>6.3390528443013835E-3</v>
      </c>
      <c r="K15">
        <f t="shared" si="1"/>
        <v>6.0021245662263082E-3</v>
      </c>
      <c r="M15" s="9">
        <f t="shared" si="2"/>
        <v>7.7473379726369931E-2</v>
      </c>
      <c r="R15" s="9">
        <f t="shared" si="3"/>
        <v>7.4963140133104955E-2</v>
      </c>
      <c r="V15">
        <f t="shared" si="4"/>
        <v>0.58036889950988768</v>
      </c>
    </row>
    <row r="16" spans="1:27" x14ac:dyDescent="0.3">
      <c r="A16">
        <v>0.2</v>
      </c>
      <c r="B16">
        <f t="shared" si="0"/>
        <v>0.8</v>
      </c>
      <c r="H16">
        <v>2.9480108630122715E-3</v>
      </c>
      <c r="I16">
        <v>5.9671057798333371E-3</v>
      </c>
      <c r="K16">
        <f t="shared" si="1"/>
        <v>5.3632867964691251E-3</v>
      </c>
      <c r="M16" s="9">
        <f t="shared" si="2"/>
        <v>7.3234464540058775E-2</v>
      </c>
      <c r="R16" s="9">
        <f t="shared" si="3"/>
        <v>7.2314086431486957E-2</v>
      </c>
      <c r="V16">
        <f t="shared" si="4"/>
        <v>0.57778925123896319</v>
      </c>
    </row>
    <row r="17" spans="1:22" x14ac:dyDescent="0.3">
      <c r="A17">
        <v>0.3</v>
      </c>
      <c r="B17">
        <f t="shared" si="0"/>
        <v>0.7</v>
      </c>
      <c r="H17">
        <v>2.9262516624739229E-3</v>
      </c>
      <c r="I17">
        <v>5.5951587153652907E-3</v>
      </c>
      <c r="K17">
        <f t="shared" si="1"/>
        <v>4.7944865994978807E-3</v>
      </c>
      <c r="M17" s="9">
        <f t="shared" si="2"/>
        <v>6.9242231329571413E-2</v>
      </c>
      <c r="R17" s="9">
        <f t="shared" si="3"/>
        <v>6.9665032729868959E-2</v>
      </c>
      <c r="V17">
        <f t="shared" si="4"/>
        <v>0.5728445194245082</v>
      </c>
    </row>
    <row r="18" spans="1:22" x14ac:dyDescent="0.3">
      <c r="A18">
        <v>0.4</v>
      </c>
      <c r="B18">
        <f t="shared" si="0"/>
        <v>0.6</v>
      </c>
      <c r="H18">
        <v>2.9044924619355743E-3</v>
      </c>
      <c r="I18">
        <v>5.2232116508972451E-3</v>
      </c>
      <c r="K18">
        <f t="shared" si="1"/>
        <v>4.2957239753125768E-3</v>
      </c>
      <c r="M18" s="9">
        <f t="shared" si="2"/>
        <v>6.5541772750762367E-2</v>
      </c>
      <c r="R18" s="9">
        <f t="shared" si="3"/>
        <v>6.7015979028250974E-2</v>
      </c>
      <c r="V18">
        <f t="shared" si="4"/>
        <v>0.56476926812786599</v>
      </c>
    </row>
    <row r="19" spans="1:22" x14ac:dyDescent="0.3">
      <c r="A19">
        <v>0.5</v>
      </c>
      <c r="B19">
        <f t="shared" si="0"/>
        <v>0.5</v>
      </c>
      <c r="H19">
        <v>2.8827332613972261E-3</v>
      </c>
      <c r="I19">
        <v>4.8512645864291987E-3</v>
      </c>
      <c r="K19">
        <f t="shared" si="1"/>
        <v>3.8669989239132124E-3</v>
      </c>
      <c r="M19" s="9">
        <f t="shared" si="2"/>
        <v>6.218519859189333E-2</v>
      </c>
      <c r="Q19">
        <v>0.5</v>
      </c>
      <c r="R19" s="9">
        <f t="shared" si="3"/>
        <v>6.436692532663299E-2</v>
      </c>
      <c r="V19">
        <f t="shared" si="4"/>
        <v>0.55265442749769034</v>
      </c>
    </row>
    <row r="20" spans="1:22" x14ac:dyDescent="0.3">
      <c r="A20">
        <v>0.6</v>
      </c>
      <c r="B20">
        <f t="shared" si="0"/>
        <v>0.4</v>
      </c>
      <c r="H20">
        <v>2.8609740608588779E-3</v>
      </c>
      <c r="I20">
        <v>4.4793175219611531E-3</v>
      </c>
      <c r="K20">
        <f t="shared" si="1"/>
        <v>3.508311445299788E-3</v>
      </c>
      <c r="M20" s="9">
        <f t="shared" si="2"/>
        <v>5.9231000711618811E-2</v>
      </c>
      <c r="R20" s="9">
        <f t="shared" si="3"/>
        <v>6.1717871625014992E-2</v>
      </c>
      <c r="V20">
        <f t="shared" si="4"/>
        <v>0.53549444115323186</v>
      </c>
    </row>
    <row r="21" spans="1:22" x14ac:dyDescent="0.3">
      <c r="A21">
        <v>0.7</v>
      </c>
      <c r="B21">
        <f t="shared" si="0"/>
        <v>0.30000000000000004</v>
      </c>
      <c r="H21">
        <v>2.8392148603205293E-3</v>
      </c>
      <c r="I21">
        <v>4.1073704574931067E-3</v>
      </c>
      <c r="K21">
        <f t="shared" si="1"/>
        <v>3.2196615394723027E-3</v>
      </c>
      <c r="M21" s="9">
        <f t="shared" si="2"/>
        <v>5.6742061466537347E-2</v>
      </c>
      <c r="R21" s="9">
        <f t="shared" si="3"/>
        <v>5.9068817923397E-2</v>
      </c>
      <c r="V21">
        <f t="shared" si="4"/>
        <v>0.5122975297705713</v>
      </c>
    </row>
    <row r="22" spans="1:22" x14ac:dyDescent="0.3">
      <c r="A22">
        <v>0.8</v>
      </c>
      <c r="B22">
        <f t="shared" si="0"/>
        <v>0.19999999999999996</v>
      </c>
      <c r="H22">
        <v>2.8174556597821807E-3</v>
      </c>
      <c r="I22">
        <v>3.7354233930250603E-3</v>
      </c>
      <c r="K22">
        <f t="shared" si="1"/>
        <v>3.0010492064307566E-3</v>
      </c>
      <c r="M22" s="9">
        <f t="shared" si="2"/>
        <v>5.4781832813723536E-2</v>
      </c>
      <c r="R22" s="9">
        <f t="shared" si="3"/>
        <v>5.6419764221779009E-2</v>
      </c>
      <c r="V22">
        <f t="shared" si="4"/>
        <v>0.48227236776861776</v>
      </c>
    </row>
    <row r="23" spans="1:22" x14ac:dyDescent="0.3">
      <c r="A23">
        <v>0.9</v>
      </c>
      <c r="B23">
        <f t="shared" si="0"/>
        <v>9.9999999999999978E-2</v>
      </c>
      <c r="H23">
        <v>2.7956964592438325E-3</v>
      </c>
      <c r="I23">
        <v>3.3634763285570143E-3</v>
      </c>
      <c r="K23">
        <f t="shared" si="1"/>
        <v>2.8524744461751505E-3</v>
      </c>
      <c r="M23" s="9">
        <f t="shared" si="2"/>
        <v>5.3408561543774519E-2</v>
      </c>
      <c r="R23" s="9">
        <f t="shared" si="3"/>
        <v>5.3770710520161011E-2</v>
      </c>
      <c r="V23">
        <f t="shared" si="4"/>
        <v>0.44507303385578273</v>
      </c>
    </row>
    <row r="24" spans="1:22" x14ac:dyDescent="0.3">
      <c r="A24">
        <v>1</v>
      </c>
      <c r="B24">
        <f t="shared" si="0"/>
        <v>0</v>
      </c>
      <c r="H24">
        <v>2.7739372587054843E-3</v>
      </c>
      <c r="I24">
        <v>2.9915292640889683E-3</v>
      </c>
      <c r="K24">
        <f t="shared" si="1"/>
        <v>2.7739372587054843E-3</v>
      </c>
      <c r="M24" s="9">
        <f t="shared" si="2"/>
        <v>5.2668180704344481E-2</v>
      </c>
      <c r="Q24">
        <v>1</v>
      </c>
      <c r="R24" s="9">
        <f t="shared" si="3"/>
        <v>5.1121656818543026E-2</v>
      </c>
      <c r="V24">
        <f t="shared" si="4"/>
        <v>0.40103258810306219</v>
      </c>
    </row>
    <row r="25" spans="1:22" x14ac:dyDescent="0.3">
      <c r="A25">
        <v>1.1000000000000001</v>
      </c>
      <c r="B25">
        <f t="shared" si="0"/>
        <v>-0.10000000000000009</v>
      </c>
      <c r="H25">
        <v>2.7521780581671357E-3</v>
      </c>
      <c r="I25">
        <v>2.6195821996209219E-3</v>
      </c>
      <c r="K25">
        <f t="shared" si="1"/>
        <v>2.7654376440217569E-3</v>
      </c>
      <c r="M25" s="9">
        <f t="shared" si="2"/>
        <v>5.2587428573963917E-2</v>
      </c>
      <c r="R25" s="9">
        <f t="shared" si="3"/>
        <v>4.8472603116925028E-2</v>
      </c>
      <c r="V25">
        <f t="shared" si="4"/>
        <v>0.3512741280160413</v>
      </c>
    </row>
    <row r="26" spans="1:22" x14ac:dyDescent="0.3">
      <c r="A26">
        <v>1.2</v>
      </c>
      <c r="B26">
        <f t="shared" si="0"/>
        <v>-0.19999999999999996</v>
      </c>
      <c r="H26">
        <v>2.7304188576287879E-3</v>
      </c>
      <c r="I26">
        <v>2.2476351351528763E-3</v>
      </c>
      <c r="K26">
        <f t="shared" si="1"/>
        <v>2.8269756021239703E-3</v>
      </c>
      <c r="M26" s="9">
        <f t="shared" si="2"/>
        <v>5.3169310717028954E-2</v>
      </c>
      <c r="R26" s="9">
        <f t="shared" si="3"/>
        <v>4.5823549415307044E-2</v>
      </c>
      <c r="V26">
        <f t="shared" si="4"/>
        <v>0.29760681870639921</v>
      </c>
    </row>
    <row r="27" spans="1:22" x14ac:dyDescent="0.3">
      <c r="A27">
        <v>1.3</v>
      </c>
      <c r="B27">
        <f t="shared" si="0"/>
        <v>-0.30000000000000004</v>
      </c>
      <c r="H27">
        <v>2.7086596570904393E-3</v>
      </c>
      <c r="I27">
        <v>1.8756880706848303E-3</v>
      </c>
      <c r="K27">
        <f t="shared" si="1"/>
        <v>2.9585511330121224E-3</v>
      </c>
      <c r="M27" s="9">
        <f t="shared" si="2"/>
        <v>5.4392565052699272E-2</v>
      </c>
      <c r="R27" s="9">
        <f t="shared" si="3"/>
        <v>4.3174495713689046E-2</v>
      </c>
      <c r="V27">
        <f t="shared" si="4"/>
        <v>0.24221133349612553</v>
      </c>
    </row>
    <row r="28" spans="1:22" x14ac:dyDescent="0.3">
      <c r="A28">
        <v>1.4</v>
      </c>
      <c r="B28">
        <f t="shared" si="0"/>
        <v>-0.39999999999999991</v>
      </c>
      <c r="H28">
        <v>2.6869004565520912E-3</v>
      </c>
      <c r="I28">
        <v>1.5037410062167839E-3</v>
      </c>
      <c r="K28">
        <f t="shared" si="1"/>
        <v>3.1601642366862141E-3</v>
      </c>
      <c r="M28" s="9">
        <f t="shared" si="2"/>
        <v>5.6215338091006928E-2</v>
      </c>
      <c r="R28" s="9">
        <f t="shared" si="3"/>
        <v>4.0525442012071061E-2</v>
      </c>
      <c r="V28">
        <f t="shared" si="4"/>
        <v>0.18723434510046777</v>
      </c>
    </row>
    <row r="29" spans="1:22" x14ac:dyDescent="0.3">
      <c r="A29">
        <v>1.5</v>
      </c>
      <c r="B29">
        <f t="shared" si="0"/>
        <v>-0.5</v>
      </c>
      <c r="H29">
        <v>2.6651412560137425E-3</v>
      </c>
      <c r="I29">
        <v>1.1317939417487374E-3</v>
      </c>
      <c r="K29">
        <f t="shared" si="1"/>
        <v>3.4318149131462453E-3</v>
      </c>
      <c r="M29" s="9">
        <f t="shared" si="2"/>
        <v>5.8581694351958147E-2</v>
      </c>
      <c r="Q29">
        <v>1.5</v>
      </c>
      <c r="R29" s="9">
        <f t="shared" si="3"/>
        <v>3.787638831045307E-2</v>
      </c>
      <c r="V29">
        <f t="shared" si="4"/>
        <v>0.13445135716170686</v>
      </c>
    </row>
    <row r="30" spans="1:22" x14ac:dyDescent="0.3">
      <c r="A30">
        <v>1.6</v>
      </c>
      <c r="B30">
        <f t="shared" si="0"/>
        <v>-0.60000000000000009</v>
      </c>
      <c r="H30">
        <v>2.6433820554753939E-3</v>
      </c>
      <c r="I30">
        <v>7.5984687728069232E-4</v>
      </c>
      <c r="K30">
        <f t="shared" si="1"/>
        <v>3.7735031623922152E-3</v>
      </c>
      <c r="M30" s="9">
        <f t="shared" si="2"/>
        <v>6.1428846337793247E-2</v>
      </c>
      <c r="R30" s="9">
        <f t="shared" si="3"/>
        <v>3.5227334608835079E-2</v>
      </c>
      <c r="V30">
        <f t="shared" si="4"/>
        <v>8.5095763968776258E-2</v>
      </c>
    </row>
    <row r="31" spans="1:22" x14ac:dyDescent="0.3">
      <c r="A31">
        <v>1.7</v>
      </c>
      <c r="B31">
        <f t="shared" si="0"/>
        <v>-0.7</v>
      </c>
      <c r="H31">
        <v>2.6216228549370457E-3</v>
      </c>
      <c r="I31">
        <v>3.8789981281264589E-4</v>
      </c>
      <c r="K31">
        <f t="shared" si="1"/>
        <v>4.1852289844241256E-3</v>
      </c>
      <c r="M31" s="9">
        <f t="shared" si="2"/>
        <v>6.4693345750734876E-2</v>
      </c>
      <c r="R31" s="9">
        <f t="shared" si="3"/>
        <v>3.2578280907217094E-2</v>
      </c>
      <c r="V31">
        <f t="shared" si="4"/>
        <v>3.985388106454222E-2</v>
      </c>
    </row>
    <row r="32" spans="1:22" x14ac:dyDescent="0.3">
      <c r="A32">
        <v>1.8</v>
      </c>
      <c r="B32">
        <f t="shared" si="0"/>
        <v>-0.8</v>
      </c>
      <c r="H32">
        <v>2.5998636543986971E-3</v>
      </c>
      <c r="I32">
        <v>1.5952748344599463E-5</v>
      </c>
      <c r="K32">
        <f t="shared" si="1"/>
        <v>4.6669923792419755E-3</v>
      </c>
      <c r="M32" s="9">
        <f t="shared" si="2"/>
        <v>6.8315389036746152E-2</v>
      </c>
      <c r="R32" s="9">
        <f t="shared" si="3"/>
        <v>2.9929227205599089E-2</v>
      </c>
      <c r="V32">
        <f t="shared" si="4"/>
        <v>-1.0359714758096726E-3</v>
      </c>
    </row>
    <row r="33" spans="1:22" x14ac:dyDescent="0.3">
      <c r="A33">
        <v>1.9</v>
      </c>
      <c r="B33">
        <f t="shared" si="0"/>
        <v>-0.89999999999999991</v>
      </c>
      <c r="H33">
        <v>2.5781044538603494E-3</v>
      </c>
      <c r="I33">
        <v>-3.559943161234461E-4</v>
      </c>
      <c r="K33">
        <f t="shared" si="1"/>
        <v>5.218793346845765E-3</v>
      </c>
      <c r="M33" s="9">
        <f t="shared" si="2"/>
        <v>7.2241216399267283E-2</v>
      </c>
      <c r="R33" s="9">
        <f t="shared" si="3"/>
        <v>2.7280173503981098E-2</v>
      </c>
      <c r="V33">
        <f t="shared" si="4"/>
        <v>-3.7649234489447042E-2</v>
      </c>
    </row>
    <row r="34" spans="1:22" x14ac:dyDescent="0.3">
      <c r="A34">
        <v>2</v>
      </c>
      <c r="B34">
        <f t="shared" si="0"/>
        <v>-1</v>
      </c>
      <c r="H34">
        <v>2.5563452533220008E-3</v>
      </c>
      <c r="I34">
        <v>-7.2794138059149253E-4</v>
      </c>
      <c r="K34">
        <f t="shared" si="1"/>
        <v>5.840631887235494E-3</v>
      </c>
      <c r="M34" s="9">
        <f t="shared" si="2"/>
        <v>7.6424026897537231E-2</v>
      </c>
      <c r="Q34">
        <v>2</v>
      </c>
      <c r="R34" s="9">
        <f t="shared" si="3"/>
        <v>2.4631119802363113E-2</v>
      </c>
      <c r="V34">
        <f t="shared" si="4"/>
        <v>-7.0251207841154698E-2</v>
      </c>
    </row>
    <row r="35" spans="1:22" x14ac:dyDescent="0.3">
      <c r="A35">
        <v>2.1</v>
      </c>
      <c r="B35">
        <f t="shared" si="0"/>
        <v>-1.1000000000000001</v>
      </c>
      <c r="H35">
        <v>2.5345860527836521E-3</v>
      </c>
      <c r="I35">
        <v>-1.099888445059539E-3</v>
      </c>
      <c r="K35">
        <f t="shared" si="1"/>
        <v>6.5325080004111627E-3</v>
      </c>
      <c r="M35" s="9">
        <f t="shared" si="2"/>
        <v>8.0823932101891469E-2</v>
      </c>
      <c r="R35" s="9">
        <f t="shared" si="3"/>
        <v>2.1982066100745129E-2</v>
      </c>
      <c r="V35">
        <f t="shared" si="4"/>
        <v>-9.9202472469997929E-2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90" zoomScaleNormal="90" workbookViewId="0">
      <selection activeCell="P23" sqref="P23"/>
    </sheetView>
  </sheetViews>
  <sheetFormatPr defaultRowHeight="15.6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Cov</vt:lpstr>
      <vt:lpstr>GMV</vt:lpstr>
      <vt:lpstr>MVE</vt:lpstr>
      <vt:lpstr>CovGMV_MVE</vt:lpstr>
      <vt:lpstr>Analysis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Marshall Farrier</cp:lastModifiedBy>
  <cp:lastPrinted>2016-10-06T02:34:14Z</cp:lastPrinted>
  <dcterms:created xsi:type="dcterms:W3CDTF">2016-08-25T21:59:06Z</dcterms:created>
  <dcterms:modified xsi:type="dcterms:W3CDTF">2016-11-24T08:16:50Z</dcterms:modified>
</cp:coreProperties>
</file>