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wk01\"/>
    </mc:Choice>
  </mc:AlternateContent>
  <bookViews>
    <workbookView xWindow="0" yWindow="0" windowWidth="17232" windowHeight="8364" activeTab="1"/>
  </bookViews>
  <sheets>
    <sheet name="Stats" sheetId="1" r:id="rId1"/>
    <sheet name="Analysis" sheetId="4" r:id="rId2"/>
    <sheet name="Chart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7" i="4" l="1"/>
  <c r="O67" i="4"/>
  <c r="N67" i="4"/>
  <c r="G74" i="4"/>
  <c r="H74" i="4"/>
  <c r="I74" i="4"/>
  <c r="F7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73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7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7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73" i="4"/>
  <c r="H66" i="4"/>
  <c r="I66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6" i="4"/>
  <c r="G66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6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6" i="4"/>
  <c r="H4" i="4"/>
  <c r="I4" i="4"/>
  <c r="P4" i="4"/>
  <c r="G4" i="4"/>
  <c r="O4" i="4"/>
  <c r="N4" i="4"/>
  <c r="I75" i="4"/>
  <c r="I76" i="4"/>
  <c r="I80" i="4"/>
  <c r="H75" i="4"/>
  <c r="H76" i="4"/>
  <c r="H80" i="4"/>
  <c r="G75" i="4"/>
  <c r="G76" i="4"/>
  <c r="G80" i="4"/>
  <c r="F75" i="4"/>
  <c r="F76" i="4"/>
  <c r="F80" i="4"/>
  <c r="I67" i="4"/>
  <c r="I79" i="4"/>
  <c r="H67" i="4"/>
  <c r="H79" i="4"/>
  <c r="G67" i="4"/>
  <c r="G79" i="4"/>
  <c r="F66" i="4"/>
  <c r="F67" i="4"/>
  <c r="F79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9" i="4"/>
  <c r="M70" i="4"/>
  <c r="M72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9" i="4"/>
  <c r="L70" i="4"/>
  <c r="L7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9" i="4"/>
  <c r="K70" i="4"/>
  <c r="K7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9" i="4"/>
  <c r="J70" i="4"/>
  <c r="J72" i="4"/>
  <c r="M71" i="4"/>
  <c r="L71" i="4"/>
  <c r="K71" i="4"/>
  <c r="J71" i="4"/>
  <c r="M4" i="4"/>
  <c r="L4" i="4"/>
  <c r="K4" i="4"/>
  <c r="F4" i="4"/>
  <c r="J4" i="4"/>
  <c r="G79" i="1"/>
  <c r="H79" i="1"/>
  <c r="I79" i="1"/>
  <c r="F79" i="1"/>
  <c r="G78" i="1"/>
  <c r="H78" i="1"/>
  <c r="I78" i="1"/>
  <c r="F78" i="1"/>
  <c r="G75" i="1"/>
  <c r="H75" i="1"/>
  <c r="I75" i="1"/>
  <c r="F75" i="1"/>
  <c r="G74" i="1"/>
  <c r="H74" i="1"/>
  <c r="I74" i="1"/>
  <c r="F74" i="1"/>
  <c r="K72" i="1"/>
  <c r="L72" i="1"/>
  <c r="M72" i="1"/>
  <c r="J72" i="1"/>
  <c r="K71" i="1"/>
  <c r="L71" i="1"/>
  <c r="M71" i="1"/>
  <c r="J71" i="1"/>
  <c r="K70" i="1"/>
  <c r="L70" i="1"/>
  <c r="M70" i="1"/>
  <c r="J70" i="1"/>
  <c r="M69" i="1"/>
  <c r="L69" i="1"/>
  <c r="K69" i="1"/>
  <c r="J6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I4" i="1"/>
  <c r="G4" i="1"/>
  <c r="H4" i="1"/>
  <c r="F4" i="1"/>
</calcChain>
</file>

<file path=xl/sharedStrings.xml><?xml version="1.0" encoding="utf-8"?>
<sst xmlns="http://schemas.openxmlformats.org/spreadsheetml/2006/main" count="83" uniqueCount="32">
  <si>
    <t>Adjusted closing prices</t>
  </si>
  <si>
    <t>Date</t>
  </si>
  <si>
    <t>S&amp;P 500</t>
  </si>
  <si>
    <t>MSFT</t>
  </si>
  <si>
    <t>WBA</t>
  </si>
  <si>
    <t>TSLA</t>
  </si>
  <si>
    <t>SP_Ret</t>
  </si>
  <si>
    <t>MSFT_Ret</t>
  </si>
  <si>
    <t>WBA_Ret</t>
  </si>
  <si>
    <t>TSLA_Ret</t>
  </si>
  <si>
    <t>Ave Monthly Ret</t>
  </si>
  <si>
    <t>Ave Annual Ret</t>
  </si>
  <si>
    <t>Ave Annual Geometric</t>
  </si>
  <si>
    <t>Monthly Std Dev</t>
  </si>
  <si>
    <t>Annualized Volatility</t>
  </si>
  <si>
    <t>SP_GR</t>
  </si>
  <si>
    <t>MSFT_GR</t>
  </si>
  <si>
    <t>WBA_GR</t>
  </si>
  <si>
    <t>TSLA_GR</t>
  </si>
  <si>
    <t>Ave Mly GrossGeo</t>
  </si>
  <si>
    <t>Ave Mly Geo</t>
  </si>
  <si>
    <t>Ave Ann Geo 2</t>
  </si>
  <si>
    <t>Mean annual return</t>
  </si>
  <si>
    <t>Annual std dev</t>
  </si>
  <si>
    <t>Statistic</t>
  </si>
  <si>
    <t>MWCov</t>
  </si>
  <si>
    <t>MTCov</t>
  </si>
  <si>
    <t>WTCov</t>
  </si>
  <si>
    <t>Covariance</t>
  </si>
  <si>
    <t>Correlation</t>
  </si>
  <si>
    <t>Monthly variance</t>
  </si>
  <si>
    <t>sqrtMonthlyVar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</si>
</sst>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-yyyy"/>
    <numFmt numFmtId="165" formatCode="0.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2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mm\-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%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numFmt numFmtId="166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mm\-yyyy"/>
      <alignment horizontal="righ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Volatility vs.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F3DC55-5698-42FC-8531-06D852070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319-462D-A904-E2A05B8A08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B27480-8BC3-4769-9883-D1672B2BC4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319-462D-A904-E2A05B8A08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668235-8D6E-4705-92FB-BD8F17AB34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319-462D-A904-E2A05B8A08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26131F-A6C9-45EA-86BB-EF8139D86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319-462D-A904-E2A05B8A08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Stats!$F$79:$I$79</c:f>
              <c:numCache>
                <c:formatCode>0.000%</c:formatCode>
                <c:ptCount val="4"/>
                <c:pt idx="0">
                  <c:v>0.11698490718087254</c:v>
                </c:pt>
                <c:pt idx="1">
                  <c:v>0.2183183317806813</c:v>
                </c:pt>
                <c:pt idx="2">
                  <c:v>0.25913912637897696</c:v>
                </c:pt>
                <c:pt idx="3">
                  <c:v>0.57613262143263611</c:v>
                </c:pt>
              </c:numCache>
            </c:numRef>
          </c:xVal>
          <c:yVal>
            <c:numRef>
              <c:f>Stats!$F$78:$I$78</c:f>
              <c:numCache>
                <c:formatCode>0.000%</c:formatCode>
                <c:ptCount val="4"/>
                <c:pt idx="0">
                  <c:v>0.10420781468936183</c:v>
                </c:pt>
                <c:pt idx="1">
                  <c:v>0.18873537091643858</c:v>
                </c:pt>
                <c:pt idx="2">
                  <c:v>0.21161829816972752</c:v>
                </c:pt>
                <c:pt idx="3">
                  <c:v>0.58520210740140977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Stats!$F$77:$I$77</c15:f>
                <c15:dlblRangeCache>
                  <c:ptCount val="4"/>
                  <c:pt idx="0">
                    <c:v>S&amp;P 500</c:v>
                  </c:pt>
                  <c:pt idx="1">
                    <c:v>MSFT</c:v>
                  </c:pt>
                  <c:pt idx="2">
                    <c:v>WBA</c:v>
                  </c:pt>
                  <c:pt idx="3">
                    <c:v>TSLA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19-462D-A904-E2A05B8A081B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84090815"/>
        <c:axId val="796805215"/>
      </c:scatterChart>
      <c:valAx>
        <c:axId val="7840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05215"/>
        <c:crosses val="autoZero"/>
        <c:crossBetween val="midCat"/>
      </c:valAx>
      <c:valAx>
        <c:axId val="79680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09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403860</xdr:colOff>
      <xdr:row>32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B73AA0-9A95-4DB1-9DAB-63D20923D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M64" headerRowDxfId="77" dataDxfId="75" headerRowBorderDxfId="76" tableBorderDxfId="74">
  <autoFilter ref="A3:M64"/>
  <tableColumns count="13">
    <tableColumn id="1" name="Date" totalsRowLabel="Ave Monthly" dataDxfId="73" totalsRowDxfId="72"/>
    <tableColumn id="2" name="S&amp;P 500" dataDxfId="71" totalsRowDxfId="70"/>
    <tableColumn id="3" name="MSFT" dataDxfId="69" totalsRowDxfId="68"/>
    <tableColumn id="4" name="WBA" dataDxfId="67" totalsRowDxfId="66"/>
    <tableColumn id="5" name="TSLA" dataDxfId="65" totalsRowDxfId="64"/>
    <tableColumn id="6" name="SP_Ret" totalsRowFunction="custom" dataDxfId="63" totalsRowDxfId="62" dataCellStyle="Percent">
      <calculatedColumnFormula>(B4-B3)/B3</calculatedColumnFormula>
      <totalsRowFormula>AVERAGE(F$5:F$64)</totalsRowFormula>
    </tableColumn>
    <tableColumn id="7" name="MSFT_Ret" totalsRowFunction="custom" dataDxfId="61" totalsRowDxfId="60" dataCellStyle="Percent">
      <calculatedColumnFormula>(C4-C3)/C3</calculatedColumnFormula>
      <totalsRowFormula>AVERAGE(G$5:G$64)</totalsRowFormula>
    </tableColumn>
    <tableColumn id="8" name="WBA_Ret" totalsRowFunction="custom" dataDxfId="59" totalsRowDxfId="58" dataCellStyle="Percent">
      <calculatedColumnFormula>(D4-D3)/D3</calculatedColumnFormula>
      <totalsRowFormula>AVERAGE(H$5:H$64)</totalsRowFormula>
    </tableColumn>
    <tableColumn id="9" name="TSLA_Ret" totalsRowFunction="custom" dataDxfId="57" totalsRowDxfId="56" dataCellStyle="Percent">
      <calculatedColumnFormula>(E4-E3)/E3</calculatedColumnFormula>
      <totalsRowFormula>AVERAGE(I$5:I$64)</totalsRowFormula>
    </tableColumn>
    <tableColumn id="10" name="SP_GR" dataDxfId="55" totalsRowDxfId="54" dataCellStyle="Percent">
      <calculatedColumnFormula>F4+1</calculatedColumnFormula>
    </tableColumn>
    <tableColumn id="11" name="MSFT_GR" dataDxfId="53" totalsRowDxfId="52" dataCellStyle="Percent">
      <calculatedColumnFormula>G4+1</calculatedColumnFormula>
    </tableColumn>
    <tableColumn id="12" name="WBA_GR" dataDxfId="51" totalsRowDxfId="50" dataCellStyle="Percent">
      <calculatedColumnFormula>H4+1</calculatedColumnFormula>
    </tableColumn>
    <tableColumn id="13" name="TSLA_GR" dataDxfId="49" totalsRowDxfId="48" dataCellStyle="Percent">
      <calculatedColumnFormula>I4+1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77:I79" totalsRowShown="0" headerRowDxfId="47" dataDxfId="46" headerRowCellStyle="Percent" dataCellStyle="Percent">
  <autoFilter ref="E77:I79"/>
  <tableColumns count="5">
    <tableColumn id="1" name="Statistic"/>
    <tableColumn id="2" name="S&amp;P 500" dataDxfId="45" dataCellStyle="Percent">
      <calculatedColumnFormula>F74</calculatedColumnFormula>
    </tableColumn>
    <tableColumn id="3" name="MSFT" dataDxfId="44" dataCellStyle="Percent">
      <calculatedColumnFormula>G74</calculatedColumnFormula>
    </tableColumn>
    <tableColumn id="4" name="WBA" dataDxfId="43" dataCellStyle="Percent">
      <calculatedColumnFormula>H74</calculatedColumnFormula>
    </tableColumn>
    <tableColumn id="5" name="TSLA" dataDxfId="42" dataCellStyle="Percent">
      <calculatedColumnFormula>I74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14" displayName="Table14" ref="A3:P64" headerRowDxfId="41" dataDxfId="39" headerRowBorderDxfId="40" tableBorderDxfId="38">
  <autoFilter ref="A3:P64"/>
  <tableColumns count="16">
    <tableColumn id="1" name="Date" totalsRowLabel="Ave Monthly" dataDxfId="37" totalsRowDxfId="36"/>
    <tableColumn id="2" name="S&amp;P 500" dataDxfId="35" totalsRowDxfId="34"/>
    <tableColumn id="3" name="MSFT" dataDxfId="33" totalsRowDxfId="32"/>
    <tableColumn id="4" name="WBA" dataDxfId="31" totalsRowDxfId="30"/>
    <tableColumn id="5" name="TSLA" dataDxfId="29" totalsRowDxfId="28"/>
    <tableColumn id="6" name="SP_Ret" totalsRowFunction="custom" dataDxfId="27" totalsRowDxfId="26" dataCellStyle="Percent">
      <calculatedColumnFormula>(B4-B3)/B3</calculatedColumnFormula>
      <totalsRowFormula>AVERAGE(F$5:F$64)</totalsRowFormula>
    </tableColumn>
    <tableColumn id="7" name="MSFT_Ret" totalsRowFunction="custom" dataDxfId="25" totalsRowDxfId="24" dataCellStyle="Percent">
      <calculatedColumnFormula>(C4-C3)/C3</calculatedColumnFormula>
      <totalsRowFormula>AVERAGE(G$5:G$64)</totalsRowFormula>
    </tableColumn>
    <tableColumn id="8" name="WBA_Ret" totalsRowFunction="custom" dataDxfId="23" totalsRowDxfId="22" dataCellStyle="Percent">
      <calculatedColumnFormula>(D4-D3)/D3</calculatedColumnFormula>
      <totalsRowFormula>AVERAGE(H$5:H$64)</totalsRowFormula>
    </tableColumn>
    <tableColumn id="9" name="TSLA_Ret" totalsRowFunction="custom" dataDxfId="21" totalsRowDxfId="20" dataCellStyle="Percent">
      <calculatedColumnFormula>(E4-E3)/E3</calculatedColumnFormula>
      <totalsRowFormula>AVERAGE(I$5:I$64)</totalsRowFormula>
    </tableColumn>
    <tableColumn id="10" name="SP_GR" dataDxfId="19" totalsRowDxfId="18" dataCellStyle="Percent">
      <calculatedColumnFormula>F4+1</calculatedColumnFormula>
    </tableColumn>
    <tableColumn id="11" name="MSFT_GR" dataDxfId="17" totalsRowDxfId="16" dataCellStyle="Percent">
      <calculatedColumnFormula>G4+1</calculatedColumnFormula>
    </tableColumn>
    <tableColumn id="12" name="WBA_GR" dataDxfId="15" totalsRowDxfId="14" dataCellStyle="Percent">
      <calculatedColumnFormula>H4+1</calculatedColumnFormula>
    </tableColumn>
    <tableColumn id="13" name="TSLA_GR" dataDxfId="13" totalsRowDxfId="12" dataCellStyle="Percent">
      <calculatedColumnFormula>I4+1</calculatedColumnFormula>
    </tableColumn>
    <tableColumn id="14" name="MWCov" dataDxfId="11" totalsRowDxfId="10" dataCellStyle="Percent">
      <calculatedColumnFormula>($G4-$G$66)*($H4-$H$66)</calculatedColumnFormula>
    </tableColumn>
    <tableColumn id="15" name="MTCov" dataDxfId="9" totalsRowDxfId="8" dataCellStyle="Percent">
      <calculatedColumnFormula>($G4-$G$66)*($I4-$I$66)</calculatedColumnFormula>
    </tableColumn>
    <tableColumn id="16" name="WTCov" dataDxfId="7" totalsRowDxfId="6" dataCellStyle="Percent">
      <calculatedColumnFormula>($H4-$H$66)*($I4-$I$66)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E78:I80" totalsRowShown="0" headerRowDxfId="5" dataDxfId="4" headerRowCellStyle="Percent" dataCellStyle="Percent">
  <autoFilter ref="E78:I80"/>
  <tableColumns count="5">
    <tableColumn id="1" name="Statistic"/>
    <tableColumn id="2" name="S&amp;P 500" dataDxfId="3" dataCellStyle="Percent">
      <calculatedColumnFormula>F75</calculatedColumnFormula>
    </tableColumn>
    <tableColumn id="3" name="MSFT" dataDxfId="2" dataCellStyle="Percent">
      <calculatedColumnFormula>G75</calculatedColumnFormula>
    </tableColumn>
    <tableColumn id="4" name="WBA" dataDxfId="1" dataCellStyle="Percent">
      <calculatedColumnFormula>H75</calculatedColumnFormula>
    </tableColumn>
    <tableColumn id="5" name="TSLA" dataDxfId="0" dataCellStyle="Percent">
      <calculatedColumnFormula>I75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RowHeight="14.4" x14ac:dyDescent="0.3"/>
  <cols>
    <col min="1" max="1" width="20.44140625" bestFit="1" customWidth="1"/>
    <col min="2" max="2" width="12.44140625" bestFit="1" customWidth="1"/>
    <col min="3" max="3" width="10.109375" bestFit="1" customWidth="1"/>
    <col min="4" max="4" width="9.5546875" bestFit="1" customWidth="1"/>
    <col min="5" max="5" width="18.109375" customWidth="1"/>
    <col min="6" max="6" width="11.33203125" style="9" bestFit="1" customWidth="1"/>
    <col min="7" max="7" width="13.88671875" style="9" bestFit="1" customWidth="1"/>
    <col min="8" max="9" width="13.33203125" style="9" bestFit="1" customWidth="1"/>
    <col min="10" max="10" width="20.21875" style="9" bestFit="1" customWidth="1"/>
    <col min="11" max="11" width="13.44140625" bestFit="1" customWidth="1"/>
    <col min="12" max="13" width="12.88671875" bestFit="1" customWidth="1"/>
  </cols>
  <sheetData>
    <row r="1" spans="1:13" x14ac:dyDescent="0.3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7" t="s">
        <v>2</v>
      </c>
      <c r="G1" s="8" t="s">
        <v>3</v>
      </c>
      <c r="H1" s="8" t="s">
        <v>4</v>
      </c>
      <c r="I1" s="7" t="s">
        <v>5</v>
      </c>
    </row>
    <row r="2" spans="1:13" x14ac:dyDescent="0.3">
      <c r="A2" s="12" t="s">
        <v>0</v>
      </c>
      <c r="B2" s="12"/>
      <c r="C2" s="12"/>
      <c r="D2" s="12"/>
      <c r="E2" s="12"/>
    </row>
    <row r="3" spans="1:13" x14ac:dyDescent="0.3">
      <c r="A3" s="5" t="s">
        <v>1</v>
      </c>
      <c r="B3" s="5" t="s">
        <v>2</v>
      </c>
      <c r="C3" s="6" t="s">
        <v>3</v>
      </c>
      <c r="D3" s="6" t="s">
        <v>4</v>
      </c>
      <c r="E3" s="5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15</v>
      </c>
      <c r="K3" s="5" t="s">
        <v>16</v>
      </c>
      <c r="L3" s="5" t="s">
        <v>17</v>
      </c>
      <c r="M3" s="5" t="s">
        <v>18</v>
      </c>
    </row>
    <row r="4" spans="1:13" x14ac:dyDescent="0.3">
      <c r="A4" s="3">
        <v>40513</v>
      </c>
      <c r="B4" s="4">
        <v>1257.6400149999999</v>
      </c>
      <c r="C4" s="4">
        <v>23.976344999999998</v>
      </c>
      <c r="D4" s="4">
        <v>34.562576</v>
      </c>
      <c r="E4" s="4">
        <v>26.629999000000002</v>
      </c>
      <c r="F4" s="11" t="e">
        <f t="shared" ref="F4:F35" si="0">(B4-B3)/B3</f>
        <v>#VALUE!</v>
      </c>
      <c r="G4" s="11" t="e">
        <f t="shared" ref="G4:G35" si="1">(C4-C3)/C3</f>
        <v>#VALUE!</v>
      </c>
      <c r="H4" s="11" t="e">
        <f t="shared" ref="H4:H35" si="2">(D4-D3)/D3</f>
        <v>#VALUE!</v>
      </c>
      <c r="I4" s="11" t="e">
        <f t="shared" ref="I4:I35" si="3">(E4-E3)/E3</f>
        <v>#VALUE!</v>
      </c>
      <c r="J4" s="11" t="e">
        <f t="shared" ref="J4:J35" si="4">F4+1</f>
        <v>#VALUE!</v>
      </c>
      <c r="K4" s="11" t="e">
        <f t="shared" ref="K4:K35" si="5">G4+1</f>
        <v>#VALUE!</v>
      </c>
      <c r="L4" s="11" t="e">
        <f t="shared" ref="L4:L35" si="6">H4+1</f>
        <v>#VALUE!</v>
      </c>
      <c r="M4" s="11" t="e">
        <f t="shared" ref="M4:M35" si="7">I4+1</f>
        <v>#VALUE!</v>
      </c>
    </row>
    <row r="5" spans="1:13" x14ac:dyDescent="0.3">
      <c r="A5" s="3">
        <v>40546</v>
      </c>
      <c r="B5" s="4">
        <v>1286.119995</v>
      </c>
      <c r="C5" s="4">
        <v>23.821714</v>
      </c>
      <c r="D5" s="4">
        <v>35.875526000000001</v>
      </c>
      <c r="E5" s="4">
        <v>24.1</v>
      </c>
      <c r="F5" s="11">
        <f t="shared" si="0"/>
        <v>2.2645573980086878E-2</v>
      </c>
      <c r="G5" s="11">
        <f t="shared" si="1"/>
        <v>-6.4493149393703847E-3</v>
      </c>
      <c r="H5" s="11">
        <f t="shared" si="2"/>
        <v>3.7987619904257156E-2</v>
      </c>
      <c r="I5" s="11">
        <f t="shared" si="3"/>
        <v>-9.5005598761006338E-2</v>
      </c>
      <c r="J5" s="11">
        <f t="shared" si="4"/>
        <v>1.0226455739800868</v>
      </c>
      <c r="K5" s="11">
        <f t="shared" si="5"/>
        <v>0.9935506850606296</v>
      </c>
      <c r="L5" s="11">
        <f t="shared" si="6"/>
        <v>1.0379876199042573</v>
      </c>
      <c r="M5" s="11">
        <f t="shared" si="7"/>
        <v>0.90499440123899366</v>
      </c>
    </row>
    <row r="6" spans="1:13" x14ac:dyDescent="0.3">
      <c r="A6" s="3">
        <v>40575</v>
      </c>
      <c r="B6" s="4">
        <v>1327.219971</v>
      </c>
      <c r="C6" s="4">
        <v>22.96876</v>
      </c>
      <c r="D6" s="4">
        <v>38.607776999999999</v>
      </c>
      <c r="E6" s="4">
        <v>23.889999</v>
      </c>
      <c r="F6" s="11">
        <f t="shared" si="0"/>
        <v>3.1956564052952129E-2</v>
      </c>
      <c r="G6" s="11">
        <f t="shared" si="1"/>
        <v>-3.5805735892891689E-2</v>
      </c>
      <c r="H6" s="11">
        <f t="shared" si="2"/>
        <v>7.6159189972573441E-2</v>
      </c>
      <c r="I6" s="11">
        <f t="shared" si="3"/>
        <v>-8.7137344398341022E-3</v>
      </c>
      <c r="J6" s="11">
        <f t="shared" si="4"/>
        <v>1.0319565640529522</v>
      </c>
      <c r="K6" s="11">
        <f t="shared" si="5"/>
        <v>0.96419426410710829</v>
      </c>
      <c r="L6" s="11">
        <f t="shared" si="6"/>
        <v>1.0761591899725735</v>
      </c>
      <c r="M6" s="11">
        <f t="shared" si="7"/>
        <v>0.99128626556016586</v>
      </c>
    </row>
    <row r="7" spans="1:13" x14ac:dyDescent="0.3">
      <c r="A7" s="3">
        <v>40603</v>
      </c>
      <c r="B7" s="4">
        <v>1325.829956</v>
      </c>
      <c r="C7" s="4">
        <v>21.940435000000001</v>
      </c>
      <c r="D7" s="4">
        <v>35.757179000000001</v>
      </c>
      <c r="E7" s="4">
        <v>27.75</v>
      </c>
      <c r="F7" s="11">
        <f t="shared" si="0"/>
        <v>-1.0473132038185315E-3</v>
      </c>
      <c r="G7" s="11">
        <f t="shared" si="1"/>
        <v>-4.477059275293916E-2</v>
      </c>
      <c r="H7" s="11">
        <f t="shared" si="2"/>
        <v>-7.3834813125863166E-2</v>
      </c>
      <c r="I7" s="11">
        <f t="shared" si="3"/>
        <v>0.1615739289064014</v>
      </c>
      <c r="J7" s="11">
        <f t="shared" si="4"/>
        <v>0.99895268679618143</v>
      </c>
      <c r="K7" s="11">
        <f t="shared" si="5"/>
        <v>0.95522940724706085</v>
      </c>
      <c r="L7" s="11">
        <f t="shared" si="6"/>
        <v>0.92616518687413685</v>
      </c>
      <c r="M7" s="11">
        <f t="shared" si="7"/>
        <v>1.1615739289064013</v>
      </c>
    </row>
    <row r="8" spans="1:13" x14ac:dyDescent="0.3">
      <c r="A8" s="3">
        <v>40634</v>
      </c>
      <c r="B8" s="4">
        <v>1363.6099850000001</v>
      </c>
      <c r="C8" s="4">
        <v>22.398430000000001</v>
      </c>
      <c r="D8" s="4">
        <v>38.055477000000003</v>
      </c>
      <c r="E8" s="4">
        <v>27.6</v>
      </c>
      <c r="F8" s="11">
        <f t="shared" si="0"/>
        <v>2.8495380443795019E-2</v>
      </c>
      <c r="G8" s="11">
        <f t="shared" si="1"/>
        <v>2.0874472178878875E-2</v>
      </c>
      <c r="H8" s="11">
        <f t="shared" si="2"/>
        <v>6.4275148775019483E-2</v>
      </c>
      <c r="I8" s="11">
        <f t="shared" si="3"/>
        <v>-5.4054054054053545E-3</v>
      </c>
      <c r="J8" s="11">
        <f t="shared" si="4"/>
        <v>1.0284953804437951</v>
      </c>
      <c r="K8" s="11">
        <f t="shared" si="5"/>
        <v>1.0208744721788789</v>
      </c>
      <c r="L8" s="11">
        <f t="shared" si="6"/>
        <v>1.0642751487750195</v>
      </c>
      <c r="M8" s="11">
        <f t="shared" si="7"/>
        <v>0.99459459459459465</v>
      </c>
    </row>
    <row r="9" spans="1:13" x14ac:dyDescent="0.3">
      <c r="A9" s="3">
        <v>40665</v>
      </c>
      <c r="B9" s="4">
        <v>1345.1999510000001</v>
      </c>
      <c r="C9" s="4">
        <v>21.753724999999999</v>
      </c>
      <c r="D9" s="4">
        <v>39.020256000000003</v>
      </c>
      <c r="E9" s="4">
        <v>30.139999</v>
      </c>
      <c r="F9" s="11">
        <f t="shared" si="0"/>
        <v>-1.3500952766930637E-2</v>
      </c>
      <c r="G9" s="11">
        <f t="shared" si="1"/>
        <v>-2.8783490628584318E-2</v>
      </c>
      <c r="H9" s="11">
        <f t="shared" si="2"/>
        <v>2.5351909266568908E-2</v>
      </c>
      <c r="I9" s="11">
        <f t="shared" si="3"/>
        <v>9.2028949275362246E-2</v>
      </c>
      <c r="J9" s="11">
        <f t="shared" si="4"/>
        <v>0.98649904723306936</v>
      </c>
      <c r="K9" s="11">
        <f t="shared" si="5"/>
        <v>0.97121650937141568</v>
      </c>
      <c r="L9" s="11">
        <f t="shared" si="6"/>
        <v>1.0253519092665688</v>
      </c>
      <c r="M9" s="11">
        <f t="shared" si="7"/>
        <v>1.0920289492753623</v>
      </c>
    </row>
    <row r="10" spans="1:13" x14ac:dyDescent="0.3">
      <c r="A10" s="3">
        <v>40695</v>
      </c>
      <c r="B10" s="4">
        <v>1320.6400149999999</v>
      </c>
      <c r="C10" s="4">
        <v>22.614826000000001</v>
      </c>
      <c r="D10" s="4">
        <v>37.973872999999998</v>
      </c>
      <c r="E10" s="4">
        <v>29.129999000000002</v>
      </c>
      <c r="F10" s="11">
        <f t="shared" si="0"/>
        <v>-1.8257461265697078E-2</v>
      </c>
      <c r="G10" s="11">
        <f t="shared" si="1"/>
        <v>3.9584071233777274E-2</v>
      </c>
      <c r="H10" s="11">
        <f t="shared" si="2"/>
        <v>-2.6816405304978155E-2</v>
      </c>
      <c r="I10" s="11">
        <f t="shared" si="3"/>
        <v>-3.3510286446923838E-2</v>
      </c>
      <c r="J10" s="11">
        <f t="shared" si="4"/>
        <v>0.98174253873430295</v>
      </c>
      <c r="K10" s="11">
        <f t="shared" si="5"/>
        <v>1.0395840712337772</v>
      </c>
      <c r="L10" s="11">
        <f t="shared" si="6"/>
        <v>0.9731835946950218</v>
      </c>
      <c r="M10" s="11">
        <f t="shared" si="7"/>
        <v>0.96648971355307611</v>
      </c>
    </row>
    <row r="11" spans="1:13" x14ac:dyDescent="0.3">
      <c r="A11" s="3">
        <v>40725</v>
      </c>
      <c r="B11" s="4">
        <v>1292.280029</v>
      </c>
      <c r="C11" s="4">
        <v>23.832547999999999</v>
      </c>
      <c r="D11" s="4">
        <v>34.915215000000003</v>
      </c>
      <c r="E11" s="4">
        <v>28.17</v>
      </c>
      <c r="F11" s="11">
        <f t="shared" si="0"/>
        <v>-2.1474425791952044E-2</v>
      </c>
      <c r="G11" s="11">
        <f t="shared" si="1"/>
        <v>5.3846180377421358E-2</v>
      </c>
      <c r="H11" s="11">
        <f t="shared" si="2"/>
        <v>-8.0546379875447369E-2</v>
      </c>
      <c r="I11" s="11">
        <f t="shared" si="3"/>
        <v>-3.2955682559412371E-2</v>
      </c>
      <c r="J11" s="11">
        <f t="shared" si="4"/>
        <v>0.97852557420804798</v>
      </c>
      <c r="K11" s="11">
        <f t="shared" si="5"/>
        <v>1.0538461803774213</v>
      </c>
      <c r="L11" s="11">
        <f t="shared" si="6"/>
        <v>0.91945362012455267</v>
      </c>
      <c r="M11" s="11">
        <f t="shared" si="7"/>
        <v>0.96704431744058761</v>
      </c>
    </row>
    <row r="12" spans="1:13" x14ac:dyDescent="0.3">
      <c r="A12" s="3">
        <v>40756</v>
      </c>
      <c r="B12" s="4">
        <v>1218.8900149999999</v>
      </c>
      <c r="C12" s="4">
        <v>23.28274</v>
      </c>
      <c r="D12" s="4">
        <v>31.681184999999999</v>
      </c>
      <c r="E12" s="4">
        <v>24.74</v>
      </c>
      <c r="F12" s="11">
        <f t="shared" si="0"/>
        <v>-5.6791107463597633E-2</v>
      </c>
      <c r="G12" s="11">
        <f t="shared" si="1"/>
        <v>-2.3069627301285568E-2</v>
      </c>
      <c r="H12" s="11">
        <f t="shared" si="2"/>
        <v>-9.2625235158941568E-2</v>
      </c>
      <c r="I12" s="11">
        <f t="shared" si="3"/>
        <v>-0.12176073837415702</v>
      </c>
      <c r="J12" s="11">
        <f t="shared" si="4"/>
        <v>0.94320889253640239</v>
      </c>
      <c r="K12" s="11">
        <f t="shared" si="5"/>
        <v>0.97693037269871441</v>
      </c>
      <c r="L12" s="11">
        <f t="shared" si="6"/>
        <v>0.90737476484105839</v>
      </c>
      <c r="M12" s="11">
        <f t="shared" si="7"/>
        <v>0.87823926162584298</v>
      </c>
    </row>
    <row r="13" spans="1:13" x14ac:dyDescent="0.3">
      <c r="A13" s="3">
        <v>40787</v>
      </c>
      <c r="B13" s="4">
        <v>1131.420044</v>
      </c>
      <c r="C13" s="4">
        <v>21.785992</v>
      </c>
      <c r="D13" s="4">
        <v>29.593699999999998</v>
      </c>
      <c r="E13" s="4">
        <v>24.389999</v>
      </c>
      <c r="F13" s="11">
        <f t="shared" si="0"/>
        <v>-7.1761988303760113E-2</v>
      </c>
      <c r="G13" s="11">
        <f t="shared" si="1"/>
        <v>-6.4285732692973427E-2</v>
      </c>
      <c r="H13" s="11">
        <f t="shared" si="2"/>
        <v>-6.5890369946704996E-2</v>
      </c>
      <c r="I13" s="11">
        <f t="shared" si="3"/>
        <v>-1.4147170573969237E-2</v>
      </c>
      <c r="J13" s="11">
        <f t="shared" si="4"/>
        <v>0.92823801169623987</v>
      </c>
      <c r="K13" s="11">
        <f t="shared" si="5"/>
        <v>0.93571426730702656</v>
      </c>
      <c r="L13" s="11">
        <f t="shared" si="6"/>
        <v>0.93410963005329495</v>
      </c>
      <c r="M13" s="11">
        <f t="shared" si="7"/>
        <v>0.98585282942603081</v>
      </c>
    </row>
    <row r="14" spans="1:13" x14ac:dyDescent="0.3">
      <c r="A14" s="3">
        <v>40819</v>
      </c>
      <c r="B14" s="4">
        <v>1253.3000489999999</v>
      </c>
      <c r="C14" s="4">
        <v>23.308996</v>
      </c>
      <c r="D14" s="4">
        <v>29.872633</v>
      </c>
      <c r="E14" s="4">
        <v>29.370000999999998</v>
      </c>
      <c r="F14" s="11">
        <f t="shared" si="0"/>
        <v>0.10772303853581013</v>
      </c>
      <c r="G14" s="11">
        <f t="shared" si="1"/>
        <v>6.9907489179285492E-2</v>
      </c>
      <c r="H14" s="11">
        <f t="shared" si="2"/>
        <v>9.4254182478028126E-3</v>
      </c>
      <c r="I14" s="11">
        <f t="shared" si="3"/>
        <v>0.2041821321927893</v>
      </c>
      <c r="J14" s="11">
        <f t="shared" si="4"/>
        <v>1.1077230385358101</v>
      </c>
      <c r="K14" s="11">
        <f t="shared" si="5"/>
        <v>1.0699074891792855</v>
      </c>
      <c r="L14" s="11">
        <f t="shared" si="6"/>
        <v>1.0094254182478029</v>
      </c>
      <c r="M14" s="11">
        <f t="shared" si="7"/>
        <v>1.2041821321927892</v>
      </c>
    </row>
    <row r="15" spans="1:13" x14ac:dyDescent="0.3">
      <c r="A15" s="3">
        <v>40848</v>
      </c>
      <c r="B15" s="4">
        <v>1246.959961</v>
      </c>
      <c r="C15" s="4">
        <v>22.558541999999999</v>
      </c>
      <c r="D15" s="4">
        <v>30.547604</v>
      </c>
      <c r="E15" s="4">
        <v>32.740001999999997</v>
      </c>
      <c r="F15" s="11">
        <f t="shared" si="0"/>
        <v>-5.0587151935872331E-3</v>
      </c>
      <c r="G15" s="11">
        <f t="shared" si="1"/>
        <v>-3.2195895524629259E-2</v>
      </c>
      <c r="H15" s="11">
        <f t="shared" si="2"/>
        <v>2.2594961749772755E-2</v>
      </c>
      <c r="I15" s="11">
        <f t="shared" si="3"/>
        <v>0.1147429651091942</v>
      </c>
      <c r="J15" s="11">
        <f t="shared" si="4"/>
        <v>0.99494128480641275</v>
      </c>
      <c r="K15" s="11">
        <f t="shared" si="5"/>
        <v>0.96780410447537069</v>
      </c>
      <c r="L15" s="11">
        <f t="shared" si="6"/>
        <v>1.0225949617497727</v>
      </c>
      <c r="M15" s="11">
        <f t="shared" si="7"/>
        <v>1.1147429651091942</v>
      </c>
    </row>
    <row r="16" spans="1:13" x14ac:dyDescent="0.3">
      <c r="A16" s="3">
        <v>40878</v>
      </c>
      <c r="B16" s="4">
        <v>1257.599976</v>
      </c>
      <c r="C16" s="4">
        <v>22.893656</v>
      </c>
      <c r="D16" s="4">
        <v>29.949697</v>
      </c>
      <c r="E16" s="4">
        <v>28.559999000000001</v>
      </c>
      <c r="F16" s="11">
        <f t="shared" si="0"/>
        <v>8.5327639481440794E-3</v>
      </c>
      <c r="G16" s="11">
        <f t="shared" si="1"/>
        <v>1.4855304035163301E-2</v>
      </c>
      <c r="H16" s="11">
        <f t="shared" si="2"/>
        <v>-1.9572958979041346E-2</v>
      </c>
      <c r="I16" s="11">
        <f t="shared" si="3"/>
        <v>-0.12767265560948945</v>
      </c>
      <c r="J16" s="11">
        <f t="shared" si="4"/>
        <v>1.0085327639481441</v>
      </c>
      <c r="K16" s="11">
        <f t="shared" si="5"/>
        <v>1.0148553040351633</v>
      </c>
      <c r="L16" s="11">
        <f t="shared" si="6"/>
        <v>0.98042704102095868</v>
      </c>
      <c r="M16" s="11">
        <f t="shared" si="7"/>
        <v>0.87232734439051052</v>
      </c>
    </row>
    <row r="17" spans="1:13" x14ac:dyDescent="0.3">
      <c r="A17" s="3">
        <v>40911</v>
      </c>
      <c r="B17" s="4">
        <v>1312.410034</v>
      </c>
      <c r="C17" s="4">
        <v>26.041976999999999</v>
      </c>
      <c r="D17" s="4">
        <v>30.221474000000001</v>
      </c>
      <c r="E17" s="4">
        <v>29.07</v>
      </c>
      <c r="F17" s="11">
        <f t="shared" si="0"/>
        <v>4.3583062218506295E-2</v>
      </c>
      <c r="G17" s="11">
        <f t="shared" si="1"/>
        <v>0.13751936344286816</v>
      </c>
      <c r="H17" s="11">
        <f t="shared" si="2"/>
        <v>9.0744490670473278E-3</v>
      </c>
      <c r="I17" s="11">
        <f t="shared" si="3"/>
        <v>1.7857178496399773E-2</v>
      </c>
      <c r="J17" s="11">
        <f t="shared" si="4"/>
        <v>1.0435830622185063</v>
      </c>
      <c r="K17" s="11">
        <f t="shared" si="5"/>
        <v>1.1375193634428682</v>
      </c>
      <c r="L17" s="11">
        <f t="shared" si="6"/>
        <v>1.0090744490670474</v>
      </c>
      <c r="M17" s="11">
        <f t="shared" si="7"/>
        <v>1.0178571784963997</v>
      </c>
    </row>
    <row r="18" spans="1:13" x14ac:dyDescent="0.3">
      <c r="A18" s="3">
        <v>40940</v>
      </c>
      <c r="B18" s="4">
        <v>1365.6800539999999</v>
      </c>
      <c r="C18" s="4">
        <v>28.175207</v>
      </c>
      <c r="D18" s="4">
        <v>30.236746</v>
      </c>
      <c r="E18" s="4">
        <v>33.409999999999997</v>
      </c>
      <c r="F18" s="11">
        <f t="shared" si="0"/>
        <v>4.058946413084185E-2</v>
      </c>
      <c r="G18" s="11">
        <f t="shared" si="1"/>
        <v>8.1915055834662673E-2</v>
      </c>
      <c r="H18" s="11">
        <f t="shared" si="2"/>
        <v>5.0533604019444944E-4</v>
      </c>
      <c r="I18" s="11">
        <f t="shared" si="3"/>
        <v>0.14929480564155473</v>
      </c>
      <c r="J18" s="11">
        <f t="shared" si="4"/>
        <v>1.0405894641308417</v>
      </c>
      <c r="K18" s="11">
        <f t="shared" si="5"/>
        <v>1.0819150558346626</v>
      </c>
      <c r="L18" s="11">
        <f t="shared" si="6"/>
        <v>1.0005053360401945</v>
      </c>
      <c r="M18" s="11">
        <f t="shared" si="7"/>
        <v>1.1492948056415546</v>
      </c>
    </row>
    <row r="19" spans="1:13" x14ac:dyDescent="0.3">
      <c r="A19" s="3">
        <v>40969</v>
      </c>
      <c r="B19" s="4">
        <v>1408.469971</v>
      </c>
      <c r="C19" s="4">
        <v>28.636803</v>
      </c>
      <c r="D19" s="4">
        <v>30.537655000000001</v>
      </c>
      <c r="E19" s="4">
        <v>37.240001999999997</v>
      </c>
      <c r="F19" s="11">
        <f t="shared" si="0"/>
        <v>3.1332314530530633E-2</v>
      </c>
      <c r="G19" s="11">
        <f t="shared" si="1"/>
        <v>1.6383056209666891E-2</v>
      </c>
      <c r="H19" s="11">
        <f t="shared" si="2"/>
        <v>9.9517653123124012E-3</v>
      </c>
      <c r="I19" s="11">
        <f t="shared" si="3"/>
        <v>0.11463639628853639</v>
      </c>
      <c r="J19" s="11">
        <f t="shared" si="4"/>
        <v>1.0313323145305306</v>
      </c>
      <c r="K19" s="11">
        <f t="shared" si="5"/>
        <v>1.016383056209667</v>
      </c>
      <c r="L19" s="11">
        <f t="shared" si="6"/>
        <v>1.0099517653123125</v>
      </c>
      <c r="M19" s="11">
        <f t="shared" si="7"/>
        <v>1.1146363962885364</v>
      </c>
    </row>
    <row r="20" spans="1:13" x14ac:dyDescent="0.3">
      <c r="A20" s="3">
        <v>41001</v>
      </c>
      <c r="B20" s="4">
        <v>1397.910034</v>
      </c>
      <c r="C20" s="4">
        <v>28.423759</v>
      </c>
      <c r="D20" s="4">
        <v>31.969249999999999</v>
      </c>
      <c r="E20" s="4">
        <v>33.130001</v>
      </c>
      <c r="F20" s="11">
        <f t="shared" si="0"/>
        <v>-7.4974527092704279E-3</v>
      </c>
      <c r="G20" s="11">
        <f t="shared" si="1"/>
        <v>-7.4395176025759584E-3</v>
      </c>
      <c r="H20" s="11">
        <f t="shared" si="2"/>
        <v>4.6879663811775919E-2</v>
      </c>
      <c r="I20" s="11">
        <f t="shared" si="3"/>
        <v>-0.11036521963666912</v>
      </c>
      <c r="J20" s="11">
        <f t="shared" si="4"/>
        <v>0.99250254729072962</v>
      </c>
      <c r="K20" s="11">
        <f t="shared" si="5"/>
        <v>0.992560482397424</v>
      </c>
      <c r="L20" s="11">
        <f t="shared" si="6"/>
        <v>1.0468796638117759</v>
      </c>
      <c r="M20" s="11">
        <f t="shared" si="7"/>
        <v>0.88963478036333088</v>
      </c>
    </row>
    <row r="21" spans="1:13" x14ac:dyDescent="0.3">
      <c r="A21" s="3">
        <v>41030</v>
      </c>
      <c r="B21" s="4">
        <v>1310.329956</v>
      </c>
      <c r="C21" s="4">
        <v>26.081627000000001</v>
      </c>
      <c r="D21" s="4">
        <v>28.021816000000001</v>
      </c>
      <c r="E21" s="4">
        <v>29.5</v>
      </c>
      <c r="F21" s="11">
        <f t="shared" si="0"/>
        <v>-6.2650725633177598E-2</v>
      </c>
      <c r="G21" s="11">
        <f t="shared" si="1"/>
        <v>-8.2400501636676532E-2</v>
      </c>
      <c r="H21" s="11">
        <f t="shared" si="2"/>
        <v>-0.12347596518529518</v>
      </c>
      <c r="I21" s="11">
        <f t="shared" si="3"/>
        <v>-0.10956839391583477</v>
      </c>
      <c r="J21" s="11">
        <f t="shared" si="4"/>
        <v>0.93734927436682236</v>
      </c>
      <c r="K21" s="11">
        <f t="shared" si="5"/>
        <v>0.91759949836332344</v>
      </c>
      <c r="L21" s="11">
        <f t="shared" si="6"/>
        <v>0.87652403481470487</v>
      </c>
      <c r="M21" s="11">
        <f t="shared" si="7"/>
        <v>0.89043160608416527</v>
      </c>
    </row>
    <row r="22" spans="1:13" x14ac:dyDescent="0.3">
      <c r="A22" s="3">
        <v>41061</v>
      </c>
      <c r="B22" s="4">
        <v>1362.160034</v>
      </c>
      <c r="C22" s="4">
        <v>27.332543999999999</v>
      </c>
      <c r="D22" s="4">
        <v>27.158757999999999</v>
      </c>
      <c r="E22" s="4">
        <v>31.290001</v>
      </c>
      <c r="F22" s="11">
        <f t="shared" si="0"/>
        <v>3.9554982134591417E-2</v>
      </c>
      <c r="G22" s="11">
        <f t="shared" si="1"/>
        <v>4.7961616811711842E-2</v>
      </c>
      <c r="H22" s="11">
        <f t="shared" si="2"/>
        <v>-3.0799502787399728E-2</v>
      </c>
      <c r="I22" s="11">
        <f t="shared" si="3"/>
        <v>6.0678000000000003E-2</v>
      </c>
      <c r="J22" s="11">
        <f t="shared" si="4"/>
        <v>1.0395549821345915</v>
      </c>
      <c r="K22" s="11">
        <f t="shared" si="5"/>
        <v>1.0479616168117118</v>
      </c>
      <c r="L22" s="11">
        <f t="shared" si="6"/>
        <v>0.96920049721260026</v>
      </c>
      <c r="M22" s="11">
        <f t="shared" si="7"/>
        <v>1.060678</v>
      </c>
    </row>
    <row r="23" spans="1:13" x14ac:dyDescent="0.3">
      <c r="A23" s="3">
        <v>41092</v>
      </c>
      <c r="B23" s="4">
        <v>1379.3199460000001</v>
      </c>
      <c r="C23" s="4">
        <v>26.331807999999999</v>
      </c>
      <c r="D23" s="4">
        <v>33.383789</v>
      </c>
      <c r="E23" s="4">
        <v>27.42</v>
      </c>
      <c r="F23" s="11">
        <f t="shared" si="0"/>
        <v>1.2597574126154459E-2</v>
      </c>
      <c r="G23" s="11">
        <f t="shared" si="1"/>
        <v>-3.6613350005034288E-2</v>
      </c>
      <c r="H23" s="11">
        <f t="shared" si="2"/>
        <v>0.22920897192721409</v>
      </c>
      <c r="I23" s="11">
        <f t="shared" si="3"/>
        <v>-0.12368171544641364</v>
      </c>
      <c r="J23" s="11">
        <f t="shared" si="4"/>
        <v>1.0125975741261544</v>
      </c>
      <c r="K23" s="11">
        <f t="shared" si="5"/>
        <v>0.9633866499949657</v>
      </c>
      <c r="L23" s="11">
        <f t="shared" si="6"/>
        <v>1.2292089719272141</v>
      </c>
      <c r="M23" s="11">
        <f t="shared" si="7"/>
        <v>0.8763182845535864</v>
      </c>
    </row>
    <row r="24" spans="1:13" x14ac:dyDescent="0.3">
      <c r="A24" s="3">
        <v>41122</v>
      </c>
      <c r="B24" s="4">
        <v>1406.579956</v>
      </c>
      <c r="C24" s="4">
        <v>27.720483999999999</v>
      </c>
      <c r="D24" s="4">
        <v>33.087707999999999</v>
      </c>
      <c r="E24" s="4">
        <v>28.52</v>
      </c>
      <c r="F24" s="11">
        <f t="shared" si="0"/>
        <v>1.9763369680148135E-2</v>
      </c>
      <c r="G24" s="11">
        <f t="shared" si="1"/>
        <v>5.2737586420195694E-2</v>
      </c>
      <c r="H24" s="11">
        <f t="shared" si="2"/>
        <v>-8.8690052528189924E-3</v>
      </c>
      <c r="I24" s="11">
        <f t="shared" si="3"/>
        <v>4.011670313639671E-2</v>
      </c>
      <c r="J24" s="11">
        <f t="shared" si="4"/>
        <v>1.019763369680148</v>
      </c>
      <c r="K24" s="11">
        <f t="shared" si="5"/>
        <v>1.0527375864201958</v>
      </c>
      <c r="L24" s="11">
        <f t="shared" si="6"/>
        <v>0.99113099474718103</v>
      </c>
      <c r="M24" s="11">
        <f t="shared" si="7"/>
        <v>1.0401167031363967</v>
      </c>
    </row>
    <row r="25" spans="1:13" x14ac:dyDescent="0.3">
      <c r="A25" s="3">
        <v>41156</v>
      </c>
      <c r="B25" s="4">
        <v>1440.670044</v>
      </c>
      <c r="C25" s="4">
        <v>26.767085999999999</v>
      </c>
      <c r="D25" s="4">
        <v>33.716892000000001</v>
      </c>
      <c r="E25" s="4">
        <v>29.280000999999999</v>
      </c>
      <c r="F25" s="11">
        <f t="shared" si="0"/>
        <v>2.4236153696477046E-2</v>
      </c>
      <c r="G25" s="11">
        <f t="shared" si="1"/>
        <v>-3.4393266726511704E-2</v>
      </c>
      <c r="H25" s="11">
        <f t="shared" si="2"/>
        <v>1.9015641699932865E-2</v>
      </c>
      <c r="I25" s="11">
        <f t="shared" si="3"/>
        <v>2.6648001402524511E-2</v>
      </c>
      <c r="J25" s="11">
        <f t="shared" si="4"/>
        <v>1.024236153696477</v>
      </c>
      <c r="K25" s="11">
        <f t="shared" si="5"/>
        <v>0.96560673327348834</v>
      </c>
      <c r="L25" s="11">
        <f t="shared" si="6"/>
        <v>1.019015641699933</v>
      </c>
      <c r="M25" s="11">
        <f t="shared" si="7"/>
        <v>1.0266480014025245</v>
      </c>
    </row>
    <row r="26" spans="1:13" x14ac:dyDescent="0.3">
      <c r="A26" s="3">
        <v>41183</v>
      </c>
      <c r="B26" s="4">
        <v>1412.160034</v>
      </c>
      <c r="C26" s="4">
        <v>25.669781</v>
      </c>
      <c r="D26" s="4">
        <v>32.597316999999997</v>
      </c>
      <c r="E26" s="4">
        <v>28.129999000000002</v>
      </c>
      <c r="F26" s="11">
        <f t="shared" si="0"/>
        <v>-1.9789409878227443E-2</v>
      </c>
      <c r="G26" s="11">
        <f t="shared" si="1"/>
        <v>-4.0994563248311702E-2</v>
      </c>
      <c r="H26" s="11">
        <f t="shared" si="2"/>
        <v>-3.3205166122666482E-2</v>
      </c>
      <c r="I26" s="11">
        <f t="shared" si="3"/>
        <v>-3.9276023248769602E-2</v>
      </c>
      <c r="J26" s="11">
        <f t="shared" si="4"/>
        <v>0.98021059012177258</v>
      </c>
      <c r="K26" s="11">
        <f t="shared" si="5"/>
        <v>0.95900543675168826</v>
      </c>
      <c r="L26" s="11">
        <f t="shared" si="6"/>
        <v>0.96679483387733356</v>
      </c>
      <c r="M26" s="11">
        <f t="shared" si="7"/>
        <v>0.96072397675123045</v>
      </c>
    </row>
    <row r="27" spans="1:13" x14ac:dyDescent="0.3">
      <c r="A27" s="3">
        <v>41214</v>
      </c>
      <c r="B27" s="4">
        <v>1416.1800539999999</v>
      </c>
      <c r="C27" s="4">
        <v>24.139614000000002</v>
      </c>
      <c r="D27" s="4">
        <v>31.632256999999999</v>
      </c>
      <c r="E27" s="4">
        <v>33.82</v>
      </c>
      <c r="F27" s="11">
        <f t="shared" si="0"/>
        <v>2.8467170173433272E-3</v>
      </c>
      <c r="G27" s="11">
        <f t="shared" si="1"/>
        <v>-5.9609663206709816E-2</v>
      </c>
      <c r="H27" s="11">
        <f t="shared" si="2"/>
        <v>-2.9605504035807539E-2</v>
      </c>
      <c r="I27" s="11">
        <f t="shared" si="3"/>
        <v>0.20227519382421585</v>
      </c>
      <c r="J27" s="11">
        <f t="shared" si="4"/>
        <v>1.0028467170173434</v>
      </c>
      <c r="K27" s="11">
        <f t="shared" si="5"/>
        <v>0.9403903367932902</v>
      </c>
      <c r="L27" s="11">
        <f t="shared" si="6"/>
        <v>0.97039449596419247</v>
      </c>
      <c r="M27" s="11">
        <f t="shared" si="7"/>
        <v>1.2022751938242158</v>
      </c>
    </row>
    <row r="28" spans="1:13" x14ac:dyDescent="0.3">
      <c r="A28" s="3">
        <v>41246</v>
      </c>
      <c r="B28" s="4">
        <v>1426.1899410000001</v>
      </c>
      <c r="C28" s="4">
        <v>24.221226000000001</v>
      </c>
      <c r="D28" s="4">
        <v>34.524028999999999</v>
      </c>
      <c r="E28" s="4">
        <v>33.869999</v>
      </c>
      <c r="F28" s="11">
        <f t="shared" si="0"/>
        <v>7.0682304638645639E-3</v>
      </c>
      <c r="G28" s="11">
        <f t="shared" si="1"/>
        <v>3.3808328501027311E-3</v>
      </c>
      <c r="H28" s="11">
        <f t="shared" si="2"/>
        <v>9.1418453005108036E-2</v>
      </c>
      <c r="I28" s="11">
        <f t="shared" si="3"/>
        <v>1.4783855706682343E-3</v>
      </c>
      <c r="J28" s="11">
        <f t="shared" si="4"/>
        <v>1.0070682304638645</v>
      </c>
      <c r="K28" s="11">
        <f t="shared" si="5"/>
        <v>1.0033808328501028</v>
      </c>
      <c r="L28" s="11">
        <f t="shared" si="6"/>
        <v>1.0914184530051081</v>
      </c>
      <c r="M28" s="11">
        <f t="shared" si="7"/>
        <v>1.0014783855706682</v>
      </c>
    </row>
    <row r="29" spans="1:13" x14ac:dyDescent="0.3">
      <c r="A29" s="3">
        <v>41276</v>
      </c>
      <c r="B29" s="4">
        <v>1498.1099850000001</v>
      </c>
      <c r="C29" s="4">
        <v>24.892277</v>
      </c>
      <c r="D29" s="4">
        <v>37.275879000000003</v>
      </c>
      <c r="E29" s="4">
        <v>37.509998000000003</v>
      </c>
      <c r="F29" s="11">
        <f t="shared" si="0"/>
        <v>5.0428096519578497E-2</v>
      </c>
      <c r="G29" s="11">
        <f t="shared" si="1"/>
        <v>2.7705079833696217E-2</v>
      </c>
      <c r="H29" s="11">
        <f t="shared" si="2"/>
        <v>7.9708251896092569E-2</v>
      </c>
      <c r="I29" s="11">
        <f t="shared" si="3"/>
        <v>0.10746971087894047</v>
      </c>
      <c r="J29" s="11">
        <f t="shared" si="4"/>
        <v>1.0504280965195785</v>
      </c>
      <c r="K29" s="11">
        <f t="shared" si="5"/>
        <v>1.0277050798336962</v>
      </c>
      <c r="L29" s="11">
        <f t="shared" si="6"/>
        <v>1.0797082518960925</v>
      </c>
      <c r="M29" s="11">
        <f t="shared" si="7"/>
        <v>1.1074697108789404</v>
      </c>
    </row>
    <row r="30" spans="1:13" x14ac:dyDescent="0.3">
      <c r="A30" s="3">
        <v>41306</v>
      </c>
      <c r="B30" s="4">
        <v>1514.6800539999999</v>
      </c>
      <c r="C30" s="4">
        <v>25.418382999999999</v>
      </c>
      <c r="D30" s="4">
        <v>38.442055000000003</v>
      </c>
      <c r="E30" s="4">
        <v>34.830002</v>
      </c>
      <c r="F30" s="11">
        <f t="shared" si="0"/>
        <v>1.1060649195259101E-2</v>
      </c>
      <c r="G30" s="11">
        <f t="shared" si="1"/>
        <v>2.113531036152292E-2</v>
      </c>
      <c r="H30" s="11">
        <f t="shared" si="2"/>
        <v>3.1285003366386073E-2</v>
      </c>
      <c r="I30" s="11">
        <f t="shared" si="3"/>
        <v>-7.1447511140896425E-2</v>
      </c>
      <c r="J30" s="11">
        <f t="shared" si="4"/>
        <v>1.0110606491952592</v>
      </c>
      <c r="K30" s="11">
        <f t="shared" si="5"/>
        <v>1.0211353103615228</v>
      </c>
      <c r="L30" s="11">
        <f t="shared" si="6"/>
        <v>1.0312850033663861</v>
      </c>
      <c r="M30" s="11">
        <f t="shared" si="7"/>
        <v>0.92855248885910358</v>
      </c>
    </row>
    <row r="31" spans="1:13" x14ac:dyDescent="0.3">
      <c r="A31" s="3">
        <v>41334</v>
      </c>
      <c r="B31" s="4">
        <v>1569.1899410000001</v>
      </c>
      <c r="C31" s="4">
        <v>26.158992999999999</v>
      </c>
      <c r="D31" s="4">
        <v>44.770817000000001</v>
      </c>
      <c r="E31" s="4">
        <v>37.889999000000003</v>
      </c>
      <c r="F31" s="11">
        <f t="shared" si="0"/>
        <v>3.5987723516956123E-2</v>
      </c>
      <c r="G31" s="11">
        <f t="shared" si="1"/>
        <v>2.9136786553259516E-2</v>
      </c>
      <c r="H31" s="11">
        <f t="shared" si="2"/>
        <v>0.16463120923166041</v>
      </c>
      <c r="I31" s="11">
        <f t="shared" si="3"/>
        <v>8.7855205980177736E-2</v>
      </c>
      <c r="J31" s="11">
        <f t="shared" si="4"/>
        <v>1.0359877235169561</v>
      </c>
      <c r="K31" s="11">
        <f t="shared" si="5"/>
        <v>1.0291367865532595</v>
      </c>
      <c r="L31" s="11">
        <f t="shared" si="6"/>
        <v>1.1646312092316604</v>
      </c>
      <c r="M31" s="11">
        <f t="shared" si="7"/>
        <v>1.0878552059801778</v>
      </c>
    </row>
    <row r="32" spans="1:13" x14ac:dyDescent="0.3">
      <c r="A32" s="3">
        <v>41365</v>
      </c>
      <c r="B32" s="4">
        <v>1597.5699460000001</v>
      </c>
      <c r="C32" s="4">
        <v>30.264334000000002</v>
      </c>
      <c r="D32" s="4">
        <v>46.489159000000001</v>
      </c>
      <c r="E32" s="4">
        <v>53.990001999999997</v>
      </c>
      <c r="F32" s="11">
        <f t="shared" si="0"/>
        <v>1.8085767859252408E-2</v>
      </c>
      <c r="G32" s="11">
        <f t="shared" si="1"/>
        <v>0.15693803656738634</v>
      </c>
      <c r="H32" s="11">
        <f t="shared" si="2"/>
        <v>3.8380849739686453E-2</v>
      </c>
      <c r="I32" s="11">
        <f t="shared" si="3"/>
        <v>0.42491431578026678</v>
      </c>
      <c r="J32" s="11">
        <f t="shared" si="4"/>
        <v>1.0180857678592523</v>
      </c>
      <c r="K32" s="11">
        <f t="shared" si="5"/>
        <v>1.1569380365673863</v>
      </c>
      <c r="L32" s="11">
        <f t="shared" si="6"/>
        <v>1.0383808497396865</v>
      </c>
      <c r="M32" s="11">
        <f t="shared" si="7"/>
        <v>1.4249143157802668</v>
      </c>
    </row>
    <row r="33" spans="1:13" x14ac:dyDescent="0.3">
      <c r="A33" s="3">
        <v>41395</v>
      </c>
      <c r="B33" s="4">
        <v>1630.73999</v>
      </c>
      <c r="C33" s="4">
        <v>32.133887999999999</v>
      </c>
      <c r="D33" s="4">
        <v>45.098469000000001</v>
      </c>
      <c r="E33" s="4">
        <v>97.760002</v>
      </c>
      <c r="F33" s="11">
        <f t="shared" si="0"/>
        <v>2.0762811721046208E-2</v>
      </c>
      <c r="G33" s="11">
        <f t="shared" si="1"/>
        <v>6.177416625127112E-2</v>
      </c>
      <c r="H33" s="11">
        <f t="shared" si="2"/>
        <v>-2.9914286038170732E-2</v>
      </c>
      <c r="I33" s="11">
        <f t="shared" si="3"/>
        <v>0.81070565620649548</v>
      </c>
      <c r="J33" s="11">
        <f t="shared" si="4"/>
        <v>1.0207628117210461</v>
      </c>
      <c r="K33" s="11">
        <f t="shared" si="5"/>
        <v>1.0617741662512712</v>
      </c>
      <c r="L33" s="11">
        <f t="shared" si="6"/>
        <v>0.9700857139618293</v>
      </c>
      <c r="M33" s="11">
        <f t="shared" si="7"/>
        <v>1.8107056562064954</v>
      </c>
    </row>
    <row r="34" spans="1:13" x14ac:dyDescent="0.3">
      <c r="A34" s="3">
        <v>41428</v>
      </c>
      <c r="B34" s="4">
        <v>1606.280029</v>
      </c>
      <c r="C34" s="4">
        <v>31.802422</v>
      </c>
      <c r="D34" s="4">
        <v>41.736857999999998</v>
      </c>
      <c r="E34" s="4">
        <v>107.360001</v>
      </c>
      <c r="F34" s="11">
        <f t="shared" si="0"/>
        <v>-1.4999301636062792E-2</v>
      </c>
      <c r="G34" s="11">
        <f t="shared" si="1"/>
        <v>-1.0315153896098691E-2</v>
      </c>
      <c r="H34" s="11">
        <f t="shared" si="2"/>
        <v>-7.45393596399027E-2</v>
      </c>
      <c r="I34" s="11">
        <f t="shared" si="3"/>
        <v>9.8199660429630478E-2</v>
      </c>
      <c r="J34" s="11">
        <f t="shared" si="4"/>
        <v>0.98500069836393722</v>
      </c>
      <c r="K34" s="11">
        <f t="shared" si="5"/>
        <v>0.98968484610390128</v>
      </c>
      <c r="L34" s="11">
        <f t="shared" si="6"/>
        <v>0.92546064036009734</v>
      </c>
      <c r="M34" s="11">
        <f t="shared" si="7"/>
        <v>1.0981996604296305</v>
      </c>
    </row>
    <row r="35" spans="1:13" x14ac:dyDescent="0.3">
      <c r="A35" s="3">
        <v>41456</v>
      </c>
      <c r="B35" s="4">
        <v>1685.7299800000001</v>
      </c>
      <c r="C35" s="4">
        <v>29.316420000000001</v>
      </c>
      <c r="D35" s="4">
        <v>47.449711000000001</v>
      </c>
      <c r="E35" s="4">
        <v>134.279999</v>
      </c>
      <c r="F35" s="11">
        <f t="shared" si="0"/>
        <v>4.9462079815225081E-2</v>
      </c>
      <c r="G35" s="11">
        <f t="shared" si="1"/>
        <v>-7.8170209803517451E-2</v>
      </c>
      <c r="H35" s="11">
        <f t="shared" si="2"/>
        <v>0.13687788860388109</v>
      </c>
      <c r="I35" s="11">
        <f t="shared" si="3"/>
        <v>0.25074513551839483</v>
      </c>
      <c r="J35" s="11">
        <f t="shared" si="4"/>
        <v>1.049462079815225</v>
      </c>
      <c r="K35" s="11">
        <f t="shared" si="5"/>
        <v>0.92182979019648259</v>
      </c>
      <c r="L35" s="11">
        <f t="shared" si="6"/>
        <v>1.1368778886038811</v>
      </c>
      <c r="M35" s="11">
        <f t="shared" si="7"/>
        <v>1.2507451355183949</v>
      </c>
    </row>
    <row r="36" spans="1:13" x14ac:dyDescent="0.3">
      <c r="A36" s="3">
        <v>41487</v>
      </c>
      <c r="B36" s="4">
        <v>1632.969971</v>
      </c>
      <c r="C36" s="4">
        <v>30.969479</v>
      </c>
      <c r="D36" s="4">
        <v>45.682727999999997</v>
      </c>
      <c r="E36" s="4">
        <v>169</v>
      </c>
      <c r="F36" s="11">
        <f t="shared" ref="F36:F64" si="8">(B36-B35)/B35</f>
        <v>-3.1298019033866906E-2</v>
      </c>
      <c r="G36" s="11">
        <f t="shared" ref="G36:G64" si="9">(C36-C35)/C35</f>
        <v>5.6386796204993615E-2</v>
      </c>
      <c r="H36" s="11">
        <f t="shared" ref="H36:H64" si="10">(D36-D35)/D35</f>
        <v>-3.7239067694216373E-2</v>
      </c>
      <c r="I36" s="11">
        <f t="shared" ref="I36:I64" si="11">(E36-E35)/E35</f>
        <v>0.25856420359371612</v>
      </c>
      <c r="J36" s="11">
        <f t="shared" ref="J36:J64" si="12">F36+1</f>
        <v>0.96870198096613314</v>
      </c>
      <c r="K36" s="11">
        <f t="shared" ref="K36:K64" si="13">G36+1</f>
        <v>1.0563867962049935</v>
      </c>
      <c r="L36" s="11">
        <f t="shared" ref="L36:L64" si="14">H36+1</f>
        <v>0.96276093230578363</v>
      </c>
      <c r="M36" s="11">
        <f t="shared" ref="M36:M64" si="15">I36+1</f>
        <v>1.2585642035937161</v>
      </c>
    </row>
    <row r="37" spans="1:13" x14ac:dyDescent="0.3">
      <c r="A37" s="3">
        <v>41520</v>
      </c>
      <c r="B37" s="4">
        <v>1681.5500489999999</v>
      </c>
      <c r="C37" s="4">
        <v>30.85821</v>
      </c>
      <c r="D37" s="4">
        <v>51.128162000000003</v>
      </c>
      <c r="E37" s="4">
        <v>193.36999499999999</v>
      </c>
      <c r="F37" s="11">
        <f t="shared" si="8"/>
        <v>2.9749523177239098E-2</v>
      </c>
      <c r="G37" s="11">
        <f t="shared" si="9"/>
        <v>-3.592859925089475E-3</v>
      </c>
      <c r="H37" s="11">
        <f t="shared" si="10"/>
        <v>0.1192011562882148</v>
      </c>
      <c r="I37" s="11">
        <f t="shared" si="11"/>
        <v>0.14420115384615378</v>
      </c>
      <c r="J37" s="11">
        <f t="shared" si="12"/>
        <v>1.0297495231772391</v>
      </c>
      <c r="K37" s="11">
        <f t="shared" si="13"/>
        <v>0.99640714007491049</v>
      </c>
      <c r="L37" s="11">
        <f t="shared" si="14"/>
        <v>1.1192011562882147</v>
      </c>
      <c r="M37" s="11">
        <f t="shared" si="15"/>
        <v>1.1442011538461538</v>
      </c>
    </row>
    <row r="38" spans="1:13" x14ac:dyDescent="0.3">
      <c r="A38" s="3">
        <v>41548</v>
      </c>
      <c r="B38" s="4">
        <v>1756.540039</v>
      </c>
      <c r="C38" s="4">
        <v>32.833210000000001</v>
      </c>
      <c r="D38" s="4">
        <v>56.298000000000002</v>
      </c>
      <c r="E38" s="4">
        <v>159.94000199999999</v>
      </c>
      <c r="F38" s="11">
        <f t="shared" si="8"/>
        <v>4.45957526180061E-2</v>
      </c>
      <c r="G38" s="11">
        <f t="shared" si="9"/>
        <v>6.4002416212735655E-2</v>
      </c>
      <c r="H38" s="11">
        <f t="shared" si="10"/>
        <v>0.10111527185350411</v>
      </c>
      <c r="I38" s="11">
        <f t="shared" si="11"/>
        <v>-0.17288097359675683</v>
      </c>
      <c r="J38" s="11">
        <f t="shared" si="12"/>
        <v>1.0445957526180061</v>
      </c>
      <c r="K38" s="11">
        <f t="shared" si="13"/>
        <v>1.0640024162127357</v>
      </c>
      <c r="L38" s="11">
        <f t="shared" si="14"/>
        <v>1.1011152718535042</v>
      </c>
      <c r="M38" s="11">
        <f t="shared" si="15"/>
        <v>0.8271190264032432</v>
      </c>
    </row>
    <row r="39" spans="1:13" x14ac:dyDescent="0.3">
      <c r="A39" s="3">
        <v>41579</v>
      </c>
      <c r="B39" s="4">
        <v>1805.8100589999999</v>
      </c>
      <c r="C39" s="4">
        <v>35.623409000000002</v>
      </c>
      <c r="D39" s="4">
        <v>56.554001</v>
      </c>
      <c r="E39" s="4">
        <v>127.279999</v>
      </c>
      <c r="F39" s="11">
        <f t="shared" si="8"/>
        <v>2.8049471635186524E-2</v>
      </c>
      <c r="G39" s="11">
        <f t="shared" si="9"/>
        <v>8.4980999421013087E-2</v>
      </c>
      <c r="H39" s="11">
        <f t="shared" si="10"/>
        <v>4.5472485701090219E-3</v>
      </c>
      <c r="I39" s="11">
        <f t="shared" si="11"/>
        <v>-0.20420159179440295</v>
      </c>
      <c r="J39" s="11">
        <f t="shared" si="12"/>
        <v>1.0280494716351865</v>
      </c>
      <c r="K39" s="11">
        <f t="shared" si="13"/>
        <v>1.0849809994210131</v>
      </c>
      <c r="L39" s="11">
        <f t="shared" si="14"/>
        <v>1.004547248570109</v>
      </c>
      <c r="M39" s="11">
        <f t="shared" si="15"/>
        <v>0.79579840820559711</v>
      </c>
    </row>
    <row r="40" spans="1:13" x14ac:dyDescent="0.3">
      <c r="A40" s="3">
        <v>41610</v>
      </c>
      <c r="B40" s="4">
        <v>1848.3599850000001</v>
      </c>
      <c r="C40" s="4">
        <v>34.950741000000001</v>
      </c>
      <c r="D40" s="4">
        <v>54.872664999999998</v>
      </c>
      <c r="E40" s="4">
        <v>150.429993</v>
      </c>
      <c r="F40" s="11">
        <f t="shared" si="8"/>
        <v>2.3562791550492821E-2</v>
      </c>
      <c r="G40" s="11">
        <f t="shared" si="9"/>
        <v>-1.8882752069011743E-2</v>
      </c>
      <c r="H40" s="11">
        <f t="shared" si="10"/>
        <v>-2.9729744496768701E-2</v>
      </c>
      <c r="I40" s="11">
        <f t="shared" si="11"/>
        <v>0.18188241814803904</v>
      </c>
      <c r="J40" s="11">
        <f t="shared" si="12"/>
        <v>1.0235627915504928</v>
      </c>
      <c r="K40" s="11">
        <f t="shared" si="13"/>
        <v>0.9811172479309882</v>
      </c>
      <c r="L40" s="11">
        <f t="shared" si="14"/>
        <v>0.97027025550323132</v>
      </c>
      <c r="M40" s="11">
        <f t="shared" si="15"/>
        <v>1.181882418148039</v>
      </c>
    </row>
    <row r="41" spans="1:13" x14ac:dyDescent="0.3">
      <c r="A41" s="3">
        <v>41641</v>
      </c>
      <c r="B41" s="4">
        <v>1782.589966</v>
      </c>
      <c r="C41" s="4">
        <v>35.352474000000001</v>
      </c>
      <c r="D41" s="4">
        <v>54.78669</v>
      </c>
      <c r="E41" s="4">
        <v>181.41000399999999</v>
      </c>
      <c r="F41" s="11">
        <f t="shared" si="8"/>
        <v>-3.5582905675162646E-2</v>
      </c>
      <c r="G41" s="11">
        <f t="shared" si="9"/>
        <v>1.1494262739665523E-2</v>
      </c>
      <c r="H41" s="11">
        <f t="shared" si="10"/>
        <v>-1.5668092665081547E-3</v>
      </c>
      <c r="I41" s="11">
        <f t="shared" si="11"/>
        <v>0.2059430462115357</v>
      </c>
      <c r="J41" s="11">
        <f t="shared" si="12"/>
        <v>0.96441709432483735</v>
      </c>
      <c r="K41" s="11">
        <f t="shared" si="13"/>
        <v>1.0114942627396655</v>
      </c>
      <c r="L41" s="11">
        <f t="shared" si="14"/>
        <v>0.99843319073349179</v>
      </c>
      <c r="M41" s="11">
        <f t="shared" si="15"/>
        <v>1.2059430462115357</v>
      </c>
    </row>
    <row r="42" spans="1:13" x14ac:dyDescent="0.3">
      <c r="A42" s="3">
        <v>41673</v>
      </c>
      <c r="B42" s="4">
        <v>1859.4499510000001</v>
      </c>
      <c r="C42" s="4">
        <v>36.059967</v>
      </c>
      <c r="D42" s="4">
        <v>65.226982000000007</v>
      </c>
      <c r="E42" s="4">
        <v>244.80999800000001</v>
      </c>
      <c r="F42" s="11">
        <f t="shared" si="8"/>
        <v>4.3117029976595334E-2</v>
      </c>
      <c r="G42" s="11">
        <f t="shared" si="9"/>
        <v>2.0012545656634934E-2</v>
      </c>
      <c r="H42" s="11">
        <f t="shared" si="10"/>
        <v>0.19056256181930331</v>
      </c>
      <c r="I42" s="11">
        <f t="shared" si="11"/>
        <v>0.34948455213087382</v>
      </c>
      <c r="J42" s="11">
        <f t="shared" si="12"/>
        <v>1.0431170299765953</v>
      </c>
      <c r="K42" s="11">
        <f t="shared" si="13"/>
        <v>1.0200125456566349</v>
      </c>
      <c r="L42" s="11">
        <f t="shared" si="14"/>
        <v>1.1905625618193034</v>
      </c>
      <c r="M42" s="11">
        <f t="shared" si="15"/>
        <v>1.3494845521308738</v>
      </c>
    </row>
    <row r="43" spans="1:13" x14ac:dyDescent="0.3">
      <c r="A43" s="3">
        <v>41701</v>
      </c>
      <c r="B43" s="4">
        <v>1872.339966</v>
      </c>
      <c r="C43" s="4">
        <v>38.582560999999998</v>
      </c>
      <c r="D43" s="4">
        <v>63.383926000000002</v>
      </c>
      <c r="E43" s="4">
        <v>208.449997</v>
      </c>
      <c r="F43" s="11">
        <f t="shared" si="8"/>
        <v>6.9321656079357136E-3</v>
      </c>
      <c r="G43" s="11">
        <f t="shared" si="9"/>
        <v>6.9955527136228324E-2</v>
      </c>
      <c r="H43" s="11">
        <f t="shared" si="10"/>
        <v>-2.825603674258613E-2</v>
      </c>
      <c r="I43" s="11">
        <f t="shared" si="11"/>
        <v>-0.14852334993279159</v>
      </c>
      <c r="J43" s="11">
        <f t="shared" si="12"/>
        <v>1.0069321656079357</v>
      </c>
      <c r="K43" s="11">
        <f t="shared" si="13"/>
        <v>1.0699555271362282</v>
      </c>
      <c r="L43" s="11">
        <f t="shared" si="14"/>
        <v>0.97174396325741386</v>
      </c>
      <c r="M43" s="11">
        <f t="shared" si="15"/>
        <v>0.85147665006720841</v>
      </c>
    </row>
    <row r="44" spans="1:13" x14ac:dyDescent="0.3">
      <c r="A44" s="3">
        <v>41730</v>
      </c>
      <c r="B44" s="4">
        <v>1883.9499510000001</v>
      </c>
      <c r="C44" s="4">
        <v>38.027214000000001</v>
      </c>
      <c r="D44" s="4">
        <v>65.178993000000006</v>
      </c>
      <c r="E44" s="4">
        <v>207.88999899999999</v>
      </c>
      <c r="F44" s="11">
        <f t="shared" si="8"/>
        <v>6.2007889650527552E-3</v>
      </c>
      <c r="G44" s="11">
        <f t="shared" si="9"/>
        <v>-1.4393730887900304E-2</v>
      </c>
      <c r="H44" s="11">
        <f t="shared" si="10"/>
        <v>2.8320539816356641E-2</v>
      </c>
      <c r="I44" s="11">
        <f t="shared" si="11"/>
        <v>-2.6864860065217815E-3</v>
      </c>
      <c r="J44" s="11">
        <f t="shared" si="12"/>
        <v>1.0062007889650528</v>
      </c>
      <c r="K44" s="11">
        <f t="shared" si="13"/>
        <v>0.9856062691120997</v>
      </c>
      <c r="L44" s="11">
        <f t="shared" si="14"/>
        <v>1.0283205398163566</v>
      </c>
      <c r="M44" s="11">
        <f t="shared" si="15"/>
        <v>0.99731351399347823</v>
      </c>
    </row>
    <row r="45" spans="1:13" x14ac:dyDescent="0.3">
      <c r="A45" s="3">
        <v>41760</v>
      </c>
      <c r="B45" s="4">
        <v>1923.5699460000001</v>
      </c>
      <c r="C45" s="4">
        <v>38.807353999999997</v>
      </c>
      <c r="D45" s="4">
        <v>69.350639000000001</v>
      </c>
      <c r="E45" s="4">
        <v>207.770004</v>
      </c>
      <c r="F45" s="11">
        <f t="shared" si="8"/>
        <v>2.103028001299596E-2</v>
      </c>
      <c r="G45" s="11">
        <f t="shared" si="9"/>
        <v>2.0515307800355709E-2</v>
      </c>
      <c r="H45" s="11">
        <f t="shared" si="10"/>
        <v>6.4002921923018902E-2</v>
      </c>
      <c r="I45" s="11">
        <f t="shared" si="11"/>
        <v>-5.7720429350710978E-4</v>
      </c>
      <c r="J45" s="11">
        <f t="shared" si="12"/>
        <v>1.021030280012996</v>
      </c>
      <c r="K45" s="11">
        <f t="shared" si="13"/>
        <v>1.0205153078003557</v>
      </c>
      <c r="L45" s="11">
        <f t="shared" si="14"/>
        <v>1.0640029219230189</v>
      </c>
      <c r="M45" s="11">
        <f t="shared" si="15"/>
        <v>0.99942279570649284</v>
      </c>
    </row>
    <row r="46" spans="1:13" x14ac:dyDescent="0.3">
      <c r="A46" s="3">
        <v>41792</v>
      </c>
      <c r="B46" s="4">
        <v>1960.2299800000001</v>
      </c>
      <c r="C46" s="4">
        <v>39.527766999999997</v>
      </c>
      <c r="D46" s="4">
        <v>71.491623000000004</v>
      </c>
      <c r="E46" s="4">
        <v>240.05999800000001</v>
      </c>
      <c r="F46" s="11">
        <f t="shared" si="8"/>
        <v>1.9058331658920603E-2</v>
      </c>
      <c r="G46" s="11">
        <f t="shared" si="9"/>
        <v>1.8563826845808675E-2</v>
      </c>
      <c r="H46" s="11">
        <f t="shared" si="10"/>
        <v>3.0871871274322404E-2</v>
      </c>
      <c r="I46" s="11">
        <f t="shared" si="11"/>
        <v>0.15541220281249071</v>
      </c>
      <c r="J46" s="11">
        <f t="shared" si="12"/>
        <v>1.0190583316589206</v>
      </c>
      <c r="K46" s="11">
        <f t="shared" si="13"/>
        <v>1.0185638268458086</v>
      </c>
      <c r="L46" s="11">
        <f t="shared" si="14"/>
        <v>1.0308718712743223</v>
      </c>
      <c r="M46" s="11">
        <f t="shared" si="15"/>
        <v>1.1554122028124907</v>
      </c>
    </row>
    <row r="47" spans="1:13" x14ac:dyDescent="0.3">
      <c r="A47" s="3">
        <v>41821</v>
      </c>
      <c r="B47" s="4">
        <v>1930.670044</v>
      </c>
      <c r="C47" s="4">
        <v>40.911712999999999</v>
      </c>
      <c r="D47" s="4">
        <v>66.322388000000004</v>
      </c>
      <c r="E47" s="4">
        <v>223.300003</v>
      </c>
      <c r="F47" s="11">
        <f t="shared" si="8"/>
        <v>-1.5079830581919834E-2</v>
      </c>
      <c r="G47" s="11">
        <f t="shared" si="9"/>
        <v>3.5011995491675552E-2</v>
      </c>
      <c r="H47" s="11">
        <f t="shared" si="10"/>
        <v>-7.2305464375875206E-2</v>
      </c>
      <c r="I47" s="11">
        <f t="shared" si="11"/>
        <v>-6.9815859117019582E-2</v>
      </c>
      <c r="J47" s="11">
        <f t="shared" si="12"/>
        <v>0.98492016941808014</v>
      </c>
      <c r="K47" s="11">
        <f t="shared" si="13"/>
        <v>1.0350119954916757</v>
      </c>
      <c r="L47" s="11">
        <f t="shared" si="14"/>
        <v>0.92769453562412485</v>
      </c>
      <c r="M47" s="11">
        <f t="shared" si="15"/>
        <v>0.9301841408829804</v>
      </c>
    </row>
    <row r="48" spans="1:13" x14ac:dyDescent="0.3">
      <c r="A48" s="3">
        <v>41852</v>
      </c>
      <c r="B48" s="4">
        <v>2003.369995</v>
      </c>
      <c r="C48" s="4">
        <v>43.332428</v>
      </c>
      <c r="D48" s="4">
        <v>58.685592999999997</v>
      </c>
      <c r="E48" s="4">
        <v>269.70001200000002</v>
      </c>
      <c r="F48" s="11">
        <f t="shared" si="8"/>
        <v>3.7655295489735195E-2</v>
      </c>
      <c r="G48" s="11">
        <f t="shared" si="9"/>
        <v>5.9169240847969415E-2</v>
      </c>
      <c r="H48" s="11">
        <f t="shared" si="10"/>
        <v>-0.11514656257552135</v>
      </c>
      <c r="I48" s="11">
        <f t="shared" si="11"/>
        <v>0.20779224530507512</v>
      </c>
      <c r="J48" s="11">
        <f t="shared" si="12"/>
        <v>1.0376552954897351</v>
      </c>
      <c r="K48" s="11">
        <f t="shared" si="13"/>
        <v>1.0591692408479694</v>
      </c>
      <c r="L48" s="11">
        <f t="shared" si="14"/>
        <v>0.88485343742447864</v>
      </c>
      <c r="M48" s="11">
        <f t="shared" si="15"/>
        <v>1.2077922453050751</v>
      </c>
    </row>
    <row r="49" spans="1:13" x14ac:dyDescent="0.3">
      <c r="A49" s="3">
        <v>41884</v>
      </c>
      <c r="B49" s="4">
        <v>1972.290039</v>
      </c>
      <c r="C49" s="4">
        <v>44.219486000000003</v>
      </c>
      <c r="D49" s="4">
        <v>57.473483999999999</v>
      </c>
      <c r="E49" s="4">
        <v>242.679993</v>
      </c>
      <c r="F49" s="11">
        <f t="shared" si="8"/>
        <v>-1.5513837223063749E-2</v>
      </c>
      <c r="G49" s="11">
        <f t="shared" si="9"/>
        <v>2.0470996917135668E-2</v>
      </c>
      <c r="H49" s="11">
        <f t="shared" si="10"/>
        <v>-2.0654285626797674E-2</v>
      </c>
      <c r="I49" s="11">
        <f t="shared" si="11"/>
        <v>-0.10018545716638684</v>
      </c>
      <c r="J49" s="11">
        <f t="shared" si="12"/>
        <v>0.98448616277693624</v>
      </c>
      <c r="K49" s="11">
        <f t="shared" si="13"/>
        <v>1.0204709969171357</v>
      </c>
      <c r="L49" s="11">
        <f t="shared" si="14"/>
        <v>0.97934571437320228</v>
      </c>
      <c r="M49" s="11">
        <f t="shared" si="15"/>
        <v>0.89981454283361317</v>
      </c>
    </row>
    <row r="50" spans="1:13" x14ac:dyDescent="0.3">
      <c r="A50" s="3">
        <v>41913</v>
      </c>
      <c r="B50" s="4">
        <v>2018.0500489999999</v>
      </c>
      <c r="C50" s="4">
        <v>44.782246000000001</v>
      </c>
      <c r="D50" s="4">
        <v>62.273445000000002</v>
      </c>
      <c r="E50" s="4">
        <v>241.699997</v>
      </c>
      <c r="F50" s="11">
        <f t="shared" si="8"/>
        <v>2.3201460786772227E-2</v>
      </c>
      <c r="G50" s="11">
        <f t="shared" si="9"/>
        <v>1.2726516088404945E-2</v>
      </c>
      <c r="H50" s="11">
        <f t="shared" si="10"/>
        <v>8.3516095874751617E-2</v>
      </c>
      <c r="I50" s="11">
        <f t="shared" si="11"/>
        <v>-4.0382232910316585E-3</v>
      </c>
      <c r="J50" s="11">
        <f t="shared" si="12"/>
        <v>1.0232014607867723</v>
      </c>
      <c r="K50" s="11">
        <f t="shared" si="13"/>
        <v>1.0127265160884049</v>
      </c>
      <c r="L50" s="11">
        <f t="shared" si="14"/>
        <v>1.0835160958747516</v>
      </c>
      <c r="M50" s="11">
        <f t="shared" si="15"/>
        <v>0.99596177670896835</v>
      </c>
    </row>
    <row r="51" spans="1:13" x14ac:dyDescent="0.3">
      <c r="A51" s="3">
        <v>41946</v>
      </c>
      <c r="B51" s="4">
        <v>2067.5600589999999</v>
      </c>
      <c r="C51" s="4">
        <v>45.890166999999998</v>
      </c>
      <c r="D51" s="4">
        <v>66.865500999999995</v>
      </c>
      <c r="E51" s="4">
        <v>244.520004</v>
      </c>
      <c r="F51" s="11">
        <f t="shared" si="8"/>
        <v>2.4533588760364766E-2</v>
      </c>
      <c r="G51" s="11">
        <f t="shared" si="9"/>
        <v>2.4740183866615299E-2</v>
      </c>
      <c r="H51" s="11">
        <f t="shared" si="10"/>
        <v>7.3740195359354097E-2</v>
      </c>
      <c r="I51" s="11">
        <f t="shared" si="11"/>
        <v>1.1667385333066447E-2</v>
      </c>
      <c r="J51" s="11">
        <f t="shared" si="12"/>
        <v>1.0245335887603648</v>
      </c>
      <c r="K51" s="11">
        <f t="shared" si="13"/>
        <v>1.0247401838666153</v>
      </c>
      <c r="L51" s="11">
        <f t="shared" si="14"/>
        <v>1.0737401953593542</v>
      </c>
      <c r="M51" s="11">
        <f t="shared" si="15"/>
        <v>1.0116673853330664</v>
      </c>
    </row>
    <row r="52" spans="1:13" x14ac:dyDescent="0.3">
      <c r="A52" s="3">
        <v>41974</v>
      </c>
      <c r="B52" s="4">
        <v>2058.8999020000001</v>
      </c>
      <c r="C52" s="4">
        <v>44.584778</v>
      </c>
      <c r="D52" s="4">
        <v>74.262512000000001</v>
      </c>
      <c r="E52" s="4">
        <v>222.41000399999999</v>
      </c>
      <c r="F52" s="11">
        <f t="shared" si="8"/>
        <v>-4.1885878779204062E-3</v>
      </c>
      <c r="G52" s="11">
        <f t="shared" si="9"/>
        <v>-2.8445941371274552E-2</v>
      </c>
      <c r="H52" s="11">
        <f t="shared" si="10"/>
        <v>0.11062522361120133</v>
      </c>
      <c r="I52" s="11">
        <f t="shared" si="11"/>
        <v>-9.0422049886765152E-2</v>
      </c>
      <c r="J52" s="11">
        <f t="shared" si="12"/>
        <v>0.99581141212207958</v>
      </c>
      <c r="K52" s="11">
        <f t="shared" si="13"/>
        <v>0.97155405862872546</v>
      </c>
      <c r="L52" s="11">
        <f t="shared" si="14"/>
        <v>1.1106252236112013</v>
      </c>
      <c r="M52" s="11">
        <f t="shared" si="15"/>
        <v>0.90957795011323483</v>
      </c>
    </row>
    <row r="53" spans="1:13" x14ac:dyDescent="0.3">
      <c r="A53" s="3">
        <v>42006</v>
      </c>
      <c r="B53" s="4">
        <v>1994.98999</v>
      </c>
      <c r="C53" s="4">
        <v>38.777718</v>
      </c>
      <c r="D53" s="4">
        <v>71.874808999999999</v>
      </c>
      <c r="E53" s="4">
        <v>203.60000600000001</v>
      </c>
      <c r="F53" s="11">
        <f t="shared" si="8"/>
        <v>-3.1040805790470173E-2</v>
      </c>
      <c r="G53" s="11">
        <f t="shared" si="9"/>
        <v>-0.13024759257520582</v>
      </c>
      <c r="H53" s="11">
        <f t="shared" si="10"/>
        <v>-3.215219813733209E-2</v>
      </c>
      <c r="I53" s="11">
        <f t="shared" si="11"/>
        <v>-8.4573524849178905E-2</v>
      </c>
      <c r="J53" s="11">
        <f t="shared" si="12"/>
        <v>0.96895919420952981</v>
      </c>
      <c r="K53" s="11">
        <f t="shared" si="13"/>
        <v>0.8697524074247942</v>
      </c>
      <c r="L53" s="11">
        <f t="shared" si="14"/>
        <v>0.96784780186266794</v>
      </c>
      <c r="M53" s="11">
        <f t="shared" si="15"/>
        <v>0.9154264751508211</v>
      </c>
    </row>
    <row r="54" spans="1:13" x14ac:dyDescent="0.3">
      <c r="A54" s="3">
        <v>42037</v>
      </c>
      <c r="B54" s="4">
        <v>2104.5</v>
      </c>
      <c r="C54" s="4">
        <v>42.388714</v>
      </c>
      <c r="D54" s="4">
        <v>81.311295000000001</v>
      </c>
      <c r="E54" s="4">
        <v>203.33999600000001</v>
      </c>
      <c r="F54" s="11">
        <f t="shared" si="8"/>
        <v>5.4892511014553995E-2</v>
      </c>
      <c r="G54" s="11">
        <f t="shared" si="9"/>
        <v>9.3120384237153922E-2</v>
      </c>
      <c r="H54" s="11">
        <f t="shared" si="10"/>
        <v>0.1312905888904693</v>
      </c>
      <c r="I54" s="11">
        <f t="shared" si="11"/>
        <v>-1.2770628307348579E-3</v>
      </c>
      <c r="J54" s="11">
        <f t="shared" si="12"/>
        <v>1.0548925110145539</v>
      </c>
      <c r="K54" s="11">
        <f t="shared" si="13"/>
        <v>1.093120384237154</v>
      </c>
      <c r="L54" s="11">
        <f t="shared" si="14"/>
        <v>1.1312905888904692</v>
      </c>
      <c r="M54" s="11">
        <f t="shared" si="15"/>
        <v>0.99872293716926519</v>
      </c>
    </row>
    <row r="55" spans="1:13" x14ac:dyDescent="0.3">
      <c r="A55" s="3">
        <v>42065</v>
      </c>
      <c r="B55" s="4">
        <v>2067.889893</v>
      </c>
      <c r="C55" s="4">
        <v>39.305019000000001</v>
      </c>
      <c r="D55" s="4">
        <v>82.877228000000002</v>
      </c>
      <c r="E55" s="4">
        <v>188.770004</v>
      </c>
      <c r="F55" s="11">
        <f t="shared" si="8"/>
        <v>-1.7396106913756221E-2</v>
      </c>
      <c r="G55" s="11">
        <f t="shared" si="9"/>
        <v>-7.2748019673349817E-2</v>
      </c>
      <c r="H55" s="11">
        <f t="shared" si="10"/>
        <v>1.925849293139411E-2</v>
      </c>
      <c r="I55" s="11">
        <f t="shared" si="11"/>
        <v>-7.1653350480050226E-2</v>
      </c>
      <c r="J55" s="11">
        <f t="shared" si="12"/>
        <v>0.98260389308624374</v>
      </c>
      <c r="K55" s="11">
        <f t="shared" si="13"/>
        <v>0.92725198032665013</v>
      </c>
      <c r="L55" s="11">
        <f t="shared" si="14"/>
        <v>1.0192584929313941</v>
      </c>
      <c r="M55" s="11">
        <f t="shared" si="15"/>
        <v>0.92834664951994972</v>
      </c>
    </row>
    <row r="56" spans="1:13" x14ac:dyDescent="0.3">
      <c r="A56" s="3">
        <v>42095</v>
      </c>
      <c r="B56" s="4">
        <v>2085.51001</v>
      </c>
      <c r="C56" s="4">
        <v>47.019089000000001</v>
      </c>
      <c r="D56" s="4">
        <v>81.164482000000007</v>
      </c>
      <c r="E56" s="4">
        <v>226.050003</v>
      </c>
      <c r="F56" s="11">
        <f t="shared" si="8"/>
        <v>8.5208197301247391E-3</v>
      </c>
      <c r="G56" s="11">
        <f t="shared" si="9"/>
        <v>0.19626170388061634</v>
      </c>
      <c r="H56" s="11">
        <f t="shared" si="10"/>
        <v>-2.0666062817641485E-2</v>
      </c>
      <c r="I56" s="11">
        <f t="shared" si="11"/>
        <v>0.19748899830504851</v>
      </c>
      <c r="J56" s="11">
        <f t="shared" si="12"/>
        <v>1.0085208197301248</v>
      </c>
      <c r="K56" s="11">
        <f t="shared" si="13"/>
        <v>1.1962617038806163</v>
      </c>
      <c r="L56" s="11">
        <f t="shared" si="14"/>
        <v>0.9793339371823585</v>
      </c>
      <c r="M56" s="11">
        <f t="shared" si="15"/>
        <v>1.1974889983050485</v>
      </c>
    </row>
    <row r="57" spans="1:13" x14ac:dyDescent="0.3">
      <c r="A57" s="3">
        <v>42125</v>
      </c>
      <c r="B57" s="4">
        <v>2107.389893</v>
      </c>
      <c r="C57" s="4">
        <v>45.592799999999997</v>
      </c>
      <c r="D57" s="4">
        <v>84.342635999999999</v>
      </c>
      <c r="E57" s="4">
        <v>250.800003</v>
      </c>
      <c r="F57" s="11">
        <f t="shared" si="8"/>
        <v>1.0491382393316857E-2</v>
      </c>
      <c r="G57" s="11">
        <f t="shared" si="9"/>
        <v>-3.0334254242994886E-2</v>
      </c>
      <c r="H57" s="11">
        <f t="shared" si="10"/>
        <v>3.9156955378585323E-2</v>
      </c>
      <c r="I57" s="11">
        <f t="shared" si="11"/>
        <v>0.10948904964181752</v>
      </c>
      <c r="J57" s="11">
        <f t="shared" si="12"/>
        <v>1.0104913823933168</v>
      </c>
      <c r="K57" s="11">
        <f t="shared" si="13"/>
        <v>0.96966574575700515</v>
      </c>
      <c r="L57" s="11">
        <f t="shared" si="14"/>
        <v>1.0391569553785853</v>
      </c>
      <c r="M57" s="11">
        <f t="shared" si="15"/>
        <v>1.1094890496418175</v>
      </c>
    </row>
    <row r="58" spans="1:13" x14ac:dyDescent="0.3">
      <c r="A58" s="3">
        <v>42156</v>
      </c>
      <c r="B58" s="4">
        <v>2063.110107</v>
      </c>
      <c r="C58" s="4">
        <v>42.956085000000002</v>
      </c>
      <c r="D58" s="4">
        <v>82.967055999999999</v>
      </c>
      <c r="E58" s="4">
        <v>268.26001000000002</v>
      </c>
      <c r="F58" s="11">
        <f t="shared" si="8"/>
        <v>-2.1011672375900521E-2</v>
      </c>
      <c r="G58" s="11">
        <f t="shared" si="9"/>
        <v>-5.7831828709796182E-2</v>
      </c>
      <c r="H58" s="11">
        <f t="shared" si="10"/>
        <v>-1.6309426231354677E-2</v>
      </c>
      <c r="I58" s="11">
        <f t="shared" si="11"/>
        <v>6.9617251958326409E-2</v>
      </c>
      <c r="J58" s="11">
        <f t="shared" si="12"/>
        <v>0.97898832762409949</v>
      </c>
      <c r="K58" s="11">
        <f t="shared" si="13"/>
        <v>0.9421681712902038</v>
      </c>
      <c r="L58" s="11">
        <f t="shared" si="14"/>
        <v>0.98369057376864533</v>
      </c>
      <c r="M58" s="11">
        <f t="shared" si="15"/>
        <v>1.0696172519583265</v>
      </c>
    </row>
    <row r="59" spans="1:13" x14ac:dyDescent="0.3">
      <c r="A59" s="3">
        <v>42186</v>
      </c>
      <c r="B59" s="4">
        <v>2103.8400879999999</v>
      </c>
      <c r="C59" s="4">
        <v>45.437125999999999</v>
      </c>
      <c r="D59" s="4">
        <v>94.944419999999994</v>
      </c>
      <c r="E59" s="4">
        <v>266.14999399999999</v>
      </c>
      <c r="F59" s="11">
        <f t="shared" si="8"/>
        <v>1.9742029696721345E-2</v>
      </c>
      <c r="G59" s="11">
        <f t="shared" si="9"/>
        <v>5.7757614549836127E-2</v>
      </c>
      <c r="H59" s="11">
        <f t="shared" si="10"/>
        <v>0.14436289025369292</v>
      </c>
      <c r="I59" s="11">
        <f t="shared" si="11"/>
        <v>-7.8655629663177528E-3</v>
      </c>
      <c r="J59" s="11">
        <f t="shared" si="12"/>
        <v>1.0197420296967215</v>
      </c>
      <c r="K59" s="11">
        <f t="shared" si="13"/>
        <v>1.0577576145498362</v>
      </c>
      <c r="L59" s="11">
        <f t="shared" si="14"/>
        <v>1.1443628902536929</v>
      </c>
      <c r="M59" s="11">
        <f t="shared" si="15"/>
        <v>0.9921344370336822</v>
      </c>
    </row>
    <row r="60" spans="1:13" x14ac:dyDescent="0.3">
      <c r="A60" s="3">
        <v>42219</v>
      </c>
      <c r="B60" s="4">
        <v>1972.1800539999999</v>
      </c>
      <c r="C60" s="4">
        <v>42.622345000000003</v>
      </c>
      <c r="D60" s="4">
        <v>85.373962000000006</v>
      </c>
      <c r="E60" s="4">
        <v>249.05999800000001</v>
      </c>
      <c r="F60" s="11">
        <f t="shared" si="8"/>
        <v>-6.2580818167202831E-2</v>
      </c>
      <c r="G60" s="11">
        <f t="shared" si="9"/>
        <v>-6.1948922561695395E-2</v>
      </c>
      <c r="H60" s="11">
        <f t="shared" si="10"/>
        <v>-0.1008006368357402</v>
      </c>
      <c r="I60" s="11">
        <f t="shared" si="11"/>
        <v>-6.4211896995195819E-2</v>
      </c>
      <c r="J60" s="11">
        <f t="shared" si="12"/>
        <v>0.93741918183279715</v>
      </c>
      <c r="K60" s="11">
        <f t="shared" si="13"/>
        <v>0.93805107743830463</v>
      </c>
      <c r="L60" s="11">
        <f t="shared" si="14"/>
        <v>0.89919936316425986</v>
      </c>
      <c r="M60" s="11">
        <f t="shared" si="15"/>
        <v>0.93578810300480419</v>
      </c>
    </row>
    <row r="61" spans="1:13" x14ac:dyDescent="0.3">
      <c r="A61" s="3">
        <v>42248</v>
      </c>
      <c r="B61" s="4">
        <v>1920.030029</v>
      </c>
      <c r="C61" s="4">
        <v>43.347079999999998</v>
      </c>
      <c r="D61" s="4">
        <v>81.970839999999995</v>
      </c>
      <c r="E61" s="4">
        <v>248.39999399999999</v>
      </c>
      <c r="F61" s="11">
        <f t="shared" si="8"/>
        <v>-2.6442831573227094E-2</v>
      </c>
      <c r="G61" s="11">
        <f t="shared" si="9"/>
        <v>1.7003639757502676E-2</v>
      </c>
      <c r="H61" s="11">
        <f t="shared" si="10"/>
        <v>-3.9861357260191466E-2</v>
      </c>
      <c r="I61" s="11">
        <f t="shared" si="11"/>
        <v>-2.6499799457960923E-3</v>
      </c>
      <c r="J61" s="11">
        <f t="shared" si="12"/>
        <v>0.97355716842677287</v>
      </c>
      <c r="K61" s="11">
        <f t="shared" si="13"/>
        <v>1.0170036397575026</v>
      </c>
      <c r="L61" s="11">
        <f t="shared" si="14"/>
        <v>0.96013864273980853</v>
      </c>
      <c r="M61" s="11">
        <f t="shared" si="15"/>
        <v>0.99735002005420392</v>
      </c>
    </row>
    <row r="62" spans="1:13" x14ac:dyDescent="0.3">
      <c r="A62" s="3">
        <v>42278</v>
      </c>
      <c r="B62" s="4">
        <v>2079.360107</v>
      </c>
      <c r="C62" s="4">
        <v>51.554234000000001</v>
      </c>
      <c r="D62" s="4">
        <v>83.529373000000007</v>
      </c>
      <c r="E62" s="4">
        <v>206.929993</v>
      </c>
      <c r="F62" s="11">
        <f t="shared" si="8"/>
        <v>8.2983117760394132E-2</v>
      </c>
      <c r="G62" s="11">
        <f t="shared" si="9"/>
        <v>0.18933579839749304</v>
      </c>
      <c r="H62" s="11">
        <f t="shared" si="10"/>
        <v>1.9013261301214082E-2</v>
      </c>
      <c r="I62" s="11">
        <f t="shared" si="11"/>
        <v>-0.16694847826767659</v>
      </c>
      <c r="J62" s="11">
        <f t="shared" si="12"/>
        <v>1.0829831177603941</v>
      </c>
      <c r="K62" s="11">
        <f t="shared" si="13"/>
        <v>1.189335798397493</v>
      </c>
      <c r="L62" s="11">
        <f t="shared" si="14"/>
        <v>1.0190132613012142</v>
      </c>
      <c r="M62" s="11">
        <f t="shared" si="15"/>
        <v>0.83305152173232344</v>
      </c>
    </row>
    <row r="63" spans="1:13" x14ac:dyDescent="0.3">
      <c r="A63" s="3">
        <v>42310</v>
      </c>
      <c r="B63" s="4">
        <v>2080.4099120000001</v>
      </c>
      <c r="C63" s="4">
        <v>53.587741999999999</v>
      </c>
      <c r="D63" s="4">
        <v>83.254517000000007</v>
      </c>
      <c r="E63" s="4">
        <v>230.259995</v>
      </c>
      <c r="F63" s="11">
        <f t="shared" si="8"/>
        <v>5.0486926072401835E-4</v>
      </c>
      <c r="G63" s="11">
        <f t="shared" si="9"/>
        <v>3.9444054197371986E-2</v>
      </c>
      <c r="H63" s="11">
        <f t="shared" si="10"/>
        <v>-3.2905311045492913E-3</v>
      </c>
      <c r="I63" s="11">
        <f t="shared" si="11"/>
        <v>0.1127434532895384</v>
      </c>
      <c r="J63" s="11">
        <f t="shared" si="12"/>
        <v>1.0005048692607241</v>
      </c>
      <c r="K63" s="11">
        <f t="shared" si="13"/>
        <v>1.039444054197372</v>
      </c>
      <c r="L63" s="11">
        <f t="shared" si="14"/>
        <v>0.99670946889545076</v>
      </c>
      <c r="M63" s="11">
        <f t="shared" si="15"/>
        <v>1.1127434532895384</v>
      </c>
    </row>
    <row r="64" spans="1:13" x14ac:dyDescent="0.3">
      <c r="A64" s="3">
        <v>42339</v>
      </c>
      <c r="B64" s="4">
        <v>2043.9399410000001</v>
      </c>
      <c r="C64" s="4">
        <v>54.701892999999998</v>
      </c>
      <c r="D64" s="4">
        <v>84.374092000000005</v>
      </c>
      <c r="E64" s="4">
        <v>240.009995</v>
      </c>
      <c r="F64" s="11">
        <f t="shared" si="8"/>
        <v>-1.7530185176314418E-2</v>
      </c>
      <c r="G64" s="11">
        <f t="shared" si="9"/>
        <v>2.0791154066540061E-2</v>
      </c>
      <c r="H64" s="11">
        <f t="shared" si="10"/>
        <v>1.3447618703979718E-2</v>
      </c>
      <c r="I64" s="11">
        <f t="shared" si="11"/>
        <v>4.2343438772332119E-2</v>
      </c>
      <c r="J64" s="11">
        <f t="shared" si="12"/>
        <v>0.98246981482368556</v>
      </c>
      <c r="K64" s="11">
        <f t="shared" si="13"/>
        <v>1.02079115406654</v>
      </c>
      <c r="L64" s="11">
        <f t="shared" si="14"/>
        <v>1.0134476187039798</v>
      </c>
      <c r="M64" s="11">
        <f t="shared" si="15"/>
        <v>1.042343438772332</v>
      </c>
    </row>
    <row r="66" spans="1:13" x14ac:dyDescent="0.3">
      <c r="A66" t="s">
        <v>10</v>
      </c>
      <c r="F66" s="9">
        <f>AVERAGE(F$5:F$64)</f>
        <v>8.6839845574468184E-3</v>
      </c>
      <c r="G66" s="9">
        <f t="shared" ref="G66:I66" si="16">AVERAGE(G$5:G$64)</f>
        <v>1.5727947576369881E-2</v>
      </c>
      <c r="H66" s="9">
        <f t="shared" si="16"/>
        <v>1.7634858180810627E-2</v>
      </c>
      <c r="I66" s="9">
        <f t="shared" si="16"/>
        <v>4.8766842283450816E-2</v>
      </c>
    </row>
    <row r="67" spans="1:13" x14ac:dyDescent="0.3">
      <c r="A67" t="s">
        <v>11</v>
      </c>
      <c r="F67" s="9">
        <f>12*F66</f>
        <v>0.10420781468936183</v>
      </c>
      <c r="G67" s="9">
        <f t="shared" ref="G67:I67" si="17">12*G66</f>
        <v>0.18873537091643858</v>
      </c>
      <c r="H67" s="9">
        <f t="shared" si="17"/>
        <v>0.21161829816972752</v>
      </c>
      <c r="I67" s="9">
        <f t="shared" si="17"/>
        <v>0.58520210740140977</v>
      </c>
    </row>
    <row r="69" spans="1:13" x14ac:dyDescent="0.3">
      <c r="A69" t="s">
        <v>19</v>
      </c>
      <c r="J69" s="9">
        <f t="shared" ref="J69:M69" si="18">GEOMEAN(J$5:J$64)</f>
        <v>1.0081268840910647</v>
      </c>
      <c r="K69" s="9">
        <f t="shared" si="18"/>
        <v>1.0138421035338989</v>
      </c>
      <c r="L69" s="9">
        <f t="shared" si="18"/>
        <v>1.0149859958004541</v>
      </c>
      <c r="M69" s="9">
        <f t="shared" si="18"/>
        <v>1.0373237060109888</v>
      </c>
    </row>
    <row r="70" spans="1:13" x14ac:dyDescent="0.3">
      <c r="A70" t="s">
        <v>20</v>
      </c>
      <c r="J70" s="9">
        <f>J69-1</f>
        <v>8.1268840910646567E-3</v>
      </c>
      <c r="K70" s="9">
        <f t="shared" ref="K70:M70" si="19">K69-1</f>
        <v>1.384210353389892E-2</v>
      </c>
      <c r="L70" s="9">
        <f t="shared" si="19"/>
        <v>1.4985995800454122E-2</v>
      </c>
      <c r="M70" s="9">
        <f t="shared" si="19"/>
        <v>3.7323706010988777E-2</v>
      </c>
    </row>
    <row r="71" spans="1:13" x14ac:dyDescent="0.3">
      <c r="A71" t="s">
        <v>12</v>
      </c>
      <c r="J71" s="9">
        <f>POWER(J69,12)-1</f>
        <v>0.10200193389133361</v>
      </c>
      <c r="K71" s="9">
        <f t="shared" ref="K71:M71" si="20">POWER(K69,12)-1</f>
        <v>0.17935316071817087</v>
      </c>
      <c r="L71" s="9">
        <f t="shared" si="20"/>
        <v>0.19542023169891864</v>
      </c>
      <c r="M71" s="9">
        <f t="shared" si="20"/>
        <v>0.55228562445924512</v>
      </c>
    </row>
    <row r="72" spans="1:13" x14ac:dyDescent="0.3">
      <c r="A72" t="s">
        <v>21</v>
      </c>
      <c r="J72" s="9">
        <f>J70*12</f>
        <v>9.752260909277588E-2</v>
      </c>
      <c r="K72" s="9">
        <f t="shared" ref="K72:M72" si="21">K70*12</f>
        <v>0.16610524240678703</v>
      </c>
      <c r="L72" s="9">
        <f t="shared" si="21"/>
        <v>0.17983194960544946</v>
      </c>
      <c r="M72" s="9">
        <f t="shared" si="21"/>
        <v>0.44788447213186533</v>
      </c>
    </row>
    <row r="74" spans="1:13" x14ac:dyDescent="0.3">
      <c r="A74" t="s">
        <v>13</v>
      </c>
      <c r="F74" s="9">
        <f>STDEV(F$5:F$64)</f>
        <v>3.3770633826000075E-2</v>
      </c>
      <c r="G74" s="9">
        <f t="shared" ref="G74:I74" si="22">STDEV(G$5:G$64)</f>
        <v>6.302307381130319E-2</v>
      </c>
      <c r="H74" s="9">
        <f t="shared" si="22"/>
        <v>7.4807022186233404E-2</v>
      </c>
      <c r="I74" s="9">
        <f t="shared" si="22"/>
        <v>0.16631516203652863</v>
      </c>
    </row>
    <row r="75" spans="1:13" x14ac:dyDescent="0.3">
      <c r="A75" t="s">
        <v>14</v>
      </c>
      <c r="F75" s="9">
        <f>F74*SQRT(12)</f>
        <v>0.11698490718087254</v>
      </c>
      <c r="G75" s="9">
        <f t="shared" ref="G75:I75" si="23">G74*SQRT(12)</f>
        <v>0.2183183317806813</v>
      </c>
      <c r="H75" s="9">
        <f t="shared" si="23"/>
        <v>0.25913912637897696</v>
      </c>
      <c r="I75" s="9">
        <f t="shared" si="23"/>
        <v>0.57613262143263611</v>
      </c>
    </row>
    <row r="77" spans="1:13" x14ac:dyDescent="0.3">
      <c r="E77" t="s">
        <v>24</v>
      </c>
      <c r="F77" s="9" t="s">
        <v>2</v>
      </c>
      <c r="G77" s="9" t="s">
        <v>3</v>
      </c>
      <c r="H77" s="9" t="s">
        <v>4</v>
      </c>
      <c r="I77" s="9" t="s">
        <v>5</v>
      </c>
    </row>
    <row r="78" spans="1:13" x14ac:dyDescent="0.3">
      <c r="E78" t="s">
        <v>22</v>
      </c>
      <c r="F78" s="9">
        <f>F67</f>
        <v>0.10420781468936183</v>
      </c>
      <c r="G78" s="9">
        <f t="shared" ref="G78:I78" si="24">G67</f>
        <v>0.18873537091643858</v>
      </c>
      <c r="H78" s="9">
        <f t="shared" si="24"/>
        <v>0.21161829816972752</v>
      </c>
      <c r="I78" s="9">
        <f t="shared" si="24"/>
        <v>0.58520210740140977</v>
      </c>
    </row>
    <row r="79" spans="1:13" x14ac:dyDescent="0.3">
      <c r="E79" t="s">
        <v>23</v>
      </c>
      <c r="F79" s="9">
        <f>F75</f>
        <v>0.11698490718087254</v>
      </c>
      <c r="G79" s="9">
        <f t="shared" ref="G79:I79" si="25">G75</f>
        <v>0.2183183317806813</v>
      </c>
      <c r="H79" s="9">
        <f t="shared" si="25"/>
        <v>0.25913912637897696</v>
      </c>
      <c r="I79" s="9">
        <f t="shared" si="25"/>
        <v>0.57613262143263611</v>
      </c>
    </row>
  </sheetData>
  <mergeCells count="1">
    <mergeCell ref="A2:E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D55" workbookViewId="0">
      <selection activeCell="G66" sqref="G66:I66"/>
    </sheetView>
  </sheetViews>
  <sheetFormatPr defaultRowHeight="14.4" x14ac:dyDescent="0.3"/>
  <cols>
    <col min="1" max="1" width="20.44140625" bestFit="1" customWidth="1"/>
    <col min="2" max="2" width="12.44140625" bestFit="1" customWidth="1"/>
    <col min="3" max="3" width="10.109375" bestFit="1" customWidth="1"/>
    <col min="4" max="4" width="9.5546875" bestFit="1" customWidth="1"/>
    <col min="5" max="5" width="18.109375" customWidth="1"/>
    <col min="6" max="6" width="11.33203125" style="9" bestFit="1" customWidth="1"/>
    <col min="7" max="7" width="13.88671875" style="9" bestFit="1" customWidth="1"/>
    <col min="8" max="9" width="13.33203125" style="9" bestFit="1" customWidth="1"/>
    <col min="10" max="10" width="20.21875" style="9" bestFit="1" customWidth="1"/>
    <col min="11" max="11" width="13.44140625" bestFit="1" customWidth="1"/>
    <col min="12" max="13" width="12.88671875" bestFit="1" customWidth="1"/>
    <col min="14" max="14" width="12.88671875" customWidth="1"/>
  </cols>
  <sheetData>
    <row r="1" spans="1:16" x14ac:dyDescent="0.3">
      <c r="A1" s="1" t="s">
        <v>1</v>
      </c>
      <c r="B1" s="1" t="s">
        <v>2</v>
      </c>
      <c r="C1" s="2" t="s">
        <v>3</v>
      </c>
      <c r="D1" s="2" t="s">
        <v>4</v>
      </c>
      <c r="E1" s="1" t="s">
        <v>5</v>
      </c>
      <c r="F1" s="7" t="s">
        <v>2</v>
      </c>
      <c r="G1" s="8" t="s">
        <v>3</v>
      </c>
      <c r="H1" s="8" t="s">
        <v>4</v>
      </c>
      <c r="I1" s="7" t="s">
        <v>5</v>
      </c>
    </row>
    <row r="2" spans="1:16" x14ac:dyDescent="0.3">
      <c r="A2" s="12" t="s">
        <v>0</v>
      </c>
      <c r="B2" s="12"/>
      <c r="C2" s="12"/>
      <c r="D2" s="12"/>
      <c r="E2" s="12"/>
    </row>
    <row r="3" spans="1:16" x14ac:dyDescent="0.3">
      <c r="A3" s="5" t="s">
        <v>1</v>
      </c>
      <c r="B3" s="5" t="s">
        <v>2</v>
      </c>
      <c r="C3" s="6" t="s">
        <v>3</v>
      </c>
      <c r="D3" s="6" t="s">
        <v>4</v>
      </c>
      <c r="E3" s="5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15</v>
      </c>
      <c r="K3" s="5" t="s">
        <v>16</v>
      </c>
      <c r="L3" s="5" t="s">
        <v>17</v>
      </c>
      <c r="M3" s="5" t="s">
        <v>18</v>
      </c>
      <c r="N3" s="5" t="s">
        <v>25</v>
      </c>
      <c r="O3" s="5" t="s">
        <v>26</v>
      </c>
      <c r="P3" s="5" t="s">
        <v>27</v>
      </c>
    </row>
    <row r="4" spans="1:16" x14ac:dyDescent="0.3">
      <c r="A4" s="3">
        <v>40513</v>
      </c>
      <c r="B4" s="4">
        <v>1257.6400149999999</v>
      </c>
      <c r="C4" s="4">
        <v>23.976344999999998</v>
      </c>
      <c r="D4" s="4">
        <v>34.562576</v>
      </c>
      <c r="E4" s="4">
        <v>26.629999000000002</v>
      </c>
      <c r="F4" s="11" t="e">
        <f t="shared" ref="F4:I35" si="0">(B4-B3)/B3</f>
        <v>#VALUE!</v>
      </c>
      <c r="G4" s="11" t="e">
        <f t="shared" si="0"/>
        <v>#VALUE!</v>
      </c>
      <c r="H4" s="11" t="e">
        <f t="shared" si="0"/>
        <v>#VALUE!</v>
      </c>
      <c r="I4" s="11" t="e">
        <f t="shared" si="0"/>
        <v>#VALUE!</v>
      </c>
      <c r="J4" s="11" t="e">
        <f t="shared" ref="J4:M35" si="1">F4+1</f>
        <v>#VALUE!</v>
      </c>
      <c r="K4" s="11" t="e">
        <f t="shared" si="1"/>
        <v>#VALUE!</v>
      </c>
      <c r="L4" s="11" t="e">
        <f t="shared" si="1"/>
        <v>#VALUE!</v>
      </c>
      <c r="M4" s="11" t="e">
        <f t="shared" si="1"/>
        <v>#VALUE!</v>
      </c>
      <c r="N4" s="11" t="e">
        <f t="shared" ref="N4:N35" si="2">($G4-$G$66)*($H4-$H$66)</f>
        <v>#VALUE!</v>
      </c>
      <c r="O4" s="11" t="e">
        <f t="shared" ref="O4:O35" si="3">($G4-$G$66)*($I4-$I$66)</f>
        <v>#VALUE!</v>
      </c>
      <c r="P4" s="11" t="e">
        <f t="shared" ref="P4:P35" si="4">($H4-$H$66)*($I4-$I$66)</f>
        <v>#VALUE!</v>
      </c>
    </row>
    <row r="5" spans="1:16" x14ac:dyDescent="0.3">
      <c r="A5" s="3">
        <v>40546</v>
      </c>
      <c r="B5" s="4">
        <v>1286.119995</v>
      </c>
      <c r="C5" s="4">
        <v>23.821714</v>
      </c>
      <c r="D5" s="4">
        <v>35.875526000000001</v>
      </c>
      <c r="E5" s="4">
        <v>24.1</v>
      </c>
      <c r="F5" s="11">
        <f t="shared" si="0"/>
        <v>2.2645573980086878E-2</v>
      </c>
      <c r="G5" s="11">
        <f t="shared" si="0"/>
        <v>-6.4493149393703847E-3</v>
      </c>
      <c r="H5" s="11">
        <f t="shared" si="0"/>
        <v>3.7987619904257156E-2</v>
      </c>
      <c r="I5" s="11">
        <f t="shared" si="0"/>
        <v>-9.5005598761006338E-2</v>
      </c>
      <c r="J5" s="11">
        <f t="shared" si="1"/>
        <v>1.0226455739800868</v>
      </c>
      <c r="K5" s="11">
        <f t="shared" si="1"/>
        <v>0.9935506850606296</v>
      </c>
      <c r="L5" s="11">
        <f t="shared" si="1"/>
        <v>1.0379876199042573</v>
      </c>
      <c r="M5" s="11">
        <f t="shared" si="1"/>
        <v>0.90499440123899366</v>
      </c>
      <c r="N5" s="11">
        <f t="shared" si="2"/>
        <v>-4.5136853966118396E-4</v>
      </c>
      <c r="O5" s="11">
        <f t="shared" si="3"/>
        <v>3.1884791675717171E-3</v>
      </c>
      <c r="P5" s="11">
        <f t="shared" si="4"/>
        <v>-2.9261662349761002E-3</v>
      </c>
    </row>
    <row r="6" spans="1:16" x14ac:dyDescent="0.3">
      <c r="A6" s="3">
        <v>40575</v>
      </c>
      <c r="B6" s="4">
        <v>1327.219971</v>
      </c>
      <c r="C6" s="4">
        <v>22.96876</v>
      </c>
      <c r="D6" s="4">
        <v>38.607776999999999</v>
      </c>
      <c r="E6" s="4">
        <v>23.889999</v>
      </c>
      <c r="F6" s="11">
        <f t="shared" si="0"/>
        <v>3.1956564052952129E-2</v>
      </c>
      <c r="G6" s="11">
        <f t="shared" si="0"/>
        <v>-3.5805735892891689E-2</v>
      </c>
      <c r="H6" s="11">
        <f t="shared" si="0"/>
        <v>7.6159189972573441E-2</v>
      </c>
      <c r="I6" s="11">
        <f t="shared" si="0"/>
        <v>-8.7137344398341022E-3</v>
      </c>
      <c r="J6" s="11">
        <f t="shared" si="1"/>
        <v>1.0319565640529522</v>
      </c>
      <c r="K6" s="11">
        <f t="shared" si="1"/>
        <v>0.96419426410710829</v>
      </c>
      <c r="L6" s="11">
        <f t="shared" si="1"/>
        <v>1.0761591899725735</v>
      </c>
      <c r="M6" s="11">
        <f t="shared" si="1"/>
        <v>0.99128626556016586</v>
      </c>
      <c r="N6" s="11">
        <f t="shared" si="2"/>
        <v>-3.0159743898067466E-3</v>
      </c>
      <c r="O6" s="11">
        <f t="shared" si="3"/>
        <v>2.9621858464883694E-3</v>
      </c>
      <c r="P6" s="11">
        <f t="shared" si="4"/>
        <v>-3.3640123437354051E-3</v>
      </c>
    </row>
    <row r="7" spans="1:16" x14ac:dyDescent="0.3">
      <c r="A7" s="3">
        <v>40603</v>
      </c>
      <c r="B7" s="4">
        <v>1325.829956</v>
      </c>
      <c r="C7" s="4">
        <v>21.940435000000001</v>
      </c>
      <c r="D7" s="4">
        <v>35.757179000000001</v>
      </c>
      <c r="E7" s="4">
        <v>27.75</v>
      </c>
      <c r="F7" s="11">
        <f t="shared" si="0"/>
        <v>-1.0473132038185315E-3</v>
      </c>
      <c r="G7" s="11">
        <f t="shared" si="0"/>
        <v>-4.477059275293916E-2</v>
      </c>
      <c r="H7" s="11">
        <f t="shared" si="0"/>
        <v>-7.3834813125863166E-2</v>
      </c>
      <c r="I7" s="11">
        <f t="shared" si="0"/>
        <v>0.1615739289064014</v>
      </c>
      <c r="J7" s="11">
        <f t="shared" si="1"/>
        <v>0.99895268679618143</v>
      </c>
      <c r="K7" s="11">
        <f t="shared" si="1"/>
        <v>0.95522940724706085</v>
      </c>
      <c r="L7" s="11">
        <f t="shared" si="1"/>
        <v>0.92616518687413685</v>
      </c>
      <c r="M7" s="11">
        <f t="shared" si="1"/>
        <v>1.1615739289064013</v>
      </c>
      <c r="N7" s="11">
        <f t="shared" si="2"/>
        <v>5.5337815984554473E-3</v>
      </c>
      <c r="O7" s="11">
        <f t="shared" si="3"/>
        <v>-6.8246640794904345E-3</v>
      </c>
      <c r="P7" s="11">
        <f t="shared" si="4"/>
        <v>-1.0318427134464769E-2</v>
      </c>
    </row>
    <row r="8" spans="1:16" x14ac:dyDescent="0.3">
      <c r="A8" s="3">
        <v>40634</v>
      </c>
      <c r="B8" s="4">
        <v>1363.6099850000001</v>
      </c>
      <c r="C8" s="4">
        <v>22.398430000000001</v>
      </c>
      <c r="D8" s="4">
        <v>38.055477000000003</v>
      </c>
      <c r="E8" s="4">
        <v>27.6</v>
      </c>
      <c r="F8" s="11">
        <f t="shared" si="0"/>
        <v>2.8495380443795019E-2</v>
      </c>
      <c r="G8" s="11">
        <f t="shared" si="0"/>
        <v>2.0874472178878875E-2</v>
      </c>
      <c r="H8" s="11">
        <f t="shared" si="0"/>
        <v>6.4275148775019483E-2</v>
      </c>
      <c r="I8" s="11">
        <f t="shared" si="0"/>
        <v>-5.4054054054053545E-3</v>
      </c>
      <c r="J8" s="11">
        <f t="shared" si="1"/>
        <v>1.0284953804437951</v>
      </c>
      <c r="K8" s="11">
        <f t="shared" si="1"/>
        <v>1.0208744721788789</v>
      </c>
      <c r="L8" s="11">
        <f t="shared" si="1"/>
        <v>1.0642751487750195</v>
      </c>
      <c r="M8" s="11">
        <f t="shared" si="1"/>
        <v>0.99459459459459465</v>
      </c>
      <c r="N8" s="11">
        <f t="shared" si="2"/>
        <v>2.400354030112647E-4</v>
      </c>
      <c r="O8" s="11">
        <f t="shared" si="3"/>
        <v>-2.7879880550390926E-4</v>
      </c>
      <c r="P8" s="11">
        <f t="shared" si="4"/>
        <v>-2.5266093743497109E-3</v>
      </c>
    </row>
    <row r="9" spans="1:16" x14ac:dyDescent="0.3">
      <c r="A9" s="3">
        <v>40665</v>
      </c>
      <c r="B9" s="4">
        <v>1345.1999510000001</v>
      </c>
      <c r="C9" s="4">
        <v>21.753724999999999</v>
      </c>
      <c r="D9" s="4">
        <v>39.020256000000003</v>
      </c>
      <c r="E9" s="4">
        <v>30.139999</v>
      </c>
      <c r="F9" s="11">
        <f t="shared" si="0"/>
        <v>-1.3500952766930637E-2</v>
      </c>
      <c r="G9" s="11">
        <f t="shared" si="0"/>
        <v>-2.8783490628584318E-2</v>
      </c>
      <c r="H9" s="11">
        <f t="shared" si="0"/>
        <v>2.5351909266568908E-2</v>
      </c>
      <c r="I9" s="11">
        <f t="shared" si="0"/>
        <v>9.2028949275362246E-2</v>
      </c>
      <c r="J9" s="11">
        <f t="shared" si="1"/>
        <v>0.98649904723306936</v>
      </c>
      <c r="K9" s="11">
        <f t="shared" si="1"/>
        <v>0.97121650937141568</v>
      </c>
      <c r="L9" s="11">
        <f t="shared" si="1"/>
        <v>1.0253519092665688</v>
      </c>
      <c r="M9" s="11">
        <f t="shared" si="1"/>
        <v>1.0920289492753623</v>
      </c>
      <c r="N9" s="11">
        <f t="shared" si="2"/>
        <v>-3.4349704252820444E-4</v>
      </c>
      <c r="O9" s="11">
        <f t="shared" si="3"/>
        <v>-1.9256586019865826E-3</v>
      </c>
      <c r="P9" s="11">
        <f t="shared" si="4"/>
        <v>3.3385588973412105E-4</v>
      </c>
    </row>
    <row r="10" spans="1:16" x14ac:dyDescent="0.3">
      <c r="A10" s="3">
        <v>40695</v>
      </c>
      <c r="B10" s="4">
        <v>1320.6400149999999</v>
      </c>
      <c r="C10" s="4">
        <v>22.614826000000001</v>
      </c>
      <c r="D10" s="4">
        <v>37.973872999999998</v>
      </c>
      <c r="E10" s="4">
        <v>29.129999000000002</v>
      </c>
      <c r="F10" s="11">
        <f t="shared" si="0"/>
        <v>-1.8257461265697078E-2</v>
      </c>
      <c r="G10" s="11">
        <f t="shared" si="0"/>
        <v>3.9584071233777274E-2</v>
      </c>
      <c r="H10" s="11">
        <f t="shared" si="0"/>
        <v>-2.6816405304978155E-2</v>
      </c>
      <c r="I10" s="11">
        <f t="shared" si="0"/>
        <v>-3.3510286446923838E-2</v>
      </c>
      <c r="J10" s="11">
        <f t="shared" si="1"/>
        <v>0.98174253873430295</v>
      </c>
      <c r="K10" s="11">
        <f t="shared" si="1"/>
        <v>1.0395840712337772</v>
      </c>
      <c r="L10" s="11">
        <f t="shared" si="1"/>
        <v>0.9731835946950218</v>
      </c>
      <c r="M10" s="11">
        <f t="shared" si="1"/>
        <v>0.96648971355307611</v>
      </c>
      <c r="N10" s="11">
        <f t="shared" si="2"/>
        <v>-1.0604348384449752E-3</v>
      </c>
      <c r="O10" s="11">
        <f t="shared" si="3"/>
        <v>-1.9628133571682441E-3</v>
      </c>
      <c r="P10" s="11">
        <f t="shared" si="4"/>
        <v>3.6573223280480459E-3</v>
      </c>
    </row>
    <row r="11" spans="1:16" x14ac:dyDescent="0.3">
      <c r="A11" s="3">
        <v>40725</v>
      </c>
      <c r="B11" s="4">
        <v>1292.280029</v>
      </c>
      <c r="C11" s="4">
        <v>23.832547999999999</v>
      </c>
      <c r="D11" s="4">
        <v>34.915215000000003</v>
      </c>
      <c r="E11" s="4">
        <v>28.17</v>
      </c>
      <c r="F11" s="11">
        <f t="shared" si="0"/>
        <v>-2.1474425791952044E-2</v>
      </c>
      <c r="G11" s="11">
        <f t="shared" si="0"/>
        <v>5.3846180377421358E-2</v>
      </c>
      <c r="H11" s="11">
        <f t="shared" si="0"/>
        <v>-8.0546379875447369E-2</v>
      </c>
      <c r="I11" s="11">
        <f t="shared" si="0"/>
        <v>-3.2955682559412371E-2</v>
      </c>
      <c r="J11" s="11">
        <f t="shared" si="1"/>
        <v>0.97852557420804798</v>
      </c>
      <c r="K11" s="11">
        <f t="shared" si="1"/>
        <v>1.0538461803774213</v>
      </c>
      <c r="L11" s="11">
        <f t="shared" si="1"/>
        <v>0.91945362012455267</v>
      </c>
      <c r="M11" s="11">
        <f t="shared" si="1"/>
        <v>0.96704431744058761</v>
      </c>
      <c r="N11" s="11">
        <f t="shared" si="2"/>
        <v>-3.7424952889238972E-3</v>
      </c>
      <c r="O11" s="11">
        <f t="shared" si="3"/>
        <v>-3.1151182270499718E-3</v>
      </c>
      <c r="P11" s="11">
        <f t="shared" si="4"/>
        <v>8.0236186661556096E-3</v>
      </c>
    </row>
    <row r="12" spans="1:16" x14ac:dyDescent="0.3">
      <c r="A12" s="3">
        <v>40756</v>
      </c>
      <c r="B12" s="4">
        <v>1218.8900149999999</v>
      </c>
      <c r="C12" s="4">
        <v>23.28274</v>
      </c>
      <c r="D12" s="4">
        <v>31.681184999999999</v>
      </c>
      <c r="E12" s="4">
        <v>24.74</v>
      </c>
      <c r="F12" s="11">
        <f t="shared" si="0"/>
        <v>-5.6791107463597633E-2</v>
      </c>
      <c r="G12" s="11">
        <f t="shared" si="0"/>
        <v>-2.3069627301285568E-2</v>
      </c>
      <c r="H12" s="11">
        <f t="shared" si="0"/>
        <v>-9.2625235158941568E-2</v>
      </c>
      <c r="I12" s="11">
        <f t="shared" si="0"/>
        <v>-0.12176073837415702</v>
      </c>
      <c r="J12" s="11">
        <f t="shared" si="1"/>
        <v>0.94320889253640239</v>
      </c>
      <c r="K12" s="11">
        <f t="shared" si="1"/>
        <v>0.97693037269871441</v>
      </c>
      <c r="L12" s="11">
        <f t="shared" si="1"/>
        <v>0.90737476484105839</v>
      </c>
      <c r="M12" s="11">
        <f t="shared" si="1"/>
        <v>0.87823926162584298</v>
      </c>
      <c r="N12" s="11">
        <f t="shared" si="2"/>
        <v>4.2778242273663154E-3</v>
      </c>
      <c r="O12" s="11">
        <f t="shared" si="3"/>
        <v>6.6160565792689691E-3</v>
      </c>
      <c r="P12" s="11">
        <f t="shared" si="4"/>
        <v>1.8802386960309964E-2</v>
      </c>
    </row>
    <row r="13" spans="1:16" x14ac:dyDescent="0.3">
      <c r="A13" s="3">
        <v>40787</v>
      </c>
      <c r="B13" s="4">
        <v>1131.420044</v>
      </c>
      <c r="C13" s="4">
        <v>21.785992</v>
      </c>
      <c r="D13" s="4">
        <v>29.593699999999998</v>
      </c>
      <c r="E13" s="4">
        <v>24.389999</v>
      </c>
      <c r="F13" s="11">
        <f t="shared" si="0"/>
        <v>-7.1761988303760113E-2</v>
      </c>
      <c r="G13" s="11">
        <f t="shared" si="0"/>
        <v>-6.4285732692973427E-2</v>
      </c>
      <c r="H13" s="11">
        <f t="shared" si="0"/>
        <v>-6.5890369946704996E-2</v>
      </c>
      <c r="I13" s="11">
        <f t="shared" si="0"/>
        <v>-1.4147170573969237E-2</v>
      </c>
      <c r="J13" s="11">
        <f t="shared" si="1"/>
        <v>0.92823801169623987</v>
      </c>
      <c r="K13" s="11">
        <f t="shared" si="1"/>
        <v>0.93571426730702656</v>
      </c>
      <c r="L13" s="11">
        <f t="shared" si="1"/>
        <v>0.93410963005329495</v>
      </c>
      <c r="M13" s="11">
        <f t="shared" si="1"/>
        <v>0.98585282942603081</v>
      </c>
      <c r="N13" s="11">
        <f t="shared" si="2"/>
        <v>6.6831608978189941E-3</v>
      </c>
      <c r="O13" s="11">
        <f t="shared" si="3"/>
        <v>5.0339817092349623E-3</v>
      </c>
      <c r="P13" s="11">
        <f t="shared" si="4"/>
        <v>5.254907276333461E-3</v>
      </c>
    </row>
    <row r="14" spans="1:16" x14ac:dyDescent="0.3">
      <c r="A14" s="3">
        <v>40819</v>
      </c>
      <c r="B14" s="4">
        <v>1253.3000489999999</v>
      </c>
      <c r="C14" s="4">
        <v>23.308996</v>
      </c>
      <c r="D14" s="4">
        <v>29.872633</v>
      </c>
      <c r="E14" s="4">
        <v>29.370000999999998</v>
      </c>
      <c r="F14" s="11">
        <f t="shared" si="0"/>
        <v>0.10772303853581013</v>
      </c>
      <c r="G14" s="11">
        <f t="shared" si="0"/>
        <v>6.9907489179285492E-2</v>
      </c>
      <c r="H14" s="11">
        <f t="shared" si="0"/>
        <v>9.4254182478028126E-3</v>
      </c>
      <c r="I14" s="11">
        <f t="shared" si="0"/>
        <v>0.2041821321927893</v>
      </c>
      <c r="J14" s="11">
        <f t="shared" si="1"/>
        <v>1.1077230385358101</v>
      </c>
      <c r="K14" s="11">
        <f t="shared" si="1"/>
        <v>1.0699074891792855</v>
      </c>
      <c r="L14" s="11">
        <f t="shared" si="1"/>
        <v>1.0094254182478029</v>
      </c>
      <c r="M14" s="11">
        <f t="shared" si="1"/>
        <v>1.2041821321927892</v>
      </c>
      <c r="N14" s="11">
        <f t="shared" si="2"/>
        <v>-4.4478369238703359E-4</v>
      </c>
      <c r="O14" s="11">
        <f t="shared" si="3"/>
        <v>8.4203291653721941E-3</v>
      </c>
      <c r="P14" s="11">
        <f t="shared" si="4"/>
        <v>-1.2758724871817096E-3</v>
      </c>
    </row>
    <row r="15" spans="1:16" x14ac:dyDescent="0.3">
      <c r="A15" s="3">
        <v>40848</v>
      </c>
      <c r="B15" s="4">
        <v>1246.959961</v>
      </c>
      <c r="C15" s="4">
        <v>22.558541999999999</v>
      </c>
      <c r="D15" s="4">
        <v>30.547604</v>
      </c>
      <c r="E15" s="4">
        <v>32.740001999999997</v>
      </c>
      <c r="F15" s="11">
        <f t="shared" si="0"/>
        <v>-5.0587151935872331E-3</v>
      </c>
      <c r="G15" s="11">
        <f t="shared" si="0"/>
        <v>-3.2195895524629259E-2</v>
      </c>
      <c r="H15" s="11">
        <f t="shared" si="0"/>
        <v>2.2594961749772755E-2</v>
      </c>
      <c r="I15" s="11">
        <f t="shared" si="0"/>
        <v>0.1147429651091942</v>
      </c>
      <c r="J15" s="11">
        <f t="shared" si="1"/>
        <v>0.99494128480641275</v>
      </c>
      <c r="K15" s="11">
        <f t="shared" si="1"/>
        <v>0.96780410447537069</v>
      </c>
      <c r="L15" s="11">
        <f t="shared" si="1"/>
        <v>1.0225949617497727</v>
      </c>
      <c r="M15" s="11">
        <f t="shared" si="1"/>
        <v>1.1147429651091942</v>
      </c>
      <c r="N15" s="11">
        <f t="shared" si="2"/>
        <v>-2.3770722520364689E-4</v>
      </c>
      <c r="O15" s="11">
        <f t="shared" si="3"/>
        <v>-3.1618293587131743E-3</v>
      </c>
      <c r="P15" s="11">
        <f t="shared" si="4"/>
        <v>3.272484022942535E-4</v>
      </c>
    </row>
    <row r="16" spans="1:16" x14ac:dyDescent="0.3">
      <c r="A16" s="3">
        <v>40878</v>
      </c>
      <c r="B16" s="4">
        <v>1257.599976</v>
      </c>
      <c r="C16" s="4">
        <v>22.893656</v>
      </c>
      <c r="D16" s="4">
        <v>29.949697</v>
      </c>
      <c r="E16" s="4">
        <v>28.559999000000001</v>
      </c>
      <c r="F16" s="11">
        <f t="shared" si="0"/>
        <v>8.5327639481440794E-3</v>
      </c>
      <c r="G16" s="11">
        <f t="shared" si="0"/>
        <v>1.4855304035163301E-2</v>
      </c>
      <c r="H16" s="11">
        <f t="shared" si="0"/>
        <v>-1.9572958979041346E-2</v>
      </c>
      <c r="I16" s="11">
        <f t="shared" si="0"/>
        <v>-0.12767265560948945</v>
      </c>
      <c r="J16" s="11">
        <f t="shared" si="1"/>
        <v>1.0085327639481441</v>
      </c>
      <c r="K16" s="11">
        <f t="shared" si="1"/>
        <v>1.0148553040351633</v>
      </c>
      <c r="L16" s="11">
        <f t="shared" si="1"/>
        <v>0.98042704102095868</v>
      </c>
      <c r="M16" s="11">
        <f t="shared" si="1"/>
        <v>0.87232734439051052</v>
      </c>
      <c r="N16" s="11">
        <f t="shared" si="2"/>
        <v>3.24691613269402E-5</v>
      </c>
      <c r="O16" s="11">
        <f t="shared" si="3"/>
        <v>1.5396878825000643E-4</v>
      </c>
      <c r="P16" s="11">
        <f t="shared" si="4"/>
        <v>6.5649285773766086E-3</v>
      </c>
    </row>
    <row r="17" spans="1:16" x14ac:dyDescent="0.3">
      <c r="A17" s="3">
        <v>40911</v>
      </c>
      <c r="B17" s="4">
        <v>1312.410034</v>
      </c>
      <c r="C17" s="4">
        <v>26.041976999999999</v>
      </c>
      <c r="D17" s="4">
        <v>30.221474000000001</v>
      </c>
      <c r="E17" s="4">
        <v>29.07</v>
      </c>
      <c r="F17" s="11">
        <f t="shared" si="0"/>
        <v>4.3583062218506295E-2</v>
      </c>
      <c r="G17" s="11">
        <f t="shared" si="0"/>
        <v>0.13751936344286816</v>
      </c>
      <c r="H17" s="11">
        <f t="shared" si="0"/>
        <v>9.0744490670473278E-3</v>
      </c>
      <c r="I17" s="11">
        <f t="shared" si="0"/>
        <v>1.7857178496399773E-2</v>
      </c>
      <c r="J17" s="11">
        <f t="shared" si="1"/>
        <v>1.0435830622185063</v>
      </c>
      <c r="K17" s="11">
        <f t="shared" si="1"/>
        <v>1.1375193634428682</v>
      </c>
      <c r="L17" s="11">
        <f t="shared" si="1"/>
        <v>1.0090744490670474</v>
      </c>
      <c r="M17" s="11">
        <f t="shared" si="1"/>
        <v>1.0178571784963997</v>
      </c>
      <c r="N17" s="11">
        <f t="shared" si="2"/>
        <v>-1.0425843463617078E-3</v>
      </c>
      <c r="O17" s="11">
        <f t="shared" si="3"/>
        <v>-3.7645317165823757E-3</v>
      </c>
      <c r="P17" s="11">
        <f t="shared" si="4"/>
        <v>2.6459936758603113E-4</v>
      </c>
    </row>
    <row r="18" spans="1:16" x14ac:dyDescent="0.3">
      <c r="A18" s="3">
        <v>40940</v>
      </c>
      <c r="B18" s="4">
        <v>1365.6800539999999</v>
      </c>
      <c r="C18" s="4">
        <v>28.175207</v>
      </c>
      <c r="D18" s="4">
        <v>30.236746</v>
      </c>
      <c r="E18" s="4">
        <v>33.409999999999997</v>
      </c>
      <c r="F18" s="11">
        <f t="shared" si="0"/>
        <v>4.058946413084185E-2</v>
      </c>
      <c r="G18" s="11">
        <f t="shared" si="0"/>
        <v>8.1915055834662673E-2</v>
      </c>
      <c r="H18" s="11">
        <f t="shared" si="0"/>
        <v>5.0533604019444944E-4</v>
      </c>
      <c r="I18" s="11">
        <f t="shared" si="0"/>
        <v>0.14929480564155473</v>
      </c>
      <c r="J18" s="11">
        <f t="shared" si="1"/>
        <v>1.0405894641308417</v>
      </c>
      <c r="K18" s="11">
        <f t="shared" si="1"/>
        <v>1.0819150558346626</v>
      </c>
      <c r="L18" s="11">
        <f t="shared" si="1"/>
        <v>1.0005053360401945</v>
      </c>
      <c r="M18" s="11">
        <f t="shared" si="1"/>
        <v>1.1492948056415546</v>
      </c>
      <c r="N18" s="11">
        <f t="shared" si="2"/>
        <v>-1.1337535363337863E-3</v>
      </c>
      <c r="O18" s="11">
        <f t="shared" si="3"/>
        <v>6.6536551937685148E-3</v>
      </c>
      <c r="P18" s="11">
        <f t="shared" si="4"/>
        <v>-1.7219959740936925E-3</v>
      </c>
    </row>
    <row r="19" spans="1:16" x14ac:dyDescent="0.3">
      <c r="A19" s="3">
        <v>40969</v>
      </c>
      <c r="B19" s="4">
        <v>1408.469971</v>
      </c>
      <c r="C19" s="4">
        <v>28.636803</v>
      </c>
      <c r="D19" s="4">
        <v>30.537655000000001</v>
      </c>
      <c r="E19" s="4">
        <v>37.240001999999997</v>
      </c>
      <c r="F19" s="11">
        <f t="shared" si="0"/>
        <v>3.1332314530530633E-2</v>
      </c>
      <c r="G19" s="11">
        <f t="shared" si="0"/>
        <v>1.6383056209666891E-2</v>
      </c>
      <c r="H19" s="11">
        <f t="shared" si="0"/>
        <v>9.9517653123124012E-3</v>
      </c>
      <c r="I19" s="11">
        <f t="shared" si="0"/>
        <v>0.11463639628853639</v>
      </c>
      <c r="J19" s="11">
        <f t="shared" si="1"/>
        <v>1.0313323145305306</v>
      </c>
      <c r="K19" s="11">
        <f t="shared" si="1"/>
        <v>1.016383056209667</v>
      </c>
      <c r="L19" s="11">
        <f t="shared" si="1"/>
        <v>1.0099517653123125</v>
      </c>
      <c r="M19" s="11">
        <f t="shared" si="1"/>
        <v>1.1146363962885364</v>
      </c>
      <c r="N19" s="11">
        <f t="shared" si="2"/>
        <v>-5.0332604685758773E-6</v>
      </c>
      <c r="O19" s="11">
        <f t="shared" si="3"/>
        <v>4.3151713500155199E-5</v>
      </c>
      <c r="P19" s="11">
        <f t="shared" si="4"/>
        <v>-5.0608190062763163E-4</v>
      </c>
    </row>
    <row r="20" spans="1:16" x14ac:dyDescent="0.3">
      <c r="A20" s="3">
        <v>41001</v>
      </c>
      <c r="B20" s="4">
        <v>1397.910034</v>
      </c>
      <c r="C20" s="4">
        <v>28.423759</v>
      </c>
      <c r="D20" s="4">
        <v>31.969249999999999</v>
      </c>
      <c r="E20" s="4">
        <v>33.130001</v>
      </c>
      <c r="F20" s="11">
        <f t="shared" si="0"/>
        <v>-7.4974527092704279E-3</v>
      </c>
      <c r="G20" s="11">
        <f t="shared" si="0"/>
        <v>-7.4395176025759584E-3</v>
      </c>
      <c r="H20" s="11">
        <f t="shared" si="0"/>
        <v>4.6879663811775919E-2</v>
      </c>
      <c r="I20" s="11">
        <f t="shared" si="0"/>
        <v>-0.11036521963666912</v>
      </c>
      <c r="J20" s="11">
        <f t="shared" si="1"/>
        <v>0.99250254729072962</v>
      </c>
      <c r="K20" s="11">
        <f t="shared" si="1"/>
        <v>0.992560482397424</v>
      </c>
      <c r="L20" s="11">
        <f t="shared" si="1"/>
        <v>1.0468796638117759</v>
      </c>
      <c r="M20" s="11">
        <f t="shared" si="1"/>
        <v>0.88963478036333088</v>
      </c>
      <c r="N20" s="11">
        <f t="shared" si="2"/>
        <v>-6.7752801612042763E-4</v>
      </c>
      <c r="O20" s="11">
        <f t="shared" si="3"/>
        <v>3.6866865033882319E-3</v>
      </c>
      <c r="P20" s="11">
        <f t="shared" si="4"/>
        <v>-4.6537862205086418E-3</v>
      </c>
    </row>
    <row r="21" spans="1:16" x14ac:dyDescent="0.3">
      <c r="A21" s="3">
        <v>41030</v>
      </c>
      <c r="B21" s="4">
        <v>1310.329956</v>
      </c>
      <c r="C21" s="4">
        <v>26.081627000000001</v>
      </c>
      <c r="D21" s="4">
        <v>28.021816000000001</v>
      </c>
      <c r="E21" s="4">
        <v>29.5</v>
      </c>
      <c r="F21" s="11">
        <f t="shared" si="0"/>
        <v>-6.2650725633177598E-2</v>
      </c>
      <c r="G21" s="11">
        <f t="shared" si="0"/>
        <v>-8.2400501636676532E-2</v>
      </c>
      <c r="H21" s="11">
        <f t="shared" si="0"/>
        <v>-0.12347596518529518</v>
      </c>
      <c r="I21" s="11">
        <f t="shared" si="0"/>
        <v>-0.10956839391583477</v>
      </c>
      <c r="J21" s="11">
        <f t="shared" si="1"/>
        <v>0.93734927436682236</v>
      </c>
      <c r="K21" s="11">
        <f t="shared" si="1"/>
        <v>0.91759949836332344</v>
      </c>
      <c r="L21" s="11">
        <f t="shared" si="1"/>
        <v>0.87652403481470487</v>
      </c>
      <c r="M21" s="11">
        <f t="shared" si="1"/>
        <v>0.89043160608416527</v>
      </c>
      <c r="N21" s="11">
        <f t="shared" si="2"/>
        <v>1.3846986264092078E-2</v>
      </c>
      <c r="O21" s="11">
        <f t="shared" si="3"/>
        <v>1.5537191184017304E-2</v>
      </c>
      <c r="P21" s="11">
        <f t="shared" si="4"/>
        <v>2.2342815547948029E-2</v>
      </c>
    </row>
    <row r="22" spans="1:16" x14ac:dyDescent="0.3">
      <c r="A22" s="3">
        <v>41061</v>
      </c>
      <c r="B22" s="4">
        <v>1362.160034</v>
      </c>
      <c r="C22" s="4">
        <v>27.332543999999999</v>
      </c>
      <c r="D22" s="4">
        <v>27.158757999999999</v>
      </c>
      <c r="E22" s="4">
        <v>31.290001</v>
      </c>
      <c r="F22" s="11">
        <f t="shared" si="0"/>
        <v>3.9554982134591417E-2</v>
      </c>
      <c r="G22" s="11">
        <f t="shared" si="0"/>
        <v>4.7961616811711842E-2</v>
      </c>
      <c r="H22" s="11">
        <f t="shared" si="0"/>
        <v>-3.0799502787399728E-2</v>
      </c>
      <c r="I22" s="11">
        <f t="shared" si="0"/>
        <v>6.0678000000000003E-2</v>
      </c>
      <c r="J22" s="11">
        <f t="shared" si="1"/>
        <v>1.0395549821345915</v>
      </c>
      <c r="K22" s="11">
        <f t="shared" si="1"/>
        <v>1.0479616168117118</v>
      </c>
      <c r="L22" s="11">
        <f t="shared" si="1"/>
        <v>0.96920049721260026</v>
      </c>
      <c r="M22" s="11">
        <f t="shared" si="1"/>
        <v>1.060678</v>
      </c>
      <c r="N22" s="11">
        <f t="shared" si="2"/>
        <v>-1.5612171710744495E-3</v>
      </c>
      <c r="O22" s="11">
        <f t="shared" si="3"/>
        <v>3.8394031804523754E-4</v>
      </c>
      <c r="P22" s="11">
        <f t="shared" si="4"/>
        <v>-5.7690931239262752E-4</v>
      </c>
    </row>
    <row r="23" spans="1:16" x14ac:dyDescent="0.3">
      <c r="A23" s="3">
        <v>41092</v>
      </c>
      <c r="B23" s="4">
        <v>1379.3199460000001</v>
      </c>
      <c r="C23" s="4">
        <v>26.331807999999999</v>
      </c>
      <c r="D23" s="4">
        <v>33.383789</v>
      </c>
      <c r="E23" s="4">
        <v>27.42</v>
      </c>
      <c r="F23" s="11">
        <f t="shared" si="0"/>
        <v>1.2597574126154459E-2</v>
      </c>
      <c r="G23" s="11">
        <f t="shared" si="0"/>
        <v>-3.6613350005034288E-2</v>
      </c>
      <c r="H23" s="11">
        <f t="shared" si="0"/>
        <v>0.22920897192721409</v>
      </c>
      <c r="I23" s="11">
        <f t="shared" si="0"/>
        <v>-0.12368171544641364</v>
      </c>
      <c r="J23" s="11">
        <f t="shared" si="1"/>
        <v>1.0125975741261544</v>
      </c>
      <c r="K23" s="11">
        <f t="shared" si="1"/>
        <v>0.9633866499949657</v>
      </c>
      <c r="L23" s="11">
        <f t="shared" si="1"/>
        <v>1.2292089719272141</v>
      </c>
      <c r="M23" s="11">
        <f t="shared" si="1"/>
        <v>0.8763182845535864</v>
      </c>
      <c r="N23" s="11">
        <f t="shared" si="2"/>
        <v>-1.1074063648122358E-2</v>
      </c>
      <c r="O23" s="11">
        <f t="shared" si="3"/>
        <v>9.0261812776227923E-3</v>
      </c>
      <c r="P23" s="11">
        <f t="shared" si="4"/>
        <v>-3.6485650768541565E-2</v>
      </c>
    </row>
    <row r="24" spans="1:16" x14ac:dyDescent="0.3">
      <c r="A24" s="3">
        <v>41122</v>
      </c>
      <c r="B24" s="4">
        <v>1406.579956</v>
      </c>
      <c r="C24" s="4">
        <v>27.720483999999999</v>
      </c>
      <c r="D24" s="4">
        <v>33.087707999999999</v>
      </c>
      <c r="E24" s="4">
        <v>28.52</v>
      </c>
      <c r="F24" s="11">
        <f t="shared" si="0"/>
        <v>1.9763369680148135E-2</v>
      </c>
      <c r="G24" s="11">
        <f t="shared" si="0"/>
        <v>5.2737586420195694E-2</v>
      </c>
      <c r="H24" s="11">
        <f t="shared" si="0"/>
        <v>-8.8690052528189924E-3</v>
      </c>
      <c r="I24" s="11">
        <f t="shared" si="0"/>
        <v>4.011670313639671E-2</v>
      </c>
      <c r="J24" s="11">
        <f t="shared" si="1"/>
        <v>1.019763369680148</v>
      </c>
      <c r="K24" s="11">
        <f t="shared" si="1"/>
        <v>1.0527375864201958</v>
      </c>
      <c r="L24" s="11">
        <f t="shared" si="1"/>
        <v>0.99113099474718103</v>
      </c>
      <c r="M24" s="11">
        <f t="shared" si="1"/>
        <v>1.0401167031363967</v>
      </c>
      <c r="N24" s="11">
        <f t="shared" si="2"/>
        <v>-9.8089841364471333E-4</v>
      </c>
      <c r="O24" s="11">
        <f t="shared" si="3"/>
        <v>-3.2013852578131191E-4</v>
      </c>
      <c r="P24" s="11">
        <f t="shared" si="4"/>
        <v>2.2926210663541544E-4</v>
      </c>
    </row>
    <row r="25" spans="1:16" x14ac:dyDescent="0.3">
      <c r="A25" s="3">
        <v>41156</v>
      </c>
      <c r="B25" s="4">
        <v>1440.670044</v>
      </c>
      <c r="C25" s="4">
        <v>26.767085999999999</v>
      </c>
      <c r="D25" s="4">
        <v>33.716892000000001</v>
      </c>
      <c r="E25" s="4">
        <v>29.280000999999999</v>
      </c>
      <c r="F25" s="11">
        <f t="shared" si="0"/>
        <v>2.4236153696477046E-2</v>
      </c>
      <c r="G25" s="11">
        <f t="shared" si="0"/>
        <v>-3.4393266726511704E-2</v>
      </c>
      <c r="H25" s="11">
        <f t="shared" si="0"/>
        <v>1.9015641699932865E-2</v>
      </c>
      <c r="I25" s="11">
        <f t="shared" si="0"/>
        <v>2.6648001402524511E-2</v>
      </c>
      <c r="J25" s="11">
        <f t="shared" si="1"/>
        <v>1.024236153696477</v>
      </c>
      <c r="K25" s="11">
        <f t="shared" si="1"/>
        <v>0.96560673327348834</v>
      </c>
      <c r="L25" s="11">
        <f t="shared" si="1"/>
        <v>1.019015641699933</v>
      </c>
      <c r="M25" s="11">
        <f t="shared" si="1"/>
        <v>1.0266480014025245</v>
      </c>
      <c r="N25" s="11">
        <f t="shared" si="2"/>
        <v>-6.9206546667812703E-5</v>
      </c>
      <c r="O25" s="11">
        <f t="shared" si="3"/>
        <v>1.1086231639242455E-3</v>
      </c>
      <c r="P25" s="11">
        <f t="shared" si="4"/>
        <v>-3.0541330950470253E-5</v>
      </c>
    </row>
    <row r="26" spans="1:16" x14ac:dyDescent="0.3">
      <c r="A26" s="3">
        <v>41183</v>
      </c>
      <c r="B26" s="4">
        <v>1412.160034</v>
      </c>
      <c r="C26" s="4">
        <v>25.669781</v>
      </c>
      <c r="D26" s="4">
        <v>32.597316999999997</v>
      </c>
      <c r="E26" s="4">
        <v>28.129999000000002</v>
      </c>
      <c r="F26" s="11">
        <f t="shared" si="0"/>
        <v>-1.9789409878227443E-2</v>
      </c>
      <c r="G26" s="11">
        <f t="shared" si="0"/>
        <v>-4.0994563248311702E-2</v>
      </c>
      <c r="H26" s="11">
        <f t="shared" si="0"/>
        <v>-3.3205166122666482E-2</v>
      </c>
      <c r="I26" s="11">
        <f t="shared" si="0"/>
        <v>-3.9276023248769602E-2</v>
      </c>
      <c r="J26" s="11">
        <f t="shared" si="1"/>
        <v>0.98021059012177258</v>
      </c>
      <c r="K26" s="11">
        <f t="shared" si="1"/>
        <v>0.95900543675168826</v>
      </c>
      <c r="L26" s="11">
        <f t="shared" si="1"/>
        <v>0.96679483387733356</v>
      </c>
      <c r="M26" s="11">
        <f t="shared" si="1"/>
        <v>0.96072397675123045</v>
      </c>
      <c r="N26" s="11">
        <f t="shared" si="2"/>
        <v>2.883773828881055E-3</v>
      </c>
      <c r="O26" s="11">
        <f t="shared" si="3"/>
        <v>4.9940123931873576E-3</v>
      </c>
      <c r="P26" s="11">
        <f t="shared" si="4"/>
        <v>4.4761014234058535E-3</v>
      </c>
    </row>
    <row r="27" spans="1:16" x14ac:dyDescent="0.3">
      <c r="A27" s="3">
        <v>41214</v>
      </c>
      <c r="B27" s="4">
        <v>1416.1800539999999</v>
      </c>
      <c r="C27" s="4">
        <v>24.139614000000002</v>
      </c>
      <c r="D27" s="4">
        <v>31.632256999999999</v>
      </c>
      <c r="E27" s="4">
        <v>33.82</v>
      </c>
      <c r="F27" s="11">
        <f t="shared" si="0"/>
        <v>2.8467170173433272E-3</v>
      </c>
      <c r="G27" s="11">
        <f t="shared" si="0"/>
        <v>-5.9609663206709816E-2</v>
      </c>
      <c r="H27" s="11">
        <f t="shared" si="0"/>
        <v>-2.9605504035807539E-2</v>
      </c>
      <c r="I27" s="11">
        <f t="shared" si="0"/>
        <v>0.20227519382421585</v>
      </c>
      <c r="J27" s="11">
        <f t="shared" si="1"/>
        <v>1.0028467170173434</v>
      </c>
      <c r="K27" s="11">
        <f t="shared" si="1"/>
        <v>0.9403903367932902</v>
      </c>
      <c r="L27" s="11">
        <f t="shared" si="1"/>
        <v>0.97039449596419247</v>
      </c>
      <c r="M27" s="11">
        <f t="shared" si="1"/>
        <v>1.2022751938242158</v>
      </c>
      <c r="N27" s="11">
        <f t="shared" si="2"/>
        <v>3.5589760219272831E-3</v>
      </c>
      <c r="O27" s="11">
        <f t="shared" si="3"/>
        <v>-1.1564952440330329E-2</v>
      </c>
      <c r="P27" s="11">
        <f t="shared" si="4"/>
        <v>-7.2517901300616951E-3</v>
      </c>
    </row>
    <row r="28" spans="1:16" x14ac:dyDescent="0.3">
      <c r="A28" s="3">
        <v>41246</v>
      </c>
      <c r="B28" s="4">
        <v>1426.1899410000001</v>
      </c>
      <c r="C28" s="4">
        <v>24.221226000000001</v>
      </c>
      <c r="D28" s="4">
        <v>34.524028999999999</v>
      </c>
      <c r="E28" s="4">
        <v>33.869999</v>
      </c>
      <c r="F28" s="11">
        <f t="shared" si="0"/>
        <v>7.0682304638645639E-3</v>
      </c>
      <c r="G28" s="11">
        <f t="shared" si="0"/>
        <v>3.3808328501027311E-3</v>
      </c>
      <c r="H28" s="11">
        <f t="shared" si="0"/>
        <v>9.1418453005108036E-2</v>
      </c>
      <c r="I28" s="11">
        <f t="shared" si="0"/>
        <v>1.4783855706682343E-3</v>
      </c>
      <c r="J28" s="11">
        <f t="shared" si="1"/>
        <v>1.0070682304638645</v>
      </c>
      <c r="K28" s="11">
        <f t="shared" si="1"/>
        <v>1.0033808328501028</v>
      </c>
      <c r="L28" s="11">
        <f t="shared" si="1"/>
        <v>1.0914184530051081</v>
      </c>
      <c r="M28" s="11">
        <f t="shared" si="1"/>
        <v>1.0014783855706682</v>
      </c>
      <c r="N28" s="11">
        <f t="shared" si="2"/>
        <v>-9.1101451021201134E-4</v>
      </c>
      <c r="O28" s="11">
        <f t="shared" si="3"/>
        <v>5.8387600026084451E-4</v>
      </c>
      <c r="P28" s="11">
        <f t="shared" si="4"/>
        <v>-3.4891123299622775E-3</v>
      </c>
    </row>
    <row r="29" spans="1:16" x14ac:dyDescent="0.3">
      <c r="A29" s="3">
        <v>41276</v>
      </c>
      <c r="B29" s="4">
        <v>1498.1099850000001</v>
      </c>
      <c r="C29" s="4">
        <v>24.892277</v>
      </c>
      <c r="D29" s="4">
        <v>37.275879000000003</v>
      </c>
      <c r="E29" s="4">
        <v>37.509998000000003</v>
      </c>
      <c r="F29" s="11">
        <f t="shared" si="0"/>
        <v>5.0428096519578497E-2</v>
      </c>
      <c r="G29" s="11">
        <f t="shared" si="0"/>
        <v>2.7705079833696217E-2</v>
      </c>
      <c r="H29" s="11">
        <f t="shared" si="0"/>
        <v>7.9708251896092569E-2</v>
      </c>
      <c r="I29" s="11">
        <f t="shared" si="0"/>
        <v>0.10746971087894047</v>
      </c>
      <c r="J29" s="11">
        <f t="shared" si="1"/>
        <v>1.0504280965195785</v>
      </c>
      <c r="K29" s="11">
        <f t="shared" si="1"/>
        <v>1.0277050798336962</v>
      </c>
      <c r="L29" s="11">
        <f t="shared" si="1"/>
        <v>1.0797082518960925</v>
      </c>
      <c r="M29" s="11">
        <f t="shared" si="1"/>
        <v>1.1074697108789404</v>
      </c>
      <c r="N29" s="11">
        <f t="shared" si="2"/>
        <v>7.4346124618902116E-4</v>
      </c>
      <c r="O29" s="11">
        <f t="shared" si="3"/>
        <v>7.0309202105262828E-4</v>
      </c>
      <c r="P29" s="11">
        <f t="shared" si="4"/>
        <v>3.6438862745442895E-3</v>
      </c>
    </row>
    <row r="30" spans="1:16" x14ac:dyDescent="0.3">
      <c r="A30" s="3">
        <v>41306</v>
      </c>
      <c r="B30" s="4">
        <v>1514.6800539999999</v>
      </c>
      <c r="C30" s="4">
        <v>25.418382999999999</v>
      </c>
      <c r="D30" s="4">
        <v>38.442055000000003</v>
      </c>
      <c r="E30" s="4">
        <v>34.830002</v>
      </c>
      <c r="F30" s="11">
        <f t="shared" si="0"/>
        <v>1.1060649195259101E-2</v>
      </c>
      <c r="G30" s="11">
        <f t="shared" si="0"/>
        <v>2.113531036152292E-2</v>
      </c>
      <c r="H30" s="11">
        <f t="shared" si="0"/>
        <v>3.1285003366386073E-2</v>
      </c>
      <c r="I30" s="11">
        <f t="shared" si="0"/>
        <v>-7.1447511140896425E-2</v>
      </c>
      <c r="J30" s="11">
        <f t="shared" si="1"/>
        <v>1.0110606491952592</v>
      </c>
      <c r="K30" s="11">
        <f t="shared" si="1"/>
        <v>1.0211353103615228</v>
      </c>
      <c r="L30" s="11">
        <f t="shared" si="1"/>
        <v>1.0312850033663861</v>
      </c>
      <c r="M30" s="11">
        <f t="shared" si="1"/>
        <v>0.92855248885910358</v>
      </c>
      <c r="N30" s="11">
        <f t="shared" si="2"/>
        <v>7.3811287088416586E-5</v>
      </c>
      <c r="O30" s="11">
        <f t="shared" si="3"/>
        <v>-6.5004262094805012E-4</v>
      </c>
      <c r="P30" s="11">
        <f t="shared" si="4"/>
        <v>-1.6409433776324188E-3</v>
      </c>
    </row>
    <row r="31" spans="1:16" x14ac:dyDescent="0.3">
      <c r="A31" s="3">
        <v>41334</v>
      </c>
      <c r="B31" s="4">
        <v>1569.1899410000001</v>
      </c>
      <c r="C31" s="4">
        <v>26.158992999999999</v>
      </c>
      <c r="D31" s="4">
        <v>44.770817000000001</v>
      </c>
      <c r="E31" s="4">
        <v>37.889999000000003</v>
      </c>
      <c r="F31" s="11">
        <f t="shared" si="0"/>
        <v>3.5987723516956123E-2</v>
      </c>
      <c r="G31" s="11">
        <f t="shared" si="0"/>
        <v>2.9136786553259516E-2</v>
      </c>
      <c r="H31" s="11">
        <f t="shared" si="0"/>
        <v>0.16463120923166041</v>
      </c>
      <c r="I31" s="11">
        <f t="shared" si="0"/>
        <v>8.7855205980177736E-2</v>
      </c>
      <c r="J31" s="11">
        <f t="shared" si="1"/>
        <v>1.0359877235169561</v>
      </c>
      <c r="K31" s="11">
        <f t="shared" si="1"/>
        <v>1.0291367865532595</v>
      </c>
      <c r="L31" s="11">
        <f t="shared" si="1"/>
        <v>1.1646312092316604</v>
      </c>
      <c r="M31" s="11">
        <f t="shared" si="1"/>
        <v>1.0878552059801778</v>
      </c>
      <c r="N31" s="11">
        <f t="shared" si="2"/>
        <v>1.9710504014311863E-3</v>
      </c>
      <c r="O31" s="11">
        <f t="shared" si="3"/>
        <v>5.2412957467950973E-4</v>
      </c>
      <c r="P31" s="11">
        <f t="shared" si="4"/>
        <v>5.7458468319673628E-3</v>
      </c>
    </row>
    <row r="32" spans="1:16" x14ac:dyDescent="0.3">
      <c r="A32" s="3">
        <v>41365</v>
      </c>
      <c r="B32" s="4">
        <v>1597.5699460000001</v>
      </c>
      <c r="C32" s="4">
        <v>30.264334000000002</v>
      </c>
      <c r="D32" s="4">
        <v>46.489159000000001</v>
      </c>
      <c r="E32" s="4">
        <v>53.990001999999997</v>
      </c>
      <c r="F32" s="11">
        <f t="shared" si="0"/>
        <v>1.8085767859252408E-2</v>
      </c>
      <c r="G32" s="11">
        <f t="shared" si="0"/>
        <v>0.15693803656738634</v>
      </c>
      <c r="H32" s="11">
        <f t="shared" si="0"/>
        <v>3.8380849739686453E-2</v>
      </c>
      <c r="I32" s="11">
        <f t="shared" si="0"/>
        <v>0.42491431578026678</v>
      </c>
      <c r="J32" s="11">
        <f t="shared" si="1"/>
        <v>1.0180857678592523</v>
      </c>
      <c r="K32" s="11">
        <f t="shared" si="1"/>
        <v>1.1569380365673863</v>
      </c>
      <c r="L32" s="11">
        <f t="shared" si="1"/>
        <v>1.0383808497396865</v>
      </c>
      <c r="M32" s="11">
        <f t="shared" si="1"/>
        <v>1.4249143157802668</v>
      </c>
      <c r="N32" s="11">
        <f t="shared" si="2"/>
        <v>2.9295433142357314E-3</v>
      </c>
      <c r="O32" s="11">
        <f t="shared" si="3"/>
        <v>5.3115818206231388E-2</v>
      </c>
      <c r="P32" s="11">
        <f t="shared" si="4"/>
        <v>7.803552310057413E-3</v>
      </c>
    </row>
    <row r="33" spans="1:16" x14ac:dyDescent="0.3">
      <c r="A33" s="3">
        <v>41395</v>
      </c>
      <c r="B33" s="4">
        <v>1630.73999</v>
      </c>
      <c r="C33" s="4">
        <v>32.133887999999999</v>
      </c>
      <c r="D33" s="4">
        <v>45.098469000000001</v>
      </c>
      <c r="E33" s="4">
        <v>97.760002</v>
      </c>
      <c r="F33" s="11">
        <f t="shared" si="0"/>
        <v>2.0762811721046208E-2</v>
      </c>
      <c r="G33" s="11">
        <f t="shared" si="0"/>
        <v>6.177416625127112E-2</v>
      </c>
      <c r="H33" s="11">
        <f t="shared" si="0"/>
        <v>-2.9914286038170732E-2</v>
      </c>
      <c r="I33" s="11">
        <f t="shared" si="0"/>
        <v>0.81070565620649548</v>
      </c>
      <c r="J33" s="11">
        <f t="shared" si="1"/>
        <v>1.0207628117210461</v>
      </c>
      <c r="K33" s="11">
        <f t="shared" si="1"/>
        <v>1.0617741662512712</v>
      </c>
      <c r="L33" s="11">
        <f t="shared" si="1"/>
        <v>0.9700857139618293</v>
      </c>
      <c r="M33" s="11">
        <f t="shared" si="1"/>
        <v>1.8107056562064954</v>
      </c>
      <c r="N33" s="11">
        <f t="shared" si="2"/>
        <v>-2.1894582925116317E-3</v>
      </c>
      <c r="O33" s="11">
        <f t="shared" si="3"/>
        <v>3.5084401242795396E-2</v>
      </c>
      <c r="P33" s="11">
        <f t="shared" si="4"/>
        <v>-3.622953854926645E-2</v>
      </c>
    </row>
    <row r="34" spans="1:16" x14ac:dyDescent="0.3">
      <c r="A34" s="3">
        <v>41428</v>
      </c>
      <c r="B34" s="4">
        <v>1606.280029</v>
      </c>
      <c r="C34" s="4">
        <v>31.802422</v>
      </c>
      <c r="D34" s="4">
        <v>41.736857999999998</v>
      </c>
      <c r="E34" s="4">
        <v>107.360001</v>
      </c>
      <c r="F34" s="11">
        <f t="shared" si="0"/>
        <v>-1.4999301636062792E-2</v>
      </c>
      <c r="G34" s="11">
        <f t="shared" si="0"/>
        <v>-1.0315153896098691E-2</v>
      </c>
      <c r="H34" s="11">
        <f t="shared" si="0"/>
        <v>-7.45393596399027E-2</v>
      </c>
      <c r="I34" s="11">
        <f t="shared" si="0"/>
        <v>9.8199660429630478E-2</v>
      </c>
      <c r="J34" s="11">
        <f t="shared" si="1"/>
        <v>0.98500069836393722</v>
      </c>
      <c r="K34" s="11">
        <f t="shared" si="1"/>
        <v>0.98968484610390128</v>
      </c>
      <c r="L34" s="11">
        <f t="shared" si="1"/>
        <v>0.92546064036009734</v>
      </c>
      <c r="M34" s="11">
        <f t="shared" si="1"/>
        <v>1.0981996604296305</v>
      </c>
      <c r="N34" s="11">
        <f t="shared" si="2"/>
        <v>2.400502507850258E-3</v>
      </c>
      <c r="O34" s="11">
        <f t="shared" si="3"/>
        <v>-1.2873838990510426E-3</v>
      </c>
      <c r="P34" s="11">
        <f t="shared" si="4"/>
        <v>-4.5564313472976747E-3</v>
      </c>
    </row>
    <row r="35" spans="1:16" x14ac:dyDescent="0.3">
      <c r="A35" s="3">
        <v>41456</v>
      </c>
      <c r="B35" s="4">
        <v>1685.7299800000001</v>
      </c>
      <c r="C35" s="4">
        <v>29.316420000000001</v>
      </c>
      <c r="D35" s="4">
        <v>47.449711000000001</v>
      </c>
      <c r="E35" s="4">
        <v>134.279999</v>
      </c>
      <c r="F35" s="11">
        <f t="shared" si="0"/>
        <v>4.9462079815225081E-2</v>
      </c>
      <c r="G35" s="11">
        <f t="shared" si="0"/>
        <v>-7.8170209803517451E-2</v>
      </c>
      <c r="H35" s="11">
        <f t="shared" si="0"/>
        <v>0.13687788860388109</v>
      </c>
      <c r="I35" s="11">
        <f t="shared" si="0"/>
        <v>0.25074513551839483</v>
      </c>
      <c r="J35" s="11">
        <f t="shared" si="1"/>
        <v>1.049462079815225</v>
      </c>
      <c r="K35" s="11">
        <f t="shared" si="1"/>
        <v>0.92182979019648259</v>
      </c>
      <c r="L35" s="11">
        <f t="shared" si="1"/>
        <v>1.1368778886038811</v>
      </c>
      <c r="M35" s="11">
        <f t="shared" si="1"/>
        <v>1.2507451355183949</v>
      </c>
      <c r="N35" s="11">
        <f t="shared" si="2"/>
        <v>-1.1196700837120164E-2</v>
      </c>
      <c r="O35" s="11">
        <f t="shared" si="3"/>
        <v>-1.8965389565495806E-2</v>
      </c>
      <c r="P35" s="11">
        <f t="shared" si="4"/>
        <v>2.4084503765014278E-2</v>
      </c>
    </row>
    <row r="36" spans="1:16" x14ac:dyDescent="0.3">
      <c r="A36" s="3">
        <v>41487</v>
      </c>
      <c r="B36" s="4">
        <v>1632.969971</v>
      </c>
      <c r="C36" s="4">
        <v>30.969479</v>
      </c>
      <c r="D36" s="4">
        <v>45.682727999999997</v>
      </c>
      <c r="E36" s="4">
        <v>169</v>
      </c>
      <c r="F36" s="11">
        <f t="shared" ref="F36:I64" si="5">(B36-B35)/B35</f>
        <v>-3.1298019033866906E-2</v>
      </c>
      <c r="G36" s="11">
        <f t="shared" si="5"/>
        <v>5.6386796204993615E-2</v>
      </c>
      <c r="H36" s="11">
        <f t="shared" si="5"/>
        <v>-3.7239067694216373E-2</v>
      </c>
      <c r="I36" s="11">
        <f t="shared" si="5"/>
        <v>0.25856420359371612</v>
      </c>
      <c r="J36" s="11">
        <f t="shared" ref="J36:M64" si="6">F36+1</f>
        <v>0.96870198096613314</v>
      </c>
      <c r="K36" s="11">
        <f t="shared" si="6"/>
        <v>1.0563867962049935</v>
      </c>
      <c r="L36" s="11">
        <f t="shared" si="6"/>
        <v>0.96276093230578363</v>
      </c>
      <c r="M36" s="11">
        <f t="shared" si="6"/>
        <v>1.2585642035937161</v>
      </c>
      <c r="N36" s="11">
        <f t="shared" ref="N36:N64" si="7">($G36-$G$66)*($H36-$H$66)</f>
        <v>-2.2311106458110419E-3</v>
      </c>
      <c r="O36" s="11">
        <f t="shared" ref="O36:O64" si="8">($G36-$G$66)*($I36-$I$66)</f>
        <v>8.530119156198758E-3</v>
      </c>
      <c r="P36" s="11">
        <f t="shared" ref="P36:P64" si="9">($H36-$H$66)*($I36-$I$66)</f>
        <v>-1.1512404853315755E-2</v>
      </c>
    </row>
    <row r="37" spans="1:16" x14ac:dyDescent="0.3">
      <c r="A37" s="3">
        <v>41520</v>
      </c>
      <c r="B37" s="4">
        <v>1681.5500489999999</v>
      </c>
      <c r="C37" s="4">
        <v>30.85821</v>
      </c>
      <c r="D37" s="4">
        <v>51.128162000000003</v>
      </c>
      <c r="E37" s="4">
        <v>193.36999499999999</v>
      </c>
      <c r="F37" s="11">
        <f t="shared" si="5"/>
        <v>2.9749523177239098E-2</v>
      </c>
      <c r="G37" s="11">
        <f t="shared" si="5"/>
        <v>-3.592859925089475E-3</v>
      </c>
      <c r="H37" s="11">
        <f t="shared" si="5"/>
        <v>0.1192011562882148</v>
      </c>
      <c r="I37" s="11">
        <f t="shared" si="5"/>
        <v>0.14420115384615378</v>
      </c>
      <c r="J37" s="11">
        <f t="shared" si="6"/>
        <v>1.0297495231772391</v>
      </c>
      <c r="K37" s="11">
        <f t="shared" si="6"/>
        <v>0.99640714007491049</v>
      </c>
      <c r="L37" s="11">
        <f t="shared" si="6"/>
        <v>1.1192011562882147</v>
      </c>
      <c r="M37" s="11">
        <f t="shared" si="6"/>
        <v>1.1442011538461538</v>
      </c>
      <c r="N37" s="11">
        <f t="shared" si="7"/>
        <v>-1.9623428943689918E-3</v>
      </c>
      <c r="O37" s="11">
        <f t="shared" si="8"/>
        <v>-1.8438679627372806E-3</v>
      </c>
      <c r="P37" s="11">
        <f t="shared" si="9"/>
        <v>9.6929097378523777E-3</v>
      </c>
    </row>
    <row r="38" spans="1:16" x14ac:dyDescent="0.3">
      <c r="A38" s="3">
        <v>41548</v>
      </c>
      <c r="B38" s="4">
        <v>1756.540039</v>
      </c>
      <c r="C38" s="4">
        <v>32.833210000000001</v>
      </c>
      <c r="D38" s="4">
        <v>56.298000000000002</v>
      </c>
      <c r="E38" s="4">
        <v>159.94000199999999</v>
      </c>
      <c r="F38" s="11">
        <f t="shared" si="5"/>
        <v>4.45957526180061E-2</v>
      </c>
      <c r="G38" s="11">
        <f t="shared" si="5"/>
        <v>6.4002416212735655E-2</v>
      </c>
      <c r="H38" s="11">
        <f t="shared" si="5"/>
        <v>0.10111527185350411</v>
      </c>
      <c r="I38" s="11">
        <f t="shared" si="5"/>
        <v>-0.17288097359675683</v>
      </c>
      <c r="J38" s="11">
        <f t="shared" si="6"/>
        <v>1.0445957526180061</v>
      </c>
      <c r="K38" s="11">
        <f t="shared" si="6"/>
        <v>1.0640024162127357</v>
      </c>
      <c r="L38" s="11">
        <f t="shared" si="6"/>
        <v>1.1011152718535042</v>
      </c>
      <c r="M38" s="11">
        <f t="shared" si="6"/>
        <v>0.8271190264032432</v>
      </c>
      <c r="N38" s="11">
        <f t="shared" si="7"/>
        <v>4.0299726115932827E-3</v>
      </c>
      <c r="O38" s="11">
        <f t="shared" si="8"/>
        <v>-1.069993053602806E-2</v>
      </c>
      <c r="P38" s="11">
        <f t="shared" si="9"/>
        <v>-1.8503251359328735E-2</v>
      </c>
    </row>
    <row r="39" spans="1:16" x14ac:dyDescent="0.3">
      <c r="A39" s="3">
        <v>41579</v>
      </c>
      <c r="B39" s="4">
        <v>1805.8100589999999</v>
      </c>
      <c r="C39" s="4">
        <v>35.623409000000002</v>
      </c>
      <c r="D39" s="4">
        <v>56.554001</v>
      </c>
      <c r="E39" s="4">
        <v>127.279999</v>
      </c>
      <c r="F39" s="11">
        <f t="shared" si="5"/>
        <v>2.8049471635186524E-2</v>
      </c>
      <c r="G39" s="11">
        <f t="shared" si="5"/>
        <v>8.4980999421013087E-2</v>
      </c>
      <c r="H39" s="11">
        <f t="shared" si="5"/>
        <v>4.5472485701090219E-3</v>
      </c>
      <c r="I39" s="11">
        <f t="shared" si="5"/>
        <v>-0.20420159179440295</v>
      </c>
      <c r="J39" s="11">
        <f t="shared" si="6"/>
        <v>1.0280494716351865</v>
      </c>
      <c r="K39" s="11">
        <f t="shared" si="6"/>
        <v>1.0849809994210131</v>
      </c>
      <c r="L39" s="11">
        <f t="shared" si="6"/>
        <v>1.004547248570109</v>
      </c>
      <c r="M39" s="11">
        <f t="shared" si="6"/>
        <v>0.79579840820559711</v>
      </c>
      <c r="N39" s="11">
        <f t="shared" si="7"/>
        <v>-9.063569068923688E-4</v>
      </c>
      <c r="O39" s="11">
        <f t="shared" si="8"/>
        <v>-1.7518836080251812E-2</v>
      </c>
      <c r="P39" s="11">
        <f t="shared" si="9"/>
        <v>3.310752109041454E-3</v>
      </c>
    </row>
    <row r="40" spans="1:16" x14ac:dyDescent="0.3">
      <c r="A40" s="3">
        <v>41610</v>
      </c>
      <c r="B40" s="4">
        <v>1848.3599850000001</v>
      </c>
      <c r="C40" s="4">
        <v>34.950741000000001</v>
      </c>
      <c r="D40" s="4">
        <v>54.872664999999998</v>
      </c>
      <c r="E40" s="4">
        <v>150.429993</v>
      </c>
      <c r="F40" s="11">
        <f t="shared" si="5"/>
        <v>2.3562791550492821E-2</v>
      </c>
      <c r="G40" s="11">
        <f t="shared" si="5"/>
        <v>-1.8882752069011743E-2</v>
      </c>
      <c r="H40" s="11">
        <f t="shared" si="5"/>
        <v>-2.9729744496768701E-2</v>
      </c>
      <c r="I40" s="11">
        <f t="shared" si="5"/>
        <v>0.18188241814803904</v>
      </c>
      <c r="J40" s="11">
        <f t="shared" si="6"/>
        <v>1.0235627915504928</v>
      </c>
      <c r="K40" s="11">
        <f t="shared" si="6"/>
        <v>0.9811172479309882</v>
      </c>
      <c r="L40" s="11">
        <f t="shared" si="6"/>
        <v>0.97027025550323132</v>
      </c>
      <c r="M40" s="11">
        <f t="shared" si="6"/>
        <v>1.181882418148039</v>
      </c>
      <c r="N40" s="11">
        <f t="shared" si="7"/>
        <v>1.6393220370965365E-3</v>
      </c>
      <c r="O40" s="11">
        <f t="shared" si="8"/>
        <v>-4.6072232143712739E-3</v>
      </c>
      <c r="P40" s="11">
        <f t="shared" si="9"/>
        <v>-6.3049663610233895E-3</v>
      </c>
    </row>
    <row r="41" spans="1:16" x14ac:dyDescent="0.3">
      <c r="A41" s="3">
        <v>41641</v>
      </c>
      <c r="B41" s="4">
        <v>1782.589966</v>
      </c>
      <c r="C41" s="4">
        <v>35.352474000000001</v>
      </c>
      <c r="D41" s="4">
        <v>54.78669</v>
      </c>
      <c r="E41" s="4">
        <v>181.41000399999999</v>
      </c>
      <c r="F41" s="11">
        <f t="shared" si="5"/>
        <v>-3.5582905675162646E-2</v>
      </c>
      <c r="G41" s="11">
        <f t="shared" si="5"/>
        <v>1.1494262739665523E-2</v>
      </c>
      <c r="H41" s="11">
        <f t="shared" si="5"/>
        <v>-1.5668092665081547E-3</v>
      </c>
      <c r="I41" s="11">
        <f t="shared" si="5"/>
        <v>0.2059430462115357</v>
      </c>
      <c r="J41" s="11">
        <f t="shared" si="6"/>
        <v>0.96441709432483735</v>
      </c>
      <c r="K41" s="11">
        <f t="shared" si="6"/>
        <v>1.0114942627396655</v>
      </c>
      <c r="L41" s="11">
        <f t="shared" si="6"/>
        <v>0.99843319073349179</v>
      </c>
      <c r="M41" s="11">
        <f t="shared" si="6"/>
        <v>1.2059430462115357</v>
      </c>
      <c r="N41" s="11">
        <f t="shared" si="7"/>
        <v>8.1293808311153209E-5</v>
      </c>
      <c r="O41" s="11">
        <f t="shared" si="8"/>
        <v>-6.6543451126108491E-4</v>
      </c>
      <c r="P41" s="11">
        <f t="shared" si="9"/>
        <v>-3.0180451984590457E-3</v>
      </c>
    </row>
    <row r="42" spans="1:16" x14ac:dyDescent="0.3">
      <c r="A42" s="3">
        <v>41673</v>
      </c>
      <c r="B42" s="4">
        <v>1859.4499510000001</v>
      </c>
      <c r="C42" s="4">
        <v>36.059967</v>
      </c>
      <c r="D42" s="4">
        <v>65.226982000000007</v>
      </c>
      <c r="E42" s="4">
        <v>244.80999800000001</v>
      </c>
      <c r="F42" s="11">
        <f t="shared" si="5"/>
        <v>4.3117029976595334E-2</v>
      </c>
      <c r="G42" s="11">
        <f t="shared" si="5"/>
        <v>2.0012545656634934E-2</v>
      </c>
      <c r="H42" s="11">
        <f t="shared" si="5"/>
        <v>0.19056256181930331</v>
      </c>
      <c r="I42" s="11">
        <f t="shared" si="5"/>
        <v>0.34948455213087382</v>
      </c>
      <c r="J42" s="11">
        <f t="shared" si="6"/>
        <v>1.0431170299765953</v>
      </c>
      <c r="K42" s="11">
        <f t="shared" si="6"/>
        <v>1.0200125456566349</v>
      </c>
      <c r="L42" s="11">
        <f t="shared" si="6"/>
        <v>1.1905625618193034</v>
      </c>
      <c r="M42" s="11">
        <f t="shared" si="6"/>
        <v>1.3494845521308738</v>
      </c>
      <c r="N42" s="11">
        <f t="shared" si="7"/>
        <v>7.4092570703412962E-4</v>
      </c>
      <c r="O42" s="11">
        <f t="shared" si="8"/>
        <v>1.2884545223139717E-3</v>
      </c>
      <c r="P42" s="11">
        <f t="shared" si="9"/>
        <v>5.2002423007341404E-2</v>
      </c>
    </row>
    <row r="43" spans="1:16" x14ac:dyDescent="0.3">
      <c r="A43" s="3">
        <v>41701</v>
      </c>
      <c r="B43" s="4">
        <v>1872.339966</v>
      </c>
      <c r="C43" s="4">
        <v>38.582560999999998</v>
      </c>
      <c r="D43" s="4">
        <v>63.383926000000002</v>
      </c>
      <c r="E43" s="4">
        <v>208.449997</v>
      </c>
      <c r="F43" s="11">
        <f t="shared" si="5"/>
        <v>6.9321656079357136E-3</v>
      </c>
      <c r="G43" s="11">
        <f t="shared" si="5"/>
        <v>6.9955527136228324E-2</v>
      </c>
      <c r="H43" s="11">
        <f t="shared" si="5"/>
        <v>-2.825603674258613E-2</v>
      </c>
      <c r="I43" s="11">
        <f t="shared" si="5"/>
        <v>-0.14852334993279159</v>
      </c>
      <c r="J43" s="11">
        <f t="shared" si="6"/>
        <v>1.0069321656079357</v>
      </c>
      <c r="K43" s="11">
        <f t="shared" si="6"/>
        <v>1.0699555271362282</v>
      </c>
      <c r="L43" s="11">
        <f t="shared" si="6"/>
        <v>0.97174396325741386</v>
      </c>
      <c r="M43" s="11">
        <f t="shared" si="6"/>
        <v>0.85147665006720841</v>
      </c>
      <c r="N43" s="11">
        <f t="shared" si="7"/>
        <v>-2.4885521555316017E-3</v>
      </c>
      <c r="O43" s="11">
        <f t="shared" si="8"/>
        <v>-1.069856959478605E-2</v>
      </c>
      <c r="P43" s="11">
        <f t="shared" si="9"/>
        <v>9.0538234804123287E-3</v>
      </c>
    </row>
    <row r="44" spans="1:16" x14ac:dyDescent="0.3">
      <c r="A44" s="3">
        <v>41730</v>
      </c>
      <c r="B44" s="4">
        <v>1883.9499510000001</v>
      </c>
      <c r="C44" s="4">
        <v>38.027214000000001</v>
      </c>
      <c r="D44" s="4">
        <v>65.178993000000006</v>
      </c>
      <c r="E44" s="4">
        <v>207.88999899999999</v>
      </c>
      <c r="F44" s="11">
        <f t="shared" si="5"/>
        <v>6.2007889650527552E-3</v>
      </c>
      <c r="G44" s="11">
        <f t="shared" si="5"/>
        <v>-1.4393730887900304E-2</v>
      </c>
      <c r="H44" s="11">
        <f t="shared" si="5"/>
        <v>2.8320539816356641E-2</v>
      </c>
      <c r="I44" s="11">
        <f t="shared" si="5"/>
        <v>-2.6864860065217815E-3</v>
      </c>
      <c r="J44" s="11">
        <f t="shared" si="6"/>
        <v>1.0062007889650528</v>
      </c>
      <c r="K44" s="11">
        <f t="shared" si="6"/>
        <v>0.9856062691120997</v>
      </c>
      <c r="L44" s="11">
        <f t="shared" si="6"/>
        <v>1.0283205398163566</v>
      </c>
      <c r="M44" s="11">
        <f t="shared" si="6"/>
        <v>0.99731351399347823</v>
      </c>
      <c r="N44" s="11">
        <f t="shared" si="7"/>
        <v>-3.2187066639747375E-4</v>
      </c>
      <c r="O44" s="11">
        <f t="shared" si="8"/>
        <v>1.5498606106670912E-3</v>
      </c>
      <c r="P44" s="11">
        <f t="shared" si="9"/>
        <v>-5.4981388519588037E-4</v>
      </c>
    </row>
    <row r="45" spans="1:16" x14ac:dyDescent="0.3">
      <c r="A45" s="3">
        <v>41760</v>
      </c>
      <c r="B45" s="4">
        <v>1923.5699460000001</v>
      </c>
      <c r="C45" s="4">
        <v>38.807353999999997</v>
      </c>
      <c r="D45" s="4">
        <v>69.350639000000001</v>
      </c>
      <c r="E45" s="4">
        <v>207.770004</v>
      </c>
      <c r="F45" s="11">
        <f t="shared" si="5"/>
        <v>2.103028001299596E-2</v>
      </c>
      <c r="G45" s="11">
        <f t="shared" si="5"/>
        <v>2.0515307800355709E-2</v>
      </c>
      <c r="H45" s="11">
        <f t="shared" si="5"/>
        <v>6.4002921923018902E-2</v>
      </c>
      <c r="I45" s="11">
        <f t="shared" si="5"/>
        <v>-5.7720429350710978E-4</v>
      </c>
      <c r="J45" s="11">
        <f t="shared" si="6"/>
        <v>1.021030280012996</v>
      </c>
      <c r="K45" s="11">
        <f t="shared" si="6"/>
        <v>1.0205153078003557</v>
      </c>
      <c r="L45" s="11">
        <f t="shared" si="6"/>
        <v>1.0640029219230189</v>
      </c>
      <c r="M45" s="11">
        <f t="shared" si="6"/>
        <v>0.99942279570649284</v>
      </c>
      <c r="N45" s="11">
        <f t="shared" si="7"/>
        <v>2.2198062402268732E-4</v>
      </c>
      <c r="O45" s="11">
        <f t="shared" si="8"/>
        <v>-2.362277258730324E-4</v>
      </c>
      <c r="P45" s="11">
        <f t="shared" si="9"/>
        <v>-2.2879878969788792E-3</v>
      </c>
    </row>
    <row r="46" spans="1:16" x14ac:dyDescent="0.3">
      <c r="A46" s="3">
        <v>41792</v>
      </c>
      <c r="B46" s="4">
        <v>1960.2299800000001</v>
      </c>
      <c r="C46" s="4">
        <v>39.527766999999997</v>
      </c>
      <c r="D46" s="4">
        <v>71.491623000000004</v>
      </c>
      <c r="E46" s="4">
        <v>240.05999800000001</v>
      </c>
      <c r="F46" s="11">
        <f t="shared" si="5"/>
        <v>1.9058331658920603E-2</v>
      </c>
      <c r="G46" s="11">
        <f t="shared" si="5"/>
        <v>1.8563826845808675E-2</v>
      </c>
      <c r="H46" s="11">
        <f t="shared" si="5"/>
        <v>3.0871871274322404E-2</v>
      </c>
      <c r="I46" s="11">
        <f t="shared" si="5"/>
        <v>0.15541220281249071</v>
      </c>
      <c r="J46" s="11">
        <f t="shared" si="6"/>
        <v>1.0190583316589206</v>
      </c>
      <c r="K46" s="11">
        <f t="shared" si="6"/>
        <v>1.0185638268458086</v>
      </c>
      <c r="L46" s="11">
        <f t="shared" si="6"/>
        <v>1.0308718712743223</v>
      </c>
      <c r="M46" s="11">
        <f t="shared" si="6"/>
        <v>1.1554122028124907</v>
      </c>
      <c r="N46" s="11">
        <f t="shared" si="7"/>
        <v>3.7538571021179924E-5</v>
      </c>
      <c r="O46" s="11">
        <f t="shared" si="8"/>
        <v>3.0243336710613039E-4</v>
      </c>
      <c r="P46" s="11">
        <f t="shared" si="9"/>
        <v>1.4116660336851851E-3</v>
      </c>
    </row>
    <row r="47" spans="1:16" x14ac:dyDescent="0.3">
      <c r="A47" s="3">
        <v>41821</v>
      </c>
      <c r="B47" s="4">
        <v>1930.670044</v>
      </c>
      <c r="C47" s="4">
        <v>40.911712999999999</v>
      </c>
      <c r="D47" s="4">
        <v>66.322388000000004</v>
      </c>
      <c r="E47" s="4">
        <v>223.300003</v>
      </c>
      <c r="F47" s="11">
        <f t="shared" si="5"/>
        <v>-1.5079830581919834E-2</v>
      </c>
      <c r="G47" s="11">
        <f t="shared" si="5"/>
        <v>3.5011995491675552E-2</v>
      </c>
      <c r="H47" s="11">
        <f t="shared" si="5"/>
        <v>-7.2305464375875206E-2</v>
      </c>
      <c r="I47" s="11">
        <f t="shared" si="5"/>
        <v>-6.9815859117019582E-2</v>
      </c>
      <c r="J47" s="11">
        <f t="shared" si="6"/>
        <v>0.98492016941808014</v>
      </c>
      <c r="K47" s="11">
        <f t="shared" si="6"/>
        <v>1.0350119954916757</v>
      </c>
      <c r="L47" s="11">
        <f t="shared" si="6"/>
        <v>0.92769453562412485</v>
      </c>
      <c r="M47" s="11">
        <f t="shared" si="6"/>
        <v>0.9301841408829804</v>
      </c>
      <c r="N47" s="11">
        <f t="shared" si="7"/>
        <v>-1.7344134897011769E-3</v>
      </c>
      <c r="O47" s="11">
        <f t="shared" si="8"/>
        <v>-2.286754495733056E-3</v>
      </c>
      <c r="P47" s="11">
        <f t="shared" si="9"/>
        <v>1.0665366413601466E-2</v>
      </c>
    </row>
    <row r="48" spans="1:16" x14ac:dyDescent="0.3">
      <c r="A48" s="3">
        <v>41852</v>
      </c>
      <c r="B48" s="4">
        <v>2003.369995</v>
      </c>
      <c r="C48" s="4">
        <v>43.332428</v>
      </c>
      <c r="D48" s="4">
        <v>58.685592999999997</v>
      </c>
      <c r="E48" s="4">
        <v>269.70001200000002</v>
      </c>
      <c r="F48" s="11">
        <f t="shared" si="5"/>
        <v>3.7655295489735195E-2</v>
      </c>
      <c r="G48" s="11">
        <f t="shared" si="5"/>
        <v>5.9169240847969415E-2</v>
      </c>
      <c r="H48" s="11">
        <f t="shared" si="5"/>
        <v>-0.11514656257552135</v>
      </c>
      <c r="I48" s="11">
        <f t="shared" si="5"/>
        <v>0.20779224530507512</v>
      </c>
      <c r="J48" s="11">
        <f t="shared" si="6"/>
        <v>1.0376552954897351</v>
      </c>
      <c r="K48" s="11">
        <f t="shared" si="6"/>
        <v>1.0591692408479694</v>
      </c>
      <c r="L48" s="11">
        <f t="shared" si="6"/>
        <v>0.88485343742447864</v>
      </c>
      <c r="M48" s="11">
        <f t="shared" si="6"/>
        <v>1.2077922453050751</v>
      </c>
      <c r="N48" s="11">
        <f t="shared" si="7"/>
        <v>-5.7681966400954712E-3</v>
      </c>
      <c r="O48" s="11">
        <f t="shared" si="8"/>
        <v>6.9082691702966915E-3</v>
      </c>
      <c r="P48" s="11">
        <f t="shared" si="9"/>
        <v>-2.1115618949559562E-2</v>
      </c>
    </row>
    <row r="49" spans="1:16" x14ac:dyDescent="0.3">
      <c r="A49" s="3">
        <v>41884</v>
      </c>
      <c r="B49" s="4">
        <v>1972.290039</v>
      </c>
      <c r="C49" s="4">
        <v>44.219486000000003</v>
      </c>
      <c r="D49" s="4">
        <v>57.473483999999999</v>
      </c>
      <c r="E49" s="4">
        <v>242.679993</v>
      </c>
      <c r="F49" s="11">
        <f t="shared" si="5"/>
        <v>-1.5513837223063749E-2</v>
      </c>
      <c r="G49" s="11">
        <f t="shared" si="5"/>
        <v>2.0470996917135668E-2</v>
      </c>
      <c r="H49" s="11">
        <f t="shared" si="5"/>
        <v>-2.0654285626797674E-2</v>
      </c>
      <c r="I49" s="11">
        <f t="shared" si="5"/>
        <v>-0.10018545716638684</v>
      </c>
      <c r="J49" s="11">
        <f t="shared" si="6"/>
        <v>0.98448616277693624</v>
      </c>
      <c r="K49" s="11">
        <f t="shared" si="6"/>
        <v>1.0204709969171357</v>
      </c>
      <c r="L49" s="11">
        <f t="shared" si="6"/>
        <v>0.97934571437320228</v>
      </c>
      <c r="M49" s="11">
        <f t="shared" si="6"/>
        <v>0.89981454283361317</v>
      </c>
      <c r="N49" s="11">
        <f t="shared" si="7"/>
        <v>-1.8160729829516293E-4</v>
      </c>
      <c r="O49" s="11">
        <f t="shared" si="8"/>
        <v>-7.0648810571110048E-4</v>
      </c>
      <c r="P49" s="11">
        <f t="shared" si="9"/>
        <v>5.7032560141087683E-3</v>
      </c>
    </row>
    <row r="50" spans="1:16" x14ac:dyDescent="0.3">
      <c r="A50" s="3">
        <v>41913</v>
      </c>
      <c r="B50" s="4">
        <v>2018.0500489999999</v>
      </c>
      <c r="C50" s="4">
        <v>44.782246000000001</v>
      </c>
      <c r="D50" s="4">
        <v>62.273445000000002</v>
      </c>
      <c r="E50" s="4">
        <v>241.699997</v>
      </c>
      <c r="F50" s="11">
        <f t="shared" si="5"/>
        <v>2.3201460786772227E-2</v>
      </c>
      <c r="G50" s="11">
        <f t="shared" si="5"/>
        <v>1.2726516088404945E-2</v>
      </c>
      <c r="H50" s="11">
        <f t="shared" si="5"/>
        <v>8.3516095874751617E-2</v>
      </c>
      <c r="I50" s="11">
        <f t="shared" si="5"/>
        <v>-4.0382232910316585E-3</v>
      </c>
      <c r="J50" s="11">
        <f t="shared" si="6"/>
        <v>1.0232014607867723</v>
      </c>
      <c r="K50" s="11">
        <f t="shared" si="6"/>
        <v>1.0127265160884049</v>
      </c>
      <c r="L50" s="11">
        <f t="shared" si="6"/>
        <v>1.0835160958747516</v>
      </c>
      <c r="M50" s="11">
        <f t="shared" si="6"/>
        <v>0.99596177670896835</v>
      </c>
      <c r="N50" s="11">
        <f t="shared" si="7"/>
        <v>-1.97738021280697E-4</v>
      </c>
      <c r="O50" s="11">
        <f t="shared" si="8"/>
        <v>1.5849078653930497E-4</v>
      </c>
      <c r="P50" s="11">
        <f t="shared" si="9"/>
        <v>-3.4788630765566209E-3</v>
      </c>
    </row>
    <row r="51" spans="1:16" x14ac:dyDescent="0.3">
      <c r="A51" s="3">
        <v>41946</v>
      </c>
      <c r="B51" s="4">
        <v>2067.5600589999999</v>
      </c>
      <c r="C51" s="4">
        <v>45.890166999999998</v>
      </c>
      <c r="D51" s="4">
        <v>66.865500999999995</v>
      </c>
      <c r="E51" s="4">
        <v>244.520004</v>
      </c>
      <c r="F51" s="11">
        <f t="shared" si="5"/>
        <v>2.4533588760364766E-2</v>
      </c>
      <c r="G51" s="11">
        <f t="shared" si="5"/>
        <v>2.4740183866615299E-2</v>
      </c>
      <c r="H51" s="11">
        <f t="shared" si="5"/>
        <v>7.3740195359354097E-2</v>
      </c>
      <c r="I51" s="11">
        <f t="shared" si="5"/>
        <v>1.1667385333066447E-2</v>
      </c>
      <c r="J51" s="11">
        <f t="shared" si="6"/>
        <v>1.0245335887603648</v>
      </c>
      <c r="K51" s="11">
        <f t="shared" si="6"/>
        <v>1.0247401838666153</v>
      </c>
      <c r="L51" s="11">
        <f t="shared" si="6"/>
        <v>1.0737401953593542</v>
      </c>
      <c r="M51" s="11">
        <f t="shared" si="6"/>
        <v>1.0116673853330664</v>
      </c>
      <c r="N51" s="11">
        <f t="shared" si="7"/>
        <v>5.056345557969249E-4</v>
      </c>
      <c r="O51" s="11">
        <f t="shared" si="8"/>
        <v>-3.3434907227665163E-4</v>
      </c>
      <c r="P51" s="11">
        <f t="shared" si="9"/>
        <v>-2.0814775413421733E-3</v>
      </c>
    </row>
    <row r="52" spans="1:16" x14ac:dyDescent="0.3">
      <c r="A52" s="3">
        <v>41974</v>
      </c>
      <c r="B52" s="4">
        <v>2058.8999020000001</v>
      </c>
      <c r="C52" s="4">
        <v>44.584778</v>
      </c>
      <c r="D52" s="4">
        <v>74.262512000000001</v>
      </c>
      <c r="E52" s="4">
        <v>222.41000399999999</v>
      </c>
      <c r="F52" s="11">
        <f t="shared" si="5"/>
        <v>-4.1885878779204062E-3</v>
      </c>
      <c r="G52" s="11">
        <f t="shared" si="5"/>
        <v>-2.8445941371274552E-2</v>
      </c>
      <c r="H52" s="11">
        <f t="shared" si="5"/>
        <v>0.11062522361120133</v>
      </c>
      <c r="I52" s="11">
        <f t="shared" si="5"/>
        <v>-9.0422049886765152E-2</v>
      </c>
      <c r="J52" s="11">
        <f t="shared" si="6"/>
        <v>0.99581141212207958</v>
      </c>
      <c r="K52" s="11">
        <f t="shared" si="6"/>
        <v>0.97155405862872546</v>
      </c>
      <c r="L52" s="11">
        <f t="shared" si="6"/>
        <v>1.1106252236112013</v>
      </c>
      <c r="M52" s="11">
        <f t="shared" si="6"/>
        <v>0.90957795011323483</v>
      </c>
      <c r="N52" s="11">
        <f t="shared" si="7"/>
        <v>-4.1077460757229529E-3</v>
      </c>
      <c r="O52" s="11">
        <f t="shared" si="8"/>
        <v>6.1485146654727749E-3</v>
      </c>
      <c r="P52" s="11">
        <f t="shared" si="9"/>
        <v>-1.2943225946759632E-2</v>
      </c>
    </row>
    <row r="53" spans="1:16" x14ac:dyDescent="0.3">
      <c r="A53" s="3">
        <v>42006</v>
      </c>
      <c r="B53" s="4">
        <v>1994.98999</v>
      </c>
      <c r="C53" s="4">
        <v>38.777718</v>
      </c>
      <c r="D53" s="4">
        <v>71.874808999999999</v>
      </c>
      <c r="E53" s="4">
        <v>203.60000600000001</v>
      </c>
      <c r="F53" s="11">
        <f t="shared" si="5"/>
        <v>-3.1040805790470173E-2</v>
      </c>
      <c r="G53" s="11">
        <f t="shared" si="5"/>
        <v>-0.13024759257520582</v>
      </c>
      <c r="H53" s="11">
        <f t="shared" si="5"/>
        <v>-3.215219813733209E-2</v>
      </c>
      <c r="I53" s="11">
        <f t="shared" si="5"/>
        <v>-8.4573524849178905E-2</v>
      </c>
      <c r="J53" s="11">
        <f t="shared" si="6"/>
        <v>0.96895919420952981</v>
      </c>
      <c r="K53" s="11">
        <f t="shared" si="6"/>
        <v>0.8697524074247942</v>
      </c>
      <c r="L53" s="11">
        <f t="shared" si="6"/>
        <v>0.96784780186266794</v>
      </c>
      <c r="M53" s="11">
        <f t="shared" si="6"/>
        <v>0.9154264751508211</v>
      </c>
      <c r="N53" s="11">
        <f t="shared" si="7"/>
        <v>7.2676924385978031E-3</v>
      </c>
      <c r="O53" s="11">
        <f t="shared" si="8"/>
        <v>1.9464432116195036E-2</v>
      </c>
      <c r="P53" s="11">
        <f t="shared" si="9"/>
        <v>6.6386243679140622E-3</v>
      </c>
    </row>
    <row r="54" spans="1:16" x14ac:dyDescent="0.3">
      <c r="A54" s="3">
        <v>42037</v>
      </c>
      <c r="B54" s="4">
        <v>2104.5</v>
      </c>
      <c r="C54" s="4">
        <v>42.388714</v>
      </c>
      <c r="D54" s="4">
        <v>81.311295000000001</v>
      </c>
      <c r="E54" s="4">
        <v>203.33999600000001</v>
      </c>
      <c r="F54" s="11">
        <f t="shared" si="5"/>
        <v>5.4892511014553995E-2</v>
      </c>
      <c r="G54" s="11">
        <f t="shared" si="5"/>
        <v>9.3120384237153922E-2</v>
      </c>
      <c r="H54" s="11">
        <f t="shared" si="5"/>
        <v>0.1312905888904693</v>
      </c>
      <c r="I54" s="11">
        <f t="shared" si="5"/>
        <v>-1.2770628307348579E-3</v>
      </c>
      <c r="J54" s="11">
        <f t="shared" si="6"/>
        <v>1.0548925110145539</v>
      </c>
      <c r="K54" s="11">
        <f t="shared" si="6"/>
        <v>1.093120384237154</v>
      </c>
      <c r="L54" s="11">
        <f t="shared" si="6"/>
        <v>1.1312905888904692</v>
      </c>
      <c r="M54" s="11">
        <f t="shared" si="6"/>
        <v>0.99872293716926519</v>
      </c>
      <c r="N54" s="11">
        <f t="shared" si="7"/>
        <v>8.7960939400823866E-3</v>
      </c>
      <c r="O54" s="11">
        <f t="shared" si="8"/>
        <v>-3.8730197568079016E-3</v>
      </c>
      <c r="P54" s="11">
        <f t="shared" si="9"/>
        <v>-5.6877766033175976E-3</v>
      </c>
    </row>
    <row r="55" spans="1:16" x14ac:dyDescent="0.3">
      <c r="A55" s="3">
        <v>42065</v>
      </c>
      <c r="B55" s="4">
        <v>2067.889893</v>
      </c>
      <c r="C55" s="4">
        <v>39.305019000000001</v>
      </c>
      <c r="D55" s="4">
        <v>82.877228000000002</v>
      </c>
      <c r="E55" s="4">
        <v>188.770004</v>
      </c>
      <c r="F55" s="11">
        <f t="shared" si="5"/>
        <v>-1.7396106913756221E-2</v>
      </c>
      <c r="G55" s="11">
        <f t="shared" si="5"/>
        <v>-7.2748019673349817E-2</v>
      </c>
      <c r="H55" s="11">
        <f t="shared" si="5"/>
        <v>1.925849293139411E-2</v>
      </c>
      <c r="I55" s="11">
        <f t="shared" si="5"/>
        <v>-7.1653350480050226E-2</v>
      </c>
      <c r="J55" s="11">
        <f t="shared" si="6"/>
        <v>0.98260389308624374</v>
      </c>
      <c r="K55" s="11">
        <f t="shared" si="6"/>
        <v>0.92725198032665013</v>
      </c>
      <c r="L55" s="11">
        <f t="shared" si="6"/>
        <v>1.0192584929313941</v>
      </c>
      <c r="M55" s="11">
        <f t="shared" si="6"/>
        <v>0.92834664951994972</v>
      </c>
      <c r="N55" s="11">
        <f t="shared" si="7"/>
        <v>-1.4365265501813107E-4</v>
      </c>
      <c r="O55" s="11">
        <f t="shared" si="8"/>
        <v>1.0654293031148452E-2</v>
      </c>
      <c r="P55" s="11">
        <f t="shared" si="9"/>
        <v>-1.9551840964278198E-4</v>
      </c>
    </row>
    <row r="56" spans="1:16" x14ac:dyDescent="0.3">
      <c r="A56" s="3">
        <v>42095</v>
      </c>
      <c r="B56" s="4">
        <v>2085.51001</v>
      </c>
      <c r="C56" s="4">
        <v>47.019089000000001</v>
      </c>
      <c r="D56" s="4">
        <v>81.164482000000007</v>
      </c>
      <c r="E56" s="4">
        <v>226.050003</v>
      </c>
      <c r="F56" s="11">
        <f t="shared" si="5"/>
        <v>8.5208197301247391E-3</v>
      </c>
      <c r="G56" s="11">
        <f t="shared" si="5"/>
        <v>0.19626170388061634</v>
      </c>
      <c r="H56" s="11">
        <f t="shared" si="5"/>
        <v>-2.0666062817641485E-2</v>
      </c>
      <c r="I56" s="11">
        <f t="shared" si="5"/>
        <v>0.19748899830504851</v>
      </c>
      <c r="J56" s="11">
        <f t="shared" si="6"/>
        <v>1.0085208197301248</v>
      </c>
      <c r="K56" s="11">
        <f t="shared" si="6"/>
        <v>1.1962617038806163</v>
      </c>
      <c r="L56" s="11">
        <f t="shared" si="6"/>
        <v>0.9793339371823585</v>
      </c>
      <c r="M56" s="11">
        <f t="shared" si="6"/>
        <v>1.1974889983050485</v>
      </c>
      <c r="N56" s="11">
        <f t="shared" si="7"/>
        <v>-6.9146091377627495E-3</v>
      </c>
      <c r="O56" s="11">
        <f t="shared" si="8"/>
        <v>2.6849369472245237E-2</v>
      </c>
      <c r="P56" s="11">
        <f t="shared" si="9"/>
        <v>-5.6961955485026828E-3</v>
      </c>
    </row>
    <row r="57" spans="1:16" x14ac:dyDescent="0.3">
      <c r="A57" s="3">
        <v>42125</v>
      </c>
      <c r="B57" s="4">
        <v>2107.389893</v>
      </c>
      <c r="C57" s="4">
        <v>45.592799999999997</v>
      </c>
      <c r="D57" s="4">
        <v>84.342635999999999</v>
      </c>
      <c r="E57" s="4">
        <v>250.800003</v>
      </c>
      <c r="F57" s="11">
        <f t="shared" si="5"/>
        <v>1.0491382393316857E-2</v>
      </c>
      <c r="G57" s="11">
        <f t="shared" si="5"/>
        <v>-3.0334254242994886E-2</v>
      </c>
      <c r="H57" s="11">
        <f t="shared" si="5"/>
        <v>3.9156955378585323E-2</v>
      </c>
      <c r="I57" s="11">
        <f t="shared" si="5"/>
        <v>0.10948904964181752</v>
      </c>
      <c r="J57" s="11">
        <f t="shared" si="6"/>
        <v>1.0104913823933168</v>
      </c>
      <c r="K57" s="11">
        <f t="shared" si="6"/>
        <v>0.96966574575700515</v>
      </c>
      <c r="L57" s="11">
        <f t="shared" si="6"/>
        <v>1.0391569553785853</v>
      </c>
      <c r="M57" s="11">
        <f t="shared" si="6"/>
        <v>1.1094890496418175</v>
      </c>
      <c r="N57" s="11">
        <f t="shared" si="7"/>
        <v>-9.9135518469988296E-4</v>
      </c>
      <c r="O57" s="11">
        <f t="shared" si="8"/>
        <v>-2.7969985702584036E-3</v>
      </c>
      <c r="P57" s="11">
        <f t="shared" si="9"/>
        <v>1.3068692488301982E-3</v>
      </c>
    </row>
    <row r="58" spans="1:16" x14ac:dyDescent="0.3">
      <c r="A58" s="3">
        <v>42156</v>
      </c>
      <c r="B58" s="4">
        <v>2063.110107</v>
      </c>
      <c r="C58" s="4">
        <v>42.956085000000002</v>
      </c>
      <c r="D58" s="4">
        <v>82.967055999999999</v>
      </c>
      <c r="E58" s="4">
        <v>268.26001000000002</v>
      </c>
      <c r="F58" s="11">
        <f t="shared" si="5"/>
        <v>-2.1011672375900521E-2</v>
      </c>
      <c r="G58" s="11">
        <f t="shared" si="5"/>
        <v>-5.7831828709796182E-2</v>
      </c>
      <c r="H58" s="11">
        <f t="shared" si="5"/>
        <v>-1.6309426231354677E-2</v>
      </c>
      <c r="I58" s="11">
        <f t="shared" si="5"/>
        <v>6.9617251958326409E-2</v>
      </c>
      <c r="J58" s="11">
        <f t="shared" si="6"/>
        <v>0.97898832762409949</v>
      </c>
      <c r="K58" s="11">
        <f t="shared" si="6"/>
        <v>0.9421681712902038</v>
      </c>
      <c r="L58" s="11">
        <f t="shared" si="6"/>
        <v>0.98369057376864533</v>
      </c>
      <c r="M58" s="11">
        <f t="shared" si="6"/>
        <v>1.0696172519583265</v>
      </c>
      <c r="N58" s="11">
        <f t="shared" si="7"/>
        <v>2.4969339675528735E-3</v>
      </c>
      <c r="O58" s="11">
        <f t="shared" si="8"/>
        <v>-1.533751471158761E-3</v>
      </c>
      <c r="P58" s="11">
        <f t="shared" si="9"/>
        <v>-7.0775223611414025E-4</v>
      </c>
    </row>
    <row r="59" spans="1:16" x14ac:dyDescent="0.3">
      <c r="A59" s="3">
        <v>42186</v>
      </c>
      <c r="B59" s="4">
        <v>2103.8400879999999</v>
      </c>
      <c r="C59" s="4">
        <v>45.437125999999999</v>
      </c>
      <c r="D59" s="4">
        <v>94.944419999999994</v>
      </c>
      <c r="E59" s="4">
        <v>266.14999399999999</v>
      </c>
      <c r="F59" s="11">
        <f t="shared" si="5"/>
        <v>1.9742029696721345E-2</v>
      </c>
      <c r="G59" s="11">
        <f t="shared" si="5"/>
        <v>5.7757614549836127E-2</v>
      </c>
      <c r="H59" s="11">
        <f t="shared" si="5"/>
        <v>0.14436289025369292</v>
      </c>
      <c r="I59" s="11">
        <f t="shared" si="5"/>
        <v>-7.8655629663177528E-3</v>
      </c>
      <c r="J59" s="11">
        <f t="shared" si="6"/>
        <v>1.0197420296967215</v>
      </c>
      <c r="K59" s="11">
        <f t="shared" si="6"/>
        <v>1.0577576145498362</v>
      </c>
      <c r="L59" s="11">
        <f t="shared" si="6"/>
        <v>1.1443628902536929</v>
      </c>
      <c r="M59" s="11">
        <f t="shared" si="6"/>
        <v>0.9921344370336822</v>
      </c>
      <c r="N59" s="11">
        <f t="shared" si="7"/>
        <v>5.3263369842259925E-3</v>
      </c>
      <c r="O59" s="11">
        <f t="shared" si="8"/>
        <v>-2.3802411325541547E-3</v>
      </c>
      <c r="P59" s="11">
        <f t="shared" si="9"/>
        <v>-7.1769132688571397E-3</v>
      </c>
    </row>
    <row r="60" spans="1:16" x14ac:dyDescent="0.3">
      <c r="A60" s="3">
        <v>42219</v>
      </c>
      <c r="B60" s="4">
        <v>1972.1800539999999</v>
      </c>
      <c r="C60" s="4">
        <v>42.622345000000003</v>
      </c>
      <c r="D60" s="4">
        <v>85.373962000000006</v>
      </c>
      <c r="E60" s="4">
        <v>249.05999800000001</v>
      </c>
      <c r="F60" s="11">
        <f t="shared" si="5"/>
        <v>-6.2580818167202831E-2</v>
      </c>
      <c r="G60" s="11">
        <f t="shared" si="5"/>
        <v>-6.1948922561695395E-2</v>
      </c>
      <c r="H60" s="11">
        <f t="shared" si="5"/>
        <v>-0.1008006368357402</v>
      </c>
      <c r="I60" s="11">
        <f t="shared" si="5"/>
        <v>-6.4211896995195819E-2</v>
      </c>
      <c r="J60" s="11">
        <f t="shared" si="6"/>
        <v>0.93741918183279715</v>
      </c>
      <c r="K60" s="11">
        <f t="shared" si="6"/>
        <v>0.93805107743830463</v>
      </c>
      <c r="L60" s="11">
        <f t="shared" si="6"/>
        <v>0.89919936316425986</v>
      </c>
      <c r="M60" s="11">
        <f t="shared" si="6"/>
        <v>0.93578810300480419</v>
      </c>
      <c r="N60" s="11">
        <f t="shared" si="7"/>
        <v>9.1996985661380957E-3</v>
      </c>
      <c r="O60" s="11">
        <f t="shared" si="8"/>
        <v>8.7758348593097689E-3</v>
      </c>
      <c r="P60" s="11">
        <f t="shared" si="9"/>
        <v>1.3380692912812346E-2</v>
      </c>
    </row>
    <row r="61" spans="1:16" x14ac:dyDescent="0.3">
      <c r="A61" s="3">
        <v>42248</v>
      </c>
      <c r="B61" s="4">
        <v>1920.030029</v>
      </c>
      <c r="C61" s="4">
        <v>43.347079999999998</v>
      </c>
      <c r="D61" s="4">
        <v>81.970839999999995</v>
      </c>
      <c r="E61" s="4">
        <v>248.39999399999999</v>
      </c>
      <c r="F61" s="11">
        <f t="shared" si="5"/>
        <v>-2.6442831573227094E-2</v>
      </c>
      <c r="G61" s="11">
        <f t="shared" si="5"/>
        <v>1.7003639757502676E-2</v>
      </c>
      <c r="H61" s="11">
        <f t="shared" si="5"/>
        <v>-3.9861357260191466E-2</v>
      </c>
      <c r="I61" s="11">
        <f t="shared" si="5"/>
        <v>-2.6499799457960923E-3</v>
      </c>
      <c r="J61" s="11">
        <f t="shared" si="6"/>
        <v>0.97355716842677287</v>
      </c>
      <c r="K61" s="11">
        <f t="shared" si="6"/>
        <v>1.0170036397575026</v>
      </c>
      <c r="L61" s="11">
        <f t="shared" si="6"/>
        <v>0.96013864273980853</v>
      </c>
      <c r="M61" s="11">
        <f t="shared" si="6"/>
        <v>0.99735002005420392</v>
      </c>
      <c r="N61" s="11">
        <f t="shared" si="7"/>
        <v>-7.3347472482813021E-5</v>
      </c>
      <c r="O61" s="11">
        <f t="shared" si="8"/>
        <v>-6.5592038096545143E-5</v>
      </c>
      <c r="P61" s="11">
        <f t="shared" si="9"/>
        <v>2.9562726881844858E-3</v>
      </c>
    </row>
    <row r="62" spans="1:16" x14ac:dyDescent="0.3">
      <c r="A62" s="3">
        <v>42278</v>
      </c>
      <c r="B62" s="4">
        <v>2079.360107</v>
      </c>
      <c r="C62" s="4">
        <v>51.554234000000001</v>
      </c>
      <c r="D62" s="4">
        <v>83.529373000000007</v>
      </c>
      <c r="E62" s="4">
        <v>206.929993</v>
      </c>
      <c r="F62" s="11">
        <f t="shared" si="5"/>
        <v>8.2983117760394132E-2</v>
      </c>
      <c r="G62" s="11">
        <f t="shared" si="5"/>
        <v>0.18933579839749304</v>
      </c>
      <c r="H62" s="11">
        <f t="shared" si="5"/>
        <v>1.9013261301214082E-2</v>
      </c>
      <c r="I62" s="11">
        <f t="shared" si="5"/>
        <v>-0.16694847826767659</v>
      </c>
      <c r="J62" s="11">
        <f t="shared" si="6"/>
        <v>1.0829831177603941</v>
      </c>
      <c r="K62" s="11">
        <f t="shared" si="6"/>
        <v>1.189335798397493</v>
      </c>
      <c r="L62" s="11">
        <f t="shared" si="6"/>
        <v>1.0190132613012142</v>
      </c>
      <c r="M62" s="11">
        <f t="shared" si="6"/>
        <v>0.83305152173232344</v>
      </c>
      <c r="N62" s="11">
        <f t="shared" si="7"/>
        <v>2.3930160329837364E-4</v>
      </c>
      <c r="O62" s="11">
        <f t="shared" si="8"/>
        <v>-3.7449873190070891E-2</v>
      </c>
      <c r="P62" s="11">
        <f t="shared" si="9"/>
        <v>-2.9734267096650553E-4</v>
      </c>
    </row>
    <row r="63" spans="1:16" x14ac:dyDescent="0.3">
      <c r="A63" s="3">
        <v>42310</v>
      </c>
      <c r="B63" s="4">
        <v>2080.4099120000001</v>
      </c>
      <c r="C63" s="4">
        <v>53.587741999999999</v>
      </c>
      <c r="D63" s="4">
        <v>83.254517000000007</v>
      </c>
      <c r="E63" s="4">
        <v>230.259995</v>
      </c>
      <c r="F63" s="11">
        <f t="shared" si="5"/>
        <v>5.0486926072401835E-4</v>
      </c>
      <c r="G63" s="11">
        <f t="shared" si="5"/>
        <v>3.9444054197371986E-2</v>
      </c>
      <c r="H63" s="11">
        <f t="shared" si="5"/>
        <v>-3.2905311045492913E-3</v>
      </c>
      <c r="I63" s="11">
        <f t="shared" si="5"/>
        <v>0.1127434532895384</v>
      </c>
      <c r="J63" s="11">
        <f t="shared" si="6"/>
        <v>1.0005048692607241</v>
      </c>
      <c r="K63" s="11">
        <f t="shared" si="6"/>
        <v>1.039444054197372</v>
      </c>
      <c r="L63" s="11">
        <f t="shared" si="6"/>
        <v>0.99670946889545076</v>
      </c>
      <c r="M63" s="11">
        <f t="shared" si="6"/>
        <v>1.1127434532895384</v>
      </c>
      <c r="N63" s="11">
        <f t="shared" si="7"/>
        <v>-4.9626876337757091E-4</v>
      </c>
      <c r="O63" s="11">
        <f t="shared" si="8"/>
        <v>1.5172761278707501E-3</v>
      </c>
      <c r="P63" s="11">
        <f t="shared" si="9"/>
        <v>-1.3387354904604248E-3</v>
      </c>
    </row>
    <row r="64" spans="1:16" x14ac:dyDescent="0.3">
      <c r="A64" s="3">
        <v>42339</v>
      </c>
      <c r="B64" s="4">
        <v>2043.9399410000001</v>
      </c>
      <c r="C64" s="4">
        <v>54.701892999999998</v>
      </c>
      <c r="D64" s="4">
        <v>84.374092000000005</v>
      </c>
      <c r="E64" s="4">
        <v>240.009995</v>
      </c>
      <c r="F64" s="11">
        <f t="shared" si="5"/>
        <v>-1.7530185176314418E-2</v>
      </c>
      <c r="G64" s="11">
        <f t="shared" si="5"/>
        <v>2.0791154066540061E-2</v>
      </c>
      <c r="H64" s="11">
        <f t="shared" si="5"/>
        <v>1.3447618703979718E-2</v>
      </c>
      <c r="I64" s="11">
        <f t="shared" si="5"/>
        <v>4.2343438772332119E-2</v>
      </c>
      <c r="J64" s="11">
        <f t="shared" si="6"/>
        <v>0.98246981482368556</v>
      </c>
      <c r="K64" s="11">
        <f t="shared" si="6"/>
        <v>1.02079115406654</v>
      </c>
      <c r="L64" s="11">
        <f t="shared" si="6"/>
        <v>1.0134476187039798</v>
      </c>
      <c r="M64" s="11">
        <f t="shared" si="6"/>
        <v>1.042343438772332</v>
      </c>
      <c r="N64" s="11">
        <f t="shared" si="7"/>
        <v>-2.1200858094987045E-5</v>
      </c>
      <c r="O64" s="11">
        <f t="shared" si="8"/>
        <v>-3.2523018346478105E-5</v>
      </c>
      <c r="P64" s="11">
        <f t="shared" si="9"/>
        <v>2.6896328757370476E-5</v>
      </c>
    </row>
    <row r="66" spans="1:16" x14ac:dyDescent="0.3">
      <c r="A66" t="s">
        <v>10</v>
      </c>
      <c r="F66" s="9">
        <f>AVERAGE(F$5:F$64)</f>
        <v>8.6839845574468184E-3</v>
      </c>
      <c r="G66" s="9">
        <f t="shared" ref="G66:I66" si="10">AVERAGE(G$5:G$64)</f>
        <v>1.5727947576369881E-2</v>
      </c>
      <c r="H66" s="9">
        <f t="shared" si="10"/>
        <v>1.7634858180810627E-2</v>
      </c>
      <c r="I66" s="9">
        <f t="shared" si="10"/>
        <v>4.8766842283450816E-2</v>
      </c>
      <c r="M66" t="s">
        <v>28</v>
      </c>
      <c r="N66" s="9">
        <f t="shared" ref="N66:P66" si="11">AVERAGE(N$5:N$64)</f>
        <v>2.8466688522198349E-4</v>
      </c>
      <c r="O66" s="9">
        <f t="shared" si="11"/>
        <v>1.6402684376599999E-3</v>
      </c>
      <c r="P66" s="9">
        <f t="shared" si="11"/>
        <v>1.2091049929214015E-4</v>
      </c>
    </row>
    <row r="67" spans="1:16" x14ac:dyDescent="0.3">
      <c r="A67" t="s">
        <v>11</v>
      </c>
      <c r="F67" s="9">
        <f>12*F66</f>
        <v>0.10420781468936183</v>
      </c>
      <c r="G67" s="9">
        <f t="shared" ref="G67:I67" si="12">12*G66</f>
        <v>0.18873537091643858</v>
      </c>
      <c r="H67" s="9">
        <f t="shared" si="12"/>
        <v>0.21161829816972752</v>
      </c>
      <c r="I67" s="9">
        <f t="shared" si="12"/>
        <v>0.58520210740140977</v>
      </c>
      <c r="M67" t="s">
        <v>29</v>
      </c>
      <c r="N67">
        <f>N66/($G$75*$H$75)</f>
        <v>6.0380263088437414E-2</v>
      </c>
      <c r="O67">
        <f>O66/($G$75*$I$75)</f>
        <v>0.15648888776342695</v>
      </c>
      <c r="P67">
        <f>P66/($H$75*$I$75)</f>
        <v>9.7182888690981201E-3</v>
      </c>
    </row>
    <row r="69" spans="1:16" x14ac:dyDescent="0.3">
      <c r="A69" t="s">
        <v>19</v>
      </c>
      <c r="J69" s="9">
        <f t="shared" ref="J69:M69" si="13">GEOMEAN(J$5:J$64)</f>
        <v>1.0081268840910647</v>
      </c>
      <c r="K69" s="9">
        <f t="shared" si="13"/>
        <v>1.0138421035338989</v>
      </c>
      <c r="L69" s="9">
        <f t="shared" si="13"/>
        <v>1.0149859958004541</v>
      </c>
      <c r="M69" s="9">
        <f t="shared" si="13"/>
        <v>1.0373237060109888</v>
      </c>
    </row>
    <row r="70" spans="1:16" x14ac:dyDescent="0.3">
      <c r="A70" t="s">
        <v>20</v>
      </c>
      <c r="J70" s="9">
        <f>J69-1</f>
        <v>8.1268840910646567E-3</v>
      </c>
      <c r="K70" s="9">
        <f t="shared" ref="K70:M70" si="14">K69-1</f>
        <v>1.384210353389892E-2</v>
      </c>
      <c r="L70" s="9">
        <f t="shared" si="14"/>
        <v>1.4985995800454122E-2</v>
      </c>
      <c r="M70" s="9">
        <f t="shared" si="14"/>
        <v>3.7323706010988777E-2</v>
      </c>
    </row>
    <row r="71" spans="1:16" x14ac:dyDescent="0.3">
      <c r="A71" t="s">
        <v>12</v>
      </c>
      <c r="J71" s="9">
        <f>POWER(J69,12)-1</f>
        <v>0.10200193389133361</v>
      </c>
      <c r="K71" s="9">
        <f t="shared" ref="K71:M71" si="15">POWER(K69,12)-1</f>
        <v>0.17935316071817087</v>
      </c>
      <c r="L71" s="9">
        <f t="shared" si="15"/>
        <v>0.19542023169891864</v>
      </c>
      <c r="M71" s="9">
        <f t="shared" si="15"/>
        <v>0.55228562445924512</v>
      </c>
    </row>
    <row r="72" spans="1:16" x14ac:dyDescent="0.3">
      <c r="A72" t="s">
        <v>21</v>
      </c>
      <c r="J72" s="9">
        <f>J70*12</f>
        <v>9.752260909277588E-2</v>
      </c>
      <c r="K72" s="9">
        <f t="shared" ref="K72:M72" si="16">K70*12</f>
        <v>0.16610524240678703</v>
      </c>
      <c r="L72" s="9">
        <f t="shared" si="16"/>
        <v>0.17983194960544946</v>
      </c>
      <c r="M72" s="9">
        <f t="shared" si="16"/>
        <v>0.44788447213186533</v>
      </c>
    </row>
    <row r="73" spans="1:16" x14ac:dyDescent="0.3">
      <c r="E73" t="s">
        <v>30</v>
      </c>
      <c r="F73" s="9">
        <f>VAR(F$5:F$64)</f>
        <v>1.1404557090097804E-3</v>
      </c>
      <c r="G73" s="9">
        <f t="shared" ref="G73:I73" si="17">VAR(G$5:G$64)</f>
        <v>3.9719078326249692E-3</v>
      </c>
      <c r="H73" s="9">
        <f t="shared" si="17"/>
        <v>5.5960905683716177E-3</v>
      </c>
      <c r="I73" s="9">
        <f t="shared" si="17"/>
        <v>2.7660733123236771E-2</v>
      </c>
    </row>
    <row r="74" spans="1:16" x14ac:dyDescent="0.3">
      <c r="E74" t="s">
        <v>31</v>
      </c>
      <c r="F74" s="9">
        <f>SQRT(F73)</f>
        <v>3.3770633826000075E-2</v>
      </c>
      <c r="G74" s="9">
        <f t="shared" ref="G74:I74" si="18">SQRT(G73)</f>
        <v>6.302307381130319E-2</v>
      </c>
      <c r="H74" s="9">
        <f t="shared" si="18"/>
        <v>7.4807022186233404E-2</v>
      </c>
      <c r="I74" s="9">
        <f t="shared" si="18"/>
        <v>0.16631516203652863</v>
      </c>
    </row>
    <row r="75" spans="1:16" x14ac:dyDescent="0.3">
      <c r="A75" t="s">
        <v>13</v>
      </c>
      <c r="F75" s="9">
        <f>STDEV(F$5:F$64)</f>
        <v>3.3770633826000075E-2</v>
      </c>
      <c r="G75" s="9">
        <f t="shared" ref="G75:I75" si="19">STDEV(G$5:G$64)</f>
        <v>6.302307381130319E-2</v>
      </c>
      <c r="H75" s="9">
        <f t="shared" si="19"/>
        <v>7.4807022186233404E-2</v>
      </c>
      <c r="I75" s="9">
        <f t="shared" si="19"/>
        <v>0.16631516203652863</v>
      </c>
    </row>
    <row r="76" spans="1:16" x14ac:dyDescent="0.3">
      <c r="A76" t="s">
        <v>14</v>
      </c>
      <c r="F76" s="9">
        <f>F75*SQRT(12)</f>
        <v>0.11698490718087254</v>
      </c>
      <c r="G76" s="9">
        <f t="shared" ref="G76:I76" si="20">G75*SQRT(12)</f>
        <v>0.2183183317806813</v>
      </c>
      <c r="H76" s="9">
        <f t="shared" si="20"/>
        <v>0.25913912637897696</v>
      </c>
      <c r="I76" s="9">
        <f t="shared" si="20"/>
        <v>0.57613262143263611</v>
      </c>
    </row>
    <row r="78" spans="1:16" x14ac:dyDescent="0.3">
      <c r="E78" t="s">
        <v>24</v>
      </c>
      <c r="F78" s="9" t="s">
        <v>2</v>
      </c>
      <c r="G78" s="9" t="s">
        <v>3</v>
      </c>
      <c r="H78" s="9" t="s">
        <v>4</v>
      </c>
      <c r="I78" s="9" t="s">
        <v>5</v>
      </c>
    </row>
    <row r="79" spans="1:16" x14ac:dyDescent="0.3">
      <c r="E79" t="s">
        <v>22</v>
      </c>
      <c r="F79" s="9">
        <f>F67</f>
        <v>0.10420781468936183</v>
      </c>
      <c r="G79" s="9">
        <f t="shared" ref="G79:I79" si="21">G67</f>
        <v>0.18873537091643858</v>
      </c>
      <c r="H79" s="9">
        <f t="shared" si="21"/>
        <v>0.21161829816972752</v>
      </c>
      <c r="I79" s="9">
        <f t="shared" si="21"/>
        <v>0.58520210740140977</v>
      </c>
    </row>
    <row r="80" spans="1:16" x14ac:dyDescent="0.3">
      <c r="E80" t="s">
        <v>23</v>
      </c>
      <c r="F80" s="9">
        <f>F76</f>
        <v>0.11698490718087254</v>
      </c>
      <c r="G80" s="9">
        <f t="shared" ref="G80:I80" si="22">G76</f>
        <v>0.2183183317806813</v>
      </c>
      <c r="H80" s="9">
        <f t="shared" si="22"/>
        <v>0.25913912637897696</v>
      </c>
      <c r="I80" s="9">
        <f t="shared" si="22"/>
        <v>0.57613262143263611</v>
      </c>
    </row>
  </sheetData>
  <mergeCells count="1">
    <mergeCell ref="A2:E2"/>
  </mergeCells>
  <pageMargins left="0.7" right="0.7" top="0.75" bottom="0.75" header="0.3" footer="0.3"/>
  <ignoredErrors>
    <ignoredError sqref="O67" formula="1"/>
  </ignoredErrors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workbookViewId="0">
      <selection activeCell="M21" sqref="M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Analysis</vt:lpstr>
      <vt:lpstr>Chart1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Marshall Farrier</cp:lastModifiedBy>
  <dcterms:created xsi:type="dcterms:W3CDTF">2016-10-27T21:00:22Z</dcterms:created>
  <dcterms:modified xsi:type="dcterms:W3CDTF">2016-11-16T01:54:11Z</dcterms:modified>
</cp:coreProperties>
</file>