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Workspace\Solutions\Books\MathForFinance\"/>
    </mc:Choice>
  </mc:AlternateContent>
  <bookViews>
    <workbookView xWindow="0" yWindow="0" windowWidth="22536" windowHeight="8688" activeTab="1"/>
  </bookViews>
  <sheets>
    <sheet name="ch02" sheetId="1" r:id="rId1"/>
    <sheet name="ch0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K2" i="2"/>
  <c r="M2" i="2"/>
  <c r="N2" i="2"/>
  <c r="J2" i="2"/>
  <c r="I2" i="2"/>
  <c r="H2" i="2"/>
  <c r="G2" i="2"/>
  <c r="F2" i="2"/>
  <c r="B2" i="2"/>
  <c r="A2" i="2"/>
  <c r="C28" i="1" l="1"/>
  <c r="A28" i="1"/>
  <c r="D25" i="1" l="1"/>
  <c r="E25" i="1" s="1"/>
  <c r="C25" i="1"/>
  <c r="G22" i="1"/>
  <c r="F22" i="1"/>
  <c r="E22" i="1"/>
  <c r="D22" i="1"/>
  <c r="C13" i="1" l="1"/>
  <c r="D13" i="1" s="1"/>
  <c r="E19" i="1"/>
  <c r="F19" i="1" s="1"/>
  <c r="G19" i="1" s="1"/>
  <c r="H19" i="1" s="1"/>
  <c r="H18" i="1"/>
  <c r="G18" i="1"/>
  <c r="F18" i="1"/>
  <c r="E18" i="1"/>
  <c r="A15" i="1"/>
  <c r="C12" i="1"/>
  <c r="D12" i="1" s="1"/>
  <c r="D11" i="1"/>
  <c r="C11" i="1"/>
  <c r="F8" i="1" l="1"/>
  <c r="E8" i="1"/>
  <c r="C8" i="1"/>
  <c r="E5" i="1"/>
  <c r="D5" i="1"/>
  <c r="C5" i="1"/>
  <c r="G2" i="1"/>
  <c r="F2" i="1"/>
  <c r="E2" i="1"/>
  <c r="D2" i="1"/>
  <c r="B2" i="1"/>
  <c r="A2" i="1"/>
</calcChain>
</file>

<file path=xl/sharedStrings.xml><?xml version="1.0" encoding="utf-8"?>
<sst xmlns="http://schemas.openxmlformats.org/spreadsheetml/2006/main" count="59" uniqueCount="46">
  <si>
    <t>interest</t>
  </si>
  <si>
    <t>daily_int</t>
  </si>
  <si>
    <t>growth_targ</t>
  </si>
  <si>
    <t>ln_int</t>
  </si>
  <si>
    <t>ln_growth</t>
  </si>
  <si>
    <t>days</t>
  </si>
  <si>
    <t>yrs</t>
  </si>
  <si>
    <t>growth</t>
  </si>
  <si>
    <t>ln_gr_div_yrs</t>
  </si>
  <si>
    <t>targ_growth</t>
  </si>
  <si>
    <t>targ_int</t>
  </si>
  <si>
    <t>init_val</t>
  </si>
  <si>
    <t>ann_int</t>
  </si>
  <si>
    <t>semi_ann_int</t>
  </si>
  <si>
    <t>ann_val</t>
  </si>
  <si>
    <t>semi_val</t>
  </si>
  <si>
    <t>comp_freq</t>
  </si>
  <si>
    <t>period_growth</t>
  </si>
  <si>
    <t>yrly_growth</t>
  </si>
  <si>
    <t>amt</t>
  </si>
  <si>
    <t>comp_period</t>
  </si>
  <si>
    <t>ann_growth</t>
  </si>
  <si>
    <t>yrs_growth</t>
  </si>
  <si>
    <t>pres_val</t>
  </si>
  <si>
    <t>target_earned</t>
  </si>
  <si>
    <t>hours</t>
  </si>
  <si>
    <t>minutes</t>
  </si>
  <si>
    <t>int</t>
  </si>
  <si>
    <t>periods</t>
  </si>
  <si>
    <t>continuous</t>
  </si>
  <si>
    <t>periodic</t>
  </si>
  <si>
    <t>diff</t>
  </si>
  <si>
    <t>mean1</t>
  </si>
  <si>
    <t>mean2</t>
  </si>
  <si>
    <t>var1</t>
  </si>
  <si>
    <t>var2</t>
  </si>
  <si>
    <t>rho12</t>
  </si>
  <si>
    <t>c12</t>
  </si>
  <si>
    <t>sd1</t>
  </si>
  <si>
    <t>sd2</t>
  </si>
  <si>
    <t>denom</t>
  </si>
  <si>
    <t>s0</t>
  </si>
  <si>
    <t>mean0</t>
  </si>
  <si>
    <t>var0</t>
  </si>
  <si>
    <t>mean0_alt</t>
  </si>
  <si>
    <t>var0_alt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</si>
</sst>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" totalsRowShown="0">
  <autoFilter ref="A1:G2"/>
  <tableColumns count="7">
    <tableColumn id="1" name="interest">
      <calculatedColumnFormula>0.06</calculatedColumnFormula>
    </tableColumn>
    <tableColumn id="2" name="daily_int">
      <calculatedColumnFormula>$A2/365.25</calculatedColumnFormula>
    </tableColumn>
    <tableColumn id="3" name="growth_targ"/>
    <tableColumn id="4" name="ln_int">
      <calculatedColumnFormula>LN(1+$B2)</calculatedColumnFormula>
    </tableColumn>
    <tableColumn id="5" name="ln_growth">
      <calculatedColumnFormula>LN($C2)</calculatedColumnFormula>
    </tableColumn>
    <tableColumn id="6" name="days">
      <calculatedColumnFormula>$E2/$D2</calculatedColumnFormula>
    </tableColumn>
    <tableColumn id="7" name="yrs">
      <calculatedColumnFormula>$F2/365.25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E5" totalsRowShown="0">
  <autoFilter ref="A4:E5"/>
  <tableColumns count="5">
    <tableColumn id="1" name="growth"/>
    <tableColumn id="2" name="yrs"/>
    <tableColumn id="3" name="ln_gr_div_yrs">
      <calculatedColumnFormula>LN($A5)/$B5</calculatedColumnFormula>
    </tableColumn>
    <tableColumn id="4" name="targ_growth">
      <calculatedColumnFormula>EXP($C5)</calculatedColumnFormula>
    </tableColumn>
    <tableColumn id="5" name="targ_int">
      <calculatedColumnFormula>$D5-1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7:F8" totalsRowShown="0">
  <autoFilter ref="A7:F8"/>
  <tableColumns count="6">
    <tableColumn id="1" name="init_val"/>
    <tableColumn id="2" name="ann_int"/>
    <tableColumn id="3" name="semi_ann_int">
      <calculatedColumnFormula>$B8/2</calculatedColumnFormula>
    </tableColumn>
    <tableColumn id="4" name="yrs"/>
    <tableColumn id="5" name="ann_val">
      <calculatedColumnFormula>$A8*POWER(1+$B8, $D8)</calculatedColumnFormula>
    </tableColumn>
    <tableColumn id="6" name="semi_val">
      <calculatedColumnFormula>$A8*POWER(1+$C8, $D8*2)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0:D13" totalsRowShown="0">
  <autoFilter ref="A10:D13"/>
  <tableColumns count="4">
    <tableColumn id="1" name="ann_int"/>
    <tableColumn id="2" name="comp_freq"/>
    <tableColumn id="3" name="period_growth">
      <calculatedColumnFormula>1+($A11/$B11)</calculatedColumnFormula>
    </tableColumn>
    <tableColumn id="4" name="yrly_growth">
      <calculatedColumnFormula>POWER($C11,$B11)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7:H19" totalsRowShown="0">
  <autoFilter ref="A17:H19"/>
  <tableColumns count="8">
    <tableColumn id="1" name="amt"/>
    <tableColumn id="2" name="yrs"/>
    <tableColumn id="3" name="ann_int"/>
    <tableColumn id="4" name="comp_period"/>
    <tableColumn id="5" name="period_growth">
      <calculatedColumnFormula>1+($C18/$D18)</calculatedColumnFormula>
    </tableColumn>
    <tableColumn id="6" name="ann_growth">
      <calculatedColumnFormula>POWER($E18,$D18)</calculatedColumnFormula>
    </tableColumn>
    <tableColumn id="7" name="yrs_growth">
      <calculatedColumnFormula>POWER($F18,$B18)</calculatedColumnFormula>
    </tableColumn>
    <tableColumn id="8" name="pres_val">
      <calculatedColumnFormula>$A18/$G18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21:G22" totalsRowShown="0">
  <autoFilter ref="A21:G22"/>
  <tableColumns count="7">
    <tableColumn id="1" name="amt"/>
    <tableColumn id="2" name="ann_int"/>
    <tableColumn id="3" name="target_earned"/>
    <tableColumn id="4" name="yrs">
      <calculatedColumnFormula>(LN($A22+$C22)-LN($A22))/$B22</calculatedColumnFormula>
    </tableColumn>
    <tableColumn id="5" name="days">
      <calculatedColumnFormula>$D22*365.25</calculatedColumnFormula>
    </tableColumn>
    <tableColumn id="6" name="hours">
      <calculatedColumnFormula>$E22*24</calculatedColumnFormula>
    </tableColumn>
    <tableColumn id="7" name="minutes">
      <calculatedColumnFormula>$F22*60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24:E25" totalsRowShown="0">
  <autoFilter ref="A24:E25"/>
  <tableColumns count="5">
    <tableColumn id="1" name="int"/>
    <tableColumn id="2" name="periods"/>
    <tableColumn id="3" name="continuous">
      <calculatedColumnFormula>EXP($A25)</calculatedColumnFormula>
    </tableColumn>
    <tableColumn id="4" name="periodic">
      <calculatedColumnFormula>POWER(1+($A25)/$B25,$B25)</calculatedColumnFormula>
    </tableColumn>
    <tableColumn id="5" name="diff">
      <calculatedColumnFormula>$C25-$D25</calculatedColumnFormula>
    </tableColumn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27:C28" totalsRowShown="0">
  <autoFilter ref="A27:C28"/>
  <tableColumns count="3">
    <tableColumn id="1" name="int">
      <calculatedColumnFormula>0.2</calculatedColumnFormula>
    </tableColumn>
    <tableColumn id="2" name="periods"/>
    <tableColumn id="3" name="yrly_growth">
      <calculatedColumnFormula>POWER(1+($A28/$B28),$B28)</calculatedColumnFormula>
    </tableColumn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N2" totalsRowShown="0">
  <autoFilter ref="A1:N2"/>
  <tableColumns count="14">
    <tableColumn id="1" name="mean1">
      <calculatedColumnFormula>0.2*(-0.1)+0.4*0.2</calculatedColumnFormula>
    </tableColumn>
    <tableColumn id="2" name="mean2">
      <calculatedColumnFormula>0.2*0.05+0.4*0.3-0.05*0.4</calculatedColumnFormula>
    </tableColumn>
    <tableColumn id="3" name="var1"/>
    <tableColumn id="4" name="var2"/>
    <tableColumn id="5" name="rho12"/>
    <tableColumn id="6" name="sd1">
      <calculatedColumnFormula>SQRT($C2)</calculatedColumnFormula>
    </tableColumn>
    <tableColumn id="7" name="sd2">
      <calculatedColumnFormula>SQRT($D2)</calculatedColumnFormula>
    </tableColumn>
    <tableColumn id="8" name="c12">
      <calculatedColumnFormula>$E2*$F2*$G2</calculatedColumnFormula>
    </tableColumn>
    <tableColumn id="9" name="denom">
      <calculatedColumnFormula>$C2+$D2-2*$H2</calculatedColumnFormula>
    </tableColumn>
    <tableColumn id="10" name="s0">
      <calculatedColumnFormula>($D2-$H2)/$I2</calculatedColumnFormula>
    </tableColumn>
    <tableColumn id="11" name="mean0">
      <calculatedColumnFormula>$J2*$A2+(1-$J2)*$B2</calculatedColumnFormula>
    </tableColumn>
    <tableColumn id="12" name="var0">
      <calculatedColumnFormula>POWER($J2,2)*$C2+POWER(1-$J2,2)*$D2+2*$J2*(1-$J2)*$H2</calculatedColumnFormula>
    </tableColumn>
    <tableColumn id="13" name="mean0_alt">
      <calculatedColumnFormula>($A2*$D2+$B2*$C2-($A2+$B2)*$H2)/$I2</calculatedColumnFormula>
    </tableColumn>
    <tableColumn id="14" name="var0_alt">
      <calculatedColumnFormula>($C2*$D2-$H2)/$I2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8" workbookViewId="0">
      <selection activeCell="F14" sqref="F14"/>
    </sheetView>
  </sheetViews>
  <sheetFormatPr defaultRowHeight="15.6" x14ac:dyDescent="0.3"/>
  <cols>
    <col min="1" max="1" width="10.36328125" customWidth="1"/>
    <col min="2" max="2" width="11.36328125" customWidth="1"/>
    <col min="3" max="3" width="15.36328125" customWidth="1"/>
    <col min="4" max="4" width="13.36328125" customWidth="1"/>
    <col min="5" max="5" width="15.36328125" customWidth="1"/>
    <col min="6" max="7" width="12.36328125" customWidth="1"/>
    <col min="8" max="8" width="10.36328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0.06</f>
        <v>0.06</v>
      </c>
      <c r="B2">
        <f>$A2/365.25</f>
        <v>1.6427104722792606E-4</v>
      </c>
      <c r="C2">
        <v>2</v>
      </c>
      <c r="D2">
        <f>LN(1+$B2)</f>
        <v>1.6425755621678249E-4</v>
      </c>
      <c r="E2">
        <f>LN($C2)</f>
        <v>0.69314718055994529</v>
      </c>
      <c r="F2">
        <f>$E2/$D2</f>
        <v>4219.8800257636194</v>
      </c>
      <c r="G2">
        <f>$F2/365.25</f>
        <v>11.553401850139958</v>
      </c>
    </row>
    <row r="4" spans="1:7" x14ac:dyDescent="0.3">
      <c r="A4" t="s">
        <v>7</v>
      </c>
      <c r="B4" t="s">
        <v>6</v>
      </c>
      <c r="C4" t="s">
        <v>8</v>
      </c>
      <c r="D4" t="s">
        <v>9</v>
      </c>
      <c r="E4" t="s">
        <v>10</v>
      </c>
    </row>
    <row r="5" spans="1:7" x14ac:dyDescent="0.3">
      <c r="A5">
        <v>2</v>
      </c>
      <c r="B5">
        <v>10</v>
      </c>
      <c r="C5">
        <f>LN($A5)/$B5</f>
        <v>6.9314718055994526E-2</v>
      </c>
      <c r="D5">
        <f>EXP($C5)</f>
        <v>1.0717734625362931</v>
      </c>
      <c r="E5">
        <f>$D5-1</f>
        <v>7.1773462536293131E-2</v>
      </c>
    </row>
    <row r="7" spans="1:7" x14ac:dyDescent="0.3">
      <c r="A7" t="s">
        <v>11</v>
      </c>
      <c r="B7" t="s">
        <v>12</v>
      </c>
      <c r="C7" t="s">
        <v>13</v>
      </c>
      <c r="D7" t="s">
        <v>6</v>
      </c>
      <c r="E7" t="s">
        <v>14</v>
      </c>
      <c r="F7" t="s">
        <v>15</v>
      </c>
    </row>
    <row r="8" spans="1:7" x14ac:dyDescent="0.3">
      <c r="A8">
        <v>100</v>
      </c>
      <c r="B8">
        <v>0.1</v>
      </c>
      <c r="C8">
        <f>$B8/2</f>
        <v>0.05</v>
      </c>
      <c r="D8">
        <v>2</v>
      </c>
      <c r="E8">
        <f>$A8*POWER(1+$B8, $D8)</f>
        <v>121.00000000000001</v>
      </c>
      <c r="F8">
        <f>$A8*POWER(1+$C8, $D8*2)</f>
        <v>121.550625</v>
      </c>
    </row>
    <row r="10" spans="1:7" x14ac:dyDescent="0.3">
      <c r="A10" t="s">
        <v>12</v>
      </c>
      <c r="B10" t="s">
        <v>16</v>
      </c>
      <c r="C10" t="s">
        <v>17</v>
      </c>
      <c r="D10" t="s">
        <v>18</v>
      </c>
    </row>
    <row r="11" spans="1:7" x14ac:dyDescent="0.3">
      <c r="A11">
        <v>0.15</v>
      </c>
      <c r="B11">
        <v>365.25</v>
      </c>
      <c r="C11">
        <f>1+($A11/$B11)</f>
        <v>1.0004106776180699</v>
      </c>
      <c r="D11">
        <f>POWER($C11,$B11)</f>
        <v>1.1617984676246726</v>
      </c>
    </row>
    <row r="12" spans="1:7" x14ac:dyDescent="0.3">
      <c r="A12">
        <v>0.155</v>
      </c>
      <c r="B12">
        <v>2</v>
      </c>
      <c r="C12">
        <f>1+($A12/$B12)</f>
        <v>1.0774999999999999</v>
      </c>
      <c r="D12">
        <f>POWER($C12,$B12)</f>
        <v>1.1610062499999998</v>
      </c>
    </row>
    <row r="13" spans="1:7" x14ac:dyDescent="0.3">
      <c r="A13">
        <v>0.1</v>
      </c>
      <c r="B13">
        <v>12</v>
      </c>
      <c r="C13">
        <f>1+($A13/$B13)</f>
        <v>1.0083333333333333</v>
      </c>
      <c r="D13">
        <f>POWER($C13,$B13)</f>
        <v>1.1047130674412968</v>
      </c>
    </row>
    <row r="15" spans="1:7" x14ac:dyDescent="0.3">
      <c r="A15">
        <f>1000/(1.12*1.12)</f>
        <v>797.19387755102025</v>
      </c>
    </row>
    <row r="17" spans="1:8" x14ac:dyDescent="0.3">
      <c r="A17" t="s">
        <v>19</v>
      </c>
      <c r="B17" t="s">
        <v>6</v>
      </c>
      <c r="C17" t="s">
        <v>12</v>
      </c>
      <c r="D17" t="s">
        <v>20</v>
      </c>
      <c r="E17" t="s">
        <v>17</v>
      </c>
      <c r="F17" t="s">
        <v>21</v>
      </c>
      <c r="G17" t="s">
        <v>22</v>
      </c>
      <c r="H17" t="s">
        <v>23</v>
      </c>
    </row>
    <row r="18" spans="1:8" x14ac:dyDescent="0.3">
      <c r="A18">
        <v>100000</v>
      </c>
      <c r="B18">
        <v>100</v>
      </c>
      <c r="C18">
        <v>0.05</v>
      </c>
      <c r="D18">
        <v>365.25</v>
      </c>
      <c r="E18">
        <f>1+($C18/$D18)</f>
        <v>1.0001368925393566</v>
      </c>
      <c r="F18">
        <f>POWER($E18,$D18)</f>
        <v>1.051267498931219</v>
      </c>
      <c r="G18">
        <f>POWER($F18,$B18)</f>
        <v>148.36238079029107</v>
      </c>
      <c r="H18">
        <f>$A18/$G18</f>
        <v>674.0253119916506</v>
      </c>
    </row>
    <row r="19" spans="1:8" x14ac:dyDescent="0.3">
      <c r="A19">
        <v>100000</v>
      </c>
      <c r="B19">
        <v>100</v>
      </c>
      <c r="C19">
        <v>0.05</v>
      </c>
      <c r="D19">
        <v>1</v>
      </c>
      <c r="E19">
        <f>1+($C19/$D19)</f>
        <v>1.05</v>
      </c>
      <c r="F19">
        <f>POWER($E19,$D19)</f>
        <v>1.05</v>
      </c>
      <c r="G19">
        <f>POWER($F19,$B19)</f>
        <v>131.50125784630362</v>
      </c>
      <c r="H19">
        <f>$A19/$G19</f>
        <v>760.44899978734998</v>
      </c>
    </row>
    <row r="21" spans="1:8" x14ac:dyDescent="0.3">
      <c r="A21" t="s">
        <v>19</v>
      </c>
      <c r="B21" t="s">
        <v>12</v>
      </c>
      <c r="C21" t="s">
        <v>24</v>
      </c>
      <c r="D21" t="s">
        <v>6</v>
      </c>
      <c r="E21" t="s">
        <v>5</v>
      </c>
      <c r="F21" t="s">
        <v>25</v>
      </c>
      <c r="G21" t="s">
        <v>26</v>
      </c>
    </row>
    <row r="22" spans="1:8" x14ac:dyDescent="0.3">
      <c r="A22">
        <v>1000000</v>
      </c>
      <c r="B22">
        <v>0.1</v>
      </c>
      <c r="C22">
        <v>1</v>
      </c>
      <c r="D22">
        <f>(LN($A22+$C22)-LN($A22))/$B22</f>
        <v>9.9999950009532768E-6</v>
      </c>
      <c r="E22">
        <f>$D22*365.25</f>
        <v>3.6524981740981843E-3</v>
      </c>
      <c r="F22">
        <f>$E22*24</f>
        <v>8.7659956178356424E-2</v>
      </c>
      <c r="G22">
        <f>$F22*60</f>
        <v>5.2595973707013854</v>
      </c>
    </row>
    <row r="24" spans="1:8" x14ac:dyDescent="0.3">
      <c r="A24" t="s">
        <v>27</v>
      </c>
      <c r="B24" t="s">
        <v>28</v>
      </c>
      <c r="C24" t="s">
        <v>29</v>
      </c>
      <c r="D24" t="s">
        <v>30</v>
      </c>
      <c r="E24" t="s">
        <v>31</v>
      </c>
    </row>
    <row r="25" spans="1:8" x14ac:dyDescent="0.3">
      <c r="A25">
        <v>0.1</v>
      </c>
      <c r="B25">
        <v>55.2</v>
      </c>
      <c r="C25">
        <f>EXP($A25)</f>
        <v>1.1051709180756477</v>
      </c>
      <c r="D25">
        <f>POWER(1+($A25)/$B25,$B25)</f>
        <v>1.1050709372739547</v>
      </c>
      <c r="E25">
        <f>$C25-$D25</f>
        <v>9.9980801693044796E-5</v>
      </c>
    </row>
    <row r="27" spans="1:8" x14ac:dyDescent="0.3">
      <c r="A27" t="s">
        <v>27</v>
      </c>
      <c r="B27" t="s">
        <v>28</v>
      </c>
      <c r="C27" t="s">
        <v>18</v>
      </c>
    </row>
    <row r="28" spans="1:8" x14ac:dyDescent="0.3">
      <c r="A28">
        <f>0.2</f>
        <v>0.2</v>
      </c>
      <c r="B28">
        <v>2</v>
      </c>
      <c r="C28">
        <f>POWER(1+($A28/$B28),$B28)</f>
        <v>1.2100000000000002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K4" sqref="K4"/>
    </sheetView>
  </sheetViews>
  <sheetFormatPr defaultRowHeight="15.6" x14ac:dyDescent="0.3"/>
  <cols>
    <col min="13" max="13" width="11.36328125" customWidth="1"/>
    <col min="14" max="14" width="10.36328125" customWidth="1"/>
  </cols>
  <sheetData>
    <row r="1" spans="1:14" x14ac:dyDescent="0.3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38</v>
      </c>
      <c r="G1" t="s">
        <v>39</v>
      </c>
      <c r="H1" t="s">
        <v>37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</row>
    <row r="2" spans="1:14" x14ac:dyDescent="0.3">
      <c r="A2">
        <f>0.2*(-0.1)+0.4*0.2</f>
        <v>6.0000000000000012E-2</v>
      </c>
      <c r="B2">
        <f>0.2*0.05+0.4*0.3-0.05*0.4</f>
        <v>0.11</v>
      </c>
      <c r="C2">
        <v>1.44E-2</v>
      </c>
      <c r="D2">
        <v>2.5399999999999999E-2</v>
      </c>
      <c r="E2">
        <v>-0.60650000000000004</v>
      </c>
      <c r="F2">
        <f>SQRT($C2)</f>
        <v>0.12</v>
      </c>
      <c r="G2">
        <f>SQRT($D2)</f>
        <v>0.15937377450509227</v>
      </c>
      <c r="H2">
        <f>$E2*$F2*$G2</f>
        <v>-1.1599223308480615E-2</v>
      </c>
      <c r="I2">
        <f>$C2+$D2-2*$H2</f>
        <v>6.2998446616961232E-2</v>
      </c>
      <c r="J2">
        <f>($D2-$H2)/$I2</f>
        <v>0.58730373993887053</v>
      </c>
      <c r="K2">
        <f>$J2*$A2+(1-$J2)*$B2</f>
        <v>8.0634813003056471E-2</v>
      </c>
      <c r="L2">
        <f>POWER($J2,2)*$C2+POWER(1-$J2,2)*$D2+2*$J2*(1-$J2)*$H2</f>
        <v>3.6702177760959053E-3</v>
      </c>
      <c r="M2">
        <f>($A2*$D2+$B2*$C2-($A2+$B2)*$H2)/$I2</f>
        <v>8.0634813003056471E-2</v>
      </c>
      <c r="N2">
        <f>($C2*$D2-$H2)/$I2</f>
        <v>0.18992505293391237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ch02</vt:lpstr>
      <vt:lpstr>ch03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2015-01-13T02:00:46Z</dcterms:created>
  <dcterms:modified xsi:type="dcterms:W3CDTF">2015-02-03T01:52:46Z</dcterms:modified>
</cp:coreProperties>
</file>