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5272f67c360ca8/Desktop/SHIELD FAMILY PARTNERS/(1a.) Shield Risk Solutions/VALUATION/"/>
    </mc:Choice>
  </mc:AlternateContent>
  <xr:revisionPtr revIDLastSave="559" documentId="8_{BACF5E09-7F33-460C-A815-CBC16B5106AE}" xr6:coauthVersionLast="47" xr6:coauthVersionMax="47" xr10:uidLastSave="{D40ADE3F-31CB-4370-B7C6-F760BE3F6334}"/>
  <bookViews>
    <workbookView xWindow="-9645" yWindow="-21720" windowWidth="38640" windowHeight="21120" xr2:uid="{0DEE9FDF-3443-4A01-A682-4AD068FE92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0" i="1" l="1"/>
  <c r="H10" i="1"/>
  <c r="H13" i="1"/>
  <c r="C10" i="1"/>
  <c r="C7" i="1"/>
  <c r="C6" i="1"/>
  <c r="C5" i="1"/>
  <c r="C4" i="1"/>
  <c r="C3" i="1"/>
  <c r="C2" i="1"/>
  <c r="C12" i="1" s="1"/>
  <c r="H8" i="1"/>
  <c r="H7" i="1" l="1"/>
  <c r="H5" i="1"/>
  <c r="H4" i="1"/>
  <c r="H3" i="1"/>
  <c r="G9" i="1"/>
  <c r="H9" i="1" s="1"/>
  <c r="C1" i="1"/>
  <c r="C8" i="1" l="1"/>
  <c r="H14" i="1" l="1"/>
  <c r="C9" i="1"/>
  <c r="H16" i="1" l="1"/>
  <c r="H20" i="1" s="1"/>
  <c r="H17" i="1"/>
  <c r="H21" i="1" l="1"/>
</calcChain>
</file>

<file path=xl/sharedStrings.xml><?xml version="1.0" encoding="utf-8"?>
<sst xmlns="http://schemas.openxmlformats.org/spreadsheetml/2006/main" count="146" uniqueCount="130">
  <si>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</si>
  <si>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</si>
  <si>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</si>
  <si>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</si>
  <si>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</si>
  <si>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</si>
  <si>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</si>
  <si>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</si>
  <si>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</si>
  <si>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</si>
  <si>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Year Built:</t>
  </si>
  <si>
    <t>ISO Type</t>
  </si>
  <si>
    <t>Building Type</t>
  </si>
  <si>
    <t>Building Type:</t>
  </si>
  <si>
    <t>ISO Type:</t>
  </si>
  <si>
    <t>Construction Quality:</t>
  </si>
  <si>
    <t>Roof Type</t>
  </si>
  <si>
    <t>Roof Type:</t>
  </si>
  <si>
    <t>Soil slope:</t>
  </si>
  <si>
    <t>Build-Out factor:</t>
  </si>
  <si>
    <t>Cost Modifier:</t>
  </si>
  <si>
    <t>Total Area</t>
  </si>
  <si>
    <t>State cost/sqft:</t>
  </si>
  <si>
    <t>Total Area:</t>
  </si>
  <si>
    <t>State</t>
  </si>
  <si>
    <t>Year Built</t>
  </si>
  <si>
    <t>Construction Quality</t>
  </si>
  <si>
    <t>Foundation/Soil slope</t>
  </si>
  <si>
    <t>Build-Out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</si>
  <si>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</si>
  <si>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</si>
  <si>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</si>
  <si>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</si>
  <si>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</si>
  <si>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</si>
  <si>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</si>
  <si>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</si>
  <si>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</si>
  <si>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</si>
  <si>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</si>
  <si>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</si>
  <si>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</si>
  <si>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</si>
  <si>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</si>
  <si>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</si>
  <si>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</si>
  <si>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</si>
  <si>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</si>
  <si>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</si>
  <si>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</si>
  <si>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</si>
  <si>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</si>
  <si>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</si>
  <si>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</si>
  <si>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</si>
  <si>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</si>
  <si>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</si>
  <si>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</si>
  <si>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</si>
  <si>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</si>
  <si>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</si>
  <si>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</si>
  <si>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</si>
  <si>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</si>
  <si>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</si>
  <si>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</si>
  <si>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</si>
  <si>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</si>
  <si>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</si>
  <si>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</si>
  <si>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</si>
  <si>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</si>
  <si>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</si>
  <si>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</si>
  <si>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</si>
  <si>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</si>
  <si>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</si>
  <si>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</si>
  <si>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District of Columbia</t>
  </si>
  <si>
    <t>(Select)</t>
  </si>
  <si>
    <t>(ISO 1) - Frame</t>
  </si>
  <si>
    <t>(ISO 1) - Brick Veneer</t>
  </si>
  <si>
    <t>(ISO 2) - Joisted Masonry</t>
  </si>
  <si>
    <t>(ISO 3) - Metal Non-combustible</t>
  </si>
  <si>
    <t>(ISO 4) - Masonry Non-combustible</t>
  </si>
  <si>
    <t>(ISO 5) - Modified Fire Resistive</t>
  </si>
  <si>
    <t>(ISO 6) - Fire Resistive</t>
  </si>
  <si>
    <t>Construction ISO Type:</t>
  </si>
  <si>
    <t>Family Dwelling</t>
  </si>
  <si>
    <t>Apartment/Lodging</t>
  </si>
  <si>
    <t>Office</t>
  </si>
  <si>
    <t>Mercantile/Retail</t>
  </si>
  <si>
    <t>Restaurants &amp; Activities</t>
  </si>
  <si>
    <t>Professional &amp; Public Services</t>
  </si>
  <si>
    <t>Church</t>
  </si>
  <si>
    <t>Service Station</t>
  </si>
  <si>
    <t>Industrial</t>
  </si>
  <si>
    <t>Vacant</t>
  </si>
  <si>
    <t>Warehouse</t>
  </si>
  <si>
    <t>Cost Effective</t>
  </si>
  <si>
    <t>Standard</t>
  </si>
  <si>
    <t>Standard/Superior</t>
  </si>
  <si>
    <t>Superior</t>
  </si>
  <si>
    <t>High-End</t>
  </si>
  <si>
    <t>High-End plus (+)</t>
  </si>
  <si>
    <t>High End Deluxe</t>
  </si>
  <si>
    <t>Asphalt Shingle</t>
  </si>
  <si>
    <t>Tile Shingle</t>
  </si>
  <si>
    <t>Wood Shake</t>
  </si>
  <si>
    <t>Slate Shingle</t>
  </si>
  <si>
    <t>Metal</t>
  </si>
  <si>
    <t>Built-Up</t>
  </si>
  <si>
    <t>Unknown</t>
  </si>
  <si>
    <t>Foundation</t>
  </si>
  <si>
    <t>Yes</t>
  </si>
  <si>
    <t>No</t>
  </si>
  <si>
    <t>Build-Out:</t>
  </si>
  <si>
    <t>Interior Walls &amp; Framing:</t>
  </si>
  <si>
    <t>Exterior Walls &amp; Framing:</t>
  </si>
  <si>
    <t>Mechanical Systems:</t>
  </si>
  <si>
    <t>None</t>
  </si>
  <si>
    <t>COST MODIFIER:</t>
  </si>
  <si>
    <t>ACTUAL CASH VALUE:</t>
  </si>
  <si>
    <t>Current Life of item:</t>
  </si>
  <si>
    <t>** SPECIAL CONDITION - ACV under $0?</t>
  </si>
  <si>
    <t>Pre-adjusted Replacement Cost:</t>
  </si>
  <si>
    <t>FINAL REPLACEMENT COST:</t>
  </si>
  <si>
    <t>FINAL Actual Cash Value:</t>
  </si>
  <si>
    <t>** SPECIAL CONDITION - value over $100m or $10m)?</t>
  </si>
  <si>
    <t>&lt; - Adjusted cost per sqft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</si>
</sst>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rgb="FF363940"/>
      <name val="Libre Franklin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3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2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2" tint="-0.249977111117893"/>
      </bottom>
      <diagonal/>
    </border>
    <border>
      <left style="thin">
        <color indexed="64"/>
      </left>
      <right style="thin">
        <color indexed="64"/>
      </right>
      <top style="thin">
        <color theme="2" tint="-0.249977111117893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 style="medium">
        <color rgb="FFC00000"/>
      </bottom>
      <diagonal/>
    </border>
    <border>
      <left style="medium">
        <color rgb="FFC00000"/>
      </left>
      <right/>
      <top style="medium">
        <color rgb="FFC00000"/>
      </top>
      <bottom/>
      <diagonal/>
    </border>
    <border>
      <left style="medium">
        <color indexed="64"/>
      </left>
      <right style="medium">
        <color indexed="64"/>
      </right>
      <top style="medium">
        <color rgb="FFC00000"/>
      </top>
      <bottom style="medium">
        <color indexed="64"/>
      </bottom>
      <diagonal/>
    </border>
    <border>
      <left/>
      <right/>
      <top style="medium">
        <color rgb="FFC00000"/>
      </top>
      <bottom/>
      <diagonal/>
    </border>
    <border>
      <left/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/>
      <top/>
      <bottom/>
      <diagonal/>
    </border>
    <border>
      <left/>
      <right style="medium">
        <color rgb="FFC00000"/>
      </right>
      <top/>
      <bottom/>
      <diagonal/>
    </border>
    <border>
      <left style="medium">
        <color rgb="FFC00000"/>
      </left>
      <right/>
      <top/>
      <bottom style="medium">
        <color rgb="FFC00000"/>
      </bottom>
      <diagonal/>
    </border>
    <border>
      <left/>
      <right/>
      <top/>
      <bottom style="medium">
        <color rgb="FFC00000"/>
      </bottom>
      <diagonal/>
    </border>
    <border>
      <left/>
      <right style="medium">
        <color rgb="FFC00000"/>
      </right>
      <top/>
      <bottom style="medium">
        <color rgb="FFC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5">
    <xf numFmtId="0" fontId="0" fillId="0" borderId="0" xfId="0"/>
    <xf numFmtId="9" fontId="0" fillId="2" borderId="2" xfId="2" applyFont="1" applyFill="1" applyBorder="1" applyAlignment="1" applyProtection="1">
      <alignment horizontal="right"/>
      <protection locked="0"/>
    </xf>
    <xf numFmtId="0" fontId="2" fillId="0" borderId="0" xfId="0" applyFont="1"/>
    <xf numFmtId="0" fontId="0" fillId="2" borderId="0" xfId="0" applyFill="1"/>
    <xf numFmtId="0" fontId="4" fillId="0" borderId="7" xfId="0" applyFont="1" applyBorder="1"/>
    <xf numFmtId="0" fontId="0" fillId="0" borderId="15" xfId="0" applyBorder="1"/>
    <xf numFmtId="0" fontId="0" fillId="4" borderId="16" xfId="0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4" fillId="0" borderId="10" xfId="0" applyFont="1" applyBorder="1"/>
    <xf numFmtId="0" fontId="0" fillId="0" borderId="20" xfId="0" applyBorder="1"/>
    <xf numFmtId="10" fontId="0" fillId="0" borderId="0" xfId="2" applyNumberFormat="1" applyFont="1" applyProtection="1"/>
    <xf numFmtId="0" fontId="4" fillId="0" borderId="11" xfId="0" applyFont="1" applyBorder="1"/>
    <xf numFmtId="0" fontId="4" fillId="0" borderId="12" xfId="0" applyFont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9" fontId="0" fillId="0" borderId="0" xfId="0" applyNumberFormat="1"/>
    <xf numFmtId="0" fontId="4" fillId="0" borderId="13" xfId="0" applyFont="1" applyBorder="1"/>
    <xf numFmtId="10" fontId="0" fillId="0" borderId="0" xfId="0" applyNumberFormat="1"/>
    <xf numFmtId="0" fontId="4" fillId="0" borderId="14" xfId="0" applyFont="1" applyBorder="1"/>
    <xf numFmtId="0" fontId="0" fillId="5" borderId="7" xfId="0" applyFill="1" applyBorder="1"/>
    <xf numFmtId="0" fontId="0" fillId="0" borderId="6" xfId="0" applyBorder="1"/>
    <xf numFmtId="0" fontId="9" fillId="0" borderId="4" xfId="0" applyFont="1" applyBorder="1"/>
    <xf numFmtId="164" fontId="9" fillId="0" borderId="24" xfId="1" applyNumberFormat="1" applyFont="1" applyBorder="1" applyProtection="1"/>
    <xf numFmtId="0" fontId="0" fillId="0" borderId="5" xfId="0" applyBorder="1"/>
    <xf numFmtId="164" fontId="0" fillId="0" borderId="3" xfId="0" applyNumberFormat="1" applyBorder="1"/>
    <xf numFmtId="0" fontId="10" fillId="0" borderId="0" xfId="0" applyFont="1"/>
    <xf numFmtId="0" fontId="5" fillId="3" borderId="8" xfId="0" applyFont="1" applyFill="1" applyBorder="1" applyAlignment="1">
      <alignment vertical="center" wrapText="1"/>
    </xf>
    <xf numFmtId="8" fontId="5" fillId="3" borderId="9" xfId="0" applyNumberFormat="1" applyFont="1" applyFill="1" applyBorder="1" applyAlignment="1">
      <alignment horizontal="right" vertical="center" wrapText="1"/>
    </xf>
    <xf numFmtId="0" fontId="6" fillId="0" borderId="0" xfId="0" applyFont="1"/>
    <xf numFmtId="10" fontId="0" fillId="4" borderId="0" xfId="2" applyNumberFormat="1" applyFont="1" applyFill="1" applyProtection="1"/>
    <xf numFmtId="0" fontId="0" fillId="5" borderId="0" xfId="0" applyFill="1"/>
    <xf numFmtId="0" fontId="0" fillId="4" borderId="0" xfId="0" applyFill="1"/>
    <xf numFmtId="9" fontId="0" fillId="4" borderId="0" xfId="0" applyNumberFormat="1" applyFill="1"/>
    <xf numFmtId="10" fontId="0" fillId="4" borderId="0" xfId="0" applyNumberFormat="1" applyFill="1"/>
    <xf numFmtId="9" fontId="0" fillId="0" borderId="0" xfId="2" applyFont="1" applyProtection="1"/>
    <xf numFmtId="0" fontId="11" fillId="6" borderId="2" xfId="0" applyFont="1" applyFill="1" applyBorder="1" applyAlignment="1" applyProtection="1">
      <alignment horizontal="left"/>
      <protection locked="0"/>
    </xf>
    <xf numFmtId="9" fontId="11" fillId="6" borderId="1" xfId="0" applyNumberFormat="1" applyFont="1" applyFill="1" applyBorder="1" applyAlignment="1" applyProtection="1">
      <alignment horizontal="left"/>
      <protection locked="0"/>
    </xf>
    <xf numFmtId="0" fontId="0" fillId="0" borderId="25" xfId="0" applyBorder="1"/>
    <xf numFmtId="0" fontId="0" fillId="0" borderId="27" xfId="0" applyBorder="1"/>
    <xf numFmtId="0" fontId="0" fillId="0" borderId="26" xfId="0" applyBorder="1"/>
    <xf numFmtId="0" fontId="7" fillId="0" borderId="28" xfId="0" applyFont="1" applyBorder="1"/>
    <xf numFmtId="164" fontId="7" fillId="0" borderId="0" xfId="0" applyNumberFormat="1" applyFont="1"/>
    <xf numFmtId="44" fontId="12" fillId="0" borderId="0" xfId="1" applyFont="1" applyBorder="1" applyProtection="1"/>
    <xf numFmtId="0" fontId="12" fillId="0" borderId="0" xfId="0" applyFont="1"/>
    <xf numFmtId="0" fontId="0" fillId="0" borderId="29" xfId="0" applyBorder="1"/>
    <xf numFmtId="0" fontId="8" fillId="0" borderId="28" xfId="0" applyFont="1" applyBorder="1"/>
    <xf numFmtId="164" fontId="8" fillId="0" borderId="0" xfId="1" applyNumberFormat="1" applyFont="1" applyBorder="1" applyProtection="1"/>
    <xf numFmtId="0" fontId="0" fillId="0" borderId="30" xfId="0" applyBorder="1"/>
    <xf numFmtId="0" fontId="0" fillId="0" borderId="31" xfId="0" applyBorder="1"/>
    <xf numFmtId="0" fontId="0" fillId="0" borderId="9" xfId="0" applyBorder="1"/>
    <xf numFmtId="0" fontId="0" fillId="5" borderId="0" xfId="0" applyFill="1" applyAlignment="1">
      <alignment horizontal="left"/>
    </xf>
    <xf numFmtId="0" fontId="10" fillId="0" borderId="0" xfId="0" applyFont="1" applyAlignment="1">
      <alignment horizontal="right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5B87B-4374-40E6-A6F8-494F3329C964}">
  <dimension ref="A1:AD307"/>
  <sheetViews>
    <sheetView tabSelected="1" zoomScale="90" zoomScaleNormal="90" workbookViewId="0">
      <selection activeCell="J20" sqref="J20"/>
    </sheetView>
  </sheetViews>
  <sheetFormatPr defaultRowHeight="14.4" x14ac:dyDescent="0.3"/>
  <cols>
    <col min="1" max="1" width="9.109375" customWidth="1"/>
    <col min="2" max="2" width="19.88671875" customWidth="1"/>
    <col min="3" max="3" width="23" customWidth="1"/>
    <col min="6" max="6" width="16.21875" customWidth="1"/>
    <col min="7" max="7" width="36.44140625" customWidth="1"/>
    <col min="8" max="8" width="14.44140625" customWidth="1"/>
    <col min="10" max="10" width="11.44140625" customWidth="1"/>
    <col min="12" max="12" width="13.44140625" customWidth="1"/>
    <col min="14" max="14" width="17.21875" customWidth="1"/>
    <col min="17" max="17" width="11.5546875" customWidth="1"/>
  </cols>
  <sheetData>
    <row r="1" spans="1:16" ht="15" thickBot="1" x14ac:dyDescent="0.35">
      <c r="A1" s="2" t="s">
        <v>0</v>
      </c>
      <c r="B1" t="s">
        <v>22</v>
      </c>
      <c r="C1" s="3">
        <f>_xlfn.XLOOKUP(G1,G30:G79,H30:H79," ")</f>
        <v>112.98</v>
      </c>
      <c r="F1" s="4" t="s">
        <v>24</v>
      </c>
      <c r="G1" s="38" t="s">
        <v>70</v>
      </c>
      <c r="M1" s="5"/>
      <c r="N1" s="6" t="s">
        <v>116</v>
      </c>
      <c r="O1" s="7"/>
      <c r="P1" s="8"/>
    </row>
    <row r="2" spans="1:16" ht="15" thickBot="1" x14ac:dyDescent="0.35">
      <c r="A2" s="2" t="s">
        <v>1</v>
      </c>
      <c r="B2" t="s">
        <v>10</v>
      </c>
      <c r="C2">
        <f>G2</f>
        <v>2018</v>
      </c>
      <c r="F2" s="4" t="s">
        <v>25</v>
      </c>
      <c r="G2" s="38">
        <v>2018</v>
      </c>
      <c r="M2" s="9"/>
      <c r="N2" s="10" t="s">
        <v>117</v>
      </c>
      <c r="O2" s="1">
        <v>1</v>
      </c>
      <c r="P2" s="11"/>
    </row>
    <row r="3" spans="1:16" ht="15" thickBot="1" x14ac:dyDescent="0.35">
      <c r="A3" s="2" t="s">
        <v>2</v>
      </c>
      <c r="B3" t="s">
        <v>14</v>
      </c>
      <c r="C3" t="str">
        <f>G3</f>
        <v>(ISO 2) - Joisted Masonry</v>
      </c>
      <c r="F3" s="4" t="s">
        <v>11</v>
      </c>
      <c r="G3" s="38" t="s">
        <v>82</v>
      </c>
      <c r="H3" s="12">
        <f>_xlfn.XLOOKUP(G3,K32:K39,N32:N39," ")</f>
        <v>0.157</v>
      </c>
      <c r="M3" s="9"/>
      <c r="N3" s="13" t="s">
        <v>118</v>
      </c>
      <c r="O3" s="1">
        <v>1</v>
      </c>
      <c r="P3" s="11"/>
    </row>
    <row r="4" spans="1:16" ht="15" thickBot="1" x14ac:dyDescent="0.35">
      <c r="A4" s="2" t="s">
        <v>3</v>
      </c>
      <c r="B4" t="s">
        <v>13</v>
      </c>
      <c r="C4" t="str">
        <f>G4</f>
        <v>Restaurants &amp; Activities</v>
      </c>
      <c r="F4" s="4" t="s">
        <v>12</v>
      </c>
      <c r="G4" s="38" t="s">
        <v>92</v>
      </c>
      <c r="H4" s="12">
        <f>_xlfn.XLOOKUP(G4,P32:P43,S32:S43," ")</f>
        <v>0.75</v>
      </c>
      <c r="M4" s="9"/>
      <c r="N4" s="14" t="s">
        <v>119</v>
      </c>
      <c r="O4" s="1">
        <v>1</v>
      </c>
      <c r="P4" s="11"/>
    </row>
    <row r="5" spans="1:16" ht="15" thickBot="1" x14ac:dyDescent="0.35">
      <c r="A5" s="2" t="s">
        <v>4</v>
      </c>
      <c r="B5" t="s">
        <v>15</v>
      </c>
      <c r="C5" t="str">
        <f>G5</f>
        <v>Standard/Superior</v>
      </c>
      <c r="F5" s="4" t="s">
        <v>26</v>
      </c>
      <c r="G5" s="38" t="s">
        <v>101</v>
      </c>
      <c r="H5" s="12">
        <f>_xlfn.XLOOKUP(G5,U32:U39,W32:W39," ")</f>
        <v>0.2</v>
      </c>
      <c r="M5" s="15"/>
      <c r="N5" s="16"/>
      <c r="O5" s="16"/>
      <c r="P5" s="17"/>
    </row>
    <row r="6" spans="1:16" ht="15" thickBot="1" x14ac:dyDescent="0.35">
      <c r="A6" s="2" t="s">
        <v>5</v>
      </c>
      <c r="B6" t="s">
        <v>17</v>
      </c>
      <c r="C6" t="str">
        <f>G7</f>
        <v>Built-Up</v>
      </c>
      <c r="F6" s="4" t="s">
        <v>21</v>
      </c>
      <c r="G6" s="38">
        <v>12000</v>
      </c>
    </row>
    <row r="7" spans="1:16" ht="15" thickBot="1" x14ac:dyDescent="0.35">
      <c r="A7" s="2" t="s">
        <v>6</v>
      </c>
      <c r="B7" t="s">
        <v>18</v>
      </c>
      <c r="C7" t="str">
        <f>G8</f>
        <v>No</v>
      </c>
      <c r="F7" s="4" t="s">
        <v>16</v>
      </c>
      <c r="G7" s="38" t="s">
        <v>111</v>
      </c>
      <c r="H7" s="12">
        <f>_xlfn.XLOOKUP(G7,Y32:Y39,AA32:AA39," ")</f>
        <v>2.4500000000000001E-2</v>
      </c>
    </row>
    <row r="8" spans="1:16" ht="15" thickBot="1" x14ac:dyDescent="0.35">
      <c r="A8" s="2" t="s">
        <v>7</v>
      </c>
      <c r="B8" t="s">
        <v>19</v>
      </c>
      <c r="C8" s="18">
        <f>G9</f>
        <v>3</v>
      </c>
      <c r="F8" s="19" t="s">
        <v>27</v>
      </c>
      <c r="G8" s="38" t="s">
        <v>115</v>
      </c>
      <c r="H8" s="12">
        <f>_xlfn.XLOOKUP(G8,AC32:AC35,AD32:AD35," ")</f>
        <v>0</v>
      </c>
    </row>
    <row r="9" spans="1:16" ht="15" thickBot="1" x14ac:dyDescent="0.35">
      <c r="A9" s="2" t="s">
        <v>8</v>
      </c>
      <c r="B9" t="s">
        <v>20</v>
      </c>
      <c r="C9" s="20">
        <f>H10</f>
        <v>2.1315</v>
      </c>
      <c r="F9" s="21" t="s">
        <v>28</v>
      </c>
      <c r="G9" s="39">
        <f>SUM(O2:O4)</f>
        <v>3</v>
      </c>
      <c r="H9" s="20">
        <f>(G9-300%)*15%</f>
        <v>0</v>
      </c>
    </row>
    <row r="10" spans="1:16" ht="15" thickBot="1" x14ac:dyDescent="0.35">
      <c r="A10" s="2" t="s">
        <v>9</v>
      </c>
      <c r="B10" t="s">
        <v>23</v>
      </c>
      <c r="C10">
        <f>G6</f>
        <v>12000</v>
      </c>
      <c r="G10" s="22" t="s">
        <v>121</v>
      </c>
      <c r="H10" s="20">
        <f>SUM(H3:H9,1)</f>
        <v>2.1315</v>
      </c>
    </row>
    <row r="11" spans="1:16" x14ac:dyDescent="0.3">
      <c r="A11" s="2"/>
    </row>
    <row r="12" spans="1:16" ht="15" thickBot="1" x14ac:dyDescent="0.35">
      <c r="A12" s="2"/>
      <c r="B12" s="23" t="s">
        <v>123</v>
      </c>
      <c r="C12" s="23">
        <f>2023 - C2</f>
        <v>5</v>
      </c>
    </row>
    <row r="13" spans="1:16" ht="15" thickBot="1" x14ac:dyDescent="0.35">
      <c r="G13" s="24" t="s">
        <v>125</v>
      </c>
      <c r="H13" s="25">
        <f>(C1*C10)*H10</f>
        <v>2889802.44</v>
      </c>
    </row>
    <row r="14" spans="1:16" x14ac:dyDescent="0.3">
      <c r="G14" s="26" t="s">
        <v>122</v>
      </c>
      <c r="H14" s="27">
        <f>H13*(100-C12)/100</f>
        <v>2745312.318</v>
      </c>
    </row>
    <row r="16" spans="1:16" x14ac:dyDescent="0.3">
      <c r="F16" s="54" t="s">
        <v>128</v>
      </c>
      <c r="G16" s="54"/>
      <c r="H16" s="28">
        <f>IF(H13&gt;=100000000,0.7,IF(H13&gt;=10000000,0.85,1))</f>
        <v>1</v>
      </c>
    </row>
    <row r="17" spans="6:30" x14ac:dyDescent="0.3">
      <c r="F17" s="54" t="s">
        <v>124</v>
      </c>
      <c r="G17" s="54"/>
      <c r="H17" s="28">
        <f>IF(H14&lt;=0,"Needs ACV Appraisal",1)</f>
        <v>1</v>
      </c>
    </row>
    <row r="18" spans="6:30" ht="15" thickBot="1" x14ac:dyDescent="0.35"/>
    <row r="19" spans="6:30" x14ac:dyDescent="0.3">
      <c r="G19" s="40"/>
      <c r="H19" s="41"/>
      <c r="I19" s="41"/>
      <c r="J19" s="41"/>
      <c r="K19" s="41"/>
      <c r="L19" s="42"/>
    </row>
    <row r="20" spans="6:30" x14ac:dyDescent="0.3">
      <c r="G20" s="43" t="s">
        <v>126</v>
      </c>
      <c r="H20" s="44">
        <f>H13*H16</f>
        <v>2889802.44</v>
      </c>
      <c r="J20" s="45">
        <f>C1*H10</f>
        <v>240.81686999999999</v>
      </c>
      <c r="K20" s="46" t="s">
        <v>129</v>
      </c>
      <c r="L20" s="47"/>
    </row>
    <row r="21" spans="6:30" x14ac:dyDescent="0.3">
      <c r="G21" s="48" t="s">
        <v>127</v>
      </c>
      <c r="H21" s="49">
        <f>IFERROR(IF(H17="Needs ACV Appraisal","Needs ACV Appraisal",H14*H16)," ")</f>
        <v>2745312.318</v>
      </c>
      <c r="L21" s="47"/>
    </row>
    <row r="22" spans="6:30" ht="15" thickBot="1" x14ac:dyDescent="0.35">
      <c r="G22" s="50"/>
      <c r="H22" s="51"/>
      <c r="I22" s="51"/>
      <c r="J22" s="51"/>
      <c r="K22" s="51"/>
      <c r="L22" s="52"/>
    </row>
    <row r="30" spans="6:30" ht="17.399999999999999" thickBot="1" x14ac:dyDescent="0.35">
      <c r="G30" s="29" t="s">
        <v>29</v>
      </c>
      <c r="H30" s="30">
        <v>113.42</v>
      </c>
    </row>
    <row r="31" spans="6:30" ht="17.399999999999999" thickBot="1" x14ac:dyDescent="0.35">
      <c r="G31" s="29" t="s">
        <v>30</v>
      </c>
      <c r="H31" s="30">
        <v>163.30000000000001</v>
      </c>
      <c r="K31" s="31" t="s">
        <v>87</v>
      </c>
      <c r="P31" s="31" t="s">
        <v>13</v>
      </c>
      <c r="U31" s="31" t="s">
        <v>15</v>
      </c>
      <c r="Y31" s="31" t="s">
        <v>17</v>
      </c>
      <c r="AC31" s="31" t="s">
        <v>113</v>
      </c>
    </row>
    <row r="32" spans="6:30" ht="17.399999999999999" thickBot="1" x14ac:dyDescent="0.35">
      <c r="G32" s="29" t="s">
        <v>31</v>
      </c>
      <c r="H32" s="30">
        <v>123.05</v>
      </c>
      <c r="K32" t="s">
        <v>79</v>
      </c>
      <c r="P32" s="53" t="s">
        <v>79</v>
      </c>
      <c r="Q32" s="53"/>
      <c r="R32" s="53"/>
      <c r="S32" s="32">
        <v>0</v>
      </c>
      <c r="U32" s="33" t="s">
        <v>79</v>
      </c>
      <c r="V32" s="33"/>
      <c r="Y32" s="33" t="s">
        <v>79</v>
      </c>
      <c r="Z32" s="33"/>
      <c r="AA32" s="34"/>
      <c r="AC32" s="33" t="s">
        <v>79</v>
      </c>
      <c r="AD32" s="34"/>
    </row>
    <row r="33" spans="7:30" ht="17.399999999999999" thickBot="1" x14ac:dyDescent="0.35">
      <c r="G33" s="29" t="s">
        <v>32</v>
      </c>
      <c r="H33" s="30">
        <v>115.03</v>
      </c>
      <c r="K33" s="33" t="s">
        <v>80</v>
      </c>
      <c r="L33" s="33"/>
      <c r="M33" s="33"/>
      <c r="N33" s="35">
        <v>0</v>
      </c>
      <c r="P33" s="53" t="s">
        <v>88</v>
      </c>
      <c r="Q33" s="53"/>
      <c r="R33" s="53"/>
      <c r="S33" s="36">
        <v>0</v>
      </c>
      <c r="U33" s="33" t="s">
        <v>99</v>
      </c>
      <c r="V33" s="33"/>
      <c r="W33" s="36">
        <v>-0.15</v>
      </c>
      <c r="Y33" s="33" t="s">
        <v>106</v>
      </c>
      <c r="Z33" s="33"/>
      <c r="AA33" s="36">
        <v>0</v>
      </c>
      <c r="AC33" s="33" t="s">
        <v>112</v>
      </c>
      <c r="AD33" s="32">
        <v>1.1999999999999999E-3</v>
      </c>
    </row>
    <row r="34" spans="7:30" ht="17.399999999999999" thickBot="1" x14ac:dyDescent="0.35">
      <c r="G34" s="29" t="s">
        <v>33</v>
      </c>
      <c r="H34" s="30">
        <v>165.66</v>
      </c>
      <c r="K34" s="33" t="s">
        <v>81</v>
      </c>
      <c r="L34" s="33"/>
      <c r="M34" s="33"/>
      <c r="N34" s="35">
        <v>0</v>
      </c>
      <c r="P34" s="53" t="s">
        <v>89</v>
      </c>
      <c r="Q34" s="53"/>
      <c r="R34" s="53"/>
      <c r="S34" s="36">
        <v>0.2</v>
      </c>
      <c r="U34" s="33" t="s">
        <v>100</v>
      </c>
      <c r="V34" s="33"/>
      <c r="W34" s="36">
        <v>0</v>
      </c>
      <c r="Y34" s="33" t="s">
        <v>107</v>
      </c>
      <c r="Z34" s="33"/>
      <c r="AA34" s="36">
        <v>0.2041</v>
      </c>
      <c r="AC34" s="33" t="s">
        <v>114</v>
      </c>
      <c r="AD34" s="32">
        <v>3.2000000000000002E-3</v>
      </c>
    </row>
    <row r="35" spans="7:30" ht="17.399999999999999" thickBot="1" x14ac:dyDescent="0.35">
      <c r="G35" s="29" t="s">
        <v>34</v>
      </c>
      <c r="H35" s="30">
        <v>135.6</v>
      </c>
      <c r="K35" s="33" t="s">
        <v>82</v>
      </c>
      <c r="L35" s="33"/>
      <c r="M35" s="33"/>
      <c r="N35" s="36">
        <v>0.157</v>
      </c>
      <c r="P35" s="53" t="s">
        <v>90</v>
      </c>
      <c r="Q35" s="53"/>
      <c r="R35" s="53"/>
      <c r="S35" s="36">
        <v>0.6</v>
      </c>
      <c r="U35" s="33" t="s">
        <v>101</v>
      </c>
      <c r="V35" s="33"/>
      <c r="W35" s="36">
        <v>0.2</v>
      </c>
      <c r="Y35" s="33" t="s">
        <v>108</v>
      </c>
      <c r="Z35" s="33"/>
      <c r="AA35" s="36">
        <v>5.0599999999999999E-2</v>
      </c>
      <c r="AC35" s="33" t="s">
        <v>115</v>
      </c>
      <c r="AD35" s="32">
        <v>0</v>
      </c>
    </row>
    <row r="36" spans="7:30" ht="17.399999999999999" thickBot="1" x14ac:dyDescent="0.35">
      <c r="G36" s="29" t="s">
        <v>35</v>
      </c>
      <c r="H36" s="30">
        <v>172.17</v>
      </c>
      <c r="K36" s="33" t="s">
        <v>83</v>
      </c>
      <c r="L36" s="33"/>
      <c r="M36" s="33"/>
      <c r="N36" s="36">
        <v>-0.2485</v>
      </c>
      <c r="P36" s="53" t="s">
        <v>91</v>
      </c>
      <c r="Q36" s="53"/>
      <c r="R36" s="53"/>
      <c r="S36" s="36">
        <v>0.6</v>
      </c>
      <c r="U36" s="33" t="s">
        <v>102</v>
      </c>
      <c r="V36" s="33"/>
      <c r="W36" s="36">
        <v>0.4</v>
      </c>
      <c r="Y36" s="33" t="s">
        <v>109</v>
      </c>
      <c r="Z36" s="33"/>
      <c r="AA36" s="36">
        <v>0.19889999999999999</v>
      </c>
    </row>
    <row r="37" spans="7:30" ht="17.399999999999999" thickBot="1" x14ac:dyDescent="0.35">
      <c r="G37" s="29" t="s">
        <v>36</v>
      </c>
      <c r="H37" s="30">
        <v>126.03</v>
      </c>
      <c r="K37" s="33" t="s">
        <v>84</v>
      </c>
      <c r="L37" s="33"/>
      <c r="M37" s="33"/>
      <c r="N37" s="32">
        <v>0.45429999999999998</v>
      </c>
      <c r="P37" s="53" t="s">
        <v>92</v>
      </c>
      <c r="Q37" s="53"/>
      <c r="R37" s="53"/>
      <c r="S37" s="36">
        <v>0.75</v>
      </c>
      <c r="U37" s="33" t="s">
        <v>103</v>
      </c>
      <c r="V37" s="33"/>
      <c r="W37" s="36">
        <v>0.85</v>
      </c>
      <c r="Y37" s="33" t="s">
        <v>110</v>
      </c>
      <c r="Z37" s="33"/>
      <c r="AA37" s="36">
        <v>-1.1299999999999999E-2</v>
      </c>
    </row>
    <row r="38" spans="7:30" ht="17.399999999999999" thickBot="1" x14ac:dyDescent="0.35">
      <c r="G38" s="29" t="s">
        <v>37</v>
      </c>
      <c r="H38" s="30">
        <v>129.9</v>
      </c>
      <c r="K38" s="33" t="s">
        <v>85</v>
      </c>
      <c r="L38" s="33"/>
      <c r="M38" s="33"/>
      <c r="N38" s="32">
        <v>0.55149999999999999</v>
      </c>
      <c r="P38" s="53" t="s">
        <v>93</v>
      </c>
      <c r="Q38" s="53"/>
      <c r="R38" s="53"/>
      <c r="S38" s="36">
        <v>1.25</v>
      </c>
      <c r="U38" s="33" t="s">
        <v>104</v>
      </c>
      <c r="V38" s="33"/>
      <c r="W38" s="36">
        <v>1.1499999999999999</v>
      </c>
      <c r="Y38" s="33" t="s">
        <v>111</v>
      </c>
      <c r="Z38" s="33"/>
      <c r="AA38" s="36">
        <v>2.4500000000000001E-2</v>
      </c>
    </row>
    <row r="39" spans="7:30" ht="17.399999999999999" thickBot="1" x14ac:dyDescent="0.35">
      <c r="G39" s="29" t="s">
        <v>38</v>
      </c>
      <c r="H39" s="30">
        <v>116.66</v>
      </c>
      <c r="K39" s="33" t="s">
        <v>86</v>
      </c>
      <c r="L39" s="33"/>
      <c r="M39" s="33"/>
      <c r="N39" s="32">
        <v>0.65369999999999995</v>
      </c>
      <c r="P39" s="53" t="s">
        <v>94</v>
      </c>
      <c r="Q39" s="53"/>
      <c r="R39" s="53"/>
      <c r="S39" s="36">
        <v>0.5</v>
      </c>
      <c r="U39" s="33" t="s">
        <v>105</v>
      </c>
      <c r="V39" s="33"/>
      <c r="W39" s="36">
        <v>1.4</v>
      </c>
      <c r="Y39" s="33" t="s">
        <v>112</v>
      </c>
      <c r="Z39" s="33"/>
      <c r="AA39" s="36">
        <v>0</v>
      </c>
    </row>
    <row r="40" spans="7:30" ht="17.399999999999999" thickBot="1" x14ac:dyDescent="0.35">
      <c r="G40" s="29" t="s">
        <v>39</v>
      </c>
      <c r="H40" s="30">
        <v>203.83</v>
      </c>
      <c r="P40" s="53" t="s">
        <v>95</v>
      </c>
      <c r="Q40" s="53"/>
      <c r="R40" s="53"/>
      <c r="S40" s="36">
        <v>0.4</v>
      </c>
    </row>
    <row r="41" spans="7:30" ht="17.399999999999999" thickBot="1" x14ac:dyDescent="0.35">
      <c r="G41" s="29" t="s">
        <v>40</v>
      </c>
      <c r="H41" s="30">
        <v>116.08</v>
      </c>
      <c r="P41" s="53" t="s">
        <v>96</v>
      </c>
      <c r="Q41" s="53"/>
      <c r="R41" s="53"/>
      <c r="S41" s="36">
        <v>0.2</v>
      </c>
    </row>
    <row r="42" spans="7:30" ht="17.399999999999999" thickBot="1" x14ac:dyDescent="0.35">
      <c r="G42" s="29" t="s">
        <v>41</v>
      </c>
      <c r="H42" s="30">
        <v>132.91</v>
      </c>
      <c r="P42" s="53" t="s">
        <v>97</v>
      </c>
      <c r="Q42" s="53"/>
      <c r="R42" s="53"/>
      <c r="S42" s="36">
        <v>-0.01</v>
      </c>
    </row>
    <row r="43" spans="7:30" ht="17.399999999999999" thickBot="1" x14ac:dyDescent="0.35">
      <c r="G43" s="29" t="s">
        <v>42</v>
      </c>
      <c r="H43" s="30">
        <v>114.5</v>
      </c>
      <c r="P43" s="53" t="s">
        <v>98</v>
      </c>
      <c r="Q43" s="53"/>
      <c r="R43" s="53"/>
      <c r="S43" s="36">
        <v>0.08</v>
      </c>
    </row>
    <row r="44" spans="7:30" ht="17.399999999999999" thickBot="1" x14ac:dyDescent="0.35">
      <c r="G44" s="29" t="s">
        <v>43</v>
      </c>
      <c r="H44" s="30">
        <v>115.07</v>
      </c>
    </row>
    <row r="45" spans="7:30" ht="17.399999999999999" thickBot="1" x14ac:dyDescent="0.35">
      <c r="G45" s="29" t="s">
        <v>44</v>
      </c>
      <c r="H45" s="30">
        <v>113.57</v>
      </c>
    </row>
    <row r="46" spans="7:30" ht="17.399999999999999" thickBot="1" x14ac:dyDescent="0.35">
      <c r="G46" s="29" t="s">
        <v>45</v>
      </c>
      <c r="H46" s="30">
        <v>119.42</v>
      </c>
    </row>
    <row r="47" spans="7:30" ht="17.399999999999999" thickBot="1" x14ac:dyDescent="0.35">
      <c r="G47" s="29" t="s">
        <v>46</v>
      </c>
      <c r="H47" s="30">
        <v>118.49</v>
      </c>
    </row>
    <row r="48" spans="7:30" ht="17.399999999999999" thickBot="1" x14ac:dyDescent="0.35">
      <c r="G48" s="29" t="s">
        <v>47</v>
      </c>
      <c r="H48" s="30">
        <v>143.31</v>
      </c>
    </row>
    <row r="49" spans="7:8" ht="17.399999999999999" thickBot="1" x14ac:dyDescent="0.35">
      <c r="G49" s="29" t="s">
        <v>48</v>
      </c>
      <c r="H49" s="30">
        <v>157.12</v>
      </c>
    </row>
    <row r="50" spans="7:8" ht="17.399999999999999" thickBot="1" x14ac:dyDescent="0.35">
      <c r="G50" s="29" t="s">
        <v>49</v>
      </c>
      <c r="H50" s="30">
        <v>152.94</v>
      </c>
    </row>
    <row r="51" spans="7:8" ht="17.399999999999999" thickBot="1" x14ac:dyDescent="0.35">
      <c r="G51" s="29" t="s">
        <v>50</v>
      </c>
      <c r="H51" s="30">
        <v>113.63</v>
      </c>
    </row>
    <row r="52" spans="7:8" ht="17.399999999999999" thickBot="1" x14ac:dyDescent="0.35">
      <c r="G52" s="29" t="s">
        <v>51</v>
      </c>
      <c r="H52" s="30">
        <v>123.87</v>
      </c>
    </row>
    <row r="53" spans="7:8" ht="17.399999999999999" thickBot="1" x14ac:dyDescent="0.35">
      <c r="G53" s="29" t="s">
        <v>52</v>
      </c>
      <c r="H53" s="30">
        <v>113.54</v>
      </c>
    </row>
    <row r="54" spans="7:8" ht="17.399999999999999" thickBot="1" x14ac:dyDescent="0.35">
      <c r="G54" s="29" t="s">
        <v>53</v>
      </c>
      <c r="H54" s="30">
        <v>113.46</v>
      </c>
    </row>
    <row r="55" spans="7:8" ht="17.399999999999999" thickBot="1" x14ac:dyDescent="0.35">
      <c r="G55" s="29" t="s">
        <v>54</v>
      </c>
      <c r="H55" s="30">
        <v>122.96</v>
      </c>
    </row>
    <row r="56" spans="7:8" ht="17.399999999999999" thickBot="1" x14ac:dyDescent="0.35">
      <c r="G56" s="29" t="s">
        <v>55</v>
      </c>
      <c r="H56" s="30">
        <v>110.53</v>
      </c>
    </row>
    <row r="57" spans="7:8" ht="17.399999999999999" thickBot="1" x14ac:dyDescent="0.35">
      <c r="G57" s="29" t="s">
        <v>56</v>
      </c>
      <c r="H57" s="30">
        <v>123.58</v>
      </c>
    </row>
    <row r="58" spans="7:8" ht="17.399999999999999" thickBot="1" x14ac:dyDescent="0.35">
      <c r="G58" s="29" t="s">
        <v>57</v>
      </c>
      <c r="H58" s="30">
        <v>143.34</v>
      </c>
    </row>
    <row r="59" spans="7:8" ht="17.399999999999999" thickBot="1" x14ac:dyDescent="0.35">
      <c r="G59" s="29" t="s">
        <v>58</v>
      </c>
      <c r="H59" s="30">
        <v>123.66</v>
      </c>
    </row>
    <row r="60" spans="7:8" ht="17.399999999999999" thickBot="1" x14ac:dyDescent="0.35">
      <c r="G60" s="29" t="s">
        <v>59</v>
      </c>
      <c r="H60" s="30">
        <v>165.01</v>
      </c>
    </row>
    <row r="61" spans="7:8" ht="17.399999999999999" thickBot="1" x14ac:dyDescent="0.35">
      <c r="G61" s="29" t="s">
        <v>60</v>
      </c>
      <c r="H61" s="30">
        <v>117.79</v>
      </c>
    </row>
    <row r="62" spans="7:8" ht="17.399999999999999" thickBot="1" x14ac:dyDescent="0.35">
      <c r="G62" s="29" t="s">
        <v>61</v>
      </c>
      <c r="H62" s="30">
        <v>118.05</v>
      </c>
    </row>
    <row r="63" spans="7:8" ht="17.399999999999999" thickBot="1" x14ac:dyDescent="0.35">
      <c r="G63" s="29" t="s">
        <v>62</v>
      </c>
      <c r="H63" s="30">
        <v>115.31</v>
      </c>
    </row>
    <row r="64" spans="7:8" ht="17.399999999999999" thickBot="1" x14ac:dyDescent="0.35">
      <c r="G64" s="29" t="s">
        <v>63</v>
      </c>
      <c r="H64" s="30">
        <v>110.87</v>
      </c>
    </row>
    <row r="65" spans="7:8" ht="17.399999999999999" thickBot="1" x14ac:dyDescent="0.35">
      <c r="G65" s="29" t="s">
        <v>64</v>
      </c>
      <c r="H65" s="30">
        <v>135.93</v>
      </c>
    </row>
    <row r="66" spans="7:8" ht="17.399999999999999" thickBot="1" x14ac:dyDescent="0.35">
      <c r="G66" s="29" t="s">
        <v>65</v>
      </c>
      <c r="H66" s="30">
        <v>127.15</v>
      </c>
    </row>
    <row r="67" spans="7:8" ht="17.399999999999999" thickBot="1" x14ac:dyDescent="0.35">
      <c r="G67" s="29" t="s">
        <v>66</v>
      </c>
      <c r="H67" s="30">
        <v>151.66999999999999</v>
      </c>
    </row>
    <row r="68" spans="7:8" ht="17.399999999999999" thickBot="1" x14ac:dyDescent="0.35">
      <c r="G68" s="29" t="s">
        <v>67</v>
      </c>
      <c r="H68" s="30">
        <v>120.89</v>
      </c>
    </row>
    <row r="69" spans="7:8" ht="17.399999999999999" thickBot="1" x14ac:dyDescent="0.35">
      <c r="G69" s="29" t="s">
        <v>68</v>
      </c>
      <c r="H69" s="30">
        <v>115.76</v>
      </c>
    </row>
    <row r="70" spans="7:8" ht="17.399999999999999" thickBot="1" x14ac:dyDescent="0.35">
      <c r="G70" s="29" t="s">
        <v>69</v>
      </c>
      <c r="H70" s="30">
        <v>110.07</v>
      </c>
    </row>
    <row r="71" spans="7:8" ht="17.399999999999999" thickBot="1" x14ac:dyDescent="0.35">
      <c r="G71" s="29" t="s">
        <v>70</v>
      </c>
      <c r="H71" s="30">
        <v>112.98</v>
      </c>
    </row>
    <row r="72" spans="7:8" ht="17.399999999999999" thickBot="1" x14ac:dyDescent="0.35">
      <c r="G72" s="29" t="s">
        <v>71</v>
      </c>
      <c r="H72" s="30">
        <v>119.57</v>
      </c>
    </row>
    <row r="73" spans="7:8" ht="17.399999999999999" thickBot="1" x14ac:dyDescent="0.35">
      <c r="G73" s="29" t="s">
        <v>72</v>
      </c>
      <c r="H73" s="30">
        <v>148.22999999999999</v>
      </c>
    </row>
    <row r="74" spans="7:8" ht="17.399999999999999" thickBot="1" x14ac:dyDescent="0.35">
      <c r="G74" s="29" t="s">
        <v>73</v>
      </c>
      <c r="H74" s="30">
        <v>137.22</v>
      </c>
    </row>
    <row r="75" spans="7:8" ht="17.399999999999999" thickBot="1" x14ac:dyDescent="0.35">
      <c r="G75" s="29" t="s">
        <v>74</v>
      </c>
      <c r="H75" s="30">
        <v>127.14</v>
      </c>
    </row>
    <row r="76" spans="7:8" ht="17.399999999999999" thickBot="1" x14ac:dyDescent="0.35">
      <c r="G76" s="29" t="s">
        <v>75</v>
      </c>
      <c r="H76" s="30">
        <v>115.01</v>
      </c>
    </row>
    <row r="77" spans="7:8" ht="17.399999999999999" thickBot="1" x14ac:dyDescent="0.35">
      <c r="G77" s="29" t="s">
        <v>76</v>
      </c>
      <c r="H77" s="30">
        <v>118.87</v>
      </c>
    </row>
    <row r="78" spans="7:8" ht="17.399999999999999" thickBot="1" x14ac:dyDescent="0.35">
      <c r="G78" s="29" t="s">
        <v>77</v>
      </c>
      <c r="H78" s="30">
        <v>121.48</v>
      </c>
    </row>
    <row r="79" spans="7:8" ht="17.399999999999999" thickBot="1" x14ac:dyDescent="0.35">
      <c r="G79" s="29" t="s">
        <v>78</v>
      </c>
      <c r="H79" s="30">
        <v>172.34</v>
      </c>
    </row>
    <row r="82" spans="1:9" x14ac:dyDescent="0.3">
      <c r="A82" t="s">
        <v>79</v>
      </c>
      <c r="I82" s="37">
        <v>1</v>
      </c>
    </row>
    <row r="83" spans="1:9" x14ac:dyDescent="0.3">
      <c r="A83" t="s">
        <v>112</v>
      </c>
      <c r="I83" s="37">
        <v>0.99</v>
      </c>
    </row>
    <row r="84" spans="1:9" x14ac:dyDescent="0.3">
      <c r="A84">
        <v>2023</v>
      </c>
      <c r="I84" s="37">
        <v>0.98</v>
      </c>
    </row>
    <row r="85" spans="1:9" x14ac:dyDescent="0.3">
      <c r="A85">
        <v>2022</v>
      </c>
      <c r="I85" s="37">
        <v>0.97</v>
      </c>
    </row>
    <row r="86" spans="1:9" x14ac:dyDescent="0.3">
      <c r="A86">
        <v>2021</v>
      </c>
      <c r="I86" s="37">
        <v>0.96</v>
      </c>
    </row>
    <row r="87" spans="1:9" x14ac:dyDescent="0.3">
      <c r="A87">
        <v>2020</v>
      </c>
      <c r="I87" s="37">
        <v>0.95</v>
      </c>
    </row>
    <row r="88" spans="1:9" x14ac:dyDescent="0.3">
      <c r="A88">
        <v>2019</v>
      </c>
      <c r="I88" s="37">
        <v>0.94</v>
      </c>
    </row>
    <row r="89" spans="1:9" x14ac:dyDescent="0.3">
      <c r="A89">
        <v>2018</v>
      </c>
      <c r="I89" s="37">
        <v>0.93</v>
      </c>
    </row>
    <row r="90" spans="1:9" x14ac:dyDescent="0.3">
      <c r="A90">
        <v>2017</v>
      </c>
      <c r="I90" s="37">
        <v>0.92</v>
      </c>
    </row>
    <row r="91" spans="1:9" x14ac:dyDescent="0.3">
      <c r="A91">
        <v>2016</v>
      </c>
      <c r="I91" s="37">
        <v>0.91</v>
      </c>
    </row>
    <row r="92" spans="1:9" x14ac:dyDescent="0.3">
      <c r="A92">
        <v>2015</v>
      </c>
      <c r="I92" s="37">
        <v>0.9</v>
      </c>
    </row>
    <row r="93" spans="1:9" x14ac:dyDescent="0.3">
      <c r="A93">
        <v>2014</v>
      </c>
      <c r="I93" s="37">
        <v>0.89</v>
      </c>
    </row>
    <row r="94" spans="1:9" x14ac:dyDescent="0.3">
      <c r="A94">
        <v>2013</v>
      </c>
      <c r="I94" s="37">
        <v>0.88</v>
      </c>
    </row>
    <row r="95" spans="1:9" x14ac:dyDescent="0.3">
      <c r="A95">
        <v>2012</v>
      </c>
      <c r="I95" s="37">
        <v>0.87</v>
      </c>
    </row>
    <row r="96" spans="1:9" x14ac:dyDescent="0.3">
      <c r="A96">
        <v>2011</v>
      </c>
      <c r="I96" s="37">
        <v>0.86</v>
      </c>
    </row>
    <row r="97" spans="1:9" x14ac:dyDescent="0.3">
      <c r="A97">
        <v>2010</v>
      </c>
      <c r="I97" s="37">
        <v>0.85</v>
      </c>
    </row>
    <row r="98" spans="1:9" x14ac:dyDescent="0.3">
      <c r="A98">
        <v>2009</v>
      </c>
      <c r="I98" s="37">
        <v>0.84</v>
      </c>
    </row>
    <row r="99" spans="1:9" x14ac:dyDescent="0.3">
      <c r="A99">
        <v>2008</v>
      </c>
      <c r="I99" s="37">
        <v>0.83</v>
      </c>
    </row>
    <row r="100" spans="1:9" x14ac:dyDescent="0.3">
      <c r="A100">
        <v>2007</v>
      </c>
      <c r="I100" s="37">
        <v>0.82</v>
      </c>
    </row>
    <row r="101" spans="1:9" x14ac:dyDescent="0.3">
      <c r="A101">
        <v>2006</v>
      </c>
      <c r="I101" s="37">
        <v>0.81</v>
      </c>
    </row>
    <row r="102" spans="1:9" x14ac:dyDescent="0.3">
      <c r="A102">
        <v>2005</v>
      </c>
      <c r="I102" s="37">
        <v>0.8</v>
      </c>
    </row>
    <row r="103" spans="1:9" x14ac:dyDescent="0.3">
      <c r="A103">
        <v>2004</v>
      </c>
      <c r="I103" s="37">
        <v>0.79</v>
      </c>
    </row>
    <row r="104" spans="1:9" x14ac:dyDescent="0.3">
      <c r="A104">
        <v>2003</v>
      </c>
      <c r="I104" s="37">
        <v>0.78</v>
      </c>
    </row>
    <row r="105" spans="1:9" x14ac:dyDescent="0.3">
      <c r="A105">
        <v>2002</v>
      </c>
      <c r="I105" s="37">
        <v>0.77</v>
      </c>
    </row>
    <row r="106" spans="1:9" x14ac:dyDescent="0.3">
      <c r="A106">
        <v>2001</v>
      </c>
      <c r="I106" s="37">
        <v>0.76</v>
      </c>
    </row>
    <row r="107" spans="1:9" x14ac:dyDescent="0.3">
      <c r="A107">
        <v>2000</v>
      </c>
      <c r="I107" s="37">
        <v>0.75</v>
      </c>
    </row>
    <row r="108" spans="1:9" x14ac:dyDescent="0.3">
      <c r="A108">
        <v>1999</v>
      </c>
      <c r="I108" s="37">
        <v>0.74</v>
      </c>
    </row>
    <row r="109" spans="1:9" x14ac:dyDescent="0.3">
      <c r="A109">
        <v>1998</v>
      </c>
      <c r="I109" s="37">
        <v>0.73</v>
      </c>
    </row>
    <row r="110" spans="1:9" x14ac:dyDescent="0.3">
      <c r="A110">
        <v>1997</v>
      </c>
      <c r="I110" s="37">
        <v>0.72</v>
      </c>
    </row>
    <row r="111" spans="1:9" x14ac:dyDescent="0.3">
      <c r="A111">
        <v>1996</v>
      </c>
      <c r="I111" s="37">
        <v>0.71</v>
      </c>
    </row>
    <row r="112" spans="1:9" x14ac:dyDescent="0.3">
      <c r="A112">
        <v>1995</v>
      </c>
      <c r="I112" s="37">
        <v>0.7</v>
      </c>
    </row>
    <row r="113" spans="1:9" x14ac:dyDescent="0.3">
      <c r="A113">
        <v>1994</v>
      </c>
      <c r="I113" s="37">
        <v>0.69</v>
      </c>
    </row>
    <row r="114" spans="1:9" x14ac:dyDescent="0.3">
      <c r="A114">
        <v>1993</v>
      </c>
      <c r="I114" s="37">
        <v>0.68</v>
      </c>
    </row>
    <row r="115" spans="1:9" x14ac:dyDescent="0.3">
      <c r="A115">
        <v>1992</v>
      </c>
      <c r="I115" s="37">
        <v>0.67</v>
      </c>
    </row>
    <row r="116" spans="1:9" x14ac:dyDescent="0.3">
      <c r="A116">
        <v>1991</v>
      </c>
      <c r="I116" s="37">
        <v>0.66</v>
      </c>
    </row>
    <row r="117" spans="1:9" x14ac:dyDescent="0.3">
      <c r="A117">
        <v>1990</v>
      </c>
      <c r="I117" s="37">
        <v>0.65</v>
      </c>
    </row>
    <row r="118" spans="1:9" x14ac:dyDescent="0.3">
      <c r="A118">
        <v>1989</v>
      </c>
      <c r="I118" s="37">
        <v>0.64</v>
      </c>
    </row>
    <row r="119" spans="1:9" x14ac:dyDescent="0.3">
      <c r="A119">
        <v>1988</v>
      </c>
      <c r="I119" s="37">
        <v>0.63</v>
      </c>
    </row>
    <row r="120" spans="1:9" x14ac:dyDescent="0.3">
      <c r="A120">
        <v>1987</v>
      </c>
      <c r="I120" s="37">
        <v>0.62</v>
      </c>
    </row>
    <row r="121" spans="1:9" x14ac:dyDescent="0.3">
      <c r="A121">
        <v>1986</v>
      </c>
      <c r="I121" s="37">
        <v>0.61</v>
      </c>
    </row>
    <row r="122" spans="1:9" x14ac:dyDescent="0.3">
      <c r="A122">
        <v>1985</v>
      </c>
      <c r="I122" s="37">
        <v>0.6</v>
      </c>
    </row>
    <row r="123" spans="1:9" x14ac:dyDescent="0.3">
      <c r="A123">
        <v>1984</v>
      </c>
      <c r="I123" s="37">
        <v>0.59</v>
      </c>
    </row>
    <row r="124" spans="1:9" x14ac:dyDescent="0.3">
      <c r="A124">
        <v>1983</v>
      </c>
      <c r="I124" s="37">
        <v>0.57999999999999996</v>
      </c>
    </row>
    <row r="125" spans="1:9" x14ac:dyDescent="0.3">
      <c r="A125">
        <v>1982</v>
      </c>
      <c r="I125" s="37">
        <v>0.56999999999999995</v>
      </c>
    </row>
    <row r="126" spans="1:9" x14ac:dyDescent="0.3">
      <c r="A126">
        <v>1981</v>
      </c>
      <c r="I126" s="37">
        <v>0.56000000000000005</v>
      </c>
    </row>
    <row r="127" spans="1:9" x14ac:dyDescent="0.3">
      <c r="A127">
        <v>1980</v>
      </c>
      <c r="I127" s="37">
        <v>0.55000000000000004</v>
      </c>
    </row>
    <row r="128" spans="1:9" x14ac:dyDescent="0.3">
      <c r="A128">
        <v>1979</v>
      </c>
      <c r="I128" s="37">
        <v>0.54</v>
      </c>
    </row>
    <row r="129" spans="1:9" x14ac:dyDescent="0.3">
      <c r="A129">
        <v>1978</v>
      </c>
      <c r="I129" s="37">
        <v>0.53</v>
      </c>
    </row>
    <row r="130" spans="1:9" x14ac:dyDescent="0.3">
      <c r="A130">
        <v>1977</v>
      </c>
      <c r="I130" s="37">
        <v>0.52</v>
      </c>
    </row>
    <row r="131" spans="1:9" x14ac:dyDescent="0.3">
      <c r="A131">
        <v>1976</v>
      </c>
      <c r="I131" s="37">
        <v>0.51</v>
      </c>
    </row>
    <row r="132" spans="1:9" x14ac:dyDescent="0.3">
      <c r="A132">
        <v>1975</v>
      </c>
      <c r="I132" s="37">
        <v>0.5</v>
      </c>
    </row>
    <row r="133" spans="1:9" x14ac:dyDescent="0.3">
      <c r="A133">
        <v>1974</v>
      </c>
      <c r="I133" s="37">
        <v>0.49</v>
      </c>
    </row>
    <row r="134" spans="1:9" x14ac:dyDescent="0.3">
      <c r="A134">
        <v>1973</v>
      </c>
      <c r="I134" s="37">
        <v>0.48</v>
      </c>
    </row>
    <row r="135" spans="1:9" x14ac:dyDescent="0.3">
      <c r="A135">
        <v>1972</v>
      </c>
      <c r="I135" s="37">
        <v>0.47</v>
      </c>
    </row>
    <row r="136" spans="1:9" x14ac:dyDescent="0.3">
      <c r="A136">
        <v>1971</v>
      </c>
      <c r="I136" s="37">
        <v>0.46</v>
      </c>
    </row>
    <row r="137" spans="1:9" x14ac:dyDescent="0.3">
      <c r="A137">
        <v>1970</v>
      </c>
      <c r="I137" s="37">
        <v>0.45</v>
      </c>
    </row>
    <row r="138" spans="1:9" x14ac:dyDescent="0.3">
      <c r="A138">
        <v>1969</v>
      </c>
      <c r="I138" s="37">
        <v>0.44</v>
      </c>
    </row>
    <row r="139" spans="1:9" x14ac:dyDescent="0.3">
      <c r="A139">
        <v>1968</v>
      </c>
      <c r="I139" s="37">
        <v>0.42999999999999899</v>
      </c>
    </row>
    <row r="140" spans="1:9" x14ac:dyDescent="0.3">
      <c r="A140">
        <v>1967</v>
      </c>
      <c r="I140" s="37">
        <v>0.41999999999999899</v>
      </c>
    </row>
    <row r="141" spans="1:9" x14ac:dyDescent="0.3">
      <c r="A141">
        <v>1966</v>
      </c>
      <c r="I141" s="37">
        <v>0.40999999999999898</v>
      </c>
    </row>
    <row r="142" spans="1:9" x14ac:dyDescent="0.3">
      <c r="A142">
        <v>1965</v>
      </c>
      <c r="I142" s="37">
        <v>0.39999999999999902</v>
      </c>
    </row>
    <row r="143" spans="1:9" x14ac:dyDescent="0.3">
      <c r="A143">
        <v>1964</v>
      </c>
      <c r="I143" s="37">
        <v>0.38999999999999901</v>
      </c>
    </row>
    <row r="144" spans="1:9" x14ac:dyDescent="0.3">
      <c r="A144">
        <v>1963</v>
      </c>
      <c r="I144" s="37">
        <v>0.37999999999999901</v>
      </c>
    </row>
    <row r="145" spans="1:9" x14ac:dyDescent="0.3">
      <c r="A145">
        <v>1962</v>
      </c>
      <c r="I145" s="37">
        <v>0.369999999999999</v>
      </c>
    </row>
    <row r="146" spans="1:9" x14ac:dyDescent="0.3">
      <c r="A146">
        <v>1961</v>
      </c>
      <c r="I146" s="37">
        <v>0.35999999999999899</v>
      </c>
    </row>
    <row r="147" spans="1:9" x14ac:dyDescent="0.3">
      <c r="A147">
        <v>1960</v>
      </c>
      <c r="I147" s="37">
        <v>0.34999999999999898</v>
      </c>
    </row>
    <row r="148" spans="1:9" x14ac:dyDescent="0.3">
      <c r="A148">
        <v>1959</v>
      </c>
      <c r="I148" s="37">
        <v>0.33999999999999903</v>
      </c>
    </row>
    <row r="149" spans="1:9" x14ac:dyDescent="0.3">
      <c r="A149">
        <v>1958</v>
      </c>
      <c r="I149" s="37">
        <v>0.32999999999999902</v>
      </c>
    </row>
    <row r="150" spans="1:9" x14ac:dyDescent="0.3">
      <c r="A150">
        <v>1957</v>
      </c>
      <c r="I150" s="37">
        <v>0.31999999999999901</v>
      </c>
    </row>
    <row r="151" spans="1:9" x14ac:dyDescent="0.3">
      <c r="A151">
        <v>1956</v>
      </c>
      <c r="I151" s="37">
        <v>0.309999999999999</v>
      </c>
    </row>
    <row r="152" spans="1:9" x14ac:dyDescent="0.3">
      <c r="A152">
        <v>1955</v>
      </c>
      <c r="I152" s="37">
        <v>0.29999999999999899</v>
      </c>
    </row>
    <row r="153" spans="1:9" x14ac:dyDescent="0.3">
      <c r="A153">
        <v>1954</v>
      </c>
      <c r="I153" s="37">
        <v>0.28999999999999898</v>
      </c>
    </row>
    <row r="154" spans="1:9" x14ac:dyDescent="0.3">
      <c r="A154">
        <v>1953</v>
      </c>
      <c r="I154" s="37">
        <v>0.27999999999999903</v>
      </c>
    </row>
    <row r="155" spans="1:9" x14ac:dyDescent="0.3">
      <c r="A155">
        <v>1952</v>
      </c>
      <c r="I155" s="37">
        <v>0.26999999999999902</v>
      </c>
    </row>
    <row r="156" spans="1:9" x14ac:dyDescent="0.3">
      <c r="A156">
        <v>1951</v>
      </c>
      <c r="I156" s="37">
        <v>0.25999999999999901</v>
      </c>
    </row>
    <row r="157" spans="1:9" x14ac:dyDescent="0.3">
      <c r="A157">
        <v>1950</v>
      </c>
      <c r="I157" s="37">
        <v>0.249999999999999</v>
      </c>
    </row>
    <row r="158" spans="1:9" x14ac:dyDescent="0.3">
      <c r="A158">
        <v>1949</v>
      </c>
      <c r="I158" s="37">
        <v>0.23999999999999899</v>
      </c>
    </row>
    <row r="159" spans="1:9" x14ac:dyDescent="0.3">
      <c r="A159">
        <v>1948</v>
      </c>
      <c r="I159" s="37">
        <v>0.22999999999999901</v>
      </c>
    </row>
    <row r="160" spans="1:9" x14ac:dyDescent="0.3">
      <c r="A160">
        <v>1947</v>
      </c>
      <c r="I160" s="37">
        <v>0.219999999999999</v>
      </c>
    </row>
    <row r="161" spans="1:9" x14ac:dyDescent="0.3">
      <c r="A161">
        <v>1946</v>
      </c>
      <c r="I161" s="37">
        <v>0.20999999999999899</v>
      </c>
    </row>
    <row r="162" spans="1:9" x14ac:dyDescent="0.3">
      <c r="A162">
        <v>1945</v>
      </c>
      <c r="I162" s="37">
        <v>0.19999999999999901</v>
      </c>
    </row>
    <row r="163" spans="1:9" x14ac:dyDescent="0.3">
      <c r="A163">
        <v>1944</v>
      </c>
      <c r="I163" s="37">
        <v>0.189999999999999</v>
      </c>
    </row>
    <row r="164" spans="1:9" x14ac:dyDescent="0.3">
      <c r="A164">
        <v>1943</v>
      </c>
      <c r="I164" s="37">
        <v>0.17999999999999899</v>
      </c>
    </row>
    <row r="165" spans="1:9" x14ac:dyDescent="0.3">
      <c r="A165">
        <v>1942</v>
      </c>
      <c r="I165" s="37">
        <v>0.16999999999999901</v>
      </c>
    </row>
    <row r="166" spans="1:9" x14ac:dyDescent="0.3">
      <c r="A166">
        <v>1941</v>
      </c>
      <c r="I166" s="37">
        <v>0.159999999999999</v>
      </c>
    </row>
    <row r="167" spans="1:9" x14ac:dyDescent="0.3">
      <c r="A167">
        <v>1940</v>
      </c>
      <c r="I167" s="37">
        <v>0.149999999999999</v>
      </c>
    </row>
    <row r="168" spans="1:9" x14ac:dyDescent="0.3">
      <c r="A168">
        <v>1939</v>
      </c>
      <c r="I168" s="37">
        <v>0.13999999999999899</v>
      </c>
    </row>
    <row r="169" spans="1:9" x14ac:dyDescent="0.3">
      <c r="A169">
        <v>1938</v>
      </c>
      <c r="I169" s="37">
        <v>0.12999999999999901</v>
      </c>
    </row>
    <row r="170" spans="1:9" x14ac:dyDescent="0.3">
      <c r="A170">
        <v>1937</v>
      </c>
      <c r="I170" s="37">
        <v>0.119999999999999</v>
      </c>
    </row>
    <row r="171" spans="1:9" x14ac:dyDescent="0.3">
      <c r="A171">
        <v>1936</v>
      </c>
      <c r="I171" s="37">
        <v>0.109999999999999</v>
      </c>
    </row>
    <row r="172" spans="1:9" x14ac:dyDescent="0.3">
      <c r="A172">
        <v>1935</v>
      </c>
      <c r="I172" s="37">
        <v>9.9999999999999006E-2</v>
      </c>
    </row>
    <row r="173" spans="1:9" x14ac:dyDescent="0.3">
      <c r="A173">
        <v>1934</v>
      </c>
      <c r="I173" s="37">
        <v>8.9999999999998997E-2</v>
      </c>
    </row>
    <row r="174" spans="1:9" x14ac:dyDescent="0.3">
      <c r="A174">
        <v>1933</v>
      </c>
      <c r="I174" s="37">
        <v>7.9999999999999002E-2</v>
      </c>
    </row>
    <row r="175" spans="1:9" x14ac:dyDescent="0.3">
      <c r="A175">
        <v>1932</v>
      </c>
      <c r="I175" s="37">
        <v>6.9999999999998994E-2</v>
      </c>
    </row>
    <row r="176" spans="1:9" x14ac:dyDescent="0.3">
      <c r="A176">
        <v>1931</v>
      </c>
      <c r="I176" s="37">
        <v>5.9999999999999103E-2</v>
      </c>
    </row>
    <row r="177" spans="1:9" x14ac:dyDescent="0.3">
      <c r="A177">
        <v>1930</v>
      </c>
      <c r="I177" s="37">
        <v>4.9999999999998997E-2</v>
      </c>
    </row>
    <row r="178" spans="1:9" x14ac:dyDescent="0.3">
      <c r="A178">
        <v>1929</v>
      </c>
      <c r="I178" s="37">
        <v>3.9999999999999002E-2</v>
      </c>
    </row>
    <row r="179" spans="1:9" x14ac:dyDescent="0.3">
      <c r="A179">
        <v>1928</v>
      </c>
      <c r="I179" s="37">
        <v>2.9999999999999E-2</v>
      </c>
    </row>
    <row r="180" spans="1:9" x14ac:dyDescent="0.3">
      <c r="A180">
        <v>1927</v>
      </c>
      <c r="I180" s="37">
        <v>1.9999999999999001E-2</v>
      </c>
    </row>
    <row r="181" spans="1:9" x14ac:dyDescent="0.3">
      <c r="A181">
        <v>1926</v>
      </c>
      <c r="I181" s="37">
        <v>9.9999999999990097E-3</v>
      </c>
    </row>
    <row r="182" spans="1:9" x14ac:dyDescent="0.3">
      <c r="A182">
        <v>1925</v>
      </c>
      <c r="I182" s="37" t="s">
        <v>120</v>
      </c>
    </row>
    <row r="183" spans="1:9" x14ac:dyDescent="0.3">
      <c r="A183">
        <v>1924</v>
      </c>
    </row>
    <row r="184" spans="1:9" x14ac:dyDescent="0.3">
      <c r="A184">
        <v>1923</v>
      </c>
    </row>
    <row r="185" spans="1:9" x14ac:dyDescent="0.3">
      <c r="A185">
        <v>1922</v>
      </c>
    </row>
    <row r="186" spans="1:9" x14ac:dyDescent="0.3">
      <c r="A186">
        <v>1921</v>
      </c>
    </row>
    <row r="187" spans="1:9" x14ac:dyDescent="0.3">
      <c r="A187">
        <v>1920</v>
      </c>
    </row>
    <row r="188" spans="1:9" x14ac:dyDescent="0.3">
      <c r="A188">
        <v>1919</v>
      </c>
    </row>
    <row r="189" spans="1:9" x14ac:dyDescent="0.3">
      <c r="A189">
        <v>1918</v>
      </c>
    </row>
    <row r="190" spans="1:9" x14ac:dyDescent="0.3">
      <c r="A190">
        <v>1917</v>
      </c>
    </row>
    <row r="191" spans="1:9" x14ac:dyDescent="0.3">
      <c r="A191">
        <v>1916</v>
      </c>
    </row>
    <row r="192" spans="1:9" x14ac:dyDescent="0.3">
      <c r="A192">
        <v>1915</v>
      </c>
    </row>
    <row r="193" spans="1:1" x14ac:dyDescent="0.3">
      <c r="A193">
        <v>1914</v>
      </c>
    </row>
    <row r="194" spans="1:1" x14ac:dyDescent="0.3">
      <c r="A194">
        <v>1913</v>
      </c>
    </row>
    <row r="195" spans="1:1" x14ac:dyDescent="0.3">
      <c r="A195">
        <v>1912</v>
      </c>
    </row>
    <row r="196" spans="1:1" x14ac:dyDescent="0.3">
      <c r="A196">
        <v>1911</v>
      </c>
    </row>
    <row r="197" spans="1:1" x14ac:dyDescent="0.3">
      <c r="A197">
        <v>1910</v>
      </c>
    </row>
    <row r="198" spans="1:1" x14ac:dyDescent="0.3">
      <c r="A198">
        <v>1909</v>
      </c>
    </row>
    <row r="199" spans="1:1" x14ac:dyDescent="0.3">
      <c r="A199">
        <v>1908</v>
      </c>
    </row>
    <row r="200" spans="1:1" x14ac:dyDescent="0.3">
      <c r="A200">
        <v>1907</v>
      </c>
    </row>
    <row r="201" spans="1:1" x14ac:dyDescent="0.3">
      <c r="A201">
        <v>1906</v>
      </c>
    </row>
    <row r="202" spans="1:1" x14ac:dyDescent="0.3">
      <c r="A202">
        <v>1905</v>
      </c>
    </row>
    <row r="203" spans="1:1" x14ac:dyDescent="0.3">
      <c r="A203">
        <v>1904</v>
      </c>
    </row>
    <row r="204" spans="1:1" x14ac:dyDescent="0.3">
      <c r="A204">
        <v>1903</v>
      </c>
    </row>
    <row r="205" spans="1:1" x14ac:dyDescent="0.3">
      <c r="A205">
        <v>1902</v>
      </c>
    </row>
    <row r="206" spans="1:1" x14ac:dyDescent="0.3">
      <c r="A206">
        <v>1901</v>
      </c>
    </row>
    <row r="207" spans="1:1" x14ac:dyDescent="0.3">
      <c r="A207">
        <v>1900</v>
      </c>
    </row>
    <row r="208" spans="1:1" x14ac:dyDescent="0.3">
      <c r="A208">
        <v>1899</v>
      </c>
    </row>
    <row r="209" spans="1:1" x14ac:dyDescent="0.3">
      <c r="A209">
        <v>1898</v>
      </c>
    </row>
    <row r="210" spans="1:1" x14ac:dyDescent="0.3">
      <c r="A210">
        <v>1897</v>
      </c>
    </row>
    <row r="211" spans="1:1" x14ac:dyDescent="0.3">
      <c r="A211">
        <v>1896</v>
      </c>
    </row>
    <row r="212" spans="1:1" x14ac:dyDescent="0.3">
      <c r="A212">
        <v>1895</v>
      </c>
    </row>
    <row r="213" spans="1:1" x14ac:dyDescent="0.3">
      <c r="A213">
        <v>1894</v>
      </c>
    </row>
    <row r="214" spans="1:1" x14ac:dyDescent="0.3">
      <c r="A214">
        <v>1893</v>
      </c>
    </row>
    <row r="215" spans="1:1" x14ac:dyDescent="0.3">
      <c r="A215">
        <v>1892</v>
      </c>
    </row>
    <row r="216" spans="1:1" x14ac:dyDescent="0.3">
      <c r="A216">
        <v>1891</v>
      </c>
    </row>
    <row r="217" spans="1:1" x14ac:dyDescent="0.3">
      <c r="A217">
        <v>1890</v>
      </c>
    </row>
    <row r="218" spans="1:1" x14ac:dyDescent="0.3">
      <c r="A218">
        <v>1889</v>
      </c>
    </row>
    <row r="219" spans="1:1" x14ac:dyDescent="0.3">
      <c r="A219">
        <v>1888</v>
      </c>
    </row>
    <row r="220" spans="1:1" x14ac:dyDescent="0.3">
      <c r="A220">
        <v>1887</v>
      </c>
    </row>
    <row r="221" spans="1:1" x14ac:dyDescent="0.3">
      <c r="A221">
        <v>1886</v>
      </c>
    </row>
    <row r="222" spans="1:1" x14ac:dyDescent="0.3">
      <c r="A222">
        <v>1885</v>
      </c>
    </row>
    <row r="223" spans="1:1" x14ac:dyDescent="0.3">
      <c r="A223">
        <v>1884</v>
      </c>
    </row>
    <row r="224" spans="1:1" x14ac:dyDescent="0.3">
      <c r="A224">
        <v>1883</v>
      </c>
    </row>
    <row r="225" spans="1:1" x14ac:dyDescent="0.3">
      <c r="A225">
        <v>1882</v>
      </c>
    </row>
    <row r="226" spans="1:1" x14ac:dyDescent="0.3">
      <c r="A226">
        <v>1881</v>
      </c>
    </row>
    <row r="227" spans="1:1" x14ac:dyDescent="0.3">
      <c r="A227">
        <v>1880</v>
      </c>
    </row>
    <row r="228" spans="1:1" x14ac:dyDescent="0.3">
      <c r="A228">
        <v>1879</v>
      </c>
    </row>
    <row r="229" spans="1:1" x14ac:dyDescent="0.3">
      <c r="A229">
        <v>1878</v>
      </c>
    </row>
    <row r="230" spans="1:1" x14ac:dyDescent="0.3">
      <c r="A230">
        <v>1877</v>
      </c>
    </row>
    <row r="231" spans="1:1" x14ac:dyDescent="0.3">
      <c r="A231">
        <v>1876</v>
      </c>
    </row>
    <row r="232" spans="1:1" x14ac:dyDescent="0.3">
      <c r="A232">
        <v>1875</v>
      </c>
    </row>
    <row r="233" spans="1:1" x14ac:dyDescent="0.3">
      <c r="A233">
        <v>1874</v>
      </c>
    </row>
    <row r="234" spans="1:1" x14ac:dyDescent="0.3">
      <c r="A234">
        <v>1873</v>
      </c>
    </row>
    <row r="235" spans="1:1" x14ac:dyDescent="0.3">
      <c r="A235">
        <v>1872</v>
      </c>
    </row>
    <row r="236" spans="1:1" x14ac:dyDescent="0.3">
      <c r="A236">
        <v>1871</v>
      </c>
    </row>
    <row r="237" spans="1:1" x14ac:dyDescent="0.3">
      <c r="A237">
        <v>1870</v>
      </c>
    </row>
    <row r="238" spans="1:1" x14ac:dyDescent="0.3">
      <c r="A238">
        <v>1869</v>
      </c>
    </row>
    <row r="239" spans="1:1" x14ac:dyDescent="0.3">
      <c r="A239">
        <v>1868</v>
      </c>
    </row>
    <row r="240" spans="1:1" x14ac:dyDescent="0.3">
      <c r="A240">
        <v>1867</v>
      </c>
    </row>
    <row r="241" spans="1:1" x14ac:dyDescent="0.3">
      <c r="A241">
        <v>1866</v>
      </c>
    </row>
    <row r="242" spans="1:1" x14ac:dyDescent="0.3">
      <c r="A242">
        <v>1865</v>
      </c>
    </row>
    <row r="243" spans="1:1" x14ac:dyDescent="0.3">
      <c r="A243">
        <v>1864</v>
      </c>
    </row>
    <row r="244" spans="1:1" x14ac:dyDescent="0.3">
      <c r="A244">
        <v>1863</v>
      </c>
    </row>
    <row r="245" spans="1:1" x14ac:dyDescent="0.3">
      <c r="A245">
        <v>1862</v>
      </c>
    </row>
    <row r="246" spans="1:1" x14ac:dyDescent="0.3">
      <c r="A246">
        <v>1861</v>
      </c>
    </row>
    <row r="247" spans="1:1" x14ac:dyDescent="0.3">
      <c r="A247">
        <v>1860</v>
      </c>
    </row>
    <row r="248" spans="1:1" x14ac:dyDescent="0.3">
      <c r="A248">
        <v>1859</v>
      </c>
    </row>
    <row r="249" spans="1:1" x14ac:dyDescent="0.3">
      <c r="A249">
        <v>1858</v>
      </c>
    </row>
    <row r="250" spans="1:1" x14ac:dyDescent="0.3">
      <c r="A250">
        <v>1857</v>
      </c>
    </row>
    <row r="251" spans="1:1" x14ac:dyDescent="0.3">
      <c r="A251">
        <v>1856</v>
      </c>
    </row>
    <row r="252" spans="1:1" x14ac:dyDescent="0.3">
      <c r="A252">
        <v>1855</v>
      </c>
    </row>
    <row r="253" spans="1:1" x14ac:dyDescent="0.3">
      <c r="A253">
        <v>1854</v>
      </c>
    </row>
    <row r="254" spans="1:1" x14ac:dyDescent="0.3">
      <c r="A254">
        <v>1853</v>
      </c>
    </row>
    <row r="255" spans="1:1" x14ac:dyDescent="0.3">
      <c r="A255">
        <v>1852</v>
      </c>
    </row>
    <row r="256" spans="1:1" x14ac:dyDescent="0.3">
      <c r="A256">
        <v>1851</v>
      </c>
    </row>
    <row r="257" spans="1:1" x14ac:dyDescent="0.3">
      <c r="A257">
        <v>1850</v>
      </c>
    </row>
    <row r="258" spans="1:1" x14ac:dyDescent="0.3">
      <c r="A258">
        <v>1849</v>
      </c>
    </row>
    <row r="259" spans="1:1" x14ac:dyDescent="0.3">
      <c r="A259">
        <v>1848</v>
      </c>
    </row>
    <row r="260" spans="1:1" x14ac:dyDescent="0.3">
      <c r="A260">
        <v>1847</v>
      </c>
    </row>
    <row r="261" spans="1:1" x14ac:dyDescent="0.3">
      <c r="A261">
        <v>1846</v>
      </c>
    </row>
    <row r="262" spans="1:1" x14ac:dyDescent="0.3">
      <c r="A262">
        <v>1845</v>
      </c>
    </row>
    <row r="263" spans="1:1" x14ac:dyDescent="0.3">
      <c r="A263">
        <v>1844</v>
      </c>
    </row>
    <row r="264" spans="1:1" x14ac:dyDescent="0.3">
      <c r="A264">
        <v>1843</v>
      </c>
    </row>
    <row r="265" spans="1:1" x14ac:dyDescent="0.3">
      <c r="A265">
        <v>1842</v>
      </c>
    </row>
    <row r="266" spans="1:1" x14ac:dyDescent="0.3">
      <c r="A266">
        <v>1841</v>
      </c>
    </row>
    <row r="267" spans="1:1" x14ac:dyDescent="0.3">
      <c r="A267">
        <v>1840</v>
      </c>
    </row>
    <row r="268" spans="1:1" x14ac:dyDescent="0.3">
      <c r="A268">
        <v>1839</v>
      </c>
    </row>
    <row r="269" spans="1:1" x14ac:dyDescent="0.3">
      <c r="A269">
        <v>1838</v>
      </c>
    </row>
    <row r="270" spans="1:1" x14ac:dyDescent="0.3">
      <c r="A270">
        <v>1837</v>
      </c>
    </row>
    <row r="271" spans="1:1" x14ac:dyDescent="0.3">
      <c r="A271">
        <v>1836</v>
      </c>
    </row>
    <row r="272" spans="1:1" x14ac:dyDescent="0.3">
      <c r="A272">
        <v>1835</v>
      </c>
    </row>
    <row r="273" spans="1:1" x14ac:dyDescent="0.3">
      <c r="A273">
        <v>1834</v>
      </c>
    </row>
    <row r="274" spans="1:1" x14ac:dyDescent="0.3">
      <c r="A274">
        <v>1833</v>
      </c>
    </row>
    <row r="275" spans="1:1" x14ac:dyDescent="0.3">
      <c r="A275">
        <v>1832</v>
      </c>
    </row>
    <row r="276" spans="1:1" x14ac:dyDescent="0.3">
      <c r="A276">
        <v>1831</v>
      </c>
    </row>
    <row r="277" spans="1:1" x14ac:dyDescent="0.3">
      <c r="A277">
        <v>1830</v>
      </c>
    </row>
    <row r="278" spans="1:1" x14ac:dyDescent="0.3">
      <c r="A278">
        <v>1829</v>
      </c>
    </row>
    <row r="279" spans="1:1" x14ac:dyDescent="0.3">
      <c r="A279">
        <v>1828</v>
      </c>
    </row>
    <row r="280" spans="1:1" x14ac:dyDescent="0.3">
      <c r="A280">
        <v>1827</v>
      </c>
    </row>
    <row r="281" spans="1:1" x14ac:dyDescent="0.3">
      <c r="A281">
        <v>1826</v>
      </c>
    </row>
    <row r="282" spans="1:1" x14ac:dyDescent="0.3">
      <c r="A282">
        <v>1825</v>
      </c>
    </row>
    <row r="283" spans="1:1" x14ac:dyDescent="0.3">
      <c r="A283">
        <v>1824</v>
      </c>
    </row>
    <row r="284" spans="1:1" x14ac:dyDescent="0.3">
      <c r="A284">
        <v>1823</v>
      </c>
    </row>
    <row r="285" spans="1:1" x14ac:dyDescent="0.3">
      <c r="A285">
        <v>1822</v>
      </c>
    </row>
    <row r="286" spans="1:1" x14ac:dyDescent="0.3">
      <c r="A286">
        <v>1821</v>
      </c>
    </row>
    <row r="287" spans="1:1" x14ac:dyDescent="0.3">
      <c r="A287">
        <v>1820</v>
      </c>
    </row>
    <row r="288" spans="1:1" x14ac:dyDescent="0.3">
      <c r="A288">
        <v>1819</v>
      </c>
    </row>
    <row r="289" spans="1:1" x14ac:dyDescent="0.3">
      <c r="A289">
        <v>1818</v>
      </c>
    </row>
    <row r="290" spans="1:1" x14ac:dyDescent="0.3">
      <c r="A290">
        <v>1817</v>
      </c>
    </row>
    <row r="291" spans="1:1" x14ac:dyDescent="0.3">
      <c r="A291">
        <v>1816</v>
      </c>
    </row>
    <row r="292" spans="1:1" x14ac:dyDescent="0.3">
      <c r="A292">
        <v>1815</v>
      </c>
    </row>
    <row r="293" spans="1:1" x14ac:dyDescent="0.3">
      <c r="A293">
        <v>1814</v>
      </c>
    </row>
    <row r="294" spans="1:1" x14ac:dyDescent="0.3">
      <c r="A294">
        <v>1813</v>
      </c>
    </row>
    <row r="295" spans="1:1" x14ac:dyDescent="0.3">
      <c r="A295">
        <v>1812</v>
      </c>
    </row>
    <row r="296" spans="1:1" x14ac:dyDescent="0.3">
      <c r="A296">
        <v>1811</v>
      </c>
    </row>
    <row r="297" spans="1:1" x14ac:dyDescent="0.3">
      <c r="A297">
        <v>1810</v>
      </c>
    </row>
    <row r="298" spans="1:1" x14ac:dyDescent="0.3">
      <c r="A298">
        <v>1809</v>
      </c>
    </row>
    <row r="299" spans="1:1" x14ac:dyDescent="0.3">
      <c r="A299">
        <v>1808</v>
      </c>
    </row>
    <row r="300" spans="1:1" x14ac:dyDescent="0.3">
      <c r="A300">
        <v>1807</v>
      </c>
    </row>
    <row r="301" spans="1:1" x14ac:dyDescent="0.3">
      <c r="A301">
        <v>1806</v>
      </c>
    </row>
    <row r="302" spans="1:1" x14ac:dyDescent="0.3">
      <c r="A302">
        <v>1805</v>
      </c>
    </row>
    <row r="303" spans="1:1" x14ac:dyDescent="0.3">
      <c r="A303">
        <v>1804</v>
      </c>
    </row>
    <row r="304" spans="1:1" x14ac:dyDescent="0.3">
      <c r="A304">
        <v>1803</v>
      </c>
    </row>
    <row r="305" spans="1:1" x14ac:dyDescent="0.3">
      <c r="A305">
        <v>1802</v>
      </c>
    </row>
    <row r="306" spans="1:1" x14ac:dyDescent="0.3">
      <c r="A306">
        <v>1801</v>
      </c>
    </row>
    <row r="307" spans="1:1" x14ac:dyDescent="0.3">
      <c r="A307">
        <v>1800</v>
      </c>
    </row>
  </sheetData>
  <mergeCells count="14">
    <mergeCell ref="F16:G16"/>
    <mergeCell ref="F17:G17"/>
    <mergeCell ref="P39:R39"/>
    <mergeCell ref="P40:R40"/>
    <mergeCell ref="P41:R41"/>
    <mergeCell ref="P42:R42"/>
    <mergeCell ref="P43:R43"/>
    <mergeCell ref="P32:R32"/>
    <mergeCell ref="P33:R33"/>
    <mergeCell ref="P34:R34"/>
    <mergeCell ref="P35:R35"/>
    <mergeCell ref="P36:R36"/>
    <mergeCell ref="P37:R37"/>
    <mergeCell ref="P38:R38"/>
  </mergeCells>
  <phoneticPr fontId="3" type="noConversion"/>
  <dataValidations count="8">
    <dataValidation type="list" allowBlank="1" showInputMessage="1" showErrorMessage="1" sqref="G1" xr:uid="{A3182C25-4695-45E0-8DBE-8A7FC919C975}">
      <formula1>$G$30:$G$79</formula1>
    </dataValidation>
    <dataValidation type="list" allowBlank="1" showInputMessage="1" showErrorMessage="1" sqref="G3" xr:uid="{B0347B6A-FEC3-4AFD-BF03-0B77A70CAC74}">
      <formula1>$K$32:$K$39</formula1>
    </dataValidation>
    <dataValidation type="list" allowBlank="1" showInputMessage="1" showErrorMessage="1" sqref="G4" xr:uid="{52041182-3F6D-49F4-913D-E57859EB34E9}">
      <formula1>$P$32:$P$43</formula1>
    </dataValidation>
    <dataValidation type="list" allowBlank="1" showInputMessage="1" showErrorMessage="1" sqref="O2:O4" xr:uid="{20D76382-7810-434D-8644-AB89AEEFE432}">
      <formula1>$I$82:$I$182</formula1>
    </dataValidation>
    <dataValidation type="list" allowBlank="1" showInputMessage="1" showErrorMessage="1" sqref="G5" xr:uid="{C685EBB3-E74D-428F-A953-FCCE0E50735A}">
      <formula1>$U$32:$U$39</formula1>
    </dataValidation>
    <dataValidation type="list" allowBlank="1" showInputMessage="1" showErrorMessage="1" sqref="G7" xr:uid="{F7110961-C0CC-4A10-9CA2-AE7CBA3FD560}">
      <formula1>$Y$32:$Y$39</formula1>
    </dataValidation>
    <dataValidation type="list" allowBlank="1" showInputMessage="1" showErrorMessage="1" sqref="G8" xr:uid="{D6FFC684-86D2-44FF-9F05-218144603255}">
      <formula1>$AC$32:$AC$35</formula1>
    </dataValidation>
    <dataValidation type="list" allowBlank="1" showInputMessage="1" showErrorMessage="1" sqref="G2" xr:uid="{4B6147D1-F469-4522-BD19-D4FE3489F161}">
      <formula1>$A$82:$A$307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Latin</dc:creator>
  <cp:lastModifiedBy>Logan Latin</cp:lastModifiedBy>
  <dcterms:created xsi:type="dcterms:W3CDTF">2023-03-15T02:45:27Z</dcterms:created>
  <dcterms:modified xsi:type="dcterms:W3CDTF">2023-09-09T02:27:18Z</dcterms:modified>
</cp:coreProperties>
</file>