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FFBD8788-3A0E-4390-971E-6D9C5F9F3C2C}" xr6:coauthVersionLast="31" xr6:coauthVersionMax="31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<sst xmlns="http://schemas.openxmlformats.org/spreadsheetml/2006/main" count="274" uniqueCount="59">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</sst>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88.5</c:v>
                </c:pt>
                <c:pt idx="1">
                  <c:v>98.5</c:v>
                </c:pt>
                <c:pt idx="2">
                  <c:v>59.25</c:v>
                </c:pt>
                <c:pt idx="3">
                  <c:v>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53</c:v>
                </c:pt>
                <c:pt idx="11">
                  <c:v>54.5</c:v>
                </c:pt>
                <c:pt idx="12">
                  <c:v>0</c:v>
                </c:pt>
                <c:pt idx="13">
                  <c:v>8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66" totalsRowShown="0" headerRowDxfId="5">
  <autoFilter ref="B6:H66" xr:uid="{00000000-0009-0000-0100-000003000000}"/>
  <sortState ref="B7:H45">
    <sortCondition ref="D6:D45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E3" sqref="E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88.5</v>
      </c>
      <c r="B4" s="1">
        <f t="shared" ref="B4:D4" si="0">C44</f>
        <v>98.5</v>
      </c>
      <c r="C4" s="1">
        <f t="shared" si="0"/>
        <v>59.25</v>
      </c>
      <c r="D4" s="1">
        <f t="shared" si="0"/>
        <v>101.5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3</v>
      </c>
      <c r="E36" s="3">
        <f>SUMIF(Tomic!H16:H61,Zeiterfassung_Gesamt!A36,Tomic!G16:G61)</f>
        <v>21</v>
      </c>
      <c r="F36" s="3">
        <f t="shared" si="2"/>
        <v>53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3</v>
      </c>
      <c r="E37" s="3">
        <f>SUMIF(Tomic!H17:H62,Zeiterfassung_Gesamt!A37,Tomic!G17:G62)</f>
        <v>22</v>
      </c>
      <c r="F37" s="3">
        <f t="shared" si="2"/>
        <v>54.5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2</v>
      </c>
      <c r="E39" s="3">
        <f>SUMIF(Tomic!H19:H64,Zeiterfassung_Gesamt!A39,Tomic!G19:G64)</f>
        <v>2</v>
      </c>
      <c r="F39" s="3">
        <f t="shared" si="2"/>
        <v>8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10</v>
      </c>
      <c r="C40" s="3">
        <f>SUMIF(Dusanic!H20:H65,Zeiterfassung_Gesamt!A40,Dusanic!G20:G65)</f>
        <v>5</v>
      </c>
      <c r="D40" s="3">
        <f>SUMIF(Tabelle35[KW],Zeiterfassung_Gesamt!A40,Tabelle35[Dauer])</f>
        <v>5</v>
      </c>
      <c r="E40" s="3">
        <f>SUMIF(Tomic!H20:H65,Zeiterfassung_Gesamt!A40,Tomic!G20:G65)</f>
        <v>5</v>
      </c>
      <c r="F40" s="3">
        <f t="shared" si="2"/>
        <v>25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0</v>
      </c>
      <c r="C41" s="3">
        <f>SUMIF(Dusanic!H21:H66,Zeiterfassung_Gesamt!A41,Dusanic!G21:G66)</f>
        <v>0</v>
      </c>
      <c r="D41" s="3">
        <f>SUMIF(Tabelle35[KW],Zeiterfassung_Gesamt!A41,Tabelle35[Dauer])</f>
        <v>0</v>
      </c>
      <c r="E41" s="3">
        <f>SUMIF(Tomic!H21:H66,Zeiterfassung_Gesamt!A41,Tomic!G21:G66)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88.5</v>
      </c>
      <c r="C44" s="4">
        <f t="shared" ref="C44:E44" si="3">SUM(C26:C43)</f>
        <v>98.5</v>
      </c>
      <c r="D44" s="4">
        <f t="shared" si="3"/>
        <v>59.25</v>
      </c>
      <c r="E44" s="4">
        <f t="shared" si="3"/>
        <v>101.5</v>
      </c>
      <c r="F44" s="4">
        <f>SUM(F26:F43)</f>
        <v>347.75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25" workbookViewId="0">
      <selection activeCell="B39" sqref="B39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88.5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14" workbookViewId="0">
      <selection activeCell="D32" sqref="D32:D33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(Tabelle34[[#This Row],[bis]]*24)-(Tabelle34[[#This Row],[von]]*24)</f>
        <v>0</v>
      </c>
      <c r="H37">
        <f>WEEKNUM(Tabelle34[[#This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98.5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0"/>
  <sheetViews>
    <sheetView topLeftCell="A7" workbookViewId="0">
      <selection activeCell="D27" sqref="D27:D2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26</v>
      </c>
      <c r="C26" s="26" t="s">
        <v>54</v>
      </c>
      <c r="D26" s="27">
        <v>43451</v>
      </c>
      <c r="E26" s="28">
        <v>0.5</v>
      </c>
      <c r="F26" s="28">
        <v>0.625</v>
      </c>
      <c r="G26">
        <f>(Tabelle35[[#This Row],[bis]]*24)-(Tabelle35[[#This Row],[von]]*24)</f>
        <v>3</v>
      </c>
      <c r="H26">
        <f>WEEKNUM(Tabelle35[[#This Row],[Datum]],2)</f>
        <v>51</v>
      </c>
    </row>
    <row r="27" spans="2:8" x14ac:dyDescent="0.25">
      <c r="B27" s="30" t="s">
        <v>55</v>
      </c>
      <c r="C27" s="30" t="s">
        <v>58</v>
      </c>
      <c r="D27" s="27">
        <v>43469</v>
      </c>
      <c r="E27" s="28">
        <v>0.41666666666666669</v>
      </c>
      <c r="F27" s="28">
        <v>0.5</v>
      </c>
      <c r="G27">
        <f>(Tabelle35[[#This Row],[bis]]*24)-(Tabelle35[[#This Row],[von]]*24)</f>
        <v>2</v>
      </c>
      <c r="H27">
        <f>WEEKNUM(Tabelle35[[#This Row],[Datum]],2)</f>
        <v>1</v>
      </c>
    </row>
    <row r="28" spans="2:8" x14ac:dyDescent="0.25">
      <c r="B28" s="30" t="s">
        <v>55</v>
      </c>
      <c r="C28" s="30" t="s">
        <v>57</v>
      </c>
      <c r="D28" s="27">
        <v>43472</v>
      </c>
      <c r="E28" s="28">
        <v>0.375</v>
      </c>
      <c r="F28" s="28">
        <v>0.58333333333333337</v>
      </c>
      <c r="G28">
        <f>(Tabelle35[[#This Row],[bis]]*24)-(Tabelle35[[#This Row],[von]]*24)</f>
        <v>5</v>
      </c>
      <c r="H28">
        <f>WEEKNUM(Tabelle35[[#This Row],[Datum]],2)</f>
        <v>2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59.25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19" workbookViewId="0">
      <selection activeCell="C35" sqref="C35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101.5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2019-01-08T15:13:42Z</dcterms:modified>
</cp:coreProperties>
</file>