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utos" sheetId="1" state="visible" r:id="rId1"/>
    <sheet xmlns:r="http://schemas.openxmlformats.org/officeDocument/2006/relationships" name="Uitleg &amp; Gebruik" sheetId="2" state="visible" r:id="rId2"/>
    <sheet xmlns:r="http://schemas.openxmlformats.org/officeDocument/2006/relationships" name="Grafieken" sheetId="3" state="visible" r:id="rId3"/>
    <sheet xmlns:r="http://schemas.openxmlformats.org/officeDocument/2006/relationships" name="Dashboar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Maandlast per auto – Privé vs Zakelijk (netto)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'Autos'!AC1</f>
            </strRef>
          </tx>
          <spPr>
            <a:ln xmlns:a="http://schemas.openxmlformats.org/drawingml/2006/main">
              <a:prstDash val="solid"/>
            </a:ln>
          </spPr>
          <cat>
            <numRef>
              <f>'Autos'!$A$2:$A$16</f>
            </numRef>
          </cat>
          <val>
            <numRef>
              <f>'Autos'!$AC$2:$AC$16</f>
            </numRef>
          </val>
        </ser>
        <ser>
          <idx val="1"/>
          <order val="1"/>
          <tx>
            <strRef>
              <f>'Autos'!AD1</f>
            </strRef>
          </tx>
          <spPr>
            <a:ln xmlns:a="http://schemas.openxmlformats.org/drawingml/2006/main">
              <a:prstDash val="solid"/>
            </a:ln>
          </spPr>
          <cat>
            <numRef>
              <f>'Autos'!$A$2:$A$16</f>
            </numRef>
          </cat>
          <val>
            <numRef>
              <f>'Autos'!$AD$2:$AD$16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Auto (Kenteken)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€ per maand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Totale kosten over horizon – Privé vs Zakelijk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'Autos'!AF1</f>
            </strRef>
          </tx>
          <spPr>
            <a:ln xmlns:a="http://schemas.openxmlformats.org/drawingml/2006/main">
              <a:prstDash val="solid"/>
            </a:ln>
          </spPr>
          <cat>
            <numRef>
              <f>'Autos'!$A$2:$A$16</f>
            </numRef>
          </cat>
          <val>
            <numRef>
              <f>'Autos'!$AF$2:$AF$16</f>
            </numRef>
          </val>
        </ser>
        <ser>
          <idx val="1"/>
          <order val="1"/>
          <tx>
            <strRef>
              <f>'Autos'!AG1</f>
            </strRef>
          </tx>
          <spPr>
            <a:ln xmlns:a="http://schemas.openxmlformats.org/drawingml/2006/main">
              <a:prstDash val="solid"/>
            </a:ln>
          </spPr>
          <cat>
            <numRef>
              <f>'Autos'!$A$2:$A$16</f>
            </numRef>
          </cat>
          <val>
            <numRef>
              <f>'Autos'!$AG$2:$AG$16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Auto (Kenteken)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€ totaal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Totale besparing over horizon (Privé − Zakelijk)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'Autos'!AH1</f>
            </strRef>
          </tx>
          <spPr>
            <a:ln xmlns:a="http://schemas.openxmlformats.org/drawingml/2006/main">
              <a:prstDash val="solid"/>
            </a:ln>
          </spPr>
          <cat>
            <numRef>
              <f>'Autos'!$A$2:$A$16</f>
            </numRef>
          </cat>
          <val>
            <numRef>
              <f>'Autos'!$AH$2:$AH$16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Auto (Kenteken)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€ besparing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2</row>
      <rowOff>0</rowOff>
    </from>
    <ext cx="10080000" cy="50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24</row>
      <rowOff>0</rowOff>
    </from>
    <ext cx="10080000" cy="50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46</row>
      <rowOff>0</rowOff>
    </from>
    <ext cx="10080000" cy="50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1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18" customWidth="1" min="17" max="17"/>
    <col width="18" customWidth="1" min="18" max="18"/>
    <col width="18" customWidth="1" min="19" max="19"/>
    <col width="18" customWidth="1" min="20" max="20"/>
    <col width="18" customWidth="1" min="21" max="21"/>
    <col width="18" customWidth="1" min="22" max="22"/>
    <col width="18" customWidth="1" min="23" max="23"/>
    <col width="18" customWidth="1" min="24" max="24"/>
    <col width="18" customWidth="1" min="25" max="25"/>
    <col width="18" customWidth="1" min="26" max="26"/>
    <col width="18" customWidth="1" min="27" max="27"/>
    <col width="18" customWidth="1" min="28" max="28"/>
    <col width="18" customWidth="1" min="29" max="29"/>
    <col width="18" customWidth="1" min="30" max="30"/>
    <col width="18" customWidth="1" min="31" max="31"/>
    <col width="18" customWidth="1" min="32" max="32"/>
    <col width="18" customWidth="1" min="33" max="33"/>
    <col width="18" customWidth="1" min="34" max="34"/>
    <col width="18" customWidth="1" min="35" max="35"/>
  </cols>
  <sheetData>
    <row r="1">
      <c r="A1" t="inlineStr">
        <is>
          <t>Kenteken</t>
        </is>
      </c>
      <c r="B1" t="inlineStr">
        <is>
          <t>Bouwjaar</t>
        </is>
      </c>
      <c r="C1" t="inlineStr">
        <is>
          <t>Leeftijd (jaar)</t>
        </is>
      </c>
      <c r="D1" t="inlineStr">
        <is>
          <t>Is ≥15 jaar? (Ja/Nee)</t>
        </is>
      </c>
      <c r="E1" t="inlineStr">
        <is>
          <t>Cataloguswaarde (€)</t>
        </is>
      </c>
      <c r="F1" t="inlineStr">
        <is>
          <t>Dagwaarde (€)</t>
        </is>
      </c>
      <c r="G1" t="inlineStr">
        <is>
          <t>Bijtelling % (bijv. 22 of 35)</t>
        </is>
      </c>
      <c r="H1" t="inlineStr">
        <is>
          <t>Bijtelling-basis (Catalogus/Dagwaarde)</t>
        </is>
      </c>
      <c r="I1" t="inlineStr">
        <is>
          <t>Bijtelling-basis € (auto)</t>
        </is>
      </c>
      <c r="J1" t="inlineStr">
        <is>
          <t>Kilometers per maand</t>
        </is>
      </c>
      <c r="K1" t="inlineStr">
        <is>
          <t>Verbruik (km per liter of km per kWh)</t>
        </is>
      </c>
      <c r="L1" t="inlineStr">
        <is>
          <t>Brandstof-/stroomprijs per liter/kWh (€)</t>
        </is>
      </c>
      <c r="M1" t="inlineStr">
        <is>
          <t>MRB per maand (€)</t>
        </is>
      </c>
      <c r="N1" t="inlineStr">
        <is>
          <t>Verzekeringstype (WA/WA+/Allrisk)</t>
        </is>
      </c>
      <c r="O1" t="inlineStr">
        <is>
          <t>Verzekeringspremie per maand (€)</t>
        </is>
      </c>
      <c r="P1" t="inlineStr">
        <is>
          <t>Onderhoud/reservering per maand (€)</t>
        </is>
      </c>
      <c r="Q1" t="inlineStr">
        <is>
          <t>Provincie</t>
        </is>
      </c>
      <c r="R1" t="inlineStr">
        <is>
          <t>Marginaal belastingtarief (%)</t>
        </is>
      </c>
      <c r="S1" t="inlineStr">
        <is>
          <t>Privégebruik? (Ja/Nee)</t>
        </is>
      </c>
      <c r="T1" t="inlineStr">
        <is>
          <t>Aankoopprijs (€)</t>
        </is>
      </c>
      <c r="U1" t="inlineStr">
        <is>
          <t>Restwaarde over X jaar (€)</t>
        </is>
      </c>
      <c r="V1" t="inlineStr">
        <is>
          <t>Horizon (jaren)</t>
        </is>
      </c>
      <c r="W1" t="inlineStr">
        <is>
          <t>— Berekening —</t>
        </is>
      </c>
      <c r="X1" t="inlineStr">
        <is>
          <t>Bijtelling bruto per maand (€)</t>
        </is>
      </c>
      <c r="Y1" t="inlineStr">
        <is>
          <t>Bijtelling netto per maand (€)</t>
        </is>
      </c>
      <c r="Z1" t="inlineStr">
        <is>
          <t>Brandstof-/stroomkosten per maand (€)</t>
        </is>
      </c>
      <c r="AA1" t="inlineStr">
        <is>
          <t>Basis kosten per maand (€)</t>
        </is>
      </c>
      <c r="AB1" t="inlineStr">
        <is>
          <t>Belastingvoordeel per maand (€)</t>
        </is>
      </c>
      <c r="AC1" t="inlineStr">
        <is>
          <t>Zakelijk netto per maand (€)</t>
        </is>
      </c>
      <c r="AD1" t="inlineStr">
        <is>
          <t>Privé per maand (€)</t>
        </is>
      </c>
      <c r="AE1" t="inlineStr">
        <is>
          <t>Besparing per maand (€): Privé - Zakelijk</t>
        </is>
      </c>
      <c r="AF1" t="inlineStr">
        <is>
          <t>Totale kosten Zakelijk (horizon) (€)</t>
        </is>
      </c>
      <c r="AG1" t="inlineStr">
        <is>
          <t>Totale kosten Privé (horizon) (€)</t>
        </is>
      </c>
      <c r="AH1" t="inlineStr">
        <is>
          <t>Besparing totaal (horizon) (€)</t>
        </is>
      </c>
      <c r="AI1" t="inlineStr">
        <is>
          <t>Notities</t>
        </is>
      </c>
      <c r="AJ1" t="inlineStr">
        <is>
          <t>Filter match (Dashboard)</t>
        </is>
      </c>
    </row>
    <row r="2">
      <c r="C2">
        <f>IF(B2&gt;0, YEAR(TODAY())-B2, "")</f>
        <v/>
      </c>
      <c r="D2">
        <f>IF(C2&gt;="", IF(C2&gt;=15,"Ja","Nee"), "")</f>
        <v/>
      </c>
      <c r="I2">
        <f>IF(H2="Dagwaarde", F2, E2)</f>
        <v/>
      </c>
      <c r="X2">
        <f>IF(Q2="Ja", (G2/100)*I2/12, 0)</f>
        <v/>
      </c>
      <c r="Y2">
        <f>X2*(R2/100)</f>
        <v/>
      </c>
      <c r="Z2">
        <f>IF(AND(J2&gt;0, K2&gt;0, L2&gt;0), (J2/K2)*L2, "")</f>
        <v/>
      </c>
      <c r="AA2">
        <f>IF(AND(AA2&lt;&gt;"", M2&lt;&gt;"", O2&lt;&gt;"", P2&lt;&gt;""), AA2+M2+O2+P2, "")</f>
        <v/>
      </c>
      <c r="AB2">
        <f>IF(AND(AB2&lt;&gt;""), AB2*(R2/100), "")</f>
        <v/>
      </c>
      <c r="AC2">
        <f>IF(AND(AB2&lt;&gt;"", Y2&lt;&gt;"", AC2&lt;&gt;""), AB2+Y2-AC2, "")</f>
        <v/>
      </c>
      <c r="AD2">
        <f>AB2</f>
        <v/>
      </c>
      <c r="AE2">
        <f>IF(AND(AD2&lt;&gt;"", AE2&lt;&gt;""), AD2-AE2, "")</f>
        <v/>
      </c>
      <c r="AF2">
        <f>IF(AND(AE2&lt;&gt;"", V2&gt;0, S2&lt;&gt;""), AE2*12*V2 + (T2-U2), "")</f>
        <v/>
      </c>
      <c r="AG2">
        <f>IF(AND(AD2&lt;&gt;"", V2&gt;0, S2&lt;&gt;""), AD2*12*V2 + (T2-U2), "")</f>
        <v/>
      </c>
      <c r="AH2">
        <f>SPARKLINE(Autos!AD2:AE2,{"charttype","column"})</f>
        <v/>
      </c>
      <c r="AJ2">
        <f>IF(AND(OR(Dashboard!$B$3="", I2=Dashboard!$B$3),OR(Dashboard!$B$4="", D2=Dashboard!$B$4),OR(Dashboard!$B$5="", N2=Dashboard!$B$5)),"Ja","Nee")</f>
        <v/>
      </c>
    </row>
    <row r="3">
      <c r="C3">
        <f>IF(B3&gt;0, YEAR(TODAY())-B3, "")</f>
        <v/>
      </c>
      <c r="D3">
        <f>IF(C3&gt;="", IF(C3&gt;=15,"Ja","Nee"), "")</f>
        <v/>
      </c>
      <c r="I3">
        <f>IF(H3="Dagwaarde", F3, E3)</f>
        <v/>
      </c>
      <c r="X3">
        <f>IF(Q3="Ja", (G3/100)*I3/12, 0)</f>
        <v/>
      </c>
      <c r="Y3">
        <f>X3*(R3/100)</f>
        <v/>
      </c>
      <c r="Z3">
        <f>IF(AND(J3&gt;0, K3&gt;0, L3&gt;0), (J3/K3)*L3, "")</f>
        <v/>
      </c>
      <c r="AA3">
        <f>IF(AND(AA3&lt;&gt;"", M3&lt;&gt;"", O3&lt;&gt;"", P3&lt;&gt;""), AA3+M3+O3+P3, "")</f>
        <v/>
      </c>
      <c r="AB3">
        <f>IF(AND(AB3&lt;&gt;""), AB3*(R3/100), "")</f>
        <v/>
      </c>
      <c r="AC3">
        <f>IF(AND(AB3&lt;&gt;"", Y3&lt;&gt;"", AC3&lt;&gt;""), AB3+Y3-AC3, "")</f>
        <v/>
      </c>
      <c r="AD3">
        <f>AB3</f>
        <v/>
      </c>
      <c r="AE3">
        <f>IF(AND(AD3&lt;&gt;"", AE3&lt;&gt;""), AD3-AE3, "")</f>
        <v/>
      </c>
      <c r="AF3">
        <f>IF(AND(AE3&lt;&gt;"", V3&gt;0, S3&lt;&gt;""), AE3*12*V3 + (T3-U3), "")</f>
        <v/>
      </c>
      <c r="AG3">
        <f>IF(AND(AD3&lt;&gt;"", V3&gt;0, S3&lt;&gt;""), AD3*12*V3 + (T3-U3), "")</f>
        <v/>
      </c>
      <c r="AH3">
        <f>SPARKLINE(Autos!AD3:AE3,{"charttype","column"})</f>
        <v/>
      </c>
      <c r="AJ3">
        <f>IF(AND(OR(Dashboard!$B$3="", I3=Dashboard!$B$3),OR(Dashboard!$B$4="", D3=Dashboard!$B$4),OR(Dashboard!$B$5="", N3=Dashboard!$B$5)),"Ja","Nee")</f>
        <v/>
      </c>
    </row>
    <row r="4">
      <c r="C4">
        <f>IF(B4&gt;0, YEAR(TODAY())-B4, "")</f>
        <v/>
      </c>
      <c r="D4">
        <f>IF(C4&gt;="", IF(C4&gt;=15,"Ja","Nee"), "")</f>
        <v/>
      </c>
      <c r="I4">
        <f>IF(H4="Dagwaarde", F4, E4)</f>
        <v/>
      </c>
      <c r="X4">
        <f>IF(Q4="Ja", (G4/100)*I4/12, 0)</f>
        <v/>
      </c>
      <c r="Y4">
        <f>X4*(R4/100)</f>
        <v/>
      </c>
      <c r="Z4">
        <f>IF(AND(J4&gt;0, K4&gt;0, L4&gt;0), (J4/K4)*L4, "")</f>
        <v/>
      </c>
      <c r="AA4">
        <f>IF(AND(AA4&lt;&gt;"", M4&lt;&gt;"", O4&lt;&gt;"", P4&lt;&gt;""), AA4+M4+O4+P4, "")</f>
        <v/>
      </c>
      <c r="AB4">
        <f>IF(AND(AB4&lt;&gt;""), AB4*(R4/100), "")</f>
        <v/>
      </c>
      <c r="AC4">
        <f>IF(AND(AB4&lt;&gt;"", Y4&lt;&gt;"", AC4&lt;&gt;""), AB4+Y4-AC4, "")</f>
        <v/>
      </c>
      <c r="AD4">
        <f>AB4</f>
        <v/>
      </c>
      <c r="AE4">
        <f>IF(AND(AD4&lt;&gt;"", AE4&lt;&gt;""), AD4-AE4, "")</f>
        <v/>
      </c>
      <c r="AF4">
        <f>IF(AND(AE4&lt;&gt;"", V4&gt;0, S4&lt;&gt;""), AE4*12*V4 + (T4-U4), "")</f>
        <v/>
      </c>
      <c r="AG4">
        <f>IF(AND(AD4&lt;&gt;"", V4&gt;0, S4&lt;&gt;""), AD4*12*V4 + (T4-U4), "")</f>
        <v/>
      </c>
      <c r="AH4">
        <f>SPARKLINE(Autos!AD4:AE4,{"charttype","column"})</f>
        <v/>
      </c>
      <c r="AJ4">
        <f>IF(AND(OR(Dashboard!$B$3="", I4=Dashboard!$B$3),OR(Dashboard!$B$4="", D4=Dashboard!$B$4),OR(Dashboard!$B$5="", N4=Dashboard!$B$5)),"Ja","Nee")</f>
        <v/>
      </c>
    </row>
    <row r="5">
      <c r="C5">
        <f>IF(B5&gt;0, YEAR(TODAY())-B5, "")</f>
        <v/>
      </c>
      <c r="D5">
        <f>IF(C5&gt;="", IF(C5&gt;=15,"Ja","Nee"), "")</f>
        <v/>
      </c>
      <c r="I5">
        <f>IF(H5="Dagwaarde", F5, E5)</f>
        <v/>
      </c>
      <c r="X5">
        <f>IF(Q5="Ja", (G5/100)*I5/12, 0)</f>
        <v/>
      </c>
      <c r="Y5">
        <f>X5*(R5/100)</f>
        <v/>
      </c>
      <c r="Z5">
        <f>IF(AND(J5&gt;0, K5&gt;0, L5&gt;0), (J5/K5)*L5, "")</f>
        <v/>
      </c>
      <c r="AA5">
        <f>IF(AND(AA5&lt;&gt;"", M5&lt;&gt;"", O5&lt;&gt;"", P5&lt;&gt;""), AA5+M5+O5+P5, "")</f>
        <v/>
      </c>
      <c r="AB5">
        <f>IF(AND(AB5&lt;&gt;""), AB5*(R5/100), "")</f>
        <v/>
      </c>
      <c r="AC5">
        <f>IF(AND(AB5&lt;&gt;"", Y5&lt;&gt;"", AC5&lt;&gt;""), AB5+Y5-AC5, "")</f>
        <v/>
      </c>
      <c r="AD5">
        <f>AB5</f>
        <v/>
      </c>
      <c r="AE5">
        <f>IF(AND(AD5&lt;&gt;"", AE5&lt;&gt;""), AD5-AE5, "")</f>
        <v/>
      </c>
      <c r="AF5">
        <f>IF(AND(AE5&lt;&gt;"", V5&gt;0, S5&lt;&gt;""), AE5*12*V5 + (T5-U5), "")</f>
        <v/>
      </c>
      <c r="AG5">
        <f>IF(AND(AD5&lt;&gt;"", V5&gt;0, S5&lt;&gt;""), AD5*12*V5 + (T5-U5), "")</f>
        <v/>
      </c>
      <c r="AH5">
        <f>SPARKLINE(Autos!AD5:AE5,{"charttype","column"})</f>
        <v/>
      </c>
      <c r="AJ5">
        <f>IF(AND(OR(Dashboard!$B$3="", I5=Dashboard!$B$3),OR(Dashboard!$B$4="", D5=Dashboard!$B$4),OR(Dashboard!$B$5="", N5=Dashboard!$B$5)),"Ja","Nee")</f>
        <v/>
      </c>
    </row>
    <row r="6">
      <c r="C6">
        <f>IF(B6&gt;0, YEAR(TODAY())-B6, "")</f>
        <v/>
      </c>
      <c r="D6">
        <f>IF(C6&gt;="", IF(C6&gt;=15,"Ja","Nee"), "")</f>
        <v/>
      </c>
      <c r="I6">
        <f>IF(H6="Dagwaarde", F6, E6)</f>
        <v/>
      </c>
      <c r="X6">
        <f>IF(Q6="Ja", (G6/100)*I6/12, 0)</f>
        <v/>
      </c>
      <c r="Y6">
        <f>X6*(R6/100)</f>
        <v/>
      </c>
      <c r="Z6">
        <f>IF(AND(J6&gt;0, K6&gt;0, L6&gt;0), (J6/K6)*L6, "")</f>
        <v/>
      </c>
      <c r="AA6">
        <f>IF(AND(AA6&lt;&gt;"", M6&lt;&gt;"", O6&lt;&gt;"", P6&lt;&gt;""), AA6+M6+O6+P6, "")</f>
        <v/>
      </c>
      <c r="AB6">
        <f>IF(AND(AB6&lt;&gt;""), AB6*(R6/100), "")</f>
        <v/>
      </c>
      <c r="AC6">
        <f>IF(AND(AB6&lt;&gt;"", Y6&lt;&gt;"", AC6&lt;&gt;""), AB6+Y6-AC6, "")</f>
        <v/>
      </c>
      <c r="AD6">
        <f>AB6</f>
        <v/>
      </c>
      <c r="AE6">
        <f>IF(AND(AD6&lt;&gt;"", AE6&lt;&gt;""), AD6-AE6, "")</f>
        <v/>
      </c>
      <c r="AF6">
        <f>IF(AND(AE6&lt;&gt;"", V6&gt;0, S6&lt;&gt;""), AE6*12*V6 + (T6-U6), "")</f>
        <v/>
      </c>
      <c r="AG6">
        <f>IF(AND(AD6&lt;&gt;"", V6&gt;0, S6&lt;&gt;""), AD6*12*V6 + (T6-U6), "")</f>
        <v/>
      </c>
      <c r="AH6">
        <f>SPARKLINE(Autos!AD6:AE6,{"charttype","column"})</f>
        <v/>
      </c>
      <c r="AJ6">
        <f>IF(AND(OR(Dashboard!$B$3="", I6=Dashboard!$B$3),OR(Dashboard!$B$4="", D6=Dashboard!$B$4),OR(Dashboard!$B$5="", N6=Dashboard!$B$5)),"Ja","Nee")</f>
        <v/>
      </c>
    </row>
    <row r="7">
      <c r="C7">
        <f>IF(B7&gt;0, YEAR(TODAY())-B7, "")</f>
        <v/>
      </c>
      <c r="D7">
        <f>IF(C7&gt;="", IF(C7&gt;=15,"Ja","Nee"), "")</f>
        <v/>
      </c>
      <c r="I7">
        <f>IF(H7="Dagwaarde", F7, E7)</f>
        <v/>
      </c>
      <c r="X7">
        <f>IF(Q7="Ja", (G7/100)*I7/12, 0)</f>
        <v/>
      </c>
      <c r="Y7">
        <f>X7*(R7/100)</f>
        <v/>
      </c>
      <c r="Z7">
        <f>IF(AND(J7&gt;0, K7&gt;0, L7&gt;0), (J7/K7)*L7, "")</f>
        <v/>
      </c>
      <c r="AA7">
        <f>IF(AND(AA7&lt;&gt;"", M7&lt;&gt;"", O7&lt;&gt;"", P7&lt;&gt;""), AA7+M7+O7+P7, "")</f>
        <v/>
      </c>
      <c r="AB7">
        <f>IF(AND(AB7&lt;&gt;""), AB7*(R7/100), "")</f>
        <v/>
      </c>
      <c r="AC7">
        <f>IF(AND(AB7&lt;&gt;"", Y7&lt;&gt;"", AC7&lt;&gt;""), AB7+Y7-AC7, "")</f>
        <v/>
      </c>
      <c r="AD7">
        <f>AB7</f>
        <v/>
      </c>
      <c r="AE7">
        <f>IF(AND(AD7&lt;&gt;"", AE7&lt;&gt;""), AD7-AE7, "")</f>
        <v/>
      </c>
      <c r="AF7">
        <f>IF(AND(AE7&lt;&gt;"", V7&gt;0, S7&lt;&gt;""), AE7*12*V7 + (T7-U7), "")</f>
        <v/>
      </c>
      <c r="AG7">
        <f>IF(AND(AD7&lt;&gt;"", V7&gt;0, S7&lt;&gt;""), AD7*12*V7 + (T7-U7), "")</f>
        <v/>
      </c>
      <c r="AH7">
        <f>SPARKLINE(Autos!AD7:AE7,{"charttype","column"})</f>
        <v/>
      </c>
      <c r="AJ7">
        <f>IF(AND(OR(Dashboard!$B$3="", I7=Dashboard!$B$3),OR(Dashboard!$B$4="", D7=Dashboard!$B$4),OR(Dashboard!$B$5="", N7=Dashboard!$B$5)),"Ja","Nee")</f>
        <v/>
      </c>
    </row>
    <row r="8">
      <c r="C8">
        <f>IF(B8&gt;0, YEAR(TODAY())-B8, "")</f>
        <v/>
      </c>
      <c r="D8">
        <f>IF(C8&gt;="", IF(C8&gt;=15,"Ja","Nee"), "")</f>
        <v/>
      </c>
      <c r="I8">
        <f>IF(H8="Dagwaarde", F8, E8)</f>
        <v/>
      </c>
      <c r="X8">
        <f>IF(Q8="Ja", (G8/100)*I8/12, 0)</f>
        <v/>
      </c>
      <c r="Y8">
        <f>X8*(R8/100)</f>
        <v/>
      </c>
      <c r="Z8">
        <f>IF(AND(J8&gt;0, K8&gt;0, L8&gt;0), (J8/K8)*L8, "")</f>
        <v/>
      </c>
      <c r="AA8">
        <f>IF(AND(AA8&lt;&gt;"", M8&lt;&gt;"", O8&lt;&gt;"", P8&lt;&gt;""), AA8+M8+O8+P8, "")</f>
        <v/>
      </c>
      <c r="AB8">
        <f>IF(AND(AB8&lt;&gt;""), AB8*(R8/100), "")</f>
        <v/>
      </c>
      <c r="AC8">
        <f>IF(AND(AB8&lt;&gt;"", Y8&lt;&gt;"", AC8&lt;&gt;""), AB8+Y8-AC8, "")</f>
        <v/>
      </c>
      <c r="AD8">
        <f>AB8</f>
        <v/>
      </c>
      <c r="AE8">
        <f>IF(AND(AD8&lt;&gt;"", AE8&lt;&gt;""), AD8-AE8, "")</f>
        <v/>
      </c>
      <c r="AF8">
        <f>IF(AND(AE8&lt;&gt;"", V8&gt;0, S8&lt;&gt;""), AE8*12*V8 + (T8-U8), "")</f>
        <v/>
      </c>
      <c r="AG8">
        <f>IF(AND(AD8&lt;&gt;"", V8&gt;0, S8&lt;&gt;""), AD8*12*V8 + (T8-U8), "")</f>
        <v/>
      </c>
      <c r="AH8">
        <f>SPARKLINE(Autos!AD8:AE8,{"charttype","column"})</f>
        <v/>
      </c>
      <c r="AJ8">
        <f>IF(AND(OR(Dashboard!$B$3="", I8=Dashboard!$B$3),OR(Dashboard!$B$4="", D8=Dashboard!$B$4),OR(Dashboard!$B$5="", N8=Dashboard!$B$5)),"Ja","Nee")</f>
        <v/>
      </c>
    </row>
    <row r="9">
      <c r="C9">
        <f>IF(B9&gt;0, YEAR(TODAY())-B9, "")</f>
        <v/>
      </c>
      <c r="D9">
        <f>IF(C9&gt;="", IF(C9&gt;=15,"Ja","Nee"), "")</f>
        <v/>
      </c>
      <c r="I9">
        <f>IF(H9="Dagwaarde", F9, E9)</f>
        <v/>
      </c>
      <c r="X9">
        <f>IF(Q9="Ja", (G9/100)*I9/12, 0)</f>
        <v/>
      </c>
      <c r="Y9">
        <f>X9*(R9/100)</f>
        <v/>
      </c>
      <c r="Z9">
        <f>IF(AND(J9&gt;0, K9&gt;0, L9&gt;0), (J9/K9)*L9, "")</f>
        <v/>
      </c>
      <c r="AA9">
        <f>IF(AND(AA9&lt;&gt;"", M9&lt;&gt;"", O9&lt;&gt;"", P9&lt;&gt;""), AA9+M9+O9+P9, "")</f>
        <v/>
      </c>
      <c r="AB9">
        <f>IF(AND(AB9&lt;&gt;""), AB9*(R9/100), "")</f>
        <v/>
      </c>
      <c r="AC9">
        <f>IF(AND(AB9&lt;&gt;"", Y9&lt;&gt;"", AC9&lt;&gt;""), AB9+Y9-AC9, "")</f>
        <v/>
      </c>
      <c r="AD9">
        <f>AB9</f>
        <v/>
      </c>
      <c r="AE9">
        <f>IF(AND(AD9&lt;&gt;"", AE9&lt;&gt;""), AD9-AE9, "")</f>
        <v/>
      </c>
      <c r="AF9">
        <f>IF(AND(AE9&lt;&gt;"", V9&gt;0, S9&lt;&gt;""), AE9*12*V9 + (T9-U9), "")</f>
        <v/>
      </c>
      <c r="AG9">
        <f>IF(AND(AD9&lt;&gt;"", V9&gt;0, S9&lt;&gt;""), AD9*12*V9 + (T9-U9), "")</f>
        <v/>
      </c>
      <c r="AH9">
        <f>SPARKLINE(Autos!AD9:AE9,{"charttype","column"})</f>
        <v/>
      </c>
      <c r="AJ9">
        <f>IF(AND(OR(Dashboard!$B$3="", I9=Dashboard!$B$3),OR(Dashboard!$B$4="", D9=Dashboard!$B$4),OR(Dashboard!$B$5="", N9=Dashboard!$B$5)),"Ja","Nee")</f>
        <v/>
      </c>
    </row>
    <row r="10">
      <c r="C10">
        <f>IF(B10&gt;0, YEAR(TODAY())-B10, "")</f>
        <v/>
      </c>
      <c r="D10">
        <f>IF(C10&gt;="", IF(C10&gt;=15,"Ja","Nee"), "")</f>
        <v/>
      </c>
      <c r="I10">
        <f>IF(H10="Dagwaarde", F10, E10)</f>
        <v/>
      </c>
      <c r="X10">
        <f>IF(Q10="Ja", (G10/100)*I10/12, 0)</f>
        <v/>
      </c>
      <c r="Y10">
        <f>X10*(R10/100)</f>
        <v/>
      </c>
      <c r="Z10">
        <f>IF(AND(J10&gt;0, K10&gt;0, L10&gt;0), (J10/K10)*L10, "")</f>
        <v/>
      </c>
      <c r="AA10">
        <f>IF(AND(AA10&lt;&gt;"", M10&lt;&gt;"", O10&lt;&gt;"", P10&lt;&gt;""), AA10+M10+O10+P10, "")</f>
        <v/>
      </c>
      <c r="AB10">
        <f>IF(AND(AB10&lt;&gt;""), AB10*(R10/100), "")</f>
        <v/>
      </c>
      <c r="AC10">
        <f>IF(AND(AB10&lt;&gt;"", Y10&lt;&gt;"", AC10&lt;&gt;""), AB10+Y10-AC10, "")</f>
        <v/>
      </c>
      <c r="AD10">
        <f>AB10</f>
        <v/>
      </c>
      <c r="AE10">
        <f>IF(AND(AD10&lt;&gt;"", AE10&lt;&gt;""), AD10-AE10, "")</f>
        <v/>
      </c>
      <c r="AF10">
        <f>IF(AND(AE10&lt;&gt;"", V10&gt;0, S10&lt;&gt;""), AE10*12*V10 + (T10-U10), "")</f>
        <v/>
      </c>
      <c r="AG10">
        <f>IF(AND(AD10&lt;&gt;"", V10&gt;0, S10&lt;&gt;""), AD10*12*V10 + (T10-U10), "")</f>
        <v/>
      </c>
      <c r="AH10">
        <f>SPARKLINE(Autos!AD10:AE10,{"charttype","column"})</f>
        <v/>
      </c>
      <c r="AJ10">
        <f>IF(AND(OR(Dashboard!$B$3="", I10=Dashboard!$B$3),OR(Dashboard!$B$4="", D10=Dashboard!$B$4),OR(Dashboard!$B$5="", N10=Dashboard!$B$5)),"Ja","Nee")</f>
        <v/>
      </c>
    </row>
    <row r="11">
      <c r="C11">
        <f>IF(B11&gt;0, YEAR(TODAY())-B11, "")</f>
        <v/>
      </c>
      <c r="D11">
        <f>IF(C11&gt;="", IF(C11&gt;=15,"Ja","Nee"), "")</f>
        <v/>
      </c>
      <c r="I11">
        <f>IF(H11="Dagwaarde", F11, E11)</f>
        <v/>
      </c>
      <c r="X11">
        <f>IF(Q11="Ja", (G11/100)*I11/12, 0)</f>
        <v/>
      </c>
      <c r="Y11">
        <f>X11*(R11/100)</f>
        <v/>
      </c>
      <c r="Z11">
        <f>IF(AND(J11&gt;0, K11&gt;0, L11&gt;0), (J11/K11)*L11, "")</f>
        <v/>
      </c>
      <c r="AA11">
        <f>IF(AND(AA11&lt;&gt;"", M11&lt;&gt;"", O11&lt;&gt;"", P11&lt;&gt;""), AA11+M11+O11+P11, "")</f>
        <v/>
      </c>
      <c r="AB11">
        <f>IF(AND(AB11&lt;&gt;""), AB11*(R11/100), "")</f>
        <v/>
      </c>
      <c r="AC11">
        <f>IF(AND(AB11&lt;&gt;"", Y11&lt;&gt;"", AC11&lt;&gt;""), AB11+Y11-AC11, "")</f>
        <v/>
      </c>
      <c r="AD11">
        <f>AB11</f>
        <v/>
      </c>
      <c r="AE11">
        <f>IF(AND(AD11&lt;&gt;"", AE11&lt;&gt;""), AD11-AE11, "")</f>
        <v/>
      </c>
      <c r="AF11">
        <f>IF(AND(AE11&lt;&gt;"", V11&gt;0, S11&lt;&gt;""), AE11*12*V11 + (T11-U11), "")</f>
        <v/>
      </c>
      <c r="AG11">
        <f>IF(AND(AD11&lt;&gt;"", V11&gt;0, S11&lt;&gt;""), AD11*12*V11 + (T11-U11), "")</f>
        <v/>
      </c>
      <c r="AH11">
        <f>SPARKLINE(Autos!AD11:AE11,{"charttype","column"})</f>
        <v/>
      </c>
      <c r="AJ11">
        <f>IF(AND(OR(Dashboard!$B$3="", I11=Dashboard!$B$3),OR(Dashboard!$B$4="", D11=Dashboard!$B$4),OR(Dashboard!$B$5="", N11=Dashboard!$B$5)),"Ja","Nee")</f>
        <v/>
      </c>
    </row>
    <row r="12">
      <c r="C12">
        <f>IF(B12&gt;0, YEAR(TODAY())-B12, "")</f>
        <v/>
      </c>
      <c r="D12">
        <f>IF(C12&gt;="", IF(C12&gt;=15,"Ja","Nee"), "")</f>
        <v/>
      </c>
      <c r="I12">
        <f>IF(H12="Dagwaarde", F12, E12)</f>
        <v/>
      </c>
      <c r="X12">
        <f>IF(Q12="Ja", (G12/100)*I12/12, 0)</f>
        <v/>
      </c>
      <c r="Y12">
        <f>X12*(R12/100)</f>
        <v/>
      </c>
      <c r="Z12">
        <f>IF(AND(J12&gt;0, K12&gt;0, L12&gt;0), (J12/K12)*L12, "")</f>
        <v/>
      </c>
      <c r="AA12">
        <f>IF(AND(AA12&lt;&gt;"", M12&lt;&gt;"", O12&lt;&gt;"", P12&lt;&gt;""), AA12+M12+O12+P12, "")</f>
        <v/>
      </c>
      <c r="AB12">
        <f>IF(AND(AB12&lt;&gt;""), AB12*(R12/100), "")</f>
        <v/>
      </c>
      <c r="AC12">
        <f>IF(AND(AB12&lt;&gt;"", Y12&lt;&gt;"", AC12&lt;&gt;""), AB12+Y12-AC12, "")</f>
        <v/>
      </c>
      <c r="AD12">
        <f>AB12</f>
        <v/>
      </c>
      <c r="AE12">
        <f>IF(AND(AD12&lt;&gt;"", AE12&lt;&gt;""), AD12-AE12, "")</f>
        <v/>
      </c>
      <c r="AF12">
        <f>IF(AND(AE12&lt;&gt;"", V12&gt;0, S12&lt;&gt;""), AE12*12*V12 + (T12-U12), "")</f>
        <v/>
      </c>
      <c r="AG12">
        <f>IF(AND(AD12&lt;&gt;"", V12&gt;0, S12&lt;&gt;""), AD12*12*V12 + (T12-U12), "")</f>
        <v/>
      </c>
      <c r="AH12">
        <f>SPARKLINE(Autos!AD12:AE12,{"charttype","column"})</f>
        <v/>
      </c>
      <c r="AJ12">
        <f>IF(AND(OR(Dashboard!$B$3="", I12=Dashboard!$B$3),OR(Dashboard!$B$4="", D12=Dashboard!$B$4),OR(Dashboard!$B$5="", N12=Dashboard!$B$5)),"Ja","Nee")</f>
        <v/>
      </c>
    </row>
    <row r="13">
      <c r="C13">
        <f>IF(B13&gt;0, YEAR(TODAY())-B13, "")</f>
        <v/>
      </c>
      <c r="D13">
        <f>IF(C13&gt;="", IF(C13&gt;=15,"Ja","Nee"), "")</f>
        <v/>
      </c>
      <c r="I13">
        <f>IF(H13="Dagwaarde", F13, E13)</f>
        <v/>
      </c>
      <c r="X13">
        <f>IF(Q13="Ja", (G13/100)*I13/12, 0)</f>
        <v/>
      </c>
      <c r="Y13">
        <f>X13*(R13/100)</f>
        <v/>
      </c>
      <c r="Z13">
        <f>IF(AND(J13&gt;0, K13&gt;0, L13&gt;0), (J13/K13)*L13, "")</f>
        <v/>
      </c>
      <c r="AA13">
        <f>IF(AND(AA13&lt;&gt;"", M13&lt;&gt;"", O13&lt;&gt;"", P13&lt;&gt;""), AA13+M13+O13+P13, "")</f>
        <v/>
      </c>
      <c r="AB13">
        <f>IF(AND(AB13&lt;&gt;""), AB13*(R13/100), "")</f>
        <v/>
      </c>
      <c r="AC13">
        <f>IF(AND(AB13&lt;&gt;"", Y13&lt;&gt;"", AC13&lt;&gt;""), AB13+Y13-AC13, "")</f>
        <v/>
      </c>
      <c r="AD13">
        <f>AB13</f>
        <v/>
      </c>
      <c r="AE13">
        <f>IF(AND(AD13&lt;&gt;"", AE13&lt;&gt;""), AD13-AE13, "")</f>
        <v/>
      </c>
      <c r="AF13">
        <f>IF(AND(AE13&lt;&gt;"", V13&gt;0, S13&lt;&gt;""), AE13*12*V13 + (T13-U13), "")</f>
        <v/>
      </c>
      <c r="AG13">
        <f>IF(AND(AD13&lt;&gt;"", V13&gt;0, S13&lt;&gt;""), AD13*12*V13 + (T13-U13), "")</f>
        <v/>
      </c>
      <c r="AH13">
        <f>SPARKLINE(Autos!AD13:AE13,{"charttype","column"})</f>
        <v/>
      </c>
      <c r="AJ13">
        <f>IF(AND(OR(Dashboard!$B$3="", I13=Dashboard!$B$3),OR(Dashboard!$B$4="", D13=Dashboard!$B$4),OR(Dashboard!$B$5="", N13=Dashboard!$B$5)),"Ja","Nee")</f>
        <v/>
      </c>
    </row>
    <row r="14">
      <c r="C14">
        <f>IF(B14&gt;0, YEAR(TODAY())-B14, "")</f>
        <v/>
      </c>
      <c r="D14">
        <f>IF(C14&gt;="", IF(C14&gt;=15,"Ja","Nee"), "")</f>
        <v/>
      </c>
      <c r="I14">
        <f>IF(H14="Dagwaarde", F14, E14)</f>
        <v/>
      </c>
      <c r="X14">
        <f>IF(Q14="Ja", (G14/100)*I14/12, 0)</f>
        <v/>
      </c>
      <c r="Y14">
        <f>X14*(R14/100)</f>
        <v/>
      </c>
      <c r="Z14">
        <f>IF(AND(J14&gt;0, K14&gt;0, L14&gt;0), (J14/K14)*L14, "")</f>
        <v/>
      </c>
      <c r="AA14">
        <f>IF(AND(AA14&lt;&gt;"", M14&lt;&gt;"", O14&lt;&gt;"", P14&lt;&gt;""), AA14+M14+O14+P14, "")</f>
        <v/>
      </c>
      <c r="AB14">
        <f>IF(AND(AB14&lt;&gt;""), AB14*(R14/100), "")</f>
        <v/>
      </c>
      <c r="AC14">
        <f>IF(AND(AB14&lt;&gt;"", Y14&lt;&gt;"", AC14&lt;&gt;""), AB14+Y14-AC14, "")</f>
        <v/>
      </c>
      <c r="AD14">
        <f>AB14</f>
        <v/>
      </c>
      <c r="AE14">
        <f>IF(AND(AD14&lt;&gt;"", AE14&lt;&gt;""), AD14-AE14, "")</f>
        <v/>
      </c>
      <c r="AF14">
        <f>IF(AND(AE14&lt;&gt;"", V14&gt;0, S14&lt;&gt;""), AE14*12*V14 + (T14-U14), "")</f>
        <v/>
      </c>
      <c r="AG14">
        <f>IF(AND(AD14&lt;&gt;"", V14&gt;0, S14&lt;&gt;""), AD14*12*V14 + (T14-U14), "")</f>
        <v/>
      </c>
      <c r="AH14">
        <f>SPARKLINE(Autos!AD14:AE14,{"charttype","column"})</f>
        <v/>
      </c>
      <c r="AJ14">
        <f>IF(AND(OR(Dashboard!$B$3="", I14=Dashboard!$B$3),OR(Dashboard!$B$4="", D14=Dashboard!$B$4),OR(Dashboard!$B$5="", N14=Dashboard!$B$5)),"Ja","Nee")</f>
        <v/>
      </c>
    </row>
    <row r="15">
      <c r="C15">
        <f>IF(B15&gt;0, YEAR(TODAY())-B15, "")</f>
        <v/>
      </c>
      <c r="D15">
        <f>IF(C15&gt;="", IF(C15&gt;=15,"Ja","Nee"), "")</f>
        <v/>
      </c>
      <c r="I15">
        <f>IF(H15="Dagwaarde", F15, E15)</f>
        <v/>
      </c>
      <c r="X15">
        <f>IF(Q15="Ja", (G15/100)*I15/12, 0)</f>
        <v/>
      </c>
      <c r="Y15">
        <f>X15*(R15/100)</f>
        <v/>
      </c>
      <c r="Z15">
        <f>IF(AND(J15&gt;0, K15&gt;0, L15&gt;0), (J15/K15)*L15, "")</f>
        <v/>
      </c>
      <c r="AA15">
        <f>IF(AND(AA15&lt;&gt;"", M15&lt;&gt;"", O15&lt;&gt;"", P15&lt;&gt;""), AA15+M15+O15+P15, "")</f>
        <v/>
      </c>
      <c r="AB15">
        <f>IF(AND(AB15&lt;&gt;""), AB15*(R15/100), "")</f>
        <v/>
      </c>
      <c r="AC15">
        <f>IF(AND(AB15&lt;&gt;"", Y15&lt;&gt;"", AC15&lt;&gt;""), AB15+Y15-AC15, "")</f>
        <v/>
      </c>
      <c r="AD15">
        <f>AB15</f>
        <v/>
      </c>
      <c r="AE15">
        <f>IF(AND(AD15&lt;&gt;"", AE15&lt;&gt;""), AD15-AE15, "")</f>
        <v/>
      </c>
      <c r="AF15">
        <f>IF(AND(AE15&lt;&gt;"", V15&gt;0, S15&lt;&gt;""), AE15*12*V15 + (T15-U15), "")</f>
        <v/>
      </c>
      <c r="AG15">
        <f>IF(AND(AD15&lt;&gt;"", V15&gt;0, S15&lt;&gt;""), AD15*12*V15 + (T15-U15), "")</f>
        <v/>
      </c>
      <c r="AH15">
        <f>SPARKLINE(Autos!AD15:AE15,{"charttype","column"})</f>
        <v/>
      </c>
      <c r="AJ15">
        <f>IF(AND(OR(Dashboard!$B$3="", I15=Dashboard!$B$3),OR(Dashboard!$B$4="", D15=Dashboard!$B$4),OR(Dashboard!$B$5="", N15=Dashboard!$B$5)),"Ja","Nee")</f>
        <v/>
      </c>
    </row>
    <row r="16">
      <c r="C16">
        <f>IF(B16&gt;0, YEAR(TODAY())-B16, "")</f>
        <v/>
      </c>
      <c r="D16">
        <f>IF(C16&gt;="", IF(C16&gt;=15,"Ja","Nee"), "")</f>
        <v/>
      </c>
      <c r="I16">
        <f>IF(H16="Dagwaarde", F16, E16)</f>
        <v/>
      </c>
      <c r="X16">
        <f>IF(Q16="Ja", (G16/100)*I16/12, 0)</f>
        <v/>
      </c>
      <c r="Y16">
        <f>X16*(R16/100)</f>
        <v/>
      </c>
      <c r="Z16">
        <f>IF(AND(J16&gt;0, K16&gt;0, L16&gt;0), (J16/K16)*L16, "")</f>
        <v/>
      </c>
      <c r="AA16">
        <f>IF(AND(AA16&lt;&gt;"", M16&lt;&gt;"", O16&lt;&gt;"", P16&lt;&gt;""), AA16+M16+O16+P16, "")</f>
        <v/>
      </c>
      <c r="AB16">
        <f>IF(AND(AB16&lt;&gt;""), AB16*(R16/100), "")</f>
        <v/>
      </c>
      <c r="AC16">
        <f>IF(AND(AB16&lt;&gt;"", Y16&lt;&gt;"", AC16&lt;&gt;""), AB16+Y16-AC16, "")</f>
        <v/>
      </c>
      <c r="AD16">
        <f>AB16</f>
        <v/>
      </c>
      <c r="AE16">
        <f>IF(AND(AD16&lt;&gt;"", AE16&lt;&gt;""), AD16-AE16, "")</f>
        <v/>
      </c>
      <c r="AF16">
        <f>IF(AND(AE16&lt;&gt;"", V16&gt;0, S16&lt;&gt;""), AE16*12*V16 + (T16-U16), "")</f>
        <v/>
      </c>
      <c r="AG16">
        <f>IF(AND(AD16&lt;&gt;"", V16&gt;0, S16&lt;&gt;""), AD16*12*V16 + (T16-U16), "")</f>
        <v/>
      </c>
      <c r="AH16">
        <f>SPARKLINE(Autos!AD16:AE16,{"charttype","column"})</f>
        <v/>
      </c>
      <c r="AJ16">
        <f>IF(AND(OR(Dashboard!$B$3="", I16=Dashboard!$B$3),OR(Dashboard!$B$4="", D16=Dashboard!$B$4),OR(Dashboard!$B$5="", N16=Dashboard!$B$5)),"Ja","Nee")</f>
        <v/>
      </c>
    </row>
    <row r="17">
      <c r="AJ17">
        <f>IF(AND(OR(Dashboard!$B$3="", I17=Dashboard!$B$3),OR(Dashboard!$B$4="", D17=Dashboard!$B$4),OR(Dashboard!$B$5="", N17=Dashboard!$B$5)),"Ja","Nee")</f>
        <v/>
      </c>
    </row>
    <row r="18">
      <c r="AJ18">
        <f>IF(AND(OR(Dashboard!$B$3="", I18=Dashboard!$B$3),OR(Dashboard!$B$4="", D18=Dashboard!$B$4),OR(Dashboard!$B$5="", N18=Dashboard!$B$5)),"Ja","Nee")</f>
        <v/>
      </c>
    </row>
    <row r="19">
      <c r="AJ19">
        <f>IF(AND(OR(Dashboard!$B$3="", I19=Dashboard!$B$3),OR(Dashboard!$B$4="", D19=Dashboard!$B$4),OR(Dashboard!$B$5="", N19=Dashboard!$B$5)),"Ja","Nee")</f>
        <v/>
      </c>
    </row>
    <row r="20">
      <c r="AJ20">
        <f>IF(AND(OR(Dashboard!$B$3="", I20=Dashboard!$B$3),OR(Dashboard!$B$4="", D20=Dashboard!$B$4),OR(Dashboard!$B$5="", N20=Dashboard!$B$5)),"Ja","Nee")</f>
        <v/>
      </c>
    </row>
    <row r="21">
      <c r="AJ21">
        <f>IF(AND(OR(Dashboard!$B$3="", I21=Dashboard!$B$3),OR(Dashboard!$B$4="", D21=Dashboard!$B$4),OR(Dashboard!$B$5="", N21=Dashboard!$B$5)),"Ja","Nee")</f>
        <v/>
      </c>
    </row>
    <row r="22">
      <c r="AJ22">
        <f>IF(AND(OR(Dashboard!$B$3="", I22=Dashboard!$B$3),OR(Dashboard!$B$4="", D22=Dashboard!$B$4),OR(Dashboard!$B$5="", N22=Dashboard!$B$5)),"Ja","Nee")</f>
        <v/>
      </c>
    </row>
    <row r="23">
      <c r="AJ23">
        <f>IF(AND(OR(Dashboard!$B$3="", I23=Dashboard!$B$3),OR(Dashboard!$B$4="", D23=Dashboard!$B$4),OR(Dashboard!$B$5="", N23=Dashboard!$B$5)),"Ja","Nee")</f>
        <v/>
      </c>
    </row>
    <row r="24">
      <c r="AJ24">
        <f>IF(AND(OR(Dashboard!$B$3="", I24=Dashboard!$B$3),OR(Dashboard!$B$4="", D24=Dashboard!$B$4),OR(Dashboard!$B$5="", N24=Dashboard!$B$5)),"Ja","Nee")</f>
        <v/>
      </c>
    </row>
    <row r="25">
      <c r="AJ25">
        <f>IF(AND(OR(Dashboard!$B$3="", I25=Dashboard!$B$3),OR(Dashboard!$B$4="", D25=Dashboard!$B$4),OR(Dashboard!$B$5="", N25=Dashboard!$B$5)),"Ja","Nee")</f>
        <v/>
      </c>
    </row>
    <row r="26">
      <c r="AJ26">
        <f>IF(AND(OR(Dashboard!$B$3="", I26=Dashboard!$B$3),OR(Dashboard!$B$4="", D26=Dashboard!$B$4),OR(Dashboard!$B$5="", N26=Dashboard!$B$5)),"Ja","Nee")</f>
        <v/>
      </c>
    </row>
    <row r="27">
      <c r="AJ27">
        <f>IF(AND(OR(Dashboard!$B$3="", I27=Dashboard!$B$3),OR(Dashboard!$B$4="", D27=Dashboard!$B$4),OR(Dashboard!$B$5="", N27=Dashboard!$B$5)),"Ja","Nee")</f>
        <v/>
      </c>
    </row>
    <row r="28">
      <c r="AJ28">
        <f>IF(AND(OR(Dashboard!$B$3="", I28=Dashboard!$B$3),OR(Dashboard!$B$4="", D28=Dashboard!$B$4),OR(Dashboard!$B$5="", N28=Dashboard!$B$5)),"Ja","Nee")</f>
        <v/>
      </c>
    </row>
    <row r="29">
      <c r="AJ29">
        <f>IF(AND(OR(Dashboard!$B$3="", I29=Dashboard!$B$3),OR(Dashboard!$B$4="", D29=Dashboard!$B$4),OR(Dashboard!$B$5="", N29=Dashboard!$B$5)),"Ja","Nee")</f>
        <v/>
      </c>
    </row>
    <row r="30">
      <c r="AJ30">
        <f>IF(AND(OR(Dashboard!$B$3="", I30=Dashboard!$B$3),OR(Dashboard!$B$4="", D30=Dashboard!$B$4),OR(Dashboard!$B$5="", N30=Dashboard!$B$5)),"Ja","Nee")</f>
        <v/>
      </c>
    </row>
    <row r="31">
      <c r="AJ31">
        <f>IF(AND(OR(Dashboard!$B$3="", I31=Dashboard!$B$3),OR(Dashboard!$B$4="", D31=Dashboard!$B$4),OR(Dashboard!$B$5="", N31=Dashboard!$B$5)),"Ja","Nee")</f>
        <v/>
      </c>
    </row>
    <row r="32">
      <c r="AJ32">
        <f>IF(AND(OR(Dashboard!$B$3="", I32=Dashboard!$B$3),OR(Dashboard!$B$4="", D32=Dashboard!$B$4),OR(Dashboard!$B$5="", N32=Dashboard!$B$5)),"Ja","Nee")</f>
        <v/>
      </c>
    </row>
    <row r="33">
      <c r="AJ33">
        <f>IF(AND(OR(Dashboard!$B$3="", I33=Dashboard!$B$3),OR(Dashboard!$B$4="", D33=Dashboard!$B$4),OR(Dashboard!$B$5="", N33=Dashboard!$B$5)),"Ja","Nee")</f>
        <v/>
      </c>
    </row>
    <row r="34">
      <c r="AJ34">
        <f>IF(AND(OR(Dashboard!$B$3="", I34=Dashboard!$B$3),OR(Dashboard!$B$4="", D34=Dashboard!$B$4),OR(Dashboard!$B$5="", N34=Dashboard!$B$5)),"Ja","Nee")</f>
        <v/>
      </c>
    </row>
    <row r="35">
      <c r="AJ35">
        <f>IF(AND(OR(Dashboard!$B$3="", I35=Dashboard!$B$3),OR(Dashboard!$B$4="", D35=Dashboard!$B$4),OR(Dashboard!$B$5="", N35=Dashboard!$B$5)),"Ja","Nee")</f>
        <v/>
      </c>
    </row>
    <row r="36">
      <c r="AJ36">
        <f>IF(AND(OR(Dashboard!$B$3="", I36=Dashboard!$B$3),OR(Dashboard!$B$4="", D36=Dashboard!$B$4),OR(Dashboard!$B$5="", N36=Dashboard!$B$5)),"Ja","Nee")</f>
        <v/>
      </c>
    </row>
    <row r="37">
      <c r="AJ37">
        <f>IF(AND(OR(Dashboard!$B$3="", I37=Dashboard!$B$3),OR(Dashboard!$B$4="", D37=Dashboard!$B$4),OR(Dashboard!$B$5="", N37=Dashboard!$B$5)),"Ja","Nee")</f>
        <v/>
      </c>
    </row>
    <row r="38">
      <c r="AJ38">
        <f>IF(AND(OR(Dashboard!$B$3="", I38=Dashboard!$B$3),OR(Dashboard!$B$4="", D38=Dashboard!$B$4),OR(Dashboard!$B$5="", N38=Dashboard!$B$5)),"Ja","Nee")</f>
        <v/>
      </c>
    </row>
    <row r="39">
      <c r="AJ39">
        <f>IF(AND(OR(Dashboard!$B$3="", I39=Dashboard!$B$3),OR(Dashboard!$B$4="", D39=Dashboard!$B$4),OR(Dashboard!$B$5="", N39=Dashboard!$B$5)),"Ja","Nee")</f>
        <v/>
      </c>
    </row>
    <row r="40">
      <c r="AJ40">
        <f>IF(AND(OR(Dashboard!$B$3="", I40=Dashboard!$B$3),OR(Dashboard!$B$4="", D40=Dashboard!$B$4),OR(Dashboard!$B$5="", N40=Dashboard!$B$5)),"Ja","Nee")</f>
        <v/>
      </c>
    </row>
    <row r="41">
      <c r="AJ41">
        <f>IF(AND(OR(Dashboard!$B$3="", I41=Dashboard!$B$3),OR(Dashboard!$B$4="", D41=Dashboard!$B$4),OR(Dashboard!$B$5="", N41=Dashboard!$B$5)),"Ja","Nee")</f>
        <v/>
      </c>
    </row>
    <row r="42">
      <c r="AJ42">
        <f>IF(AND(OR(Dashboard!$B$3="", I42=Dashboard!$B$3),OR(Dashboard!$B$4="", D42=Dashboard!$B$4),OR(Dashboard!$B$5="", N42=Dashboard!$B$5)),"Ja","Nee")</f>
        <v/>
      </c>
    </row>
    <row r="43">
      <c r="AJ43">
        <f>IF(AND(OR(Dashboard!$B$3="", I43=Dashboard!$B$3),OR(Dashboard!$B$4="", D43=Dashboard!$B$4),OR(Dashboard!$B$5="", N43=Dashboard!$B$5)),"Ja","Nee")</f>
        <v/>
      </c>
    </row>
    <row r="44">
      <c r="AJ44">
        <f>IF(AND(OR(Dashboard!$B$3="", I44=Dashboard!$B$3),OR(Dashboard!$B$4="", D44=Dashboard!$B$4),OR(Dashboard!$B$5="", N44=Dashboard!$B$5)),"Ja","Nee")</f>
        <v/>
      </c>
    </row>
    <row r="45">
      <c r="AJ45">
        <f>IF(AND(OR(Dashboard!$B$3="", I45=Dashboard!$B$3),OR(Dashboard!$B$4="", D45=Dashboard!$B$4),OR(Dashboard!$B$5="", N45=Dashboard!$B$5)),"Ja","Nee")</f>
        <v/>
      </c>
    </row>
    <row r="46">
      <c r="AJ46">
        <f>IF(AND(OR(Dashboard!$B$3="", I46=Dashboard!$B$3),OR(Dashboard!$B$4="", D46=Dashboard!$B$4),OR(Dashboard!$B$5="", N46=Dashboard!$B$5)),"Ja","Nee")</f>
        <v/>
      </c>
    </row>
    <row r="47">
      <c r="AJ47">
        <f>IF(AND(OR(Dashboard!$B$3="", I47=Dashboard!$B$3),OR(Dashboard!$B$4="", D47=Dashboard!$B$4),OR(Dashboard!$B$5="", N47=Dashboard!$B$5)),"Ja","Nee")</f>
        <v/>
      </c>
    </row>
    <row r="48">
      <c r="AJ48">
        <f>IF(AND(OR(Dashboard!$B$3="", I48=Dashboard!$B$3),OR(Dashboard!$B$4="", D48=Dashboard!$B$4),OR(Dashboard!$B$5="", N48=Dashboard!$B$5)),"Ja","Nee")</f>
        <v/>
      </c>
    </row>
    <row r="49">
      <c r="AJ49">
        <f>IF(AND(OR(Dashboard!$B$3="", I49=Dashboard!$B$3),OR(Dashboard!$B$4="", D49=Dashboard!$B$4),OR(Dashboard!$B$5="", N49=Dashboard!$B$5)),"Ja","Nee")</f>
        <v/>
      </c>
    </row>
    <row r="50">
      <c r="AJ50">
        <f>IF(AND(OR(Dashboard!$B$3="", I50=Dashboard!$B$3),OR(Dashboard!$B$4="", D50=Dashboard!$B$4),OR(Dashboard!$B$5="", N50=Dashboard!$B$5)),"Ja","Nee")</f>
        <v/>
      </c>
    </row>
    <row r="51">
      <c r="AJ51">
        <f>IF(AND(OR(Dashboard!$B$3="", I51=Dashboard!$B$3),OR(Dashboard!$B$4="", D51=Dashboard!$B$4),OR(Dashboard!$B$5="", N51=Dashboard!$B$5)),"Ja","Nee")</f>
        <v/>
      </c>
    </row>
    <row r="52">
      <c r="AJ52">
        <f>IF(AND(OR(Dashboard!$B$3="", I52=Dashboard!$B$3),OR(Dashboard!$B$4="", D52=Dashboard!$B$4),OR(Dashboard!$B$5="", N52=Dashboard!$B$5)),"Ja","Nee")</f>
        <v/>
      </c>
    </row>
    <row r="53">
      <c r="AJ53">
        <f>IF(AND(OR(Dashboard!$B$3="", I53=Dashboard!$B$3),OR(Dashboard!$B$4="", D53=Dashboard!$B$4),OR(Dashboard!$B$5="", N53=Dashboard!$B$5)),"Ja","Nee")</f>
        <v/>
      </c>
    </row>
    <row r="54">
      <c r="AJ54">
        <f>IF(AND(OR(Dashboard!$B$3="", I54=Dashboard!$B$3),OR(Dashboard!$B$4="", D54=Dashboard!$B$4),OR(Dashboard!$B$5="", N54=Dashboard!$B$5)),"Ja","Nee")</f>
        <v/>
      </c>
    </row>
    <row r="55">
      <c r="AJ55">
        <f>IF(AND(OR(Dashboard!$B$3="", I55=Dashboard!$B$3),OR(Dashboard!$B$4="", D55=Dashboard!$B$4),OR(Dashboard!$B$5="", N55=Dashboard!$B$5)),"Ja","Nee")</f>
        <v/>
      </c>
    </row>
    <row r="56">
      <c r="AJ56">
        <f>IF(AND(OR(Dashboard!$B$3="", I56=Dashboard!$B$3),OR(Dashboard!$B$4="", D56=Dashboard!$B$4),OR(Dashboard!$B$5="", N56=Dashboard!$B$5)),"Ja","Nee")</f>
        <v/>
      </c>
    </row>
    <row r="57">
      <c r="AJ57">
        <f>IF(AND(OR(Dashboard!$B$3="", I57=Dashboard!$B$3),OR(Dashboard!$B$4="", D57=Dashboard!$B$4),OR(Dashboard!$B$5="", N57=Dashboard!$B$5)),"Ja","Nee")</f>
        <v/>
      </c>
    </row>
    <row r="58">
      <c r="AJ58">
        <f>IF(AND(OR(Dashboard!$B$3="", I58=Dashboard!$B$3),OR(Dashboard!$B$4="", D58=Dashboard!$B$4),OR(Dashboard!$B$5="", N58=Dashboard!$B$5)),"Ja","Nee")</f>
        <v/>
      </c>
    </row>
    <row r="59">
      <c r="AJ59">
        <f>IF(AND(OR(Dashboard!$B$3="", I59=Dashboard!$B$3),OR(Dashboard!$B$4="", D59=Dashboard!$B$4),OR(Dashboard!$B$5="", N59=Dashboard!$B$5)),"Ja","Nee")</f>
        <v/>
      </c>
    </row>
    <row r="60">
      <c r="AJ60">
        <f>IF(AND(OR(Dashboard!$B$3="", I60=Dashboard!$B$3),OR(Dashboard!$B$4="", D60=Dashboard!$B$4),OR(Dashboard!$B$5="", N60=Dashboard!$B$5)),"Ja","Nee")</f>
        <v/>
      </c>
    </row>
    <row r="61">
      <c r="AJ61">
        <f>IF(AND(OR(Dashboard!$B$3="", I61=Dashboard!$B$3),OR(Dashboard!$B$4="", D61=Dashboard!$B$4),OR(Dashboard!$B$5="", N61=Dashboard!$B$5)),"Ja","Nee")</f>
        <v/>
      </c>
    </row>
    <row r="62">
      <c r="AJ62">
        <f>IF(AND(OR(Dashboard!$B$3="", I62=Dashboard!$B$3),OR(Dashboard!$B$4="", D62=Dashboard!$B$4),OR(Dashboard!$B$5="", N62=Dashboard!$B$5)),"Ja","Nee")</f>
        <v/>
      </c>
    </row>
    <row r="63">
      <c r="AJ63">
        <f>IF(AND(OR(Dashboard!$B$3="", I63=Dashboard!$B$3),OR(Dashboard!$B$4="", D63=Dashboard!$B$4),OR(Dashboard!$B$5="", N63=Dashboard!$B$5)),"Ja","Nee")</f>
        <v/>
      </c>
    </row>
    <row r="64">
      <c r="AJ64">
        <f>IF(AND(OR(Dashboard!$B$3="", I64=Dashboard!$B$3),OR(Dashboard!$B$4="", D64=Dashboard!$B$4),OR(Dashboard!$B$5="", N64=Dashboard!$B$5)),"Ja","Nee")</f>
        <v/>
      </c>
    </row>
    <row r="65">
      <c r="AJ65">
        <f>IF(AND(OR(Dashboard!$B$3="", I65=Dashboard!$B$3),OR(Dashboard!$B$4="", D65=Dashboard!$B$4),OR(Dashboard!$B$5="", N65=Dashboard!$B$5)),"Ja","Nee")</f>
        <v/>
      </c>
    </row>
    <row r="66">
      <c r="AJ66">
        <f>IF(AND(OR(Dashboard!$B$3="", I66=Dashboard!$B$3),OR(Dashboard!$B$4="", D66=Dashboard!$B$4),OR(Dashboard!$B$5="", N66=Dashboard!$B$5)),"Ja","Nee")</f>
        <v/>
      </c>
    </row>
    <row r="67">
      <c r="AJ67">
        <f>IF(AND(OR(Dashboard!$B$3="", I67=Dashboard!$B$3),OR(Dashboard!$B$4="", D67=Dashboard!$B$4),OR(Dashboard!$B$5="", N67=Dashboard!$B$5)),"Ja","Nee")</f>
        <v/>
      </c>
    </row>
    <row r="68">
      <c r="AJ68">
        <f>IF(AND(OR(Dashboard!$B$3="", I68=Dashboard!$B$3),OR(Dashboard!$B$4="", D68=Dashboard!$B$4),OR(Dashboard!$B$5="", N68=Dashboard!$B$5)),"Ja","Nee")</f>
        <v/>
      </c>
    </row>
    <row r="69">
      <c r="AJ69">
        <f>IF(AND(OR(Dashboard!$B$3="", I69=Dashboard!$B$3),OR(Dashboard!$B$4="", D69=Dashboard!$B$4),OR(Dashboard!$B$5="", N69=Dashboard!$B$5)),"Ja","Nee")</f>
        <v/>
      </c>
    </row>
    <row r="70">
      <c r="AJ70">
        <f>IF(AND(OR(Dashboard!$B$3="", I70=Dashboard!$B$3),OR(Dashboard!$B$4="", D70=Dashboard!$B$4),OR(Dashboard!$B$5="", N70=Dashboard!$B$5)),"Ja","Nee")</f>
        <v/>
      </c>
    </row>
    <row r="71">
      <c r="AJ71">
        <f>IF(AND(OR(Dashboard!$B$3="", I71=Dashboard!$B$3),OR(Dashboard!$B$4="", D71=Dashboard!$B$4),OR(Dashboard!$B$5="", N71=Dashboard!$B$5)),"Ja","Nee")</f>
        <v/>
      </c>
    </row>
    <row r="72">
      <c r="AJ72">
        <f>IF(AND(OR(Dashboard!$B$3="", I72=Dashboard!$B$3),OR(Dashboard!$B$4="", D72=Dashboard!$B$4),OR(Dashboard!$B$5="", N72=Dashboard!$B$5)),"Ja","Nee")</f>
        <v/>
      </c>
    </row>
    <row r="73">
      <c r="AJ73">
        <f>IF(AND(OR(Dashboard!$B$3="", I73=Dashboard!$B$3),OR(Dashboard!$B$4="", D73=Dashboard!$B$4),OR(Dashboard!$B$5="", N73=Dashboard!$B$5)),"Ja","Nee")</f>
        <v/>
      </c>
    </row>
    <row r="74">
      <c r="AJ74">
        <f>IF(AND(OR(Dashboard!$B$3="", I74=Dashboard!$B$3),OR(Dashboard!$B$4="", D74=Dashboard!$B$4),OR(Dashboard!$B$5="", N74=Dashboard!$B$5)),"Ja","Nee")</f>
        <v/>
      </c>
    </row>
    <row r="75">
      <c r="AJ75">
        <f>IF(AND(OR(Dashboard!$B$3="", I75=Dashboard!$B$3),OR(Dashboard!$B$4="", D75=Dashboard!$B$4),OR(Dashboard!$B$5="", N75=Dashboard!$B$5)),"Ja","Nee")</f>
        <v/>
      </c>
    </row>
    <row r="76">
      <c r="AJ76">
        <f>IF(AND(OR(Dashboard!$B$3="", I76=Dashboard!$B$3),OR(Dashboard!$B$4="", D76=Dashboard!$B$4),OR(Dashboard!$B$5="", N76=Dashboard!$B$5)),"Ja","Nee")</f>
        <v/>
      </c>
    </row>
    <row r="77">
      <c r="AJ77">
        <f>IF(AND(OR(Dashboard!$B$3="", I77=Dashboard!$B$3),OR(Dashboard!$B$4="", D77=Dashboard!$B$4),OR(Dashboard!$B$5="", N77=Dashboard!$B$5)),"Ja","Nee")</f>
        <v/>
      </c>
    </row>
    <row r="78">
      <c r="AJ78">
        <f>IF(AND(OR(Dashboard!$B$3="", I78=Dashboard!$B$3),OR(Dashboard!$B$4="", D78=Dashboard!$B$4),OR(Dashboard!$B$5="", N78=Dashboard!$B$5)),"Ja","Nee")</f>
        <v/>
      </c>
    </row>
    <row r="79">
      <c r="AJ79">
        <f>IF(AND(OR(Dashboard!$B$3="", I79=Dashboard!$B$3),OR(Dashboard!$B$4="", D79=Dashboard!$B$4),OR(Dashboard!$B$5="", N79=Dashboard!$B$5)),"Ja","Nee")</f>
        <v/>
      </c>
    </row>
    <row r="80">
      <c r="AJ80">
        <f>IF(AND(OR(Dashboard!$B$3="", I80=Dashboard!$B$3),OR(Dashboard!$B$4="", D80=Dashboard!$B$4),OR(Dashboard!$B$5="", N80=Dashboard!$B$5)),"Ja","Nee")</f>
        <v/>
      </c>
    </row>
    <row r="81">
      <c r="AJ81">
        <f>IF(AND(OR(Dashboard!$B$3="", I81=Dashboard!$B$3),OR(Dashboard!$B$4="", D81=Dashboard!$B$4),OR(Dashboard!$B$5="", N81=Dashboard!$B$5)),"Ja","Nee")</f>
        <v/>
      </c>
    </row>
    <row r="82">
      <c r="AJ82">
        <f>IF(AND(OR(Dashboard!$B$3="", I82=Dashboard!$B$3),OR(Dashboard!$B$4="", D82=Dashboard!$B$4),OR(Dashboard!$B$5="", N82=Dashboard!$B$5)),"Ja","Nee")</f>
        <v/>
      </c>
    </row>
    <row r="83">
      <c r="AJ83">
        <f>IF(AND(OR(Dashboard!$B$3="", I83=Dashboard!$B$3),OR(Dashboard!$B$4="", D83=Dashboard!$B$4),OR(Dashboard!$B$5="", N83=Dashboard!$B$5)),"Ja","Nee")</f>
        <v/>
      </c>
    </row>
    <row r="84">
      <c r="AJ84">
        <f>IF(AND(OR(Dashboard!$B$3="", I84=Dashboard!$B$3),OR(Dashboard!$B$4="", D84=Dashboard!$B$4),OR(Dashboard!$B$5="", N84=Dashboard!$B$5)),"Ja","Nee")</f>
        <v/>
      </c>
    </row>
    <row r="85">
      <c r="AJ85">
        <f>IF(AND(OR(Dashboard!$B$3="", I85=Dashboard!$B$3),OR(Dashboard!$B$4="", D85=Dashboard!$B$4),OR(Dashboard!$B$5="", N85=Dashboard!$B$5)),"Ja","Nee")</f>
        <v/>
      </c>
    </row>
    <row r="86">
      <c r="AJ86">
        <f>IF(AND(OR(Dashboard!$B$3="", I86=Dashboard!$B$3),OR(Dashboard!$B$4="", D86=Dashboard!$B$4),OR(Dashboard!$B$5="", N86=Dashboard!$B$5)),"Ja","Nee")</f>
        <v/>
      </c>
    </row>
    <row r="87">
      <c r="AJ87">
        <f>IF(AND(OR(Dashboard!$B$3="", I87=Dashboard!$B$3),OR(Dashboard!$B$4="", D87=Dashboard!$B$4),OR(Dashboard!$B$5="", N87=Dashboard!$B$5)),"Ja","Nee")</f>
        <v/>
      </c>
    </row>
    <row r="88">
      <c r="AJ88">
        <f>IF(AND(OR(Dashboard!$B$3="", I88=Dashboard!$B$3),OR(Dashboard!$B$4="", D88=Dashboard!$B$4),OR(Dashboard!$B$5="", N88=Dashboard!$B$5)),"Ja","Nee")</f>
        <v/>
      </c>
    </row>
    <row r="89">
      <c r="AJ89">
        <f>IF(AND(OR(Dashboard!$B$3="", I89=Dashboard!$B$3),OR(Dashboard!$B$4="", D89=Dashboard!$B$4),OR(Dashboard!$B$5="", N89=Dashboard!$B$5)),"Ja","Nee")</f>
        <v/>
      </c>
    </row>
    <row r="90">
      <c r="AJ90">
        <f>IF(AND(OR(Dashboard!$B$3="", I90=Dashboard!$B$3),OR(Dashboard!$B$4="", D90=Dashboard!$B$4),OR(Dashboard!$B$5="", N90=Dashboard!$B$5)),"Ja","Nee")</f>
        <v/>
      </c>
    </row>
    <row r="91">
      <c r="AJ91">
        <f>IF(AND(OR(Dashboard!$B$3="", I91=Dashboard!$B$3),OR(Dashboard!$B$4="", D91=Dashboard!$B$4),OR(Dashboard!$B$5="", N91=Dashboard!$B$5)),"Ja","Nee")</f>
        <v/>
      </c>
    </row>
    <row r="92">
      <c r="AJ92">
        <f>IF(AND(OR(Dashboard!$B$3="", I92=Dashboard!$B$3),OR(Dashboard!$B$4="", D92=Dashboard!$B$4),OR(Dashboard!$B$5="", N92=Dashboard!$B$5)),"Ja","Nee")</f>
        <v/>
      </c>
    </row>
    <row r="93">
      <c r="AJ93">
        <f>IF(AND(OR(Dashboard!$B$3="", I93=Dashboard!$B$3),OR(Dashboard!$B$4="", D93=Dashboard!$B$4),OR(Dashboard!$B$5="", N93=Dashboard!$B$5)),"Ja","Nee")</f>
        <v/>
      </c>
    </row>
    <row r="94">
      <c r="AJ94">
        <f>IF(AND(OR(Dashboard!$B$3="", I94=Dashboard!$B$3),OR(Dashboard!$B$4="", D94=Dashboard!$B$4),OR(Dashboard!$B$5="", N94=Dashboard!$B$5)),"Ja","Nee")</f>
        <v/>
      </c>
    </row>
    <row r="95">
      <c r="AJ95">
        <f>IF(AND(OR(Dashboard!$B$3="", I95=Dashboard!$B$3),OR(Dashboard!$B$4="", D95=Dashboard!$B$4),OR(Dashboard!$B$5="", N95=Dashboard!$B$5)),"Ja","Nee")</f>
        <v/>
      </c>
    </row>
    <row r="96">
      <c r="AJ96">
        <f>IF(AND(OR(Dashboard!$B$3="", I96=Dashboard!$B$3),OR(Dashboard!$B$4="", D96=Dashboard!$B$4),OR(Dashboard!$B$5="", N96=Dashboard!$B$5)),"Ja","Nee")</f>
        <v/>
      </c>
    </row>
    <row r="97">
      <c r="AJ97">
        <f>IF(AND(OR(Dashboard!$B$3="", I97=Dashboard!$B$3),OR(Dashboard!$B$4="", D97=Dashboard!$B$4),OR(Dashboard!$B$5="", N97=Dashboard!$B$5)),"Ja","Nee")</f>
        <v/>
      </c>
    </row>
    <row r="98">
      <c r="AJ98">
        <f>IF(AND(OR(Dashboard!$B$3="", I98=Dashboard!$B$3),OR(Dashboard!$B$4="", D98=Dashboard!$B$4),OR(Dashboard!$B$5="", N98=Dashboard!$B$5)),"Ja","Nee")</f>
        <v/>
      </c>
    </row>
    <row r="99">
      <c r="AJ99">
        <f>IF(AND(OR(Dashboard!$B$3="", I99=Dashboard!$B$3),OR(Dashboard!$B$4="", D99=Dashboard!$B$4),OR(Dashboard!$B$5="", N99=Dashboard!$B$5)),"Ja","Nee")</f>
        <v/>
      </c>
    </row>
    <row r="100">
      <c r="AJ100">
        <f>IF(AND(OR(Dashboard!$B$3="", I100=Dashboard!$B$3),OR(Dashboard!$B$4="", D100=Dashboard!$B$4),OR(Dashboard!$B$5="", N100=Dashboard!$B$5)),"Ja","Nee")</f>
        <v/>
      </c>
    </row>
  </sheetData>
  <dataValidations count="3">
    <dataValidation sqref="S2 S3 S4 S5 S6 S7 S8 S9 S10 S11 S12 S13 S14 S15 S16" showErrorMessage="1" showInputMessage="1" allowBlank="0" type="list">
      <formula1>"Ja,Nee"</formula1>
    </dataValidation>
    <dataValidation sqref="H2 H3 H4 H5 H6 H7 H8 H9 H10 H11 H12 H13 H14 H15 H16" showErrorMessage="1" showInputMessage="1" allowBlank="0" type="list">
      <formula1>"Catalogus,Dagwaarde"</formula1>
    </dataValidation>
    <dataValidation sqref="N2 N3 N4 N5 N6 N7 N8 N9 N10 N11 N12 N13 N14 N15 N16" showErrorMessage="1" showInputMessage="1" allowBlank="0" type="list">
      <formula1>"WA,WA+,Allrisk"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Hoe gebruik je deze sheet:</t>
        </is>
      </c>
    </row>
    <row r="3">
      <c r="A3" t="inlineStr">
        <is>
          <t>1) Vul minimaal in: Kenteken, Kilometers per maand, Verzekeringstype, MRB per maand, Verzekeringspremie per maand, Onderhoud per maand, Marginaal belastingtarief, Privégebruik.</t>
        </is>
      </c>
    </row>
    <row r="4">
      <c r="A4" t="inlineStr">
        <is>
          <t>2) Voor youngtimers: zet 'Bijtelling-basis' op 'Dagwaarde' en vul 'Bijtelling %' op 35; vul Dagwaarde in.</t>
        </is>
      </c>
    </row>
    <row r="5">
      <c r="A5" t="inlineStr">
        <is>
          <t>3) Voor auto's &lt;15 jaar: zet 'Bijtelling-basis' op 'Catalogus' en 'Bijtelling %' meestal 22 (check actuele regels voor EV/PHEV).</t>
        </is>
      </c>
    </row>
    <row r="6">
      <c r="A6" t="inlineStr">
        <is>
          <t>4) Brandstofkosten rekenen met km/l en prijs per liter; voor EV gebruik km/kWh en prijs per kWh – formule werkt ook dan.</t>
        </is>
      </c>
    </row>
    <row r="7">
      <c r="A7" t="inlineStr">
        <is>
          <t>5) Horizon (jaren) bepaalt de totaalvergelijking inclusief afschrijving (Aankoop - Restwaarde).</t>
        </is>
      </c>
    </row>
    <row r="8">
      <c r="A8" t="inlineStr">
        <is>
          <t>6) Kopieer de formules naar extra rijen om meer auto's toe te voegen (rijen 2–16 hebben al formules).</t>
        </is>
      </c>
    </row>
    <row r="10">
      <c r="A10" t="inlineStr">
        <is>
          <t>Let op: fiscale regels (bijtelling %) en caps voor EV kunnen wijzigen. Zet daarom 'Bijtelling %' en 'Bijtelling-basis' expliciet zoals van toepassing is voor jouw auto en jaar.</t>
        </is>
      </c>
    </row>
    <row r="12">
      <c r="A12" t="inlineStr">
        <is>
          <t>Tip: Laat kolommen E/F/E—MRB vullen via RDW/Belastingdienst en marktdata. Of vul Kenteken + Bouwjaar + Gewicht in en controleer de rest handmatig.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Kostenvergelijking – Grafieken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Dashboard – Filters &amp; KPI's</t>
        </is>
      </c>
    </row>
    <row r="3">
      <c r="A3" t="inlineStr">
        <is>
          <t>Brandstofsoort filter</t>
        </is>
      </c>
      <c r="B3" t="inlineStr"/>
    </row>
    <row r="4">
      <c r="A4" t="inlineStr">
        <is>
          <t>Leeftijd (Is ≥15 jaar?)</t>
        </is>
      </c>
      <c r="B4" t="inlineStr"/>
    </row>
    <row r="5">
      <c r="A5" t="inlineStr">
        <is>
          <t>Verzekeringstype</t>
        </is>
      </c>
      <c r="B5" t="inlineStr"/>
    </row>
    <row r="8">
      <c r="A8" t="inlineStr">
        <is>
          <t>Goedkoopste Zakelijk per maand (gefilterd)</t>
        </is>
      </c>
      <c r="D8" t="inlineStr">
        <is>
          <t>Goedkoopste Privé per maand (gefilterd)</t>
        </is>
      </c>
      <c r="G8" t="inlineStr">
        <is>
          <t>Grootste totale besparing (horizon) – gefilterd</t>
        </is>
      </c>
      <c r="J8" t="inlineStr">
        <is>
          <t>Gemiddelde besparing per maand – gefilterd</t>
        </is>
      </c>
    </row>
    <row r="9">
      <c r="A9" t="inlineStr">
        <is>
          <t>Kenteken</t>
        </is>
      </c>
      <c r="B9">
        <f>IFERROR(XLOOKUP(B10, Autos!AC2:AC100, Autos!A2:A100, ""), "")</f>
        <v/>
      </c>
      <c r="D9" t="inlineStr">
        <is>
          <t>Kenteken</t>
        </is>
      </c>
      <c r="E9">
        <f>IFERROR(XLOOKUP(E10, Autos!AD2:AD100, Autos!A2:A100, ""), "")</f>
        <v/>
      </c>
      <c r="G9" t="inlineStr">
        <is>
          <t>Kenteken</t>
        </is>
      </c>
      <c r="H9">
        <f>IFERROR(XLOOKUP(H10, Autos!AH2:AH100, Autos!A2:A100, ""), "")</f>
        <v/>
      </c>
      <c r="K9">
        <f>IFERROR(AVERAGEIFS(Autos!AD2:AD100, Autos!AJ2:AJ100, "Ja"),"")</f>
        <v/>
      </c>
    </row>
    <row r="10">
      <c r="A10" t="inlineStr">
        <is>
          <t>Maandbedrag (€)</t>
        </is>
      </c>
      <c r="B10">
        <f>IFERROR(MINIFS(Autos!AC2:AC100, Autos!AJ2:AJ100, "Ja", Autos!AC2:AC100, "&gt;0"),"")</f>
        <v/>
      </c>
      <c r="D10" t="inlineStr">
        <is>
          <t>Maandbedrag (€)</t>
        </is>
      </c>
      <c r="E10">
        <f>IFERROR(MINIFS(Autos!AD2:AD100, Autos!AJ2:AJ100, "Ja", Autos!AD2:AD100, "&gt;0"),"")</f>
        <v/>
      </c>
      <c r="G10" t="inlineStr">
        <is>
          <t>Besparing totaal (€)</t>
        </is>
      </c>
      <c r="H10">
        <f>IFERROR(MAXIFS(Autos!AH2:AH100, Autos!AJ2:AJ100, "Ja"),"")</f>
        <v/>
      </c>
    </row>
  </sheetData>
  <dataValidations count="3">
    <dataValidation sqref="B3" showErrorMessage="1" showInputMessage="1" allowBlank="1" type="list">
      <formula1>'Autos'!I2:I100</formula1>
    </dataValidation>
    <dataValidation sqref="B4" showErrorMessage="1" showInputMessage="1" allowBlank="1" type="list">
      <formula1>"Ja,Nee"</formula1>
    </dataValidation>
    <dataValidation sqref="B5" showErrorMessage="1" showInputMessage="1" allowBlank="1" type="list">
      <formula1>"WA,WA+,Allrisk"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2025-08-09T10:01:29Z</dcterms:created>
  <dcterms:modified xmlns:dcterms="http://purl.org/dc/terms/" xmlns:xsi="http://www.w3.org/2001/XMLSchema-instance" xsi:type="dcterms:W3CDTF">2025-08-09T10:01:29Z</dcterms:modified>
</cp:coreProperties>
</file>