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V18AIV\Downloads\finance dashboard\"/>
    </mc:Choice>
  </mc:AlternateContent>
  <xr:revisionPtr revIDLastSave="0" documentId="13_ncr:1_{AAED4BDC-1F55-4048-B969-B9EFF60E5136}" xr6:coauthVersionLast="47" xr6:coauthVersionMax="47" xr10:uidLastSave="{00000000-0000-0000-0000-000000000000}"/>
  <bookViews>
    <workbookView xWindow="1044" yWindow="1152" windowWidth="18312" windowHeight="10536" activeTab="3" xr2:uid="{2B0E3497-D2FE-46DD-BB56-709376C67CED}"/>
  </bookViews>
  <sheets>
    <sheet name="FinanaceOverview" sheetId="1" r:id="rId1"/>
    <sheet name="Assets&amp;Liabilities" sheetId="2" r:id="rId2"/>
    <sheet name="G&amp;A Expenses" sheetId="3" r:id="rId3"/>
    <sheet name="FinanceSum" sheetId="4" r:id="rId4"/>
    <sheet name="Trend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4" l="1"/>
  <c r="B9" i="4"/>
  <c r="B5" i="4"/>
  <c r="B4" i="4"/>
  <c r="B3" i="4"/>
  <c r="E18" i="1"/>
  <c r="F18" i="1"/>
  <c r="G18" i="1"/>
  <c r="K18" i="1"/>
  <c r="L18" i="1"/>
  <c r="E3" i="5"/>
  <c r="E4" i="5"/>
  <c r="E5" i="5"/>
  <c r="E6" i="5"/>
  <c r="E7" i="5"/>
  <c r="E8" i="5"/>
  <c r="E9" i="5"/>
  <c r="E10" i="5"/>
  <c r="E11" i="5"/>
  <c r="E12" i="5"/>
  <c r="E13" i="5"/>
  <c r="E2" i="5"/>
  <c r="D3" i="5"/>
  <c r="D4" i="5"/>
  <c r="D5" i="5"/>
  <c r="D6" i="5"/>
  <c r="D7" i="5"/>
  <c r="D8" i="5"/>
  <c r="D9" i="5"/>
  <c r="D10" i="5"/>
  <c r="D11" i="5"/>
  <c r="D12" i="5"/>
  <c r="D13" i="5"/>
  <c r="D2" i="5"/>
  <c r="C3" i="5"/>
  <c r="C4" i="5"/>
  <c r="C5" i="5"/>
  <c r="C6" i="5"/>
  <c r="C7" i="5"/>
  <c r="C8" i="5"/>
  <c r="C9" i="5"/>
  <c r="C10" i="5"/>
  <c r="C11" i="5"/>
  <c r="C12" i="5"/>
  <c r="C13" i="5"/>
  <c r="C2" i="5"/>
  <c r="B2" i="5"/>
  <c r="B3" i="5"/>
  <c r="D2" i="1"/>
  <c r="E2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15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B2" i="4" l="1"/>
  <c r="J18" i="1"/>
  <c r="B8" i="4" s="1"/>
  <c r="I18" i="1"/>
  <c r="B7" i="4" s="1"/>
  <c r="D18" i="1"/>
  <c r="H14" i="1"/>
  <c r="H6" i="1"/>
  <c r="H9" i="1"/>
  <c r="H15" i="1"/>
  <c r="H13" i="1"/>
  <c r="H5" i="1"/>
  <c r="H12" i="1"/>
  <c r="H4" i="1"/>
  <c r="H7" i="1"/>
  <c r="H10" i="1"/>
  <c r="H11" i="1"/>
  <c r="H3" i="1"/>
  <c r="H8" i="1"/>
  <c r="H2" i="1"/>
  <c r="H18" i="1" l="1"/>
  <c r="B6" i="4" s="1"/>
</calcChain>
</file>

<file path=xl/sharedStrings.xml><?xml version="1.0" encoding="utf-8"?>
<sst xmlns="http://schemas.openxmlformats.org/spreadsheetml/2006/main" count="145" uniqueCount="65">
  <si>
    <t>Year</t>
  </si>
  <si>
    <t>Qtr</t>
  </si>
  <si>
    <t>Q1</t>
  </si>
  <si>
    <t>Q2</t>
  </si>
  <si>
    <t>Q3</t>
  </si>
  <si>
    <t>Q4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</si>
  <si>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</si>
  <si>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</si>
  <si>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</si>
  <si>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</si>
  <si>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</si>
  <si>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</si>
  <si>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</si>
  <si>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</si>
  <si>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</si>
  <si>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</si>
  <si>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</si>
  <si>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</si>
  <si>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</si>
  <si>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Revenue</t>
  </si>
  <si>
    <t>Revenue_Target</t>
  </si>
  <si>
    <t>Expenses</t>
  </si>
  <si>
    <t>COGS</t>
  </si>
  <si>
    <t>Gross_profit_margin</t>
  </si>
  <si>
    <t>Gross_profit</t>
  </si>
  <si>
    <t>Net_profit</t>
  </si>
  <si>
    <t>Net_Profit_Target%</t>
  </si>
  <si>
    <t>Profit_margin%</t>
  </si>
  <si>
    <t>Assets</t>
  </si>
  <si>
    <t>FixedAssets</t>
  </si>
  <si>
    <t>Cash&amp;BankBal</t>
  </si>
  <si>
    <t>Deposits,Adv&amp;Prepay</t>
  </si>
  <si>
    <t>Inventory</t>
  </si>
  <si>
    <t>TradeType</t>
  </si>
  <si>
    <t>Receivables</t>
  </si>
  <si>
    <t>Payables</t>
  </si>
  <si>
    <t>Salaries and benefits</t>
  </si>
  <si>
    <t>Category</t>
  </si>
  <si>
    <t>Rent Expenses</t>
  </si>
  <si>
    <t>Advertising</t>
  </si>
  <si>
    <t>Insurance Expenses</t>
  </si>
  <si>
    <t>Repair and Maintenance</t>
  </si>
  <si>
    <t>Vehicle Cost</t>
  </si>
  <si>
    <t>Utilities</t>
  </si>
  <si>
    <t>Communication</t>
  </si>
  <si>
    <t>Trade License / SSHIP</t>
  </si>
  <si>
    <t>Financial Costs</t>
  </si>
  <si>
    <t>Other Expenses</t>
  </si>
  <si>
    <t>Terms</t>
  </si>
  <si>
    <t>Actual</t>
  </si>
  <si>
    <t>Budget_LY</t>
  </si>
  <si>
    <t>Profit %</t>
  </si>
  <si>
    <t>Budget_LY/Profit%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</si>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</sst>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24D33-6266-41CE-9A66-3CED54C11CEA}">
  <dimension ref="A1:L25"/>
  <sheetViews>
    <sheetView workbookViewId="0">
      <selection activeCell="D18" sqref="D18:L18"/>
    </sheetView>
  </sheetViews>
  <sheetFormatPr defaultRowHeight="14.4" x14ac:dyDescent="0.3"/>
  <cols>
    <col min="1" max="1" width="5" bestFit="1" customWidth="1"/>
    <col min="2" max="2" width="3.6640625" bestFit="1" customWidth="1"/>
    <col min="3" max="3" width="6.44140625" bestFit="1" customWidth="1"/>
    <col min="4" max="4" width="9" bestFit="1" customWidth="1"/>
    <col min="5" max="5" width="9.5546875" bestFit="1" customWidth="1"/>
    <col min="6" max="6" width="11.109375" bestFit="1" customWidth="1"/>
    <col min="7" max="7" width="14.33203125" bestFit="1" customWidth="1"/>
    <col min="8" max="8" width="17.44140625" bestFit="1" customWidth="1"/>
    <col min="9" max="10" width="9" bestFit="1" customWidth="1"/>
    <col min="11" max="11" width="13.6640625" bestFit="1" customWidth="1"/>
    <col min="12" max="12" width="16.77734375" bestFit="1" customWidth="1"/>
  </cols>
  <sheetData>
    <row r="1" spans="1:12" x14ac:dyDescent="0.3">
      <c r="A1" t="s">
        <v>0</v>
      </c>
      <c r="B1" t="s">
        <v>1</v>
      </c>
      <c r="C1" t="s">
        <v>6</v>
      </c>
      <c r="D1" t="s">
        <v>19</v>
      </c>
      <c r="E1" t="s">
        <v>25</v>
      </c>
      <c r="F1" t="s">
        <v>24</v>
      </c>
      <c r="G1" s="1" t="s">
        <v>20</v>
      </c>
      <c r="H1" s="1" t="s">
        <v>26</v>
      </c>
      <c r="I1" t="s">
        <v>21</v>
      </c>
      <c r="J1" t="s">
        <v>22</v>
      </c>
      <c r="K1" t="s">
        <v>27</v>
      </c>
      <c r="L1" t="s">
        <v>23</v>
      </c>
    </row>
    <row r="2" spans="1:12" x14ac:dyDescent="0.3">
      <c r="A2">
        <v>2017</v>
      </c>
      <c r="B2" t="s">
        <v>2</v>
      </c>
      <c r="C2" t="s">
        <v>7</v>
      </c>
      <c r="D2">
        <f ca="1">RANDBETWEEN(1000000, 10000000)</f>
        <v>5119077</v>
      </c>
      <c r="E2">
        <v>326000</v>
      </c>
      <c r="F2">
        <v>295099.2</v>
      </c>
      <c r="G2" s="1">
        <v>2000000</v>
      </c>
      <c r="H2" s="2">
        <f ca="1">(D2-I2)/D2</f>
        <v>0.8246830434470902</v>
      </c>
      <c r="I2">
        <f ca="1">RANDBETWEEN(500000, 1000000)</f>
        <v>897461</v>
      </c>
      <c r="J2">
        <f ca="1">RANDBETWEEN(1000000, 4000000)</f>
        <v>1073314</v>
      </c>
      <c r="K2" s="4">
        <v>0.99424193627092206</v>
      </c>
      <c r="L2">
        <v>327887.90000000002</v>
      </c>
    </row>
    <row r="3" spans="1:12" x14ac:dyDescent="0.3">
      <c r="A3">
        <v>2017</v>
      </c>
      <c r="B3" t="s">
        <v>2</v>
      </c>
      <c r="C3" t="s">
        <v>8</v>
      </c>
      <c r="D3">
        <f t="shared" ref="D3:D15" ca="1" si="0">RANDBETWEEN(1000000, 10000000)</f>
        <v>5103909</v>
      </c>
      <c r="E3">
        <v>211658</v>
      </c>
      <c r="F3">
        <v>192294</v>
      </c>
      <c r="G3" s="1">
        <v>2000000</v>
      </c>
      <c r="H3" s="2">
        <f t="shared" ref="H3:H15" ca="1" si="1">(D3-I3)/D3</f>
        <v>0.80807416433169166</v>
      </c>
      <c r="I3">
        <f t="shared" ref="I3:I15" ca="1" si="2">RANDBETWEEN(500000, 1000000)</f>
        <v>979572</v>
      </c>
      <c r="J3">
        <f t="shared" ref="J3:J15" ca="1" si="3">RANDBETWEEN(1000000, 4000000)</f>
        <v>1207276</v>
      </c>
      <c r="K3" s="4">
        <v>0.99062997285406695</v>
      </c>
      <c r="L3">
        <v>213659.9</v>
      </c>
    </row>
    <row r="4" spans="1:12" x14ac:dyDescent="0.3">
      <c r="A4">
        <v>2017</v>
      </c>
      <c r="B4" t="s">
        <v>2</v>
      </c>
      <c r="C4" t="s">
        <v>9</v>
      </c>
      <c r="D4">
        <f t="shared" ca="1" si="0"/>
        <v>4908706</v>
      </c>
      <c r="E4">
        <v>133148</v>
      </c>
      <c r="F4">
        <v>121363.2</v>
      </c>
      <c r="G4" s="1">
        <v>2000000</v>
      </c>
      <c r="H4" s="2">
        <f t="shared" ca="1" si="1"/>
        <v>0.80340908581609893</v>
      </c>
      <c r="I4">
        <f t="shared" ca="1" si="2"/>
        <v>965007</v>
      </c>
      <c r="J4">
        <f t="shared" ca="1" si="3"/>
        <v>3591063</v>
      </c>
      <c r="K4" s="4">
        <v>0.98739321309919315</v>
      </c>
      <c r="L4">
        <v>134847.9</v>
      </c>
    </row>
    <row r="5" spans="1:12" x14ac:dyDescent="0.3">
      <c r="A5">
        <v>2017</v>
      </c>
      <c r="B5" t="s">
        <v>3</v>
      </c>
      <c r="C5" t="s">
        <v>10</v>
      </c>
      <c r="D5">
        <f t="shared" ca="1" si="0"/>
        <v>7893470</v>
      </c>
      <c r="E5">
        <v>191049</v>
      </c>
      <c r="F5">
        <v>172918.8</v>
      </c>
      <c r="G5" s="1">
        <v>2000000</v>
      </c>
      <c r="H5" s="2">
        <f t="shared" ca="1" si="1"/>
        <v>0.88609217492433623</v>
      </c>
      <c r="I5">
        <f t="shared" ca="1" si="2"/>
        <v>899128</v>
      </c>
      <c r="J5">
        <f t="shared" ca="1" si="3"/>
        <v>3654887</v>
      </c>
      <c r="K5" s="4">
        <v>0.99436325026544248</v>
      </c>
      <c r="L5">
        <v>192131.9</v>
      </c>
    </row>
    <row r="6" spans="1:12" x14ac:dyDescent="0.3">
      <c r="A6">
        <v>2017</v>
      </c>
      <c r="B6" t="s">
        <v>3</v>
      </c>
      <c r="C6" t="s">
        <v>11</v>
      </c>
      <c r="D6">
        <f t="shared" ca="1" si="0"/>
        <v>1381503</v>
      </c>
      <c r="E6">
        <v>42900</v>
      </c>
      <c r="F6">
        <v>40212</v>
      </c>
      <c r="G6" s="1">
        <v>2000000</v>
      </c>
      <c r="H6" s="2">
        <f t="shared" ca="1" si="1"/>
        <v>0.34776399327399216</v>
      </c>
      <c r="I6">
        <f t="shared" ca="1" si="2"/>
        <v>901066</v>
      </c>
      <c r="J6">
        <f t="shared" ca="1" si="3"/>
        <v>3769434</v>
      </c>
      <c r="K6" s="4">
        <v>0.96016114592658908</v>
      </c>
      <c r="L6">
        <v>44679.9</v>
      </c>
    </row>
    <row r="7" spans="1:12" x14ac:dyDescent="0.3">
      <c r="A7">
        <v>2017</v>
      </c>
      <c r="B7" t="s">
        <v>3</v>
      </c>
      <c r="C7" t="s">
        <v>12</v>
      </c>
      <c r="D7">
        <f t="shared" ca="1" si="0"/>
        <v>6334551</v>
      </c>
      <c r="E7">
        <v>79505</v>
      </c>
      <c r="F7">
        <v>73065.600000000006</v>
      </c>
      <c r="G7" s="1">
        <v>2000000</v>
      </c>
      <c r="H7" s="2">
        <f t="shared" ca="1" si="1"/>
        <v>0.84441422920109099</v>
      </c>
      <c r="I7">
        <f t="shared" ca="1" si="2"/>
        <v>985566</v>
      </c>
      <c r="J7">
        <f t="shared" ca="1" si="3"/>
        <v>3540866</v>
      </c>
      <c r="K7" s="4">
        <v>0.97931858494284585</v>
      </c>
      <c r="L7">
        <v>81183.899999999994</v>
      </c>
    </row>
    <row r="8" spans="1:12" x14ac:dyDescent="0.3">
      <c r="A8">
        <v>2017</v>
      </c>
      <c r="B8" t="s">
        <v>4</v>
      </c>
      <c r="C8" t="s">
        <v>13</v>
      </c>
      <c r="D8">
        <f t="shared" ca="1" si="0"/>
        <v>7646865</v>
      </c>
      <c r="E8">
        <v>35706</v>
      </c>
      <c r="F8">
        <v>34366.5</v>
      </c>
      <c r="G8" s="1">
        <v>2000000</v>
      </c>
      <c r="H8" s="2">
        <f t="shared" ca="1" si="1"/>
        <v>0.87539795720206903</v>
      </c>
      <c r="I8">
        <f t="shared" ca="1" si="2"/>
        <v>952815</v>
      </c>
      <c r="J8">
        <f t="shared" ca="1" si="3"/>
        <v>2479615</v>
      </c>
      <c r="K8" s="4">
        <v>0.93507921958884377</v>
      </c>
      <c r="L8">
        <v>38184.9</v>
      </c>
    </row>
    <row r="9" spans="1:12" x14ac:dyDescent="0.3">
      <c r="A9">
        <v>2017</v>
      </c>
      <c r="B9" t="s">
        <v>4</v>
      </c>
      <c r="C9" t="s">
        <v>14</v>
      </c>
      <c r="D9">
        <f t="shared" ca="1" si="0"/>
        <v>9099158</v>
      </c>
      <c r="E9">
        <v>39681</v>
      </c>
      <c r="F9">
        <v>37425.599999999999</v>
      </c>
      <c r="G9" s="1">
        <v>2000000</v>
      </c>
      <c r="H9" s="2">
        <f t="shared" ca="1" si="1"/>
        <v>0.92170055734827327</v>
      </c>
      <c r="I9">
        <f t="shared" ca="1" si="2"/>
        <v>712459</v>
      </c>
      <c r="J9">
        <f t="shared" ca="1" si="3"/>
        <v>2942127</v>
      </c>
      <c r="K9" s="4">
        <v>0.95423720661792999</v>
      </c>
      <c r="L9">
        <v>41583.9</v>
      </c>
    </row>
    <row r="10" spans="1:12" x14ac:dyDescent="0.3">
      <c r="A10">
        <v>2017</v>
      </c>
      <c r="B10" t="s">
        <v>4</v>
      </c>
      <c r="C10" t="s">
        <v>15</v>
      </c>
      <c r="D10">
        <f t="shared" ca="1" si="0"/>
        <v>2643259</v>
      </c>
      <c r="E10">
        <v>103615</v>
      </c>
      <c r="F10">
        <v>94597.2</v>
      </c>
      <c r="G10" s="1">
        <v>2000000</v>
      </c>
      <c r="H10" s="2">
        <f t="shared" ca="1" si="1"/>
        <v>0.7735197345398237</v>
      </c>
      <c r="I10">
        <f t="shared" ca="1" si="2"/>
        <v>598646</v>
      </c>
      <c r="J10">
        <f t="shared" ca="1" si="3"/>
        <v>3647317</v>
      </c>
      <c r="K10" s="4">
        <v>0.98579556265935986</v>
      </c>
      <c r="L10">
        <v>105107.9</v>
      </c>
    </row>
    <row r="11" spans="1:12" x14ac:dyDescent="0.3">
      <c r="A11">
        <v>2017</v>
      </c>
      <c r="B11" t="s">
        <v>5</v>
      </c>
      <c r="C11" t="s">
        <v>16</v>
      </c>
      <c r="D11">
        <f t="shared" ca="1" si="0"/>
        <v>4959763</v>
      </c>
      <c r="E11">
        <v>65463</v>
      </c>
      <c r="F11">
        <v>60940.800000000003</v>
      </c>
      <c r="G11" s="1">
        <v>2000000</v>
      </c>
      <c r="H11" s="2">
        <f t="shared" ca="1" si="1"/>
        <v>0.83800617085937368</v>
      </c>
      <c r="I11">
        <f t="shared" ca="1" si="2"/>
        <v>803451</v>
      </c>
      <c r="J11">
        <f t="shared" ca="1" si="3"/>
        <v>2292724</v>
      </c>
      <c r="K11" s="4">
        <v>0.96678579867674863</v>
      </c>
      <c r="L11">
        <v>67711.899999999994</v>
      </c>
    </row>
    <row r="12" spans="1:12" x14ac:dyDescent="0.3">
      <c r="A12">
        <v>2017</v>
      </c>
      <c r="B12" t="s">
        <v>5</v>
      </c>
      <c r="C12" t="s">
        <v>17</v>
      </c>
      <c r="D12">
        <f t="shared" ca="1" si="0"/>
        <v>7419123</v>
      </c>
      <c r="E12">
        <v>378077</v>
      </c>
      <c r="F12">
        <v>341384.4</v>
      </c>
      <c r="G12" s="1">
        <v>2000000</v>
      </c>
      <c r="H12" s="2">
        <f t="shared" ca="1" si="1"/>
        <v>0.90684842399836207</v>
      </c>
      <c r="I12">
        <f t="shared" ca="1" si="2"/>
        <v>691103</v>
      </c>
      <c r="J12">
        <f t="shared" ca="1" si="3"/>
        <v>1936116</v>
      </c>
      <c r="K12" s="4">
        <v>0.99673359415368712</v>
      </c>
      <c r="L12">
        <v>379315.9</v>
      </c>
    </row>
    <row r="13" spans="1:12" x14ac:dyDescent="0.3">
      <c r="A13">
        <v>2017</v>
      </c>
      <c r="B13" t="s">
        <v>5</v>
      </c>
      <c r="C13" t="s">
        <v>18</v>
      </c>
      <c r="D13">
        <f t="shared" ca="1" si="0"/>
        <v>1328503</v>
      </c>
      <c r="E13">
        <v>160846</v>
      </c>
      <c r="F13">
        <v>146083.5</v>
      </c>
      <c r="G13" s="1">
        <v>2000000</v>
      </c>
      <c r="H13" s="2">
        <f t="shared" ca="1" si="1"/>
        <v>0.40663739562500045</v>
      </c>
      <c r="I13">
        <f t="shared" ca="1" si="2"/>
        <v>788284</v>
      </c>
      <c r="J13">
        <f t="shared" ca="1" si="3"/>
        <v>3110996</v>
      </c>
      <c r="K13" s="4">
        <v>0.9909496965776422</v>
      </c>
      <c r="L13">
        <v>162314.9</v>
      </c>
    </row>
    <row r="14" spans="1:12" x14ac:dyDescent="0.3">
      <c r="A14">
        <v>2018</v>
      </c>
      <c r="B14" t="s">
        <v>2</v>
      </c>
      <c r="C14" t="s">
        <v>7</v>
      </c>
      <c r="D14">
        <f t="shared" ca="1" si="0"/>
        <v>9032900</v>
      </c>
      <c r="E14">
        <v>-81301</v>
      </c>
      <c r="F14">
        <v>147598.20000000001</v>
      </c>
      <c r="G14" s="1">
        <v>2200000</v>
      </c>
      <c r="H14" s="2">
        <f t="shared" ca="1" si="1"/>
        <v>0.93763187902002676</v>
      </c>
      <c r="I14">
        <f t="shared" ca="1" si="2"/>
        <v>563365</v>
      </c>
      <c r="J14">
        <f t="shared" ca="1" si="3"/>
        <v>3284386</v>
      </c>
      <c r="K14" s="4">
        <v>-0.49574385053476261</v>
      </c>
      <c r="L14">
        <v>163997.9</v>
      </c>
    </row>
    <row r="15" spans="1:12" x14ac:dyDescent="0.3">
      <c r="A15">
        <v>2018</v>
      </c>
      <c r="B15" t="s">
        <v>2</v>
      </c>
      <c r="C15" t="s">
        <v>8</v>
      </c>
      <c r="D15">
        <f t="shared" ca="1" si="0"/>
        <v>3122173</v>
      </c>
      <c r="E15">
        <v>-106119</v>
      </c>
      <c r="F15">
        <v>47592</v>
      </c>
      <c r="G15" s="1">
        <v>2200000</v>
      </c>
      <c r="H15" s="2">
        <f t="shared" ca="1" si="1"/>
        <v>0.8072486694363189</v>
      </c>
      <c r="I15">
        <f t="shared" ca="1" si="2"/>
        <v>601803</v>
      </c>
      <c r="J15">
        <f t="shared" ca="1" si="3"/>
        <v>1321035</v>
      </c>
      <c r="K15" s="4">
        <v>-2.00678895612708</v>
      </c>
      <c r="L15">
        <v>52879.9</v>
      </c>
    </row>
    <row r="16" spans="1:12" s="6" customFormat="1" x14ac:dyDescent="0.3"/>
    <row r="17" spans="4:12" x14ac:dyDescent="0.3">
      <c r="G17" s="1"/>
      <c r="H17" s="2"/>
      <c r="K17" s="3"/>
    </row>
    <row r="18" spans="4:12" x14ac:dyDescent="0.3">
      <c r="D18" s="6">
        <f ca="1">SUM(D2:D15)</f>
        <v>75992960</v>
      </c>
      <c r="E18" s="6">
        <f>SUM(E2:E15)</f>
        <v>1580228</v>
      </c>
      <c r="F18" s="6">
        <f>SUM(F2:F15)</f>
        <v>1804940.9999999998</v>
      </c>
      <c r="G18" s="6">
        <f>SUM(G2:G15)</f>
        <v>28400000</v>
      </c>
      <c r="H18" s="6">
        <f ca="1">SUM(H2:H15)</f>
        <v>10.981427479023548</v>
      </c>
      <c r="I18" s="6">
        <f ca="1">SUM(I2:I15)</f>
        <v>11339726</v>
      </c>
      <c r="J18" s="6">
        <f ca="1">SUM(J2:J15)</f>
        <v>37851156</v>
      </c>
      <c r="K18" s="6">
        <f>SUM(K2:K15)</f>
        <v>9.2331563749714309</v>
      </c>
      <c r="L18" s="6">
        <f>SUM(L2:L15)</f>
        <v>2005488.5999999996</v>
      </c>
    </row>
    <row r="19" spans="4:12" x14ac:dyDescent="0.3">
      <c r="G19" s="1"/>
      <c r="H19" s="2"/>
      <c r="K19" s="3"/>
    </row>
    <row r="20" spans="4:12" x14ac:dyDescent="0.3">
      <c r="G20" s="1"/>
      <c r="H20" s="2"/>
      <c r="K20" s="3"/>
    </row>
    <row r="21" spans="4:12" x14ac:dyDescent="0.3">
      <c r="G21" s="1"/>
      <c r="H21" s="2"/>
      <c r="K21" s="3"/>
    </row>
    <row r="22" spans="4:12" x14ac:dyDescent="0.3">
      <c r="G22" s="1"/>
      <c r="H22" s="2"/>
      <c r="K22" s="3"/>
    </row>
    <row r="23" spans="4:12" x14ac:dyDescent="0.3">
      <c r="G23" s="1"/>
      <c r="H23" s="2"/>
      <c r="K23" s="3"/>
    </row>
    <row r="24" spans="4:12" x14ac:dyDescent="0.3">
      <c r="G24" s="1"/>
      <c r="H24" s="2"/>
      <c r="K24" s="3"/>
    </row>
    <row r="25" spans="4:12" x14ac:dyDescent="0.3">
      <c r="G25" s="1"/>
      <c r="H25" s="2"/>
      <c r="K25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63ED5-9CA5-4EA9-AD81-D9C077D3727C}">
  <dimension ref="A1:H29"/>
  <sheetViews>
    <sheetView workbookViewId="0">
      <selection activeCell="D32" sqref="D32"/>
    </sheetView>
  </sheetViews>
  <sheetFormatPr defaultRowHeight="14.4" x14ac:dyDescent="0.3"/>
  <cols>
    <col min="4" max="4" width="10.21875" bestFit="1" customWidth="1"/>
    <col min="5" max="5" width="12.33203125" bestFit="1" customWidth="1"/>
    <col min="6" max="6" width="18.5546875" bestFit="1" customWidth="1"/>
    <col min="8" max="8" width="10.5546875" bestFit="1" customWidth="1"/>
  </cols>
  <sheetData>
    <row r="1" spans="1:8" x14ac:dyDescent="0.3">
      <c r="A1" t="s">
        <v>0</v>
      </c>
      <c r="B1" t="s">
        <v>6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</row>
    <row r="2" spans="1:8" x14ac:dyDescent="0.3">
      <c r="A2">
        <v>2017</v>
      </c>
      <c r="B2" t="s">
        <v>7</v>
      </c>
      <c r="C2">
        <v>200000</v>
      </c>
      <c r="D2">
        <f ca="1">RANDBETWEEN(100000,500000)</f>
        <v>182071</v>
      </c>
      <c r="E2">
        <f ca="1">RANDBETWEEN(400000,1000000)</f>
        <v>686969</v>
      </c>
      <c r="F2">
        <f ca="1">RANDBETWEEN(1000000,5000000)</f>
        <v>2930303</v>
      </c>
      <c r="G2">
        <f ca="1">RANDBETWEEN(50000, 100000)</f>
        <v>56913</v>
      </c>
      <c r="H2" t="s">
        <v>34</v>
      </c>
    </row>
    <row r="3" spans="1:8" x14ac:dyDescent="0.3">
      <c r="A3">
        <v>2017</v>
      </c>
      <c r="B3" t="s">
        <v>8</v>
      </c>
      <c r="C3">
        <v>430000</v>
      </c>
      <c r="D3">
        <f t="shared" ref="D3:D14" ca="1" si="0">RANDBETWEEN(100000,500000)</f>
        <v>420117</v>
      </c>
      <c r="E3">
        <f t="shared" ref="E3:E29" ca="1" si="1">RANDBETWEEN(400000,1000000)</f>
        <v>814731</v>
      </c>
      <c r="F3">
        <f t="shared" ref="F3:F29" ca="1" si="2">RANDBETWEEN(1000000,5000000)</f>
        <v>4792582</v>
      </c>
      <c r="G3">
        <f t="shared" ref="G3:G29" ca="1" si="3">RANDBETWEEN(50000, 100000)</f>
        <v>86249</v>
      </c>
      <c r="H3" t="s">
        <v>34</v>
      </c>
    </row>
    <row r="4" spans="1:8" x14ac:dyDescent="0.3">
      <c r="A4">
        <v>2017</v>
      </c>
      <c r="B4" t="s">
        <v>9</v>
      </c>
      <c r="C4">
        <v>540000</v>
      </c>
      <c r="D4">
        <f t="shared" ca="1" si="0"/>
        <v>209093</v>
      </c>
      <c r="E4">
        <f t="shared" ca="1" si="1"/>
        <v>500035</v>
      </c>
      <c r="F4">
        <f t="shared" ca="1" si="2"/>
        <v>2660352</v>
      </c>
      <c r="G4">
        <f t="shared" ca="1" si="3"/>
        <v>51472</v>
      </c>
      <c r="H4" t="s">
        <v>34</v>
      </c>
    </row>
    <row r="5" spans="1:8" x14ac:dyDescent="0.3">
      <c r="A5">
        <v>2017</v>
      </c>
      <c r="B5" t="s">
        <v>10</v>
      </c>
      <c r="C5">
        <v>324998</v>
      </c>
      <c r="D5">
        <f t="shared" ca="1" si="0"/>
        <v>229231</v>
      </c>
      <c r="E5">
        <f t="shared" ca="1" si="1"/>
        <v>443872</v>
      </c>
      <c r="F5">
        <f t="shared" ca="1" si="2"/>
        <v>1701801</v>
      </c>
      <c r="G5">
        <f t="shared" ca="1" si="3"/>
        <v>90876</v>
      </c>
      <c r="H5" t="s">
        <v>34</v>
      </c>
    </row>
    <row r="6" spans="1:8" x14ac:dyDescent="0.3">
      <c r="A6">
        <v>2017</v>
      </c>
      <c r="B6" t="s">
        <v>11</v>
      </c>
      <c r="C6">
        <v>987654</v>
      </c>
      <c r="D6">
        <f t="shared" ca="1" si="0"/>
        <v>498118</v>
      </c>
      <c r="E6">
        <f t="shared" ca="1" si="1"/>
        <v>796369</v>
      </c>
      <c r="F6">
        <f t="shared" ca="1" si="2"/>
        <v>4073882</v>
      </c>
      <c r="G6">
        <f t="shared" ca="1" si="3"/>
        <v>65357</v>
      </c>
      <c r="H6" t="s">
        <v>34</v>
      </c>
    </row>
    <row r="7" spans="1:8" x14ac:dyDescent="0.3">
      <c r="A7">
        <v>2017</v>
      </c>
      <c r="B7" t="s">
        <v>12</v>
      </c>
      <c r="C7">
        <v>986509</v>
      </c>
      <c r="D7">
        <f t="shared" ca="1" si="0"/>
        <v>375639</v>
      </c>
      <c r="E7">
        <f t="shared" ca="1" si="1"/>
        <v>785039</v>
      </c>
      <c r="F7">
        <f t="shared" ca="1" si="2"/>
        <v>2215563</v>
      </c>
      <c r="G7">
        <f t="shared" ca="1" si="3"/>
        <v>80698</v>
      </c>
      <c r="H7" t="s">
        <v>34</v>
      </c>
    </row>
    <row r="8" spans="1:8" x14ac:dyDescent="0.3">
      <c r="A8">
        <v>2017</v>
      </c>
      <c r="B8" t="s">
        <v>13</v>
      </c>
      <c r="C8">
        <v>3465999</v>
      </c>
      <c r="D8">
        <f t="shared" ca="1" si="0"/>
        <v>384969</v>
      </c>
      <c r="E8">
        <f t="shared" ca="1" si="1"/>
        <v>504228</v>
      </c>
      <c r="F8">
        <f t="shared" ca="1" si="2"/>
        <v>1279956</v>
      </c>
      <c r="G8">
        <f t="shared" ca="1" si="3"/>
        <v>92021</v>
      </c>
      <c r="H8" t="s">
        <v>34</v>
      </c>
    </row>
    <row r="9" spans="1:8" x14ac:dyDescent="0.3">
      <c r="A9">
        <v>2017</v>
      </c>
      <c r="B9" t="s">
        <v>14</v>
      </c>
      <c r="C9">
        <v>543465</v>
      </c>
      <c r="D9">
        <f t="shared" ca="1" si="0"/>
        <v>282070</v>
      </c>
      <c r="E9">
        <f t="shared" ca="1" si="1"/>
        <v>724001</v>
      </c>
      <c r="F9">
        <f t="shared" ca="1" si="2"/>
        <v>1752912</v>
      </c>
      <c r="G9">
        <f t="shared" ca="1" si="3"/>
        <v>76956</v>
      </c>
      <c r="H9" t="s">
        <v>34</v>
      </c>
    </row>
    <row r="10" spans="1:8" x14ac:dyDescent="0.3">
      <c r="A10">
        <v>2017</v>
      </c>
      <c r="B10" t="s">
        <v>15</v>
      </c>
      <c r="C10">
        <v>543454</v>
      </c>
      <c r="D10">
        <f t="shared" ca="1" si="0"/>
        <v>442958</v>
      </c>
      <c r="E10">
        <f t="shared" ca="1" si="1"/>
        <v>450564</v>
      </c>
      <c r="F10">
        <f t="shared" ca="1" si="2"/>
        <v>3863122</v>
      </c>
      <c r="G10">
        <f t="shared" ca="1" si="3"/>
        <v>65946</v>
      </c>
      <c r="H10" t="s">
        <v>34</v>
      </c>
    </row>
    <row r="11" spans="1:8" x14ac:dyDescent="0.3">
      <c r="A11">
        <v>2017</v>
      </c>
      <c r="B11" t="s">
        <v>16</v>
      </c>
      <c r="C11">
        <v>766554</v>
      </c>
      <c r="D11">
        <f t="shared" ca="1" si="0"/>
        <v>446346</v>
      </c>
      <c r="E11">
        <f t="shared" ca="1" si="1"/>
        <v>855686</v>
      </c>
      <c r="F11">
        <f t="shared" ca="1" si="2"/>
        <v>3510682</v>
      </c>
      <c r="G11">
        <f t="shared" ca="1" si="3"/>
        <v>78524</v>
      </c>
      <c r="H11" t="s">
        <v>34</v>
      </c>
    </row>
    <row r="12" spans="1:8" x14ac:dyDescent="0.3">
      <c r="A12">
        <v>2017</v>
      </c>
      <c r="B12" t="s">
        <v>17</v>
      </c>
      <c r="C12">
        <v>988776</v>
      </c>
      <c r="D12">
        <f t="shared" ca="1" si="0"/>
        <v>232076</v>
      </c>
      <c r="E12">
        <f t="shared" ca="1" si="1"/>
        <v>401549</v>
      </c>
      <c r="F12">
        <f t="shared" ca="1" si="2"/>
        <v>2657899</v>
      </c>
      <c r="G12">
        <f t="shared" ca="1" si="3"/>
        <v>62129</v>
      </c>
      <c r="H12" t="s">
        <v>34</v>
      </c>
    </row>
    <row r="13" spans="1:8" x14ac:dyDescent="0.3">
      <c r="A13">
        <v>2017</v>
      </c>
      <c r="B13" t="s">
        <v>18</v>
      </c>
      <c r="C13">
        <v>999999</v>
      </c>
      <c r="D13">
        <f t="shared" ca="1" si="0"/>
        <v>208691</v>
      </c>
      <c r="E13">
        <f t="shared" ca="1" si="1"/>
        <v>940280</v>
      </c>
      <c r="F13">
        <f t="shared" ca="1" si="2"/>
        <v>4985922</v>
      </c>
      <c r="G13">
        <f t="shared" ca="1" si="3"/>
        <v>74462</v>
      </c>
      <c r="H13" t="s">
        <v>34</v>
      </c>
    </row>
    <row r="14" spans="1:8" x14ac:dyDescent="0.3">
      <c r="A14">
        <v>2018</v>
      </c>
      <c r="B14" t="s">
        <v>7</v>
      </c>
      <c r="C14">
        <v>987643</v>
      </c>
      <c r="D14">
        <f t="shared" ca="1" si="0"/>
        <v>130923</v>
      </c>
      <c r="E14">
        <f t="shared" ca="1" si="1"/>
        <v>719103</v>
      </c>
      <c r="F14">
        <f t="shared" ca="1" si="2"/>
        <v>2725536</v>
      </c>
      <c r="G14">
        <f t="shared" ca="1" si="3"/>
        <v>97647</v>
      </c>
      <c r="H14" t="s">
        <v>34</v>
      </c>
    </row>
    <row r="15" spans="1:8" x14ac:dyDescent="0.3">
      <c r="A15">
        <v>2018</v>
      </c>
      <c r="B15" t="s">
        <v>8</v>
      </c>
      <c r="C15">
        <v>765432</v>
      </c>
      <c r="D15">
        <f ca="1">RANDBETWEEN(100000,500000)</f>
        <v>176259</v>
      </c>
      <c r="E15">
        <f t="shared" ca="1" si="1"/>
        <v>949822</v>
      </c>
      <c r="F15">
        <f t="shared" ca="1" si="2"/>
        <v>4190016</v>
      </c>
      <c r="G15">
        <f t="shared" ca="1" si="3"/>
        <v>98220</v>
      </c>
      <c r="H15" t="s">
        <v>34</v>
      </c>
    </row>
    <row r="16" spans="1:8" x14ac:dyDescent="0.3">
      <c r="A16">
        <v>2017</v>
      </c>
      <c r="B16" t="s">
        <v>7</v>
      </c>
      <c r="C16">
        <v>654765</v>
      </c>
      <c r="D16">
        <f t="shared" ref="D16:D29" ca="1" si="4">RANDBETWEEN(100000,500000)</f>
        <v>100618</v>
      </c>
      <c r="E16">
        <f t="shared" ca="1" si="1"/>
        <v>836549</v>
      </c>
      <c r="F16">
        <f t="shared" ca="1" si="2"/>
        <v>3922162</v>
      </c>
      <c r="G16">
        <f t="shared" ca="1" si="3"/>
        <v>81459</v>
      </c>
      <c r="H16" t="s">
        <v>35</v>
      </c>
    </row>
    <row r="17" spans="1:8" x14ac:dyDescent="0.3">
      <c r="A17">
        <v>2017</v>
      </c>
      <c r="B17" t="s">
        <v>8</v>
      </c>
      <c r="C17">
        <v>876456</v>
      </c>
      <c r="D17">
        <f t="shared" ca="1" si="4"/>
        <v>290970</v>
      </c>
      <c r="E17">
        <f t="shared" ca="1" si="1"/>
        <v>724621</v>
      </c>
      <c r="F17">
        <f t="shared" ca="1" si="2"/>
        <v>4237141</v>
      </c>
      <c r="G17">
        <f t="shared" ca="1" si="3"/>
        <v>92271</v>
      </c>
      <c r="H17" t="s">
        <v>35</v>
      </c>
    </row>
    <row r="18" spans="1:8" x14ac:dyDescent="0.3">
      <c r="A18">
        <v>2017</v>
      </c>
      <c r="B18" t="s">
        <v>9</v>
      </c>
      <c r="C18">
        <v>987456</v>
      </c>
      <c r="D18">
        <f t="shared" ca="1" si="4"/>
        <v>169196</v>
      </c>
      <c r="E18">
        <f t="shared" ca="1" si="1"/>
        <v>823608</v>
      </c>
      <c r="F18">
        <f t="shared" ca="1" si="2"/>
        <v>3050985</v>
      </c>
      <c r="G18">
        <f t="shared" ca="1" si="3"/>
        <v>75552</v>
      </c>
      <c r="H18" t="s">
        <v>35</v>
      </c>
    </row>
    <row r="19" spans="1:8" x14ac:dyDescent="0.3">
      <c r="A19">
        <v>2017</v>
      </c>
      <c r="B19" t="s">
        <v>10</v>
      </c>
      <c r="C19">
        <v>345876</v>
      </c>
      <c r="D19">
        <f t="shared" ca="1" si="4"/>
        <v>154667</v>
      </c>
      <c r="E19">
        <f t="shared" ca="1" si="1"/>
        <v>810897</v>
      </c>
      <c r="F19">
        <f t="shared" ca="1" si="2"/>
        <v>2390476</v>
      </c>
      <c r="G19">
        <f t="shared" ca="1" si="3"/>
        <v>87487</v>
      </c>
      <c r="H19" t="s">
        <v>35</v>
      </c>
    </row>
    <row r="20" spans="1:8" x14ac:dyDescent="0.3">
      <c r="A20">
        <v>2017</v>
      </c>
      <c r="B20" t="s">
        <v>11</v>
      </c>
      <c r="C20">
        <v>987456</v>
      </c>
      <c r="D20">
        <f t="shared" ca="1" si="4"/>
        <v>378468</v>
      </c>
      <c r="E20">
        <f t="shared" ca="1" si="1"/>
        <v>531621</v>
      </c>
      <c r="F20">
        <f t="shared" ca="1" si="2"/>
        <v>1684279</v>
      </c>
      <c r="G20">
        <f t="shared" ca="1" si="3"/>
        <v>56833</v>
      </c>
      <c r="H20" t="s">
        <v>35</v>
      </c>
    </row>
    <row r="21" spans="1:8" x14ac:dyDescent="0.3">
      <c r="A21">
        <v>2017</v>
      </c>
      <c r="B21" t="s">
        <v>12</v>
      </c>
      <c r="C21">
        <v>987345</v>
      </c>
      <c r="D21">
        <f t="shared" ca="1" si="4"/>
        <v>314057</v>
      </c>
      <c r="E21">
        <f t="shared" ca="1" si="1"/>
        <v>706740</v>
      </c>
      <c r="F21">
        <f t="shared" ca="1" si="2"/>
        <v>3014239</v>
      </c>
      <c r="G21">
        <f t="shared" ca="1" si="3"/>
        <v>60860</v>
      </c>
      <c r="H21" t="s">
        <v>35</v>
      </c>
    </row>
    <row r="22" spans="1:8" x14ac:dyDescent="0.3">
      <c r="A22">
        <v>2017</v>
      </c>
      <c r="B22" t="s">
        <v>13</v>
      </c>
      <c r="C22">
        <v>654765</v>
      </c>
      <c r="D22">
        <f t="shared" ca="1" si="4"/>
        <v>474760</v>
      </c>
      <c r="E22">
        <f t="shared" ca="1" si="1"/>
        <v>782039</v>
      </c>
      <c r="F22">
        <f t="shared" ca="1" si="2"/>
        <v>2710987</v>
      </c>
      <c r="G22">
        <f t="shared" ca="1" si="3"/>
        <v>87319</v>
      </c>
      <c r="H22" t="s">
        <v>35</v>
      </c>
    </row>
    <row r="23" spans="1:8" x14ac:dyDescent="0.3">
      <c r="A23">
        <v>2017</v>
      </c>
      <c r="B23" t="s">
        <v>14</v>
      </c>
      <c r="C23">
        <v>765345</v>
      </c>
      <c r="D23">
        <f t="shared" ca="1" si="4"/>
        <v>144237</v>
      </c>
      <c r="E23">
        <f t="shared" ca="1" si="1"/>
        <v>843230</v>
      </c>
      <c r="F23">
        <f t="shared" ca="1" si="2"/>
        <v>4532558</v>
      </c>
      <c r="G23">
        <f t="shared" ca="1" si="3"/>
        <v>82423</v>
      </c>
      <c r="H23" t="s">
        <v>35</v>
      </c>
    </row>
    <row r="24" spans="1:8" x14ac:dyDescent="0.3">
      <c r="A24">
        <v>2017</v>
      </c>
      <c r="B24" t="s">
        <v>15</v>
      </c>
      <c r="C24">
        <v>876345</v>
      </c>
      <c r="D24">
        <f t="shared" ca="1" si="4"/>
        <v>375936</v>
      </c>
      <c r="E24">
        <f t="shared" ca="1" si="1"/>
        <v>492799</v>
      </c>
      <c r="F24">
        <f t="shared" ca="1" si="2"/>
        <v>4468257</v>
      </c>
      <c r="G24">
        <f t="shared" ca="1" si="3"/>
        <v>58693</v>
      </c>
      <c r="H24" t="s">
        <v>35</v>
      </c>
    </row>
    <row r="25" spans="1:8" x14ac:dyDescent="0.3">
      <c r="A25">
        <v>2017</v>
      </c>
      <c r="B25" t="s">
        <v>16</v>
      </c>
      <c r="C25">
        <v>876654</v>
      </c>
      <c r="D25">
        <f t="shared" ca="1" si="4"/>
        <v>134824</v>
      </c>
      <c r="E25">
        <f t="shared" ca="1" si="1"/>
        <v>793000</v>
      </c>
      <c r="F25">
        <f t="shared" ca="1" si="2"/>
        <v>1323883</v>
      </c>
      <c r="G25">
        <f t="shared" ca="1" si="3"/>
        <v>66758</v>
      </c>
      <c r="H25" t="s">
        <v>35</v>
      </c>
    </row>
    <row r="26" spans="1:8" x14ac:dyDescent="0.3">
      <c r="A26">
        <v>2017</v>
      </c>
      <c r="B26" t="s">
        <v>17</v>
      </c>
      <c r="C26">
        <v>938475</v>
      </c>
      <c r="D26">
        <f t="shared" ca="1" si="4"/>
        <v>171801</v>
      </c>
      <c r="E26">
        <f t="shared" ca="1" si="1"/>
        <v>771672</v>
      </c>
      <c r="F26">
        <f t="shared" ca="1" si="2"/>
        <v>3488870</v>
      </c>
      <c r="G26">
        <f t="shared" ca="1" si="3"/>
        <v>54144</v>
      </c>
      <c r="H26" t="s">
        <v>35</v>
      </c>
    </row>
    <row r="27" spans="1:8" x14ac:dyDescent="0.3">
      <c r="A27">
        <v>2017</v>
      </c>
      <c r="B27" t="s">
        <v>18</v>
      </c>
      <c r="C27">
        <v>123234</v>
      </c>
      <c r="D27">
        <f t="shared" ca="1" si="4"/>
        <v>367537</v>
      </c>
      <c r="E27">
        <f t="shared" ca="1" si="1"/>
        <v>644344</v>
      </c>
      <c r="F27">
        <f t="shared" ca="1" si="2"/>
        <v>2274111</v>
      </c>
      <c r="G27">
        <f t="shared" ca="1" si="3"/>
        <v>94600</v>
      </c>
      <c r="H27" t="s">
        <v>35</v>
      </c>
    </row>
    <row r="28" spans="1:8" x14ac:dyDescent="0.3">
      <c r="A28">
        <v>2018</v>
      </c>
      <c r="B28" t="s">
        <v>7</v>
      </c>
      <c r="C28">
        <v>384756</v>
      </c>
      <c r="D28">
        <f t="shared" ca="1" si="4"/>
        <v>292355</v>
      </c>
      <c r="E28">
        <f t="shared" ca="1" si="1"/>
        <v>515099</v>
      </c>
      <c r="F28">
        <f t="shared" ca="1" si="2"/>
        <v>4360306</v>
      </c>
      <c r="G28">
        <f t="shared" ca="1" si="3"/>
        <v>79755</v>
      </c>
      <c r="H28" t="s">
        <v>35</v>
      </c>
    </row>
    <row r="29" spans="1:8" x14ac:dyDescent="0.3">
      <c r="A29">
        <v>2018</v>
      </c>
      <c r="B29" t="s">
        <v>8</v>
      </c>
      <c r="C29">
        <v>523454</v>
      </c>
      <c r="D29">
        <f t="shared" ca="1" si="4"/>
        <v>104710</v>
      </c>
      <c r="E29">
        <f t="shared" ca="1" si="1"/>
        <v>565007</v>
      </c>
      <c r="F29">
        <f t="shared" ca="1" si="2"/>
        <v>2244895</v>
      </c>
      <c r="G29">
        <f t="shared" ca="1" si="3"/>
        <v>73682</v>
      </c>
      <c r="H29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4925-CF22-4E56-93B0-485C2F27C522}">
  <dimension ref="A1:B12"/>
  <sheetViews>
    <sheetView workbookViewId="0">
      <selection activeCell="B13" sqref="B13"/>
    </sheetView>
  </sheetViews>
  <sheetFormatPr defaultRowHeight="14.4" x14ac:dyDescent="0.3"/>
  <cols>
    <col min="1" max="1" width="21" bestFit="1" customWidth="1"/>
  </cols>
  <sheetData>
    <row r="1" spans="1:2" x14ac:dyDescent="0.3">
      <c r="A1" t="s">
        <v>37</v>
      </c>
      <c r="B1" t="s">
        <v>21</v>
      </c>
    </row>
    <row r="2" spans="1:2" x14ac:dyDescent="0.3">
      <c r="A2" t="s">
        <v>36</v>
      </c>
      <c r="B2">
        <v>5000000</v>
      </c>
    </row>
    <row r="3" spans="1:2" x14ac:dyDescent="0.3">
      <c r="A3" t="s">
        <v>38</v>
      </c>
      <c r="B3">
        <v>450000</v>
      </c>
    </row>
    <row r="4" spans="1:2" x14ac:dyDescent="0.3">
      <c r="A4" t="s">
        <v>39</v>
      </c>
      <c r="B4">
        <v>350000</v>
      </c>
    </row>
    <row r="5" spans="1:2" x14ac:dyDescent="0.3">
      <c r="A5" t="s">
        <v>40</v>
      </c>
      <c r="B5">
        <v>45999</v>
      </c>
    </row>
    <row r="6" spans="1:2" x14ac:dyDescent="0.3">
      <c r="A6" t="s">
        <v>41</v>
      </c>
      <c r="B6">
        <v>215900</v>
      </c>
    </row>
    <row r="7" spans="1:2" x14ac:dyDescent="0.3">
      <c r="A7" t="s">
        <v>42</v>
      </c>
      <c r="B7">
        <v>389000</v>
      </c>
    </row>
    <row r="8" spans="1:2" x14ac:dyDescent="0.3">
      <c r="A8" t="s">
        <v>43</v>
      </c>
      <c r="B8">
        <v>54900</v>
      </c>
    </row>
    <row r="9" spans="1:2" x14ac:dyDescent="0.3">
      <c r="A9" t="s">
        <v>44</v>
      </c>
      <c r="B9">
        <v>25000</v>
      </c>
    </row>
    <row r="10" spans="1:2" x14ac:dyDescent="0.3">
      <c r="A10" t="s">
        <v>45</v>
      </c>
      <c r="B10">
        <v>42500</v>
      </c>
    </row>
    <row r="11" spans="1:2" x14ac:dyDescent="0.3">
      <c r="A11" t="s">
        <v>46</v>
      </c>
      <c r="B11">
        <v>43900</v>
      </c>
    </row>
    <row r="12" spans="1:2" x14ac:dyDescent="0.3">
      <c r="A12" t="s">
        <v>47</v>
      </c>
      <c r="B12">
        <v>150050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D44A-E676-4C87-ADAE-835D2BB89469}">
  <dimension ref="A1:B10"/>
  <sheetViews>
    <sheetView tabSelected="1" workbookViewId="0">
      <selection activeCell="B11" sqref="B11"/>
    </sheetView>
  </sheetViews>
  <sheetFormatPr defaultRowHeight="14.4" x14ac:dyDescent="0.3"/>
  <cols>
    <col min="1" max="1" width="17.88671875" style="5" bestFit="1" customWidth="1"/>
    <col min="2" max="2" width="10" bestFit="1" customWidth="1"/>
  </cols>
  <sheetData>
    <row r="1" spans="1:2" x14ac:dyDescent="0.3">
      <c r="A1" s="5" t="s">
        <v>48</v>
      </c>
      <c r="B1" t="s">
        <v>64</v>
      </c>
    </row>
    <row r="2" spans="1:2" x14ac:dyDescent="0.3">
      <c r="A2" s="5" t="s">
        <v>19</v>
      </c>
      <c r="B2">
        <f ca="1">SUM(FinanaceOverview!D2:D15)</f>
        <v>75992960</v>
      </c>
    </row>
    <row r="3" spans="1:2" x14ac:dyDescent="0.3">
      <c r="A3" s="5" t="s">
        <v>25</v>
      </c>
      <c r="B3">
        <f>SUM(FinanaceOverview!E3:E16)</f>
        <v>1254228</v>
      </c>
    </row>
    <row r="4" spans="1:2" x14ac:dyDescent="0.3">
      <c r="A4" s="5" t="s">
        <v>24</v>
      </c>
      <c r="B4">
        <f>SUM(FinanaceOverview!F4:F17)</f>
        <v>1317547.8</v>
      </c>
    </row>
    <row r="5" spans="1:2" x14ac:dyDescent="0.3">
      <c r="A5" s="5" t="s">
        <v>20</v>
      </c>
      <c r="B5">
        <f>SUM(FinanaceOverview!G5:G18)</f>
        <v>50800000</v>
      </c>
    </row>
    <row r="6" spans="1:2" x14ac:dyDescent="0.3">
      <c r="A6" s="5" t="s">
        <v>26</v>
      </c>
      <c r="B6" s="7">
        <f ca="1">SUM(FinanaceOverview!H6:H19)</f>
        <v>18.64059648952788</v>
      </c>
    </row>
    <row r="7" spans="1:2" x14ac:dyDescent="0.3">
      <c r="A7" s="5" t="s">
        <v>21</v>
      </c>
      <c r="B7">
        <f ca="1">SUM(FinanaceOverview!I7:I20)</f>
        <v>18037218</v>
      </c>
    </row>
    <row r="8" spans="1:2" x14ac:dyDescent="0.3">
      <c r="A8" s="5" t="s">
        <v>22</v>
      </c>
      <c r="B8">
        <f ca="1">SUM(FinanaceOverview!J8:J21)</f>
        <v>58865472</v>
      </c>
    </row>
    <row r="9" spans="1:2" x14ac:dyDescent="0.3">
      <c r="A9" s="5" t="s">
        <v>27</v>
      </c>
      <c r="B9" s="4">
        <f>SUM(FinanaceOverview!K9:K22)</f>
        <v>11.625125426994956</v>
      </c>
    </row>
    <row r="10" spans="1:2" x14ac:dyDescent="0.3">
      <c r="A10" s="5" t="s">
        <v>23</v>
      </c>
      <c r="B10">
        <f>SUM(FinanaceOverview!L10:L23)</f>
        <v>2936816.9999999995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30E-FAD2-4262-BC8E-FA4103084399}">
  <dimension ref="A1:E13"/>
  <sheetViews>
    <sheetView workbookViewId="0">
      <selection activeCell="B1" sqref="B1:E1"/>
    </sheetView>
  </sheetViews>
  <sheetFormatPr defaultRowHeight="14.4" x14ac:dyDescent="0.3"/>
  <cols>
    <col min="3" max="3" width="9.5546875" bestFit="1" customWidth="1"/>
    <col min="5" max="5" width="16.44140625" bestFit="1" customWidth="1"/>
  </cols>
  <sheetData>
    <row r="1" spans="1:5" x14ac:dyDescent="0.3">
      <c r="A1" t="s">
        <v>6</v>
      </c>
      <c r="B1" t="s">
        <v>49</v>
      </c>
      <c r="C1" t="s">
        <v>50</v>
      </c>
      <c r="D1" t="s">
        <v>51</v>
      </c>
      <c r="E1" t="s">
        <v>52</v>
      </c>
    </row>
    <row r="2" spans="1:5" x14ac:dyDescent="0.3">
      <c r="A2" t="s">
        <v>53</v>
      </c>
      <c r="B2">
        <f ca="1">RANDBETWEEN(1000000,5000000)</f>
        <v>4624555</v>
      </c>
      <c r="C2">
        <f ca="1">RANDBETWEEN(1000000,5000000)</f>
        <v>3506608</v>
      </c>
      <c r="D2">
        <f ca="1">RANDBETWEEN(1,100)</f>
        <v>78</v>
      </c>
      <c r="E2">
        <f ca="1">RANDBETWEEN(10,100)</f>
        <v>74</v>
      </c>
    </row>
    <row r="3" spans="1:5" x14ac:dyDescent="0.3">
      <c r="A3" t="s">
        <v>54</v>
      </c>
      <c r="B3">
        <f ca="1">RANDBETWEEN(1000000,5000000)</f>
        <v>3902987</v>
      </c>
      <c r="C3">
        <f t="shared" ref="C3:C13" ca="1" si="0">RANDBETWEEN(1000000,5000000)</f>
        <v>3904578</v>
      </c>
      <c r="D3">
        <f t="shared" ref="D3:D13" ca="1" si="1">RANDBETWEEN(1,100)</f>
        <v>57</v>
      </c>
      <c r="E3">
        <f t="shared" ref="E3:E13" ca="1" si="2">RANDBETWEEN(10,100)</f>
        <v>24</v>
      </c>
    </row>
    <row r="4" spans="1:5" x14ac:dyDescent="0.3">
      <c r="A4" t="s">
        <v>55</v>
      </c>
      <c r="C4">
        <f t="shared" ca="1" si="0"/>
        <v>2649450</v>
      </c>
      <c r="D4">
        <f t="shared" ca="1" si="1"/>
        <v>58</v>
      </c>
      <c r="E4">
        <f t="shared" ca="1" si="2"/>
        <v>65</v>
      </c>
    </row>
    <row r="5" spans="1:5" x14ac:dyDescent="0.3">
      <c r="A5" t="s">
        <v>56</v>
      </c>
      <c r="C5">
        <f t="shared" ca="1" si="0"/>
        <v>4737697</v>
      </c>
      <c r="D5">
        <f t="shared" ca="1" si="1"/>
        <v>84</v>
      </c>
      <c r="E5">
        <f t="shared" ca="1" si="2"/>
        <v>98</v>
      </c>
    </row>
    <row r="6" spans="1:5" x14ac:dyDescent="0.3">
      <c r="A6" t="s">
        <v>11</v>
      </c>
      <c r="C6">
        <f t="shared" ca="1" si="0"/>
        <v>1931121</v>
      </c>
      <c r="D6">
        <f t="shared" ca="1" si="1"/>
        <v>34</v>
      </c>
      <c r="E6">
        <f t="shared" ca="1" si="2"/>
        <v>11</v>
      </c>
    </row>
    <row r="7" spans="1:5" x14ac:dyDescent="0.3">
      <c r="A7" t="s">
        <v>57</v>
      </c>
      <c r="C7">
        <f t="shared" ca="1" si="0"/>
        <v>1219575</v>
      </c>
      <c r="D7">
        <f t="shared" ca="1" si="1"/>
        <v>22</v>
      </c>
      <c r="E7">
        <f t="shared" ca="1" si="2"/>
        <v>82</v>
      </c>
    </row>
    <row r="8" spans="1:5" x14ac:dyDescent="0.3">
      <c r="A8" t="s">
        <v>58</v>
      </c>
      <c r="C8">
        <f t="shared" ca="1" si="0"/>
        <v>1062460</v>
      </c>
      <c r="D8">
        <f t="shared" ca="1" si="1"/>
        <v>18</v>
      </c>
      <c r="E8">
        <f t="shared" ca="1" si="2"/>
        <v>18</v>
      </c>
    </row>
    <row r="9" spans="1:5" x14ac:dyDescent="0.3">
      <c r="A9" t="s">
        <v>59</v>
      </c>
      <c r="C9">
        <f t="shared" ca="1" si="0"/>
        <v>3280349</v>
      </c>
      <c r="D9">
        <f t="shared" ca="1" si="1"/>
        <v>37</v>
      </c>
      <c r="E9">
        <f t="shared" ca="1" si="2"/>
        <v>10</v>
      </c>
    </row>
    <row r="10" spans="1:5" x14ac:dyDescent="0.3">
      <c r="A10" t="s">
        <v>60</v>
      </c>
      <c r="C10">
        <f t="shared" ca="1" si="0"/>
        <v>3807180</v>
      </c>
      <c r="D10">
        <f t="shared" ca="1" si="1"/>
        <v>34</v>
      </c>
      <c r="E10">
        <f t="shared" ca="1" si="2"/>
        <v>19</v>
      </c>
    </row>
    <row r="11" spans="1:5" x14ac:dyDescent="0.3">
      <c r="A11" t="s">
        <v>61</v>
      </c>
      <c r="C11">
        <f t="shared" ca="1" si="0"/>
        <v>4008479</v>
      </c>
      <c r="D11">
        <f t="shared" ca="1" si="1"/>
        <v>14</v>
      </c>
      <c r="E11">
        <f t="shared" ca="1" si="2"/>
        <v>60</v>
      </c>
    </row>
    <row r="12" spans="1:5" x14ac:dyDescent="0.3">
      <c r="A12" t="s">
        <v>62</v>
      </c>
      <c r="C12">
        <f t="shared" ca="1" si="0"/>
        <v>2792246</v>
      </c>
      <c r="D12">
        <f t="shared" ca="1" si="1"/>
        <v>83</v>
      </c>
      <c r="E12">
        <f t="shared" ca="1" si="2"/>
        <v>52</v>
      </c>
    </row>
    <row r="13" spans="1:5" x14ac:dyDescent="0.3">
      <c r="A13" t="s">
        <v>63</v>
      </c>
      <c r="C13">
        <f t="shared" ca="1" si="0"/>
        <v>3814779</v>
      </c>
      <c r="D13">
        <f t="shared" ca="1" si="1"/>
        <v>51</v>
      </c>
      <c r="E13">
        <f t="shared" ca="1" si="2"/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FinanaceOverview</vt:lpstr>
      <vt:lpstr>Assets&amp;Liabilities</vt:lpstr>
      <vt:lpstr>G&amp;A Expenses</vt:lpstr>
      <vt:lpstr>FinanceSum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AIV18AIV</dc:creator>
  <cp:lastModifiedBy>AIV18AIV</cp:lastModifiedBy>
  <dcterms:created xsi:type="dcterms:W3CDTF">2021-07-26T09:10:44Z</dcterms:created>
  <dcterms:modified xsi:type="dcterms:W3CDTF">2021-07-29T06:20:45Z</dcterms:modified>
</cp:coreProperties>
</file>