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o\OneDrive - ACCIONA S.A\00.Proyectos\03.ML Aplicado\00.Apuestas_Futbol\Liga Española\"/>
    </mc:Choice>
  </mc:AlternateContent>
  <xr:revisionPtr revIDLastSave="138" documentId="11_A0E0A86F4F4B39CAFFCCEE032B9C0A36A332717F" xr6:coauthVersionLast="45" xr6:coauthVersionMax="45" xr10:uidLastSave="{59EE0307-3F11-4735-9994-B99E1BC2B824}"/>
  <bookViews>
    <workbookView minimized="1" xWindow="7785" yWindow="9825" windowWidth="16920" windowHeight="7305" activeTab="5" xr2:uid="{00000000-000D-0000-FFFF-FFFF00000000}"/>
  </bookViews>
  <sheets>
    <sheet name="Jornada 20" sheetId="1" r:id="rId1"/>
    <sheet name="Jornada 21" sheetId="3" r:id="rId2"/>
    <sheet name="Jornada 22" sheetId="4" r:id="rId3"/>
    <sheet name="Jornada 23" sheetId="5" r:id="rId4"/>
    <sheet name="Jornada 24" sheetId="6" r:id="rId5"/>
    <sheet name="Jornada 25" sheetId="7" r:id="rId6"/>
  </sheets>
  <definedNames>
    <definedName name="_xlnm._FilterDatabase" localSheetId="1" hidden="1">'Jornada 21'!$A$1:$J$19</definedName>
    <definedName name="_xlnm._FilterDatabase" localSheetId="2" hidden="1">'Jornada 22'!$A$1:$J$19</definedName>
    <definedName name="_xlnm._FilterDatabase" localSheetId="3" hidden="1">'Jornada 23'!$A$1:$J$19</definedName>
    <definedName name="_xlnm._FilterDatabase" localSheetId="4" hidden="1">'Jornada 24'!$A$1:$J$19</definedName>
    <definedName name="_xlnm._FilterDatabase" localSheetId="5" hidden="1">'Jornada 25'!$A$1:$J$19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N2" i="7" s="1"/>
  <c r="O2" i="7" s="1"/>
  <c r="I10" i="7"/>
  <c r="I11" i="7"/>
  <c r="I12" i="7"/>
  <c r="I13" i="7"/>
  <c r="I14" i="7"/>
  <c r="I15" i="7"/>
  <c r="I16" i="7"/>
  <c r="I17" i="7"/>
  <c r="I18" i="7"/>
  <c r="I19" i="7"/>
  <c r="I3" i="7"/>
  <c r="M2" i="7"/>
  <c r="I2" i="7"/>
  <c r="N2" i="6"/>
  <c r="I18" i="6"/>
  <c r="I17" i="6"/>
  <c r="I7" i="6"/>
  <c r="I8" i="6"/>
  <c r="I10" i="6"/>
  <c r="I12" i="6"/>
  <c r="I13" i="6"/>
  <c r="I14" i="6"/>
  <c r="I15" i="6"/>
  <c r="I16" i="6"/>
  <c r="P2" i="7" l="1"/>
  <c r="I3" i="6"/>
  <c r="I2" i="6"/>
  <c r="I5" i="6"/>
  <c r="M2" i="6"/>
  <c r="O2" i="6" l="1"/>
  <c r="P2" i="6"/>
  <c r="I5" i="5"/>
  <c r="I13" i="5"/>
  <c r="I2" i="5"/>
  <c r="I9" i="5"/>
  <c r="I11" i="5"/>
  <c r="I15" i="5"/>
  <c r="I16" i="5"/>
  <c r="N2" i="5"/>
  <c r="N9" i="5"/>
  <c r="I3" i="5"/>
  <c r="I6" i="5"/>
  <c r="I7" i="5"/>
  <c r="I8" i="5"/>
  <c r="I10" i="5"/>
  <c r="I12" i="5"/>
  <c r="I14" i="5"/>
  <c r="I17" i="5"/>
  <c r="I4" i="5"/>
  <c r="M2" i="5"/>
  <c r="P2" i="5"/>
  <c r="O2" i="5"/>
  <c r="M2" i="3"/>
  <c r="M2" i="4"/>
  <c r="I20" i="4"/>
  <c r="I21" i="4"/>
  <c r="I22" i="4"/>
  <c r="I2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19" i="3"/>
  <c r="I17" i="3"/>
  <c r="I8" i="3"/>
  <c r="I5" i="3"/>
  <c r="I16" i="3"/>
  <c r="I11" i="3"/>
  <c r="I18" i="3"/>
  <c r="I15" i="3"/>
  <c r="I14" i="3"/>
  <c r="I13" i="3"/>
  <c r="I12" i="3"/>
  <c r="I10" i="3"/>
  <c r="I9" i="3"/>
  <c r="I6" i="3"/>
  <c r="I7" i="3"/>
  <c r="I3" i="3"/>
  <c r="N2" i="3"/>
  <c r="I4" i="3"/>
  <c r="I2" i="3"/>
  <c r="N2" i="1"/>
  <c r="J9" i="1"/>
  <c r="J7" i="1"/>
  <c r="J6" i="1"/>
  <c r="J4" i="1"/>
  <c r="J3" i="1"/>
  <c r="J5" i="1"/>
  <c r="J2" i="1"/>
  <c r="J8" i="1"/>
  <c r="O2" i="1"/>
  <c r="J10" i="1"/>
  <c r="J11" i="1"/>
  <c r="P2" i="3"/>
  <c r="O2" i="3"/>
  <c r="Q2" i="1"/>
  <c r="P2" i="1"/>
  <c r="N2" i="4"/>
  <c r="P2" i="4"/>
  <c r="O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tc={8FECDC8F-BD16-4B22-A487-52A654397CAE}</author>
    <author>tc={DFC2A98B-F9A8-49A2-92D4-59C5E76F2454}</author>
    <author>Iván Martín</author>
  </authors>
  <commentList>
    <comment ref="C10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KNN 11 partidos similares</t>
      </text>
    </comment>
    <comment ref="C1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knn 99 partidos similares</t>
      </text>
    </comment>
    <comment ref="C16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Iván Martín:</t>
        </r>
        <r>
          <rPr>
            <sz val="9"/>
            <color indexed="81"/>
            <rFont val="Tahoma"/>
            <charset val="1"/>
          </rPr>
          <t xml:space="preserve">
mashup- 
</t>
        </r>
        <r>
          <rPr>
            <b/>
            <sz val="9"/>
            <color indexed="81"/>
            <rFont val="Tahoma"/>
            <family val="2"/>
          </rPr>
          <t>goles knn  ML</t>
        </r>
        <r>
          <rPr>
            <sz val="9"/>
            <color indexed="81"/>
            <rFont val="Tahoma"/>
            <charset val="1"/>
          </rPr>
          <t xml:space="preserve">
0      11% 5%
1      31% 27%
2      27% 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Iván Martín</author>
  </authors>
  <commentList>
    <comment ref="I4" authorId="0" shapeId="0" xr:uid="{AE3CDEFD-1892-45DE-A4EA-B1536A825758}">
      <text>
        <r>
          <rPr>
            <b/>
            <sz val="9"/>
            <color indexed="81"/>
            <rFont val="Tahoma"/>
            <charset val="1"/>
          </rPr>
          <t>Iván Martín:</t>
        </r>
        <r>
          <rPr>
            <sz val="9"/>
            <color indexed="81"/>
            <rFont val="Tahoma"/>
            <charset val="1"/>
          </rPr>
          <t xml:space="preserve">
Cerrado antes de tiempo. Originalmente se ganaban 28. Si no lo hubiera cerrado hubiera sido mejor pero porque han anulado un gol en el 90… sino habria ganado 38€
</t>
        </r>
      </text>
    </comment>
  </commentList>
</comments>
</file>

<file path=xl/sharedStrings.xml><?xml version="1.0" encoding="utf-8"?>
<sst xmlns="http://schemas.openxmlformats.org/spreadsheetml/2006/main" count="457" uniqueCount="101">
  <si>
    <t>local</t>
  </si>
  <si>
    <t>visitante</t>
  </si>
  <si>
    <t>prediccion</t>
  </si>
  <si>
    <t>warning</t>
  </si>
  <si>
    <t>Mallorca</t>
  </si>
  <si>
    <t>Valencia</t>
  </si>
  <si>
    <t>Si, solo 21 registros</t>
  </si>
  <si>
    <t>P(predccion)</t>
  </si>
  <si>
    <t>Betis</t>
  </si>
  <si>
    <t>Real sociedad</t>
  </si>
  <si>
    <t>no</t>
  </si>
  <si>
    <t>Villarreal</t>
  </si>
  <si>
    <t>Espanyol</t>
  </si>
  <si>
    <t>si, solo 18 registros</t>
  </si>
  <si>
    <t>Atlhetic Club</t>
  </si>
  <si>
    <t>Celta de vigo</t>
  </si>
  <si>
    <t>Barcelona</t>
  </si>
  <si>
    <t>Granada</t>
  </si>
  <si>
    <t>si, solo 12 registros</t>
  </si>
  <si>
    <t>X goles o menos</t>
  </si>
  <si>
    <t>Eibar</t>
  </si>
  <si>
    <t>Atletico de Madrid</t>
  </si>
  <si>
    <t>Si, solo 5</t>
  </si>
  <si>
    <t>Apuesta</t>
  </si>
  <si>
    <t>mas de 1 gol</t>
  </si>
  <si>
    <t>paga a</t>
  </si>
  <si>
    <t>Apostado</t>
  </si>
  <si>
    <t>mas de 2 goles</t>
  </si>
  <si>
    <t>Menos de 3 goles</t>
  </si>
  <si>
    <t>Menos de 4 goles</t>
  </si>
  <si>
    <t>Ganancia esperada</t>
  </si>
  <si>
    <t>resultado</t>
  </si>
  <si>
    <t>2-0</t>
  </si>
  <si>
    <t>descripcion</t>
  </si>
  <si>
    <t>Más de 1 gol</t>
  </si>
  <si>
    <t>Exactamente</t>
  </si>
  <si>
    <t>3-0</t>
  </si>
  <si>
    <t>4-1</t>
  </si>
  <si>
    <t>Total Apostado</t>
  </si>
  <si>
    <t>Total Ganado</t>
  </si>
  <si>
    <t>Ganancias netas</t>
  </si>
  <si>
    <t>%</t>
  </si>
  <si>
    <t>1-2</t>
  </si>
  <si>
    <t>1-1</t>
  </si>
  <si>
    <t>Osasuna</t>
  </si>
  <si>
    <t>Levante</t>
  </si>
  <si>
    <t>Si, solo 12 resultado</t>
  </si>
  <si>
    <t>Athletic</t>
  </si>
  <si>
    <t>No</t>
  </si>
  <si>
    <t>Alavés</t>
  </si>
  <si>
    <t>Villareal</t>
  </si>
  <si>
    <t>Si, solo 10 resultados</t>
  </si>
  <si>
    <t xml:space="preserve">Menos de </t>
  </si>
  <si>
    <t>Sevilla</t>
  </si>
  <si>
    <t>Si, solo 9</t>
  </si>
  <si>
    <t>Leganes</t>
  </si>
  <si>
    <t>Si, solo 7</t>
  </si>
  <si>
    <t>Si, Solo 9</t>
  </si>
  <si>
    <t>Mas de</t>
  </si>
  <si>
    <t>Getafe</t>
  </si>
  <si>
    <t>Si, solo 11</t>
  </si>
  <si>
    <t>Real Sociedad</t>
  </si>
  <si>
    <t>Si, solo 19</t>
  </si>
  <si>
    <t>Valladolid</t>
  </si>
  <si>
    <t>Real Madrid</t>
  </si>
  <si>
    <t>+5€ apostados por promoción</t>
  </si>
  <si>
    <t>0-0</t>
  </si>
  <si>
    <t>1-0</t>
  </si>
  <si>
    <t>0-1</t>
  </si>
  <si>
    <t>Si, solo 12 encuentros</t>
  </si>
  <si>
    <t>P(predicción)</t>
  </si>
  <si>
    <t>Celta de Vigo</t>
  </si>
  <si>
    <t>Leganés</t>
  </si>
  <si>
    <t>Si, solo 2</t>
  </si>
  <si>
    <t>Sí, Solo 8</t>
  </si>
  <si>
    <t>Atletic de Bilbado</t>
  </si>
  <si>
    <t>Si, Solo 13</t>
  </si>
  <si>
    <t>si,solo 19</t>
  </si>
  <si>
    <t>Si, solo 12</t>
  </si>
  <si>
    <t>Tenerife</t>
  </si>
  <si>
    <t>Sporting de Gijon</t>
  </si>
  <si>
    <t>Si, solo 22</t>
  </si>
  <si>
    <t>Alaves</t>
  </si>
  <si>
    <t>si, solo 12</t>
  </si>
  <si>
    <t>Resultado</t>
  </si>
  <si>
    <t>Si, solo 13</t>
  </si>
  <si>
    <t>Las Palmas</t>
  </si>
  <si>
    <t>Cadiz</t>
  </si>
  <si>
    <t>Si, solo 15</t>
  </si>
  <si>
    <t>esperado…</t>
  </si>
  <si>
    <t>2-1</t>
  </si>
  <si>
    <t>2-3</t>
  </si>
  <si>
    <t>ml</t>
  </si>
  <si>
    <t>Atletico de madrid</t>
  </si>
  <si>
    <t>Numancia</t>
  </si>
  <si>
    <t>Oviedo</t>
  </si>
  <si>
    <t>Alcorcon</t>
  </si>
  <si>
    <t>Racing</t>
  </si>
  <si>
    <t>Sporting</t>
  </si>
  <si>
    <t>Rayo Vallecano</t>
  </si>
  <si>
    <t>Athletic de Bilbao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</si>
</sst>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5" fillId="4" borderId="2" applyNumberFormat="0" applyAlignment="0" applyProtection="0"/>
    <xf numFmtId="0" fontId="4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28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Fill="1"/>
    <xf numFmtId="0" fontId="3" fillId="0" borderId="1" xfId="3" applyAlignment="1">
      <alignment vertical="center"/>
    </xf>
    <xf numFmtId="0" fontId="3" fillId="0" borderId="1" xfId="3" applyAlignment="1">
      <alignment vertical="center" wrapText="1"/>
    </xf>
    <xf numFmtId="44" fontId="0" fillId="0" borderId="0" xfId="2" applyFont="1"/>
    <xf numFmtId="44" fontId="1" fillId="2" borderId="0" xfId="2" applyFont="1" applyFill="1"/>
    <xf numFmtId="44" fontId="4" fillId="3" borderId="0" xfId="2" applyFont="1" applyFill="1"/>
    <xf numFmtId="0" fontId="5" fillId="4" borderId="2" xfId="4" applyAlignment="1">
      <alignment vertical="center" wrapText="1"/>
    </xf>
    <xf numFmtId="44" fontId="1" fillId="2" borderId="0" xfId="1" applyNumberFormat="1"/>
    <xf numFmtId="49" fontId="0" fillId="0" borderId="0" xfId="0" quotePrefix="1" applyNumberFormat="1"/>
    <xf numFmtId="16" fontId="0" fillId="0" borderId="0" xfId="0" quotePrefix="1" applyNumberFormat="1"/>
    <xf numFmtId="44" fontId="4" fillId="3" borderId="0" xfId="5" applyNumberFormat="1"/>
    <xf numFmtId="44" fontId="7" fillId="0" borderId="0" xfId="6" applyNumberFormat="1"/>
    <xf numFmtId="9" fontId="7" fillId="0" borderId="0" xfId="6" applyNumberFormat="1"/>
    <xf numFmtId="9" fontId="0" fillId="0" borderId="0" xfId="0" applyNumberFormat="1" applyFill="1"/>
    <xf numFmtId="44" fontId="0" fillId="0" borderId="0" xfId="2" applyFont="1" applyFill="1"/>
    <xf numFmtId="49" fontId="0" fillId="0" borderId="0" xfId="0" applyNumberFormat="1" applyFill="1"/>
    <xf numFmtId="49" fontId="0" fillId="0" borderId="0" xfId="0" quotePrefix="1" applyNumberFormat="1" applyFill="1"/>
    <xf numFmtId="16" fontId="0" fillId="0" borderId="0" xfId="0" quotePrefix="1" applyNumberFormat="1" applyFill="1"/>
    <xf numFmtId="0" fontId="0" fillId="0" borderId="0" xfId="0" quotePrefix="1"/>
    <xf numFmtId="44" fontId="0" fillId="5" borderId="0" xfId="2" applyFont="1" applyFill="1"/>
    <xf numFmtId="6" fontId="0" fillId="5" borderId="0" xfId="0" quotePrefix="1" applyNumberFormat="1" applyFill="1"/>
    <xf numFmtId="0" fontId="0" fillId="0" borderId="0" xfId="0" quotePrefix="1" applyFill="1"/>
    <xf numFmtId="6" fontId="0" fillId="0" borderId="0" xfId="0" quotePrefix="1" applyNumberFormat="1" applyFill="1"/>
    <xf numFmtId="44" fontId="0" fillId="6" borderId="0" xfId="2" applyFont="1" applyFill="1"/>
    <xf numFmtId="44" fontId="11" fillId="7" borderId="0" xfId="7" applyNumberFormat="1"/>
  </cellXfs>
  <cellStyles count="8">
    <cellStyle name="Bad" xfId="5" builtinId="27"/>
    <cellStyle name="Calculation" xfId="4" builtinId="22"/>
    <cellStyle name="Currency" xfId="2" builtinId="4"/>
    <cellStyle name="Explanatory Text" xfId="6" builtinId="53"/>
    <cellStyle name="Good" xfId="1" builtinId="26"/>
    <cellStyle name="Heading 3" xfId="3" builtinId="18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van" id="{D2D8D327-264E-4119-BFAF-CFF3D03EB6E3}" userId="Iv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01-31T15:25:26.56" personId="{D2D8D327-264E-4119-BFAF-CFF3D03EB6E3}" id="{8FECDC8F-BD16-4B22-A487-52A654397CAE}">
    <text>KNN 11 partidos similares</text>
  </threadedComment>
  <threadedComment ref="C12" dT="2020-01-31T15:31:00.96" personId="{D2D8D327-264E-4119-BFAF-CFF3D03EB6E3}" id="{DFC2A98B-F9A8-49A2-92D4-59C5E76F2454}">
    <text>knn 99 partidos similares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opLeftCell="L1" workbookViewId="0">
      <selection activeCell="P7" sqref="P7"/>
    </sheetView>
  </sheetViews>
  <sheetFormatPr defaultColWidth="8.85546875" defaultRowHeight="15" x14ac:dyDescent="0.25"/>
  <cols>
    <col min="1" max="1" width="12.28515625" bestFit="1" customWidth="1"/>
    <col min="2" max="2" width="17.7109375" bestFit="1" customWidth="1"/>
    <col min="3" max="3" width="10.28515625" bestFit="1" customWidth="1"/>
    <col min="4" max="4" width="18.140625" bestFit="1" customWidth="1"/>
    <col min="5" max="5" width="12.28515625" bestFit="1" customWidth="1"/>
    <col min="6" max="6" width="15.42578125" bestFit="1" customWidth="1"/>
    <col min="7" max="7" width="16.42578125" bestFit="1" customWidth="1"/>
    <col min="8" max="8" width="9.42578125" bestFit="1" customWidth="1"/>
    <col min="9" max="9" width="7.42578125" bestFit="1" customWidth="1"/>
    <col min="10" max="10" width="13.7109375" customWidth="1"/>
    <col min="11" max="11" width="9.42578125" bestFit="1" customWidth="1"/>
    <col min="16" max="16" width="9.7109375" customWidth="1"/>
  </cols>
  <sheetData>
    <row r="1" spans="1:17" ht="40.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33</v>
      </c>
      <c r="G1" s="4" t="s">
        <v>23</v>
      </c>
      <c r="H1" s="4" t="s">
        <v>26</v>
      </c>
      <c r="I1" s="4" t="s">
        <v>25</v>
      </c>
      <c r="J1" s="5" t="s">
        <v>30</v>
      </c>
      <c r="K1" s="4" t="s">
        <v>31</v>
      </c>
      <c r="N1" s="9" t="s">
        <v>38</v>
      </c>
      <c r="O1" s="9" t="s">
        <v>39</v>
      </c>
      <c r="P1" s="9" t="s">
        <v>40</v>
      </c>
      <c r="Q1" s="9" t="s">
        <v>41</v>
      </c>
    </row>
    <row r="2" spans="1:17" x14ac:dyDescent="0.25">
      <c r="A2" s="3" t="s">
        <v>20</v>
      </c>
      <c r="B2" t="s">
        <v>21</v>
      </c>
      <c r="C2">
        <v>2</v>
      </c>
      <c r="D2" t="s">
        <v>22</v>
      </c>
      <c r="E2" s="1">
        <v>0.4</v>
      </c>
      <c r="G2" t="s">
        <v>24</v>
      </c>
      <c r="H2" s="6">
        <v>1</v>
      </c>
      <c r="I2" s="6">
        <v>1.44</v>
      </c>
      <c r="J2" s="7">
        <f>I2*H2</f>
        <v>1.44</v>
      </c>
      <c r="K2" t="s">
        <v>32</v>
      </c>
      <c r="N2" s="14">
        <f>SUM(H2:H11)</f>
        <v>17</v>
      </c>
      <c r="O2" s="14">
        <f>J2+J4+J5+J6+J8+J9</f>
        <v>25.310000000000002</v>
      </c>
      <c r="P2" s="14">
        <f>O2-N2</f>
        <v>8.3100000000000023</v>
      </c>
      <c r="Q2" s="15">
        <f>O2/N2-1</f>
        <v>0.48882352941176488</v>
      </c>
    </row>
    <row r="3" spans="1:17" x14ac:dyDescent="0.25">
      <c r="A3" s="3" t="s">
        <v>4</v>
      </c>
      <c r="B3" t="s">
        <v>5</v>
      </c>
      <c r="C3">
        <v>1.81</v>
      </c>
      <c r="D3" t="s">
        <v>6</v>
      </c>
      <c r="E3" s="1">
        <v>0.55000000000000004</v>
      </c>
      <c r="F3" t="s">
        <v>19</v>
      </c>
      <c r="G3" t="s">
        <v>28</v>
      </c>
      <c r="H3" s="6">
        <v>1</v>
      </c>
      <c r="I3" s="6">
        <v>1.9</v>
      </c>
      <c r="J3" s="8">
        <f t="shared" ref="J3:J11" si="0">I3*H3</f>
        <v>1.9</v>
      </c>
      <c r="K3" s="2" t="s">
        <v>37</v>
      </c>
    </row>
    <row r="4" spans="1:17" x14ac:dyDescent="0.25">
      <c r="A4" s="3" t="s">
        <v>4</v>
      </c>
      <c r="B4" t="s">
        <v>5</v>
      </c>
      <c r="C4">
        <v>1.81</v>
      </c>
      <c r="D4" t="s">
        <v>6</v>
      </c>
      <c r="E4" s="1">
        <v>0.55000000000000004</v>
      </c>
      <c r="F4" t="s">
        <v>19</v>
      </c>
      <c r="G4" t="s">
        <v>34</v>
      </c>
      <c r="H4" s="6">
        <v>1</v>
      </c>
      <c r="I4" s="6">
        <v>1.29</v>
      </c>
      <c r="J4" s="7">
        <f t="shared" ref="J4" si="1">I4*H4</f>
        <v>1.29</v>
      </c>
      <c r="K4" s="2" t="s">
        <v>37</v>
      </c>
    </row>
    <row r="5" spans="1:17" x14ac:dyDescent="0.25">
      <c r="A5" s="3" t="s">
        <v>8</v>
      </c>
      <c r="B5" t="s">
        <v>9</v>
      </c>
      <c r="C5">
        <v>3.49</v>
      </c>
      <c r="D5" t="s">
        <v>10</v>
      </c>
      <c r="E5" s="1">
        <v>0.82</v>
      </c>
      <c r="F5" t="s">
        <v>19</v>
      </c>
      <c r="G5" t="s">
        <v>27</v>
      </c>
      <c r="H5" s="6">
        <v>2</v>
      </c>
      <c r="I5" s="6">
        <v>1.66</v>
      </c>
      <c r="J5" s="7">
        <f t="shared" si="0"/>
        <v>3.32</v>
      </c>
      <c r="K5" t="s">
        <v>36</v>
      </c>
    </row>
    <row r="6" spans="1:17" x14ac:dyDescent="0.25">
      <c r="A6" s="3" t="s">
        <v>8</v>
      </c>
      <c r="B6" t="s">
        <v>9</v>
      </c>
      <c r="C6">
        <v>3.49</v>
      </c>
      <c r="D6" t="s">
        <v>10</v>
      </c>
      <c r="E6" s="1">
        <v>0.82</v>
      </c>
      <c r="F6" t="s">
        <v>35</v>
      </c>
      <c r="G6">
        <v>3</v>
      </c>
      <c r="H6" s="6">
        <v>2</v>
      </c>
      <c r="I6" s="6">
        <v>4.33</v>
      </c>
      <c r="J6" s="7">
        <f t="shared" ref="J6" si="2">I6*H6</f>
        <v>8.66</v>
      </c>
      <c r="K6" t="s">
        <v>36</v>
      </c>
    </row>
    <row r="7" spans="1:17" x14ac:dyDescent="0.25">
      <c r="A7" s="3" t="s">
        <v>8</v>
      </c>
      <c r="B7" t="s">
        <v>9</v>
      </c>
      <c r="C7">
        <v>3.49</v>
      </c>
      <c r="D7" t="s">
        <v>10</v>
      </c>
      <c r="E7" s="1">
        <v>0.82</v>
      </c>
      <c r="F7" t="s">
        <v>35</v>
      </c>
      <c r="G7">
        <v>4</v>
      </c>
      <c r="H7" s="6">
        <v>2</v>
      </c>
      <c r="I7" s="6">
        <v>5</v>
      </c>
      <c r="J7" s="8">
        <f t="shared" ref="J7" si="3">I7*H7</f>
        <v>10</v>
      </c>
      <c r="K7" t="s">
        <v>36</v>
      </c>
    </row>
    <row r="8" spans="1:17" x14ac:dyDescent="0.25">
      <c r="A8" s="3" t="s">
        <v>11</v>
      </c>
      <c r="B8" t="s">
        <v>12</v>
      </c>
      <c r="C8">
        <v>3.6</v>
      </c>
      <c r="D8" t="s">
        <v>13</v>
      </c>
      <c r="E8" s="1">
        <v>0.83</v>
      </c>
      <c r="F8" t="s">
        <v>19</v>
      </c>
      <c r="G8" t="s">
        <v>27</v>
      </c>
      <c r="H8" s="6">
        <v>2</v>
      </c>
      <c r="I8" s="6">
        <v>1.9</v>
      </c>
      <c r="J8" s="10">
        <f t="shared" si="0"/>
        <v>3.8</v>
      </c>
      <c r="K8" s="11" t="s">
        <v>42</v>
      </c>
    </row>
    <row r="9" spans="1:17" x14ac:dyDescent="0.25">
      <c r="A9" s="3" t="s">
        <v>14</v>
      </c>
      <c r="B9" t="s">
        <v>15</v>
      </c>
      <c r="C9">
        <v>2.16</v>
      </c>
      <c r="D9" t="s">
        <v>10</v>
      </c>
      <c r="E9" s="1">
        <v>0.5</v>
      </c>
      <c r="F9" t="s">
        <v>35</v>
      </c>
      <c r="G9">
        <v>2</v>
      </c>
      <c r="H9" s="6">
        <v>2</v>
      </c>
      <c r="I9" s="6">
        <v>3.4</v>
      </c>
      <c r="J9" s="10">
        <f t="shared" ref="J9" si="4">I9*H9</f>
        <v>6.8</v>
      </c>
      <c r="K9" s="12" t="s">
        <v>43</v>
      </c>
    </row>
    <row r="10" spans="1:17" x14ac:dyDescent="0.25">
      <c r="A10" s="3" t="s">
        <v>14</v>
      </c>
      <c r="B10" t="s">
        <v>15</v>
      </c>
      <c r="C10">
        <v>2.16</v>
      </c>
      <c r="D10" t="s">
        <v>10</v>
      </c>
      <c r="E10" s="1">
        <v>0.5</v>
      </c>
      <c r="F10" t="s">
        <v>35</v>
      </c>
      <c r="G10">
        <v>3</v>
      </c>
      <c r="H10" s="6">
        <v>2</v>
      </c>
      <c r="I10" s="6">
        <v>4.5</v>
      </c>
      <c r="J10" s="13">
        <f t="shared" si="0"/>
        <v>9</v>
      </c>
      <c r="K10" s="12" t="s">
        <v>43</v>
      </c>
    </row>
    <row r="11" spans="1:17" x14ac:dyDescent="0.25">
      <c r="A11" s="3" t="s">
        <v>16</v>
      </c>
      <c r="B11" t="s">
        <v>17</v>
      </c>
      <c r="C11">
        <v>2.4900000000000002</v>
      </c>
      <c r="D11" t="s">
        <v>18</v>
      </c>
      <c r="E11" s="1">
        <v>0.41</v>
      </c>
      <c r="F11" t="s">
        <v>19</v>
      </c>
      <c r="G11" t="s">
        <v>29</v>
      </c>
      <c r="H11" s="6">
        <v>2</v>
      </c>
      <c r="I11" s="6">
        <v>1.9</v>
      </c>
      <c r="J11" s="10">
        <f t="shared" si="0"/>
        <v>3.8</v>
      </c>
      <c r="K11" t="s">
        <v>32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opLeftCell="K1" workbookViewId="0">
      <selection activeCell="P2" sqref="P2"/>
    </sheetView>
  </sheetViews>
  <sheetFormatPr defaultColWidth="8.85546875" defaultRowHeight="15" x14ac:dyDescent="0.25"/>
  <cols>
    <col min="1" max="2" width="17.7109375" bestFit="1" customWidth="1"/>
    <col min="3" max="3" width="18.140625" bestFit="1" customWidth="1"/>
    <col min="4" max="4" width="12.28515625" bestFit="1" customWidth="1"/>
    <col min="5" max="5" width="15.42578125" bestFit="1" customWidth="1"/>
    <col min="6" max="6" width="8.28515625" bestFit="1" customWidth="1"/>
    <col min="7" max="7" width="9.42578125" bestFit="1" customWidth="1"/>
    <col min="8" max="8" width="8.28515625" bestFit="1" customWidth="1"/>
    <col min="9" max="9" width="13.7109375" customWidth="1"/>
    <col min="10" max="10" width="9.42578125" bestFit="1" customWidth="1"/>
    <col min="14" max="14" width="10.28515625" bestFit="1" customWidth="1"/>
    <col min="15" max="15" width="9.7109375" customWidth="1"/>
  </cols>
  <sheetData>
    <row r="1" spans="1:19" ht="40.5" customHeight="1" thickBot="1" x14ac:dyDescent="0.3">
      <c r="A1" s="4" t="s">
        <v>0</v>
      </c>
      <c r="B1" s="4" t="s">
        <v>1</v>
      </c>
      <c r="C1" s="4" t="s">
        <v>3</v>
      </c>
      <c r="D1" s="4" t="s">
        <v>7</v>
      </c>
      <c r="E1" s="4" t="s">
        <v>33</v>
      </c>
      <c r="F1" s="4" t="s">
        <v>23</v>
      </c>
      <c r="G1" s="4" t="s">
        <v>26</v>
      </c>
      <c r="H1" s="4" t="s">
        <v>25</v>
      </c>
      <c r="I1" s="5" t="s">
        <v>30</v>
      </c>
      <c r="J1" s="4" t="s">
        <v>31</v>
      </c>
      <c r="M1" s="9" t="s">
        <v>38</v>
      </c>
      <c r="N1" s="9" t="s">
        <v>39</v>
      </c>
      <c r="O1" s="9" t="s">
        <v>40</v>
      </c>
      <c r="P1" s="9" t="s">
        <v>41</v>
      </c>
    </row>
    <row r="2" spans="1:19" x14ac:dyDescent="0.25">
      <c r="A2" s="3" t="s">
        <v>44</v>
      </c>
      <c r="B2" t="s">
        <v>45</v>
      </c>
      <c r="C2" s="3" t="s">
        <v>46</v>
      </c>
      <c r="D2" s="16">
        <v>0.33</v>
      </c>
      <c r="E2" s="3" t="s">
        <v>35</v>
      </c>
      <c r="F2" s="3">
        <v>1</v>
      </c>
      <c r="G2" s="17">
        <v>1</v>
      </c>
      <c r="H2" s="17">
        <v>6</v>
      </c>
      <c r="I2" s="13">
        <f>G2*H2</f>
        <v>6</v>
      </c>
      <c r="J2" s="3" t="s">
        <v>32</v>
      </c>
      <c r="M2" s="14">
        <f>SUM(G2:G19)+20</f>
        <v>52.08</v>
      </c>
      <c r="N2" s="14">
        <f>I3+I5+I9+I12+I15+I17+I19</f>
        <v>104.91499999999999</v>
      </c>
      <c r="O2" s="14">
        <f>N2-M2</f>
        <v>52.834999999999994</v>
      </c>
      <c r="P2" s="15">
        <f>N2/M2-1</f>
        <v>1.0144969278033793</v>
      </c>
    </row>
    <row r="3" spans="1:19" x14ac:dyDescent="0.25">
      <c r="A3" s="3" t="s">
        <v>44</v>
      </c>
      <c r="B3" t="s">
        <v>45</v>
      </c>
      <c r="C3" s="3" t="s">
        <v>46</v>
      </c>
      <c r="D3" s="16">
        <v>0.25</v>
      </c>
      <c r="E3" s="3" t="s">
        <v>35</v>
      </c>
      <c r="F3" s="3">
        <v>2</v>
      </c>
      <c r="G3" s="17">
        <v>1</v>
      </c>
      <c r="H3" s="17">
        <v>4</v>
      </c>
      <c r="I3" s="10">
        <f t="shared" ref="I3:I18" si="0">G3*H3</f>
        <v>4</v>
      </c>
      <c r="J3" s="18" t="s">
        <v>32</v>
      </c>
    </row>
    <row r="4" spans="1:19" x14ac:dyDescent="0.25">
      <c r="A4" s="3" t="s">
        <v>44</v>
      </c>
      <c r="B4" t="s">
        <v>45</v>
      </c>
      <c r="C4" s="3" t="s">
        <v>46</v>
      </c>
      <c r="D4" s="16">
        <v>0.25</v>
      </c>
      <c r="E4" s="3" t="s">
        <v>35</v>
      </c>
      <c r="F4" s="3">
        <v>3</v>
      </c>
      <c r="G4" s="17">
        <v>1</v>
      </c>
      <c r="H4" s="17">
        <v>4</v>
      </c>
      <c r="I4" s="13">
        <f t="shared" si="0"/>
        <v>4</v>
      </c>
      <c r="J4" s="18" t="s">
        <v>32</v>
      </c>
    </row>
    <row r="5" spans="1:19" x14ac:dyDescent="0.25">
      <c r="A5" s="3" t="s">
        <v>12</v>
      </c>
      <c r="B5" t="s">
        <v>47</v>
      </c>
      <c r="C5" s="3" t="s">
        <v>48</v>
      </c>
      <c r="D5" s="16">
        <v>0.81</v>
      </c>
      <c r="E5" s="3" t="s">
        <v>35</v>
      </c>
      <c r="F5" s="3">
        <v>2</v>
      </c>
      <c r="G5" s="22">
        <v>3.5</v>
      </c>
      <c r="H5" s="17">
        <v>3.25</v>
      </c>
      <c r="I5" s="10">
        <f>G5*H5+5*G5-5</f>
        <v>23.875</v>
      </c>
      <c r="J5" s="20" t="s">
        <v>43</v>
      </c>
      <c r="S5" s="23" t="s">
        <v>65</v>
      </c>
    </row>
    <row r="6" spans="1:19" x14ac:dyDescent="0.25">
      <c r="A6" s="3" t="s">
        <v>12</v>
      </c>
      <c r="B6" t="s">
        <v>47</v>
      </c>
      <c r="C6" s="3" t="s">
        <v>48</v>
      </c>
      <c r="D6" s="16">
        <v>0.18</v>
      </c>
      <c r="E6" s="3" t="s">
        <v>35</v>
      </c>
      <c r="F6" s="3">
        <v>3</v>
      </c>
      <c r="G6" s="17">
        <v>1</v>
      </c>
      <c r="H6" s="17">
        <v>4.75</v>
      </c>
      <c r="I6" s="13">
        <f t="shared" si="0"/>
        <v>4.75</v>
      </c>
      <c r="J6" s="20" t="s">
        <v>42</v>
      </c>
    </row>
    <row r="7" spans="1:19" x14ac:dyDescent="0.25">
      <c r="A7" s="3" t="s">
        <v>5</v>
      </c>
      <c r="B7" t="s">
        <v>16</v>
      </c>
      <c r="C7" s="3" t="s">
        <v>48</v>
      </c>
      <c r="D7" s="16">
        <v>0.14000000000000001</v>
      </c>
      <c r="E7" s="3" t="s">
        <v>35</v>
      </c>
      <c r="F7" s="3">
        <v>3</v>
      </c>
      <c r="G7" s="17">
        <v>1</v>
      </c>
      <c r="H7" s="17">
        <v>4</v>
      </c>
      <c r="I7" s="13">
        <f t="shared" si="0"/>
        <v>4</v>
      </c>
      <c r="J7" s="3" t="s">
        <v>32</v>
      </c>
    </row>
    <row r="8" spans="1:19" x14ac:dyDescent="0.25">
      <c r="A8" s="3" t="s">
        <v>5</v>
      </c>
      <c r="B8" t="s">
        <v>16</v>
      </c>
      <c r="C8" s="3" t="s">
        <v>48</v>
      </c>
      <c r="D8" s="16">
        <v>0.86</v>
      </c>
      <c r="E8" s="3" t="s">
        <v>35</v>
      </c>
      <c r="F8" s="3">
        <v>4</v>
      </c>
      <c r="G8" s="22">
        <v>2.4500000000000002</v>
      </c>
      <c r="H8" s="17">
        <v>5</v>
      </c>
      <c r="I8" s="13">
        <f>G8*H8+5*H8-5</f>
        <v>32.25</v>
      </c>
      <c r="J8" s="19" t="s">
        <v>32</v>
      </c>
    </row>
    <row r="9" spans="1:19" x14ac:dyDescent="0.25">
      <c r="A9" s="3" t="s">
        <v>49</v>
      </c>
      <c r="B9" t="s">
        <v>50</v>
      </c>
      <c r="C9" s="3" t="s">
        <v>51</v>
      </c>
      <c r="D9" s="16">
        <v>0.84</v>
      </c>
      <c r="E9" s="3" t="s">
        <v>52</v>
      </c>
      <c r="F9" s="3">
        <v>4</v>
      </c>
      <c r="G9" s="17">
        <v>2</v>
      </c>
      <c r="H9" s="17">
        <v>1.3</v>
      </c>
      <c r="I9" s="10">
        <f t="shared" si="0"/>
        <v>2.6</v>
      </c>
      <c r="J9" s="20" t="s">
        <v>42</v>
      </c>
    </row>
    <row r="10" spans="1:19" x14ac:dyDescent="0.25">
      <c r="A10" s="3" t="s">
        <v>53</v>
      </c>
      <c r="B10" t="s">
        <v>17</v>
      </c>
      <c r="C10" s="3" t="s">
        <v>54</v>
      </c>
      <c r="D10" s="16">
        <v>0.52</v>
      </c>
      <c r="E10" s="3" t="s">
        <v>35</v>
      </c>
      <c r="F10" s="3">
        <v>3</v>
      </c>
      <c r="G10" s="17">
        <v>2</v>
      </c>
      <c r="H10" s="17">
        <v>4</v>
      </c>
      <c r="I10" s="13">
        <f t="shared" si="0"/>
        <v>8</v>
      </c>
      <c r="J10" s="20"/>
    </row>
    <row r="11" spans="1:19" x14ac:dyDescent="0.25">
      <c r="A11" s="3" t="s">
        <v>53</v>
      </c>
      <c r="B11" t="s">
        <v>17</v>
      </c>
      <c r="C11" s="3" t="s">
        <v>54</v>
      </c>
      <c r="D11" s="16">
        <v>0.33</v>
      </c>
      <c r="E11" s="3" t="s">
        <v>35</v>
      </c>
      <c r="F11" s="3">
        <v>4</v>
      </c>
      <c r="G11" s="17">
        <v>1</v>
      </c>
      <c r="H11" s="17">
        <v>6</v>
      </c>
      <c r="I11" s="13">
        <f t="shared" ref="I11" si="1">G11*H11</f>
        <v>6</v>
      </c>
      <c r="J11" s="20"/>
    </row>
    <row r="12" spans="1:19" x14ac:dyDescent="0.25">
      <c r="A12" s="3" t="s">
        <v>21</v>
      </c>
      <c r="B12" t="s">
        <v>55</v>
      </c>
      <c r="C12" s="3" t="s">
        <v>56</v>
      </c>
      <c r="D12" s="16">
        <v>1</v>
      </c>
      <c r="E12" s="3" t="s">
        <v>52</v>
      </c>
      <c r="F12" s="3">
        <v>4</v>
      </c>
      <c r="G12" s="17">
        <v>2</v>
      </c>
      <c r="H12" s="17">
        <v>1.22</v>
      </c>
      <c r="I12" s="10">
        <f t="shared" si="0"/>
        <v>2.44</v>
      </c>
      <c r="J12" s="24" t="s">
        <v>66</v>
      </c>
    </row>
    <row r="13" spans="1:19" x14ac:dyDescent="0.25">
      <c r="A13" s="3" t="s">
        <v>15</v>
      </c>
      <c r="B13" t="s">
        <v>20</v>
      </c>
      <c r="C13" s="3" t="s">
        <v>57</v>
      </c>
      <c r="D13" s="16">
        <v>0.84</v>
      </c>
      <c r="E13" s="3" t="s">
        <v>58</v>
      </c>
      <c r="F13" s="3">
        <v>1</v>
      </c>
      <c r="G13" s="17">
        <v>2</v>
      </c>
      <c r="H13" s="17">
        <v>1.33</v>
      </c>
      <c r="I13" s="13">
        <f t="shared" si="0"/>
        <v>2.66</v>
      </c>
      <c r="J13" s="21" t="s">
        <v>66</v>
      </c>
    </row>
    <row r="14" spans="1:19" x14ac:dyDescent="0.25">
      <c r="A14" s="3" t="s">
        <v>59</v>
      </c>
      <c r="B14" t="s">
        <v>8</v>
      </c>
      <c r="C14" s="3" t="s">
        <v>60</v>
      </c>
      <c r="D14" s="16">
        <v>0.47</v>
      </c>
      <c r="E14" s="3" t="s">
        <v>35</v>
      </c>
      <c r="F14" s="3">
        <v>2</v>
      </c>
      <c r="G14" s="17">
        <v>2</v>
      </c>
      <c r="H14" s="17">
        <v>3.4</v>
      </c>
      <c r="I14" s="13">
        <f t="shared" si="0"/>
        <v>6.8</v>
      </c>
      <c r="J14" s="21" t="s">
        <v>67</v>
      </c>
    </row>
    <row r="15" spans="1:19" x14ac:dyDescent="0.25">
      <c r="A15" s="3" t="s">
        <v>59</v>
      </c>
      <c r="B15" t="s">
        <v>8</v>
      </c>
      <c r="C15" s="3" t="s">
        <v>60</v>
      </c>
      <c r="D15" s="16">
        <v>0.48</v>
      </c>
      <c r="E15" s="3" t="s">
        <v>35</v>
      </c>
      <c r="F15" s="3">
        <v>1</v>
      </c>
      <c r="G15" s="17">
        <v>2</v>
      </c>
      <c r="H15" s="17">
        <v>4</v>
      </c>
      <c r="I15" s="10">
        <f t="shared" si="0"/>
        <v>8</v>
      </c>
      <c r="J15" s="21" t="s">
        <v>67</v>
      </c>
    </row>
    <row r="16" spans="1:19" x14ac:dyDescent="0.25">
      <c r="A16" s="3" t="s">
        <v>61</v>
      </c>
      <c r="B16" t="s">
        <v>4</v>
      </c>
      <c r="C16" s="3" t="s">
        <v>62</v>
      </c>
      <c r="D16" s="16">
        <v>7.0000000000000007E-2</v>
      </c>
      <c r="E16" s="3" t="s">
        <v>35</v>
      </c>
      <c r="F16" s="3">
        <v>2</v>
      </c>
      <c r="G16" s="17">
        <v>1.1299999999999999</v>
      </c>
      <c r="H16" s="17">
        <v>4</v>
      </c>
      <c r="I16" s="13">
        <f t="shared" ref="I16" si="2">G16*H16</f>
        <v>4.5199999999999996</v>
      </c>
      <c r="J16" s="21" t="s">
        <v>36</v>
      </c>
    </row>
    <row r="17" spans="1:10" x14ac:dyDescent="0.25">
      <c r="A17" s="3" t="s">
        <v>61</v>
      </c>
      <c r="B17" t="s">
        <v>4</v>
      </c>
      <c r="C17" s="3" t="s">
        <v>62</v>
      </c>
      <c r="D17" s="16">
        <v>0.92</v>
      </c>
      <c r="E17" s="3" t="s">
        <v>35</v>
      </c>
      <c r="F17" s="3">
        <v>3</v>
      </c>
      <c r="G17" s="22">
        <v>3</v>
      </c>
      <c r="H17" s="17">
        <v>4</v>
      </c>
      <c r="I17" s="10">
        <f>G17*H17+5*H17-5</f>
        <v>27</v>
      </c>
      <c r="J17" s="21" t="s">
        <v>36</v>
      </c>
    </row>
    <row r="18" spans="1:10" x14ac:dyDescent="0.25">
      <c r="A18" s="3" t="s">
        <v>63</v>
      </c>
      <c r="B18" t="s">
        <v>64</v>
      </c>
      <c r="C18" s="3" t="s">
        <v>48</v>
      </c>
      <c r="D18" s="16">
        <v>0.17</v>
      </c>
      <c r="E18" s="3" t="s">
        <v>35</v>
      </c>
      <c r="F18" s="3">
        <v>2</v>
      </c>
      <c r="G18" s="17">
        <v>2</v>
      </c>
      <c r="H18" s="17">
        <v>4</v>
      </c>
      <c r="I18" s="13">
        <f t="shared" si="0"/>
        <v>8</v>
      </c>
      <c r="J18" s="21" t="s">
        <v>68</v>
      </c>
    </row>
    <row r="19" spans="1:10" x14ac:dyDescent="0.25">
      <c r="A19" s="3" t="s">
        <v>63</v>
      </c>
      <c r="B19" t="s">
        <v>64</v>
      </c>
      <c r="C19" s="3" t="s">
        <v>48</v>
      </c>
      <c r="D19" s="16">
        <v>0.8</v>
      </c>
      <c r="E19" s="3" t="s">
        <v>35</v>
      </c>
      <c r="F19" s="3">
        <v>1</v>
      </c>
      <c r="G19" s="22">
        <v>2</v>
      </c>
      <c r="H19" s="17">
        <v>6</v>
      </c>
      <c r="I19" s="10">
        <f>G19*H19+5*H19-5</f>
        <v>37</v>
      </c>
      <c r="J19" s="21" t="s">
        <v>68</v>
      </c>
    </row>
  </sheetData>
  <autoFilter ref="A1:J19" xr:uid="{00000000-0009-0000-0000-000001000000}"/>
  <phoneticPr fontId="6" type="noConversion"/>
  <pageMargins left="0.7" right="0.7" top="0.75" bottom="0.75" header="0.3" footer="0.3"/>
  <pageSetup paperSize="9" orientation="portrait" horizontalDpi="300" verticalDpi="300" r:id="rId1"/>
  <ignoredErrors>
    <ignoredError sqref="I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topLeftCell="M1" workbookViewId="0">
      <selection activeCell="L20" sqref="L20"/>
    </sheetView>
  </sheetViews>
  <sheetFormatPr defaultColWidth="8.85546875" defaultRowHeight="15" x14ac:dyDescent="0.25"/>
  <cols>
    <col min="1" max="2" width="17.7109375" bestFit="1" customWidth="1"/>
    <col min="3" max="3" width="20.42578125" bestFit="1" customWidth="1"/>
    <col min="4" max="4" width="14.42578125" bestFit="1" customWidth="1"/>
    <col min="5" max="5" width="15.42578125" bestFit="1" customWidth="1"/>
    <col min="6" max="6" width="8.28515625" bestFit="1" customWidth="1"/>
    <col min="7" max="7" width="9.42578125" bestFit="1" customWidth="1"/>
    <col min="8" max="8" width="8.28515625" bestFit="1" customWidth="1"/>
    <col min="9" max="9" width="13.7109375" customWidth="1"/>
    <col min="10" max="10" width="9.42578125" bestFit="1" customWidth="1"/>
    <col min="13" max="13" width="12" bestFit="1" customWidth="1"/>
    <col min="14" max="14" width="10.28515625" bestFit="1" customWidth="1"/>
    <col min="15" max="15" width="9.7109375" customWidth="1"/>
    <col min="17" max="17" width="12" bestFit="1" customWidth="1"/>
  </cols>
  <sheetData>
    <row r="1" spans="1:19" ht="40.5" customHeight="1" thickBot="1" x14ac:dyDescent="0.3">
      <c r="A1" s="4" t="s">
        <v>0</v>
      </c>
      <c r="B1" s="4" t="s">
        <v>1</v>
      </c>
      <c r="C1" s="4" t="s">
        <v>3</v>
      </c>
      <c r="D1" s="4" t="s">
        <v>70</v>
      </c>
      <c r="E1" s="4" t="s">
        <v>33</v>
      </c>
      <c r="F1" s="4" t="s">
        <v>23</v>
      </c>
      <c r="G1" s="4" t="s">
        <v>26</v>
      </c>
      <c r="H1" s="4" t="s">
        <v>25</v>
      </c>
      <c r="I1" s="5" t="s">
        <v>30</v>
      </c>
      <c r="J1" s="4" t="s">
        <v>31</v>
      </c>
      <c r="M1" s="9" t="s">
        <v>38</v>
      </c>
      <c r="N1" s="9" t="s">
        <v>39</v>
      </c>
      <c r="O1" s="9" t="s">
        <v>40</v>
      </c>
      <c r="P1" s="9" t="s">
        <v>41</v>
      </c>
    </row>
    <row r="2" spans="1:19" x14ac:dyDescent="0.25">
      <c r="A2" s="3" t="s">
        <v>17</v>
      </c>
      <c r="B2" s="3" t="s">
        <v>12</v>
      </c>
      <c r="C2" s="3" t="s">
        <v>69</v>
      </c>
      <c r="D2" s="16">
        <v>0.89</v>
      </c>
      <c r="E2" s="3" t="s">
        <v>35</v>
      </c>
      <c r="F2" s="3">
        <v>2</v>
      </c>
      <c r="G2" s="17">
        <v>7</v>
      </c>
      <c r="H2" s="17">
        <v>3.4</v>
      </c>
      <c r="I2" s="13">
        <f>H2*G2</f>
        <v>23.8</v>
      </c>
      <c r="J2" s="3"/>
      <c r="M2" s="14">
        <f>SUM(G2:G23)</f>
        <v>110</v>
      </c>
      <c r="N2" s="14">
        <f>I13+I17+I20+I22</f>
        <v>91.65</v>
      </c>
      <c r="O2" s="14">
        <f>N2-M2</f>
        <v>-18.349999999999994</v>
      </c>
      <c r="P2" s="15">
        <f>N2/M2-1</f>
        <v>-0.16681818181818175</v>
      </c>
    </row>
    <row r="3" spans="1:19" x14ac:dyDescent="0.25">
      <c r="A3" s="3" t="s">
        <v>17</v>
      </c>
      <c r="B3" s="3" t="s">
        <v>12</v>
      </c>
      <c r="C3" s="3" t="s">
        <v>69</v>
      </c>
      <c r="D3" s="16">
        <v>0.11</v>
      </c>
      <c r="E3" s="3" t="s">
        <v>35</v>
      </c>
      <c r="F3" s="3">
        <v>1</v>
      </c>
      <c r="G3" s="17">
        <v>3</v>
      </c>
      <c r="H3" s="17">
        <v>4</v>
      </c>
      <c r="I3" s="13">
        <f t="shared" ref="I3:I23" si="0">H3*G3</f>
        <v>12</v>
      </c>
      <c r="J3" s="18"/>
    </row>
    <row r="4" spans="1:19" x14ac:dyDescent="0.25">
      <c r="A4" s="3" t="s">
        <v>64</v>
      </c>
      <c r="B4" s="3" t="s">
        <v>21</v>
      </c>
      <c r="C4" s="3" t="s">
        <v>48</v>
      </c>
      <c r="D4" s="16">
        <v>0.77</v>
      </c>
      <c r="E4" s="3" t="s">
        <v>35</v>
      </c>
      <c r="F4" s="3">
        <v>3</v>
      </c>
      <c r="G4" s="17">
        <v>7</v>
      </c>
      <c r="H4" s="17">
        <v>4.33</v>
      </c>
      <c r="I4" s="13">
        <f t="shared" si="0"/>
        <v>30.310000000000002</v>
      </c>
      <c r="J4" s="18"/>
    </row>
    <row r="5" spans="1:19" x14ac:dyDescent="0.25">
      <c r="A5" s="3" t="s">
        <v>64</v>
      </c>
      <c r="B5" s="3" t="s">
        <v>21</v>
      </c>
      <c r="C5" s="3" t="s">
        <v>48</v>
      </c>
      <c r="D5" s="16">
        <v>0.19</v>
      </c>
      <c r="E5" s="3" t="s">
        <v>35</v>
      </c>
      <c r="F5" s="3">
        <v>2</v>
      </c>
      <c r="G5" s="17">
        <v>3</v>
      </c>
      <c r="H5" s="17">
        <v>3.5</v>
      </c>
      <c r="I5" s="13">
        <f t="shared" si="0"/>
        <v>10.5</v>
      </c>
      <c r="J5" s="20"/>
      <c r="S5" s="25"/>
    </row>
    <row r="6" spans="1:19" x14ac:dyDescent="0.25">
      <c r="A6" s="3" t="s">
        <v>4</v>
      </c>
      <c r="B6" s="3" t="s">
        <v>63</v>
      </c>
      <c r="C6" s="3" t="s">
        <v>48</v>
      </c>
      <c r="D6" s="16">
        <v>0.54</v>
      </c>
      <c r="E6" s="3" t="s">
        <v>35</v>
      </c>
      <c r="F6" s="3">
        <v>3</v>
      </c>
      <c r="G6" s="17">
        <v>6</v>
      </c>
      <c r="H6" s="17">
        <v>4.33</v>
      </c>
      <c r="I6" s="13">
        <f t="shared" si="0"/>
        <v>25.98</v>
      </c>
      <c r="J6" s="20"/>
    </row>
    <row r="7" spans="1:19" x14ac:dyDescent="0.25">
      <c r="A7" s="3" t="s">
        <v>4</v>
      </c>
      <c r="B7" s="3" t="s">
        <v>63</v>
      </c>
      <c r="C7" s="3" t="s">
        <v>48</v>
      </c>
      <c r="D7" s="16">
        <v>0.43</v>
      </c>
      <c r="E7" s="3" t="s">
        <v>35</v>
      </c>
      <c r="F7" s="3">
        <v>2</v>
      </c>
      <c r="G7" s="17">
        <v>4</v>
      </c>
      <c r="H7" s="17">
        <v>3.4</v>
      </c>
      <c r="I7" s="13">
        <f t="shared" si="0"/>
        <v>13.6</v>
      </c>
      <c r="J7" s="3"/>
    </row>
    <row r="8" spans="1:19" x14ac:dyDescent="0.25">
      <c r="A8" s="3" t="s">
        <v>5</v>
      </c>
      <c r="B8" s="3" t="s">
        <v>71</v>
      </c>
      <c r="C8" s="3" t="s">
        <v>48</v>
      </c>
      <c r="D8" s="16">
        <v>0.62</v>
      </c>
      <c r="E8" s="3" t="s">
        <v>35</v>
      </c>
      <c r="F8" s="3">
        <v>3</v>
      </c>
      <c r="G8" s="17">
        <v>6</v>
      </c>
      <c r="H8" s="17">
        <v>4</v>
      </c>
      <c r="I8" s="13">
        <f t="shared" si="0"/>
        <v>24</v>
      </c>
      <c r="J8" s="19"/>
    </row>
    <row r="9" spans="1:19" x14ac:dyDescent="0.25">
      <c r="A9" s="3" t="s">
        <v>5</v>
      </c>
      <c r="B9" s="3" t="s">
        <v>71</v>
      </c>
      <c r="C9" s="3" t="s">
        <v>48</v>
      </c>
      <c r="D9" s="16">
        <v>0.37</v>
      </c>
      <c r="E9" s="3" t="s">
        <v>35</v>
      </c>
      <c r="F9" s="3">
        <v>2</v>
      </c>
      <c r="G9" s="17">
        <v>4</v>
      </c>
      <c r="H9" s="17">
        <v>3.6</v>
      </c>
      <c r="I9" s="13">
        <f t="shared" si="0"/>
        <v>14.4</v>
      </c>
      <c r="J9" s="20"/>
    </row>
    <row r="10" spans="1:19" x14ac:dyDescent="0.25">
      <c r="A10" s="3" t="s">
        <v>72</v>
      </c>
      <c r="B10" s="3" t="s">
        <v>9</v>
      </c>
      <c r="C10" s="3" t="s">
        <v>73</v>
      </c>
      <c r="D10" s="16">
        <v>0.45</v>
      </c>
      <c r="E10" s="3" t="s">
        <v>35</v>
      </c>
      <c r="F10" s="3">
        <v>0</v>
      </c>
      <c r="G10" s="17">
        <v>6</v>
      </c>
      <c r="H10" s="17">
        <v>8</v>
      </c>
      <c r="I10" s="13">
        <f>H10*G10</f>
        <v>48</v>
      </c>
      <c r="J10" s="20"/>
    </row>
    <row r="11" spans="1:19" x14ac:dyDescent="0.25">
      <c r="A11" s="3" t="s">
        <v>72</v>
      </c>
      <c r="B11" s="3" t="s">
        <v>9</v>
      </c>
      <c r="C11" s="3" t="s">
        <v>73</v>
      </c>
      <c r="D11" s="16">
        <v>0.36</v>
      </c>
      <c r="E11" s="3" t="s">
        <v>35</v>
      </c>
      <c r="F11" s="3">
        <v>1</v>
      </c>
      <c r="G11" s="17">
        <v>4</v>
      </c>
      <c r="H11" s="17">
        <v>4.33</v>
      </c>
      <c r="I11" s="13">
        <f>H11*G11</f>
        <v>17.32</v>
      </c>
      <c r="J11" s="20"/>
    </row>
    <row r="12" spans="1:19" x14ac:dyDescent="0.25">
      <c r="A12" s="3" t="s">
        <v>20</v>
      </c>
      <c r="B12" s="3" t="s">
        <v>8</v>
      </c>
      <c r="C12" s="3" t="s">
        <v>74</v>
      </c>
      <c r="D12" s="16">
        <v>0.28000000000000003</v>
      </c>
      <c r="E12" s="3" t="s">
        <v>35</v>
      </c>
      <c r="F12" s="3">
        <v>1</v>
      </c>
      <c r="G12" s="17">
        <v>5</v>
      </c>
      <c r="H12" s="17">
        <v>5</v>
      </c>
      <c r="I12" s="13">
        <f t="shared" si="0"/>
        <v>25</v>
      </c>
      <c r="J12" s="24"/>
    </row>
    <row r="13" spans="1:19" x14ac:dyDescent="0.25">
      <c r="A13" s="3" t="s">
        <v>20</v>
      </c>
      <c r="B13" s="3" t="s">
        <v>8</v>
      </c>
      <c r="C13" s="3" t="s">
        <v>74</v>
      </c>
      <c r="D13" s="16">
        <v>0.27</v>
      </c>
      <c r="E13" s="3" t="s">
        <v>35</v>
      </c>
      <c r="F13" s="3">
        <v>2</v>
      </c>
      <c r="G13" s="17">
        <v>5</v>
      </c>
      <c r="H13" s="17">
        <v>3.6</v>
      </c>
      <c r="I13" s="10">
        <f t="shared" si="0"/>
        <v>18</v>
      </c>
      <c r="J13" s="24"/>
    </row>
    <row r="14" spans="1:19" x14ac:dyDescent="0.25">
      <c r="A14" s="3" t="s">
        <v>75</v>
      </c>
      <c r="B14" s="3" t="s">
        <v>59</v>
      </c>
      <c r="C14" s="3" t="s">
        <v>76</v>
      </c>
      <c r="D14" s="16">
        <v>0.27</v>
      </c>
      <c r="E14" s="3" t="s">
        <v>35</v>
      </c>
      <c r="F14" s="3">
        <v>3</v>
      </c>
      <c r="G14" s="17">
        <v>5</v>
      </c>
      <c r="H14" s="17">
        <v>5</v>
      </c>
      <c r="I14" s="13">
        <f t="shared" si="0"/>
        <v>25</v>
      </c>
      <c r="J14" s="24"/>
    </row>
    <row r="15" spans="1:19" x14ac:dyDescent="0.25">
      <c r="A15" s="3" t="s">
        <v>75</v>
      </c>
      <c r="B15" s="3" t="s">
        <v>59</v>
      </c>
      <c r="C15" s="3" t="s">
        <v>76</v>
      </c>
      <c r="D15" s="16">
        <v>0.4</v>
      </c>
      <c r="E15" s="3" t="s">
        <v>35</v>
      </c>
      <c r="F15" s="3">
        <v>4</v>
      </c>
      <c r="G15" s="17">
        <v>5</v>
      </c>
      <c r="H15" s="17">
        <v>9</v>
      </c>
      <c r="I15" s="13">
        <f t="shared" si="0"/>
        <v>45</v>
      </c>
      <c r="J15" s="24"/>
    </row>
    <row r="16" spans="1:19" x14ac:dyDescent="0.25">
      <c r="A16" s="3" t="s">
        <v>53</v>
      </c>
      <c r="B16" s="3" t="s">
        <v>49</v>
      </c>
      <c r="C16" s="3" t="s">
        <v>60</v>
      </c>
      <c r="D16" s="16">
        <v>0.28999999999999998</v>
      </c>
      <c r="E16" s="3" t="s">
        <v>35</v>
      </c>
      <c r="F16" s="3">
        <v>1</v>
      </c>
      <c r="G16" s="17">
        <v>5</v>
      </c>
      <c r="H16" s="17">
        <v>5</v>
      </c>
      <c r="I16" s="13">
        <f t="shared" si="0"/>
        <v>25</v>
      </c>
      <c r="J16" s="24"/>
    </row>
    <row r="17" spans="1:10" x14ac:dyDescent="0.25">
      <c r="A17" s="3" t="s">
        <v>53</v>
      </c>
      <c r="B17" s="3" t="s">
        <v>49</v>
      </c>
      <c r="C17" s="3" t="s">
        <v>60</v>
      </c>
      <c r="D17" s="16">
        <v>0.31</v>
      </c>
      <c r="E17" s="3" t="s">
        <v>35</v>
      </c>
      <c r="F17" s="3">
        <v>2</v>
      </c>
      <c r="G17" s="17">
        <v>5</v>
      </c>
      <c r="H17" s="17">
        <v>3.75</v>
      </c>
      <c r="I17" s="10">
        <f t="shared" si="0"/>
        <v>18.75</v>
      </c>
      <c r="J17" s="24"/>
    </row>
    <row r="18" spans="1:10" x14ac:dyDescent="0.25">
      <c r="A18" s="3" t="s">
        <v>11</v>
      </c>
      <c r="B18" s="3" t="s">
        <v>44</v>
      </c>
      <c r="C18" s="3" t="s">
        <v>77</v>
      </c>
      <c r="D18" s="16">
        <v>0.25</v>
      </c>
      <c r="E18" s="3" t="s">
        <v>35</v>
      </c>
      <c r="F18" s="3">
        <v>2</v>
      </c>
      <c r="G18" s="17">
        <v>5</v>
      </c>
      <c r="H18" s="17">
        <v>4</v>
      </c>
      <c r="I18" s="13">
        <f t="shared" si="0"/>
        <v>20</v>
      </c>
      <c r="J18" s="24"/>
    </row>
    <row r="19" spans="1:10" x14ac:dyDescent="0.25">
      <c r="A19" s="3" t="s">
        <v>11</v>
      </c>
      <c r="B19" s="3" t="s">
        <v>44</v>
      </c>
      <c r="C19" s="3" t="s">
        <v>77</v>
      </c>
      <c r="D19" s="16">
        <v>0.31</v>
      </c>
      <c r="E19" s="3" t="s">
        <v>35</v>
      </c>
      <c r="F19" s="3">
        <v>3</v>
      </c>
      <c r="G19" s="17">
        <v>5</v>
      </c>
      <c r="H19" s="17">
        <v>4</v>
      </c>
      <c r="I19" s="13">
        <f t="shared" si="0"/>
        <v>20</v>
      </c>
      <c r="J19" s="24"/>
    </row>
    <row r="20" spans="1:10" x14ac:dyDescent="0.25">
      <c r="A20" t="s">
        <v>16</v>
      </c>
      <c r="B20" t="s">
        <v>45</v>
      </c>
      <c r="C20" t="s">
        <v>78</v>
      </c>
      <c r="D20" s="16">
        <v>0.38</v>
      </c>
      <c r="E20" s="3" t="s">
        <v>35</v>
      </c>
      <c r="F20" s="3">
        <v>3</v>
      </c>
      <c r="G20" s="17">
        <v>5</v>
      </c>
      <c r="H20" s="17">
        <v>4.33</v>
      </c>
      <c r="I20" s="10">
        <f t="shared" si="0"/>
        <v>21.65</v>
      </c>
    </row>
    <row r="21" spans="1:10" x14ac:dyDescent="0.25">
      <c r="A21" t="s">
        <v>16</v>
      </c>
      <c r="B21" t="s">
        <v>45</v>
      </c>
      <c r="C21" t="s">
        <v>78</v>
      </c>
      <c r="D21" s="16">
        <v>0.22</v>
      </c>
      <c r="E21" s="3" t="s">
        <v>35</v>
      </c>
      <c r="F21" s="3">
        <v>4</v>
      </c>
      <c r="G21" s="17">
        <v>5</v>
      </c>
      <c r="H21" s="17">
        <v>4.75</v>
      </c>
      <c r="I21" s="13">
        <f t="shared" si="0"/>
        <v>23.75</v>
      </c>
    </row>
    <row r="22" spans="1:10" x14ac:dyDescent="0.25">
      <c r="A22" t="s">
        <v>79</v>
      </c>
      <c r="B22" t="s">
        <v>80</v>
      </c>
      <c r="C22" t="s">
        <v>81</v>
      </c>
      <c r="D22" s="16">
        <v>0.63</v>
      </c>
      <c r="E22" s="3" t="s">
        <v>35</v>
      </c>
      <c r="F22">
        <v>3</v>
      </c>
      <c r="G22" s="17">
        <v>7</v>
      </c>
      <c r="H22" s="17">
        <v>4.75</v>
      </c>
      <c r="I22" s="10">
        <f t="shared" si="0"/>
        <v>33.25</v>
      </c>
    </row>
    <row r="23" spans="1:10" x14ac:dyDescent="0.25">
      <c r="A23" t="s">
        <v>79</v>
      </c>
      <c r="B23" t="s">
        <v>80</v>
      </c>
      <c r="C23" t="s">
        <v>81</v>
      </c>
      <c r="D23" s="16">
        <v>0.2</v>
      </c>
      <c r="E23" s="3" t="s">
        <v>35</v>
      </c>
      <c r="F23">
        <v>2</v>
      </c>
      <c r="G23" s="17">
        <v>3</v>
      </c>
      <c r="H23" s="17">
        <v>3.25</v>
      </c>
      <c r="I23" s="13">
        <f t="shared" si="0"/>
        <v>9.75</v>
      </c>
    </row>
    <row r="24" spans="1:10" x14ac:dyDescent="0.25">
      <c r="G24" s="17"/>
      <c r="H24" s="17"/>
    </row>
    <row r="25" spans="1:10" x14ac:dyDescent="0.25">
      <c r="G25" s="17"/>
      <c r="H25" s="17"/>
    </row>
    <row r="26" spans="1:10" x14ac:dyDescent="0.25">
      <c r="G26" s="17"/>
      <c r="H26" s="17"/>
    </row>
    <row r="27" spans="1:10" x14ac:dyDescent="0.25">
      <c r="G27" s="17"/>
      <c r="H27" s="17"/>
    </row>
    <row r="28" spans="1:10" x14ac:dyDescent="0.25">
      <c r="G28" s="17"/>
      <c r="H28" s="17"/>
    </row>
  </sheetData>
  <autoFilter ref="A1:J19" xr:uid="{00000000-0009-0000-0000-000002000000}"/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2"/>
  <sheetViews>
    <sheetView workbookViewId="0">
      <selection activeCell="L82" sqref="L82"/>
    </sheetView>
  </sheetViews>
  <sheetFormatPr defaultColWidth="8.85546875" defaultRowHeight="15" x14ac:dyDescent="0.25"/>
  <cols>
    <col min="1" max="2" width="17.7109375" bestFit="1" customWidth="1"/>
    <col min="3" max="3" width="20.42578125" bestFit="1" customWidth="1"/>
    <col min="4" max="4" width="14.42578125" bestFit="1" customWidth="1"/>
    <col min="5" max="5" width="15.42578125" bestFit="1" customWidth="1"/>
    <col min="6" max="6" width="8.28515625" bestFit="1" customWidth="1"/>
    <col min="7" max="7" width="9.42578125" bestFit="1" customWidth="1"/>
    <col min="8" max="8" width="8.28515625" bestFit="1" customWidth="1"/>
    <col min="9" max="9" width="13.7109375" customWidth="1"/>
    <col min="10" max="10" width="9.42578125" bestFit="1" customWidth="1"/>
    <col min="13" max="13" width="12" bestFit="1" customWidth="1"/>
    <col min="14" max="14" width="10.28515625" bestFit="1" customWidth="1"/>
    <col min="15" max="15" width="9.7109375" customWidth="1"/>
    <col min="17" max="17" width="12" bestFit="1" customWidth="1"/>
  </cols>
  <sheetData>
    <row r="1" spans="1:19" ht="40.5" customHeight="1" thickBot="1" x14ac:dyDescent="0.3">
      <c r="A1" s="4" t="s">
        <v>0</v>
      </c>
      <c r="B1" s="4" t="s">
        <v>1</v>
      </c>
      <c r="C1" s="4" t="s">
        <v>3</v>
      </c>
      <c r="D1" s="4" t="s">
        <v>70</v>
      </c>
      <c r="E1" s="4" t="s">
        <v>33</v>
      </c>
      <c r="F1" s="4" t="s">
        <v>23</v>
      </c>
      <c r="G1" s="4" t="s">
        <v>26</v>
      </c>
      <c r="H1" s="4" t="s">
        <v>25</v>
      </c>
      <c r="I1" s="5" t="s">
        <v>30</v>
      </c>
      <c r="J1" s="4" t="s">
        <v>31</v>
      </c>
      <c r="M1" s="9" t="s">
        <v>38</v>
      </c>
      <c r="N1" s="9" t="s">
        <v>39</v>
      </c>
      <c r="O1" s="9" t="s">
        <v>40</v>
      </c>
      <c r="P1" s="9" t="s">
        <v>41</v>
      </c>
    </row>
    <row r="2" spans="1:19" x14ac:dyDescent="0.25">
      <c r="A2" s="3" t="s">
        <v>63</v>
      </c>
      <c r="B2" s="3" t="s">
        <v>50</v>
      </c>
      <c r="C2" s="3" t="s">
        <v>83</v>
      </c>
      <c r="D2" s="16">
        <v>0.31</v>
      </c>
      <c r="E2" s="3" t="s">
        <v>35</v>
      </c>
      <c r="F2" s="3">
        <v>2</v>
      </c>
      <c r="G2" s="17">
        <v>8.5</v>
      </c>
      <c r="H2" s="17">
        <v>3.4</v>
      </c>
      <c r="I2" s="26">
        <f t="shared" ref="I2:I3" si="0">G2*H2</f>
        <v>28.9</v>
      </c>
      <c r="J2" s="24" t="s">
        <v>43</v>
      </c>
      <c r="M2" s="14">
        <f>SUM(G2:G23)</f>
        <v>87.43</v>
      </c>
      <c r="N2" s="14">
        <f>I5+I13+I2+I9+I11+I15+I16</f>
        <v>186.88</v>
      </c>
      <c r="O2" s="14">
        <f>N2-M2</f>
        <v>99.449999999999989</v>
      </c>
      <c r="P2" s="15">
        <f>N2/M2-1</f>
        <v>1.1374814137023903</v>
      </c>
    </row>
    <row r="3" spans="1:19" x14ac:dyDescent="0.25">
      <c r="A3" s="3" t="s">
        <v>63</v>
      </c>
      <c r="B3" s="3" t="s">
        <v>50</v>
      </c>
      <c r="C3" s="3" t="s">
        <v>83</v>
      </c>
      <c r="D3" s="16">
        <v>0.6</v>
      </c>
      <c r="E3" s="3" t="s">
        <v>35</v>
      </c>
      <c r="F3" s="3">
        <v>3</v>
      </c>
      <c r="G3" s="17">
        <v>8.93</v>
      </c>
      <c r="H3" s="17">
        <v>4.33</v>
      </c>
      <c r="I3" s="6">
        <f t="shared" si="0"/>
        <v>38.666899999999998</v>
      </c>
      <c r="J3" s="24" t="s">
        <v>42</v>
      </c>
    </row>
    <row r="4" spans="1:19" x14ac:dyDescent="0.25">
      <c r="A4" s="3" t="s">
        <v>82</v>
      </c>
      <c r="B4" s="3" t="s">
        <v>20</v>
      </c>
      <c r="C4" s="3" t="s">
        <v>83</v>
      </c>
      <c r="D4" s="16">
        <v>0.7</v>
      </c>
      <c r="E4" s="3" t="s">
        <v>35</v>
      </c>
      <c r="F4" s="3">
        <v>2</v>
      </c>
      <c r="G4" s="17">
        <v>3</v>
      </c>
      <c r="H4" s="17">
        <v>3.4</v>
      </c>
      <c r="I4" s="6">
        <f>G4*H4</f>
        <v>10.199999999999999</v>
      </c>
      <c r="J4" s="19" t="s">
        <v>90</v>
      </c>
    </row>
    <row r="5" spans="1:19" x14ac:dyDescent="0.25">
      <c r="A5" s="3" t="s">
        <v>82</v>
      </c>
      <c r="B5" s="3" t="s">
        <v>20</v>
      </c>
      <c r="C5" s="3" t="s">
        <v>83</v>
      </c>
      <c r="D5" s="16">
        <v>0.3</v>
      </c>
      <c r="E5" s="3" t="s">
        <v>35</v>
      </c>
      <c r="F5" s="3">
        <v>3</v>
      </c>
      <c r="G5" s="17">
        <v>7</v>
      </c>
      <c r="H5" s="17">
        <v>4.5</v>
      </c>
      <c r="I5" s="26">
        <f>G5*H5</f>
        <v>31.5</v>
      </c>
      <c r="J5" s="19" t="s">
        <v>90</v>
      </c>
      <c r="S5" s="25"/>
    </row>
    <row r="6" spans="1:19" x14ac:dyDescent="0.25">
      <c r="A6" s="3" t="s">
        <v>8</v>
      </c>
      <c r="B6" s="3" t="s">
        <v>16</v>
      </c>
      <c r="C6" s="3" t="s">
        <v>48</v>
      </c>
      <c r="D6" s="16">
        <v>0.35</v>
      </c>
      <c r="E6" s="3" t="s">
        <v>35</v>
      </c>
      <c r="F6" s="3">
        <v>3</v>
      </c>
      <c r="G6" s="17">
        <v>5</v>
      </c>
      <c r="H6" s="17">
        <v>4</v>
      </c>
      <c r="I6" s="6">
        <f t="shared" ref="I6:I17" si="1">G6*H6</f>
        <v>20</v>
      </c>
      <c r="J6" s="20" t="s">
        <v>91</v>
      </c>
    </row>
    <row r="7" spans="1:19" x14ac:dyDescent="0.25">
      <c r="A7" s="3" t="s">
        <v>8</v>
      </c>
      <c r="B7" s="3" t="s">
        <v>16</v>
      </c>
      <c r="C7" s="3" t="s">
        <v>48</v>
      </c>
      <c r="D7" s="16">
        <v>0.53</v>
      </c>
      <c r="E7" s="3" t="s">
        <v>35</v>
      </c>
      <c r="F7" s="3">
        <v>4</v>
      </c>
      <c r="G7" s="17">
        <v>5</v>
      </c>
      <c r="H7" s="17">
        <v>5</v>
      </c>
      <c r="I7" s="6">
        <f t="shared" si="1"/>
        <v>25</v>
      </c>
      <c r="J7" s="20" t="s">
        <v>91</v>
      </c>
    </row>
    <row r="8" spans="1:19" x14ac:dyDescent="0.25">
      <c r="A8" s="3" t="s">
        <v>71</v>
      </c>
      <c r="B8" s="3" t="s">
        <v>53</v>
      </c>
      <c r="C8" s="3" t="s">
        <v>48</v>
      </c>
      <c r="D8" s="16">
        <v>0.3</v>
      </c>
      <c r="E8" s="3" t="s">
        <v>35</v>
      </c>
      <c r="F8" s="3">
        <v>2</v>
      </c>
      <c r="G8" s="17">
        <v>4</v>
      </c>
      <c r="H8" s="17">
        <v>3.5</v>
      </c>
      <c r="I8" s="6">
        <f t="shared" si="1"/>
        <v>14</v>
      </c>
      <c r="J8" s="19" t="s">
        <v>90</v>
      </c>
      <c r="N8" t="s">
        <v>89</v>
      </c>
    </row>
    <row r="9" spans="1:19" x14ac:dyDescent="0.25">
      <c r="A9" s="3" t="s">
        <v>71</v>
      </c>
      <c r="B9" s="3" t="s">
        <v>53</v>
      </c>
      <c r="C9" s="3" t="s">
        <v>48</v>
      </c>
      <c r="D9" s="16">
        <v>0.49</v>
      </c>
      <c r="E9" s="3" t="s">
        <v>35</v>
      </c>
      <c r="F9" s="3">
        <v>3</v>
      </c>
      <c r="G9" s="17">
        <v>6</v>
      </c>
      <c r="H9" s="17">
        <v>4.33</v>
      </c>
      <c r="I9" s="26">
        <f t="shared" si="1"/>
        <v>25.98</v>
      </c>
      <c r="J9" s="19" t="s">
        <v>90</v>
      </c>
      <c r="N9">
        <f>417*0.42</f>
        <v>175.14</v>
      </c>
    </row>
    <row r="10" spans="1:19" x14ac:dyDescent="0.25">
      <c r="A10" s="3" t="s">
        <v>12</v>
      </c>
      <c r="B10" s="3" t="s">
        <v>4</v>
      </c>
      <c r="C10" s="3" t="s">
        <v>81</v>
      </c>
      <c r="D10" s="16">
        <v>0.43</v>
      </c>
      <c r="E10" s="3" t="s">
        <v>84</v>
      </c>
      <c r="F10" s="24" t="s">
        <v>66</v>
      </c>
      <c r="G10" s="17">
        <v>7</v>
      </c>
      <c r="H10" s="17">
        <v>10</v>
      </c>
      <c r="I10" s="6">
        <f t="shared" si="1"/>
        <v>70</v>
      </c>
      <c r="J10" s="20" t="s">
        <v>67</v>
      </c>
    </row>
    <row r="11" spans="1:19" x14ac:dyDescent="0.25">
      <c r="A11" s="3" t="s">
        <v>12</v>
      </c>
      <c r="B11" s="3" t="s">
        <v>4</v>
      </c>
      <c r="C11" s="3" t="s">
        <v>81</v>
      </c>
      <c r="D11" s="16">
        <v>0.14000000000000001</v>
      </c>
      <c r="E11" s="3" t="s">
        <v>35</v>
      </c>
      <c r="F11" s="3">
        <v>1</v>
      </c>
      <c r="G11" s="17">
        <v>3</v>
      </c>
      <c r="H11" s="17">
        <v>4.5</v>
      </c>
      <c r="I11" s="26">
        <f t="shared" si="1"/>
        <v>13.5</v>
      </c>
      <c r="J11" s="20" t="s">
        <v>67</v>
      </c>
    </row>
    <row r="12" spans="1:19" x14ac:dyDescent="0.25">
      <c r="A12" s="3" t="s">
        <v>59</v>
      </c>
      <c r="B12" s="3" t="s">
        <v>5</v>
      </c>
      <c r="C12" s="3" t="s">
        <v>85</v>
      </c>
      <c r="D12" s="16">
        <v>0.26</v>
      </c>
      <c r="E12" s="3" t="s">
        <v>35</v>
      </c>
      <c r="F12" s="3">
        <v>2</v>
      </c>
      <c r="G12" s="17">
        <v>3</v>
      </c>
      <c r="H12" s="17">
        <v>3.4</v>
      </c>
      <c r="I12" s="6">
        <f t="shared" si="1"/>
        <v>10.199999999999999</v>
      </c>
      <c r="J12" s="20" t="s">
        <v>36</v>
      </c>
    </row>
    <row r="13" spans="1:19" x14ac:dyDescent="0.25">
      <c r="A13" s="3" t="s">
        <v>59</v>
      </c>
      <c r="B13" s="3" t="s">
        <v>5</v>
      </c>
      <c r="C13" s="3" t="s">
        <v>85</v>
      </c>
      <c r="D13" s="16">
        <v>0.63</v>
      </c>
      <c r="E13" s="3" t="s">
        <v>35</v>
      </c>
      <c r="F13" s="3">
        <v>3</v>
      </c>
      <c r="G13" s="17">
        <v>7</v>
      </c>
      <c r="H13" s="17">
        <v>4.5</v>
      </c>
      <c r="I13" s="26">
        <f t="shared" si="1"/>
        <v>31.5</v>
      </c>
      <c r="J13" s="20" t="s">
        <v>36</v>
      </c>
    </row>
    <row r="14" spans="1:19" x14ac:dyDescent="0.25">
      <c r="A14" s="3" t="s">
        <v>86</v>
      </c>
      <c r="B14" s="3" t="s">
        <v>87</v>
      </c>
      <c r="C14" s="3" t="s">
        <v>88</v>
      </c>
      <c r="D14" s="16">
        <v>0.21</v>
      </c>
      <c r="E14" s="3" t="s">
        <v>35</v>
      </c>
      <c r="F14" s="3">
        <v>2</v>
      </c>
      <c r="G14" s="17">
        <v>4</v>
      </c>
      <c r="H14" s="17">
        <v>3.25</v>
      </c>
      <c r="I14" s="6">
        <f t="shared" si="1"/>
        <v>13</v>
      </c>
      <c r="J14" s="20" t="s">
        <v>42</v>
      </c>
    </row>
    <row r="15" spans="1:19" x14ac:dyDescent="0.25">
      <c r="A15" s="3" t="s">
        <v>86</v>
      </c>
      <c r="B15" s="3" t="s">
        <v>87</v>
      </c>
      <c r="C15" s="3" t="s">
        <v>88</v>
      </c>
      <c r="D15" s="16">
        <v>0.43</v>
      </c>
      <c r="E15" s="3" t="s">
        <v>35</v>
      </c>
      <c r="F15" s="3">
        <v>3</v>
      </c>
      <c r="G15" s="17">
        <v>6</v>
      </c>
      <c r="H15" s="17">
        <v>4.75</v>
      </c>
      <c r="I15" s="26">
        <f t="shared" si="1"/>
        <v>28.5</v>
      </c>
      <c r="J15" s="20" t="s">
        <v>42</v>
      </c>
    </row>
    <row r="16" spans="1:19" x14ac:dyDescent="0.25">
      <c r="A16" s="3" t="s">
        <v>61</v>
      </c>
      <c r="B16" s="3" t="s">
        <v>47</v>
      </c>
      <c r="C16" s="3" t="s">
        <v>48</v>
      </c>
      <c r="D16" s="16">
        <v>0.56999999999999995</v>
      </c>
      <c r="E16" s="3" t="s">
        <v>35</v>
      </c>
      <c r="F16" s="3">
        <v>3</v>
      </c>
      <c r="G16" s="17">
        <v>6</v>
      </c>
      <c r="H16" s="17">
        <v>4.5</v>
      </c>
      <c r="I16" s="26">
        <f t="shared" si="1"/>
        <v>27</v>
      </c>
      <c r="J16" s="20" t="s">
        <v>90</v>
      </c>
    </row>
    <row r="17" spans="1:10" x14ac:dyDescent="0.25">
      <c r="A17" s="3" t="s">
        <v>61</v>
      </c>
      <c r="B17" s="3" t="s">
        <v>47</v>
      </c>
      <c r="C17" s="3" t="s">
        <v>48</v>
      </c>
      <c r="D17" s="16">
        <v>0.39</v>
      </c>
      <c r="E17" s="3" t="s">
        <v>35</v>
      </c>
      <c r="F17" s="3">
        <v>4</v>
      </c>
      <c r="G17" s="17">
        <v>4</v>
      </c>
      <c r="H17" s="17">
        <v>7.5</v>
      </c>
      <c r="I17" s="6">
        <f t="shared" si="1"/>
        <v>30</v>
      </c>
      <c r="J17" s="20" t="s">
        <v>90</v>
      </c>
    </row>
    <row r="18" spans="1:10" x14ac:dyDescent="0.25">
      <c r="A18" s="3"/>
      <c r="B18" s="3"/>
      <c r="C18" s="3"/>
      <c r="D18" s="16"/>
      <c r="E18" s="3"/>
      <c r="F18" s="3"/>
      <c r="G18" s="17"/>
      <c r="H18" s="17"/>
      <c r="I18" s="6"/>
      <c r="J18" s="24"/>
    </row>
    <row r="19" spans="1:10" x14ac:dyDescent="0.25">
      <c r="A19" s="3"/>
      <c r="B19" s="3"/>
      <c r="C19" s="3"/>
      <c r="D19" s="16"/>
      <c r="E19" s="3"/>
      <c r="F19" s="3"/>
      <c r="G19" s="17"/>
      <c r="H19" s="17"/>
      <c r="I19" s="6"/>
      <c r="J19" s="24"/>
    </row>
    <row r="20" spans="1:10" x14ac:dyDescent="0.25">
      <c r="D20" s="16"/>
      <c r="E20" s="3"/>
      <c r="F20" s="3"/>
      <c r="G20" s="17"/>
      <c r="H20" s="17"/>
    </row>
    <row r="21" spans="1:10" x14ac:dyDescent="0.25">
      <c r="D21" s="16"/>
      <c r="E21" s="3"/>
      <c r="F21" s="3"/>
      <c r="G21" s="17"/>
      <c r="H21" s="17"/>
    </row>
    <row r="22" spans="1:10" x14ac:dyDescent="0.25">
      <c r="D22" s="16"/>
      <c r="E22" s="3"/>
      <c r="G22" s="17"/>
      <c r="H22" s="17"/>
    </row>
    <row r="23" spans="1:10" x14ac:dyDescent="0.25">
      <c r="D23" s="16"/>
      <c r="E23" s="3"/>
      <c r="G23" s="17"/>
      <c r="H23" s="17"/>
    </row>
    <row r="24" spans="1:10" x14ac:dyDescent="0.25">
      <c r="G24" s="17"/>
      <c r="H24" s="17"/>
    </row>
    <row r="25" spans="1:10" x14ac:dyDescent="0.25">
      <c r="G25" s="17"/>
      <c r="H25" s="17"/>
    </row>
    <row r="26" spans="1:10" x14ac:dyDescent="0.25">
      <c r="G26" s="17"/>
      <c r="H26" s="17"/>
    </row>
    <row r="27" spans="1:10" x14ac:dyDescent="0.25">
      <c r="G27" s="17"/>
      <c r="H27" s="17"/>
    </row>
    <row r="28" spans="1:10" x14ac:dyDescent="0.25">
      <c r="G28" s="17"/>
      <c r="H28" s="17"/>
    </row>
    <row r="72" spans="11:11" x14ac:dyDescent="0.25">
      <c r="K72" t="s">
        <v>92</v>
      </c>
    </row>
  </sheetData>
  <autoFilter ref="A1:J19" xr:uid="{00000000-0009-0000-0000-000003000000}"/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7219-ACD2-4F1F-87C8-6F628E642046}">
  <dimension ref="A1:S72"/>
  <sheetViews>
    <sheetView workbookViewId="0">
      <selection activeCell="G24" sqref="G24"/>
    </sheetView>
  </sheetViews>
  <sheetFormatPr defaultColWidth="8.85546875" defaultRowHeight="15" x14ac:dyDescent="0.25"/>
  <cols>
    <col min="1" max="2" width="17.7109375" bestFit="1" customWidth="1"/>
    <col min="3" max="3" width="20.42578125" bestFit="1" customWidth="1"/>
    <col min="4" max="4" width="14.42578125" bestFit="1" customWidth="1"/>
    <col min="5" max="5" width="15.42578125" bestFit="1" customWidth="1"/>
    <col min="6" max="6" width="8.28515625" bestFit="1" customWidth="1"/>
    <col min="7" max="7" width="9.42578125" bestFit="1" customWidth="1"/>
    <col min="8" max="8" width="8.28515625" bestFit="1" customWidth="1"/>
    <col min="9" max="9" width="13.7109375" customWidth="1"/>
    <col min="10" max="10" width="9.42578125" bestFit="1" customWidth="1"/>
    <col min="13" max="13" width="12" bestFit="1" customWidth="1"/>
    <col min="14" max="14" width="10.28515625" bestFit="1" customWidth="1"/>
    <col min="15" max="15" width="9.7109375" customWidth="1"/>
    <col min="17" max="17" width="12" bestFit="1" customWidth="1"/>
  </cols>
  <sheetData>
    <row r="1" spans="1:19" ht="40.5" customHeight="1" thickBot="1" x14ac:dyDescent="0.3">
      <c r="A1" s="4" t="s">
        <v>0</v>
      </c>
      <c r="B1" s="4" t="s">
        <v>1</v>
      </c>
      <c r="C1" s="4" t="s">
        <v>3</v>
      </c>
      <c r="D1" s="4" t="s">
        <v>70</v>
      </c>
      <c r="E1" s="4" t="s">
        <v>33</v>
      </c>
      <c r="F1" s="4" t="s">
        <v>23</v>
      </c>
      <c r="G1" s="4" t="s">
        <v>26</v>
      </c>
      <c r="H1" s="4" t="s">
        <v>25</v>
      </c>
      <c r="I1" s="5" t="s">
        <v>30</v>
      </c>
      <c r="J1" s="4" t="s">
        <v>31</v>
      </c>
      <c r="M1" s="9" t="s">
        <v>38</v>
      </c>
      <c r="N1" s="9" t="s">
        <v>39</v>
      </c>
      <c r="O1" s="9" t="s">
        <v>40</v>
      </c>
      <c r="P1" s="9" t="s">
        <v>41</v>
      </c>
    </row>
    <row r="2" spans="1:19" x14ac:dyDescent="0.25">
      <c r="A2" s="3" t="s">
        <v>5</v>
      </c>
      <c r="B2" s="3" t="s">
        <v>93</v>
      </c>
      <c r="C2" s="3"/>
      <c r="D2" s="16"/>
      <c r="E2" s="3" t="s">
        <v>35</v>
      </c>
      <c r="F2" s="3">
        <v>3</v>
      </c>
      <c r="G2" s="17">
        <v>6</v>
      </c>
      <c r="H2" s="17">
        <v>4.5</v>
      </c>
      <c r="I2" s="13">
        <f>G2*H2</f>
        <v>27</v>
      </c>
      <c r="J2" s="24"/>
      <c r="M2" s="14">
        <f>SUM(G2:G23)</f>
        <v>109</v>
      </c>
      <c r="N2" s="14">
        <f>I4+I6+I9+I11+I16+I19</f>
        <v>93.27000000000001</v>
      </c>
      <c r="O2" s="14">
        <f>N2-M2</f>
        <v>-15.72999999999999</v>
      </c>
      <c r="P2" s="15">
        <f>N2/M2-1</f>
        <v>-0.14431192660550451</v>
      </c>
    </row>
    <row r="3" spans="1:19" x14ac:dyDescent="0.25">
      <c r="A3" s="3" t="s">
        <v>5</v>
      </c>
      <c r="B3" s="3" t="s">
        <v>93</v>
      </c>
      <c r="C3" s="3"/>
      <c r="D3" s="16"/>
      <c r="E3" s="3" t="s">
        <v>35</v>
      </c>
      <c r="F3" s="3">
        <v>2</v>
      </c>
      <c r="G3" s="17">
        <v>7</v>
      </c>
      <c r="H3" s="17">
        <v>3.4</v>
      </c>
      <c r="I3" s="13">
        <f>G3*H3</f>
        <v>23.8</v>
      </c>
      <c r="J3" s="24"/>
    </row>
    <row r="4" spans="1:19" x14ac:dyDescent="0.25">
      <c r="A4" s="3" t="s">
        <v>4</v>
      </c>
      <c r="B4" s="3" t="s">
        <v>49</v>
      </c>
      <c r="C4" s="3"/>
      <c r="D4" s="16"/>
      <c r="E4" s="3" t="s">
        <v>35</v>
      </c>
      <c r="F4" s="3">
        <v>1</v>
      </c>
      <c r="G4" s="17">
        <v>7</v>
      </c>
      <c r="H4" s="17">
        <v>4</v>
      </c>
      <c r="I4" s="10">
        <v>19.39</v>
      </c>
      <c r="J4" s="19"/>
    </row>
    <row r="5" spans="1:19" x14ac:dyDescent="0.25">
      <c r="A5" s="3" t="s">
        <v>4</v>
      </c>
      <c r="B5" s="3" t="s">
        <v>49</v>
      </c>
      <c r="C5" s="3"/>
      <c r="D5" s="16"/>
      <c r="E5" s="3" t="s">
        <v>35</v>
      </c>
      <c r="F5" s="3">
        <v>2</v>
      </c>
      <c r="G5" s="17">
        <v>5</v>
      </c>
      <c r="H5" s="17">
        <v>3.4</v>
      </c>
      <c r="I5" s="13">
        <f>H5*G5</f>
        <v>17</v>
      </c>
      <c r="J5" s="19"/>
      <c r="S5" s="25"/>
    </row>
    <row r="6" spans="1:19" x14ac:dyDescent="0.25">
      <c r="A6" s="3" t="s">
        <v>94</v>
      </c>
      <c r="B6" s="3" t="s">
        <v>86</v>
      </c>
      <c r="C6" s="3"/>
      <c r="D6" s="16"/>
      <c r="E6" s="3" t="s">
        <v>35</v>
      </c>
      <c r="F6" s="3">
        <v>1</v>
      </c>
      <c r="G6" s="17">
        <v>6</v>
      </c>
      <c r="H6" s="17">
        <v>4</v>
      </c>
      <c r="I6" s="27">
        <v>13.1</v>
      </c>
      <c r="J6" s="20"/>
    </row>
    <row r="7" spans="1:19" x14ac:dyDescent="0.25">
      <c r="A7" s="3" t="s">
        <v>94</v>
      </c>
      <c r="B7" s="3" t="s">
        <v>86</v>
      </c>
      <c r="C7" s="3"/>
      <c r="D7" s="16"/>
      <c r="E7" s="3" t="s">
        <v>35</v>
      </c>
      <c r="F7" s="24" t="s">
        <v>66</v>
      </c>
      <c r="G7" s="17">
        <v>6</v>
      </c>
      <c r="H7" s="17">
        <v>7</v>
      </c>
      <c r="I7" s="13">
        <f t="shared" ref="I6:I19" si="0">H7*G7</f>
        <v>42</v>
      </c>
      <c r="J7" s="20"/>
    </row>
    <row r="8" spans="1:19" x14ac:dyDescent="0.25">
      <c r="A8" s="3" t="s">
        <v>95</v>
      </c>
      <c r="B8" s="3" t="s">
        <v>96</v>
      </c>
      <c r="C8" s="3"/>
      <c r="D8" s="16"/>
      <c r="E8" s="3" t="s">
        <v>35</v>
      </c>
      <c r="F8" s="3">
        <v>2</v>
      </c>
      <c r="G8" s="17">
        <v>7</v>
      </c>
      <c r="H8" s="17">
        <v>3.25</v>
      </c>
      <c r="I8" s="13">
        <f t="shared" si="0"/>
        <v>22.75</v>
      </c>
      <c r="J8" s="19"/>
    </row>
    <row r="9" spans="1:19" x14ac:dyDescent="0.25">
      <c r="A9" s="3" t="s">
        <v>95</v>
      </c>
      <c r="B9" s="3" t="s">
        <v>96</v>
      </c>
      <c r="C9" s="3"/>
      <c r="D9" s="16"/>
      <c r="E9" s="3" t="s">
        <v>35</v>
      </c>
      <c r="F9" s="3">
        <v>3</v>
      </c>
      <c r="G9" s="17">
        <v>5</v>
      </c>
      <c r="H9" s="17">
        <v>4.5</v>
      </c>
      <c r="I9" s="27">
        <v>15</v>
      </c>
      <c r="J9" s="19"/>
    </row>
    <row r="10" spans="1:19" x14ac:dyDescent="0.25">
      <c r="A10" s="3" t="s">
        <v>97</v>
      </c>
      <c r="B10" s="3" t="s">
        <v>98</v>
      </c>
      <c r="C10" s="3"/>
      <c r="D10" s="16"/>
      <c r="E10" s="3" t="s">
        <v>35</v>
      </c>
      <c r="F10" s="24">
        <v>3</v>
      </c>
      <c r="G10" s="17">
        <v>6</v>
      </c>
      <c r="H10" s="17">
        <v>4.75</v>
      </c>
      <c r="I10" s="13">
        <f t="shared" si="0"/>
        <v>28.5</v>
      </c>
      <c r="J10" s="20"/>
    </row>
    <row r="11" spans="1:19" x14ac:dyDescent="0.25">
      <c r="A11" s="3" t="s">
        <v>97</v>
      </c>
      <c r="B11" s="3" t="s">
        <v>98</v>
      </c>
      <c r="C11" s="3"/>
      <c r="D11" s="16"/>
      <c r="E11" s="3" t="s">
        <v>35</v>
      </c>
      <c r="F11" s="3">
        <v>2</v>
      </c>
      <c r="G11" s="17">
        <v>6</v>
      </c>
      <c r="H11" s="17">
        <v>3.25</v>
      </c>
      <c r="I11" s="27">
        <v>16.25</v>
      </c>
      <c r="J11" s="20"/>
    </row>
    <row r="12" spans="1:19" x14ac:dyDescent="0.25">
      <c r="A12" s="3" t="s">
        <v>79</v>
      </c>
      <c r="B12" s="3" t="s">
        <v>99</v>
      </c>
      <c r="C12" s="3"/>
      <c r="D12" s="16"/>
      <c r="E12" s="3" t="s">
        <v>35</v>
      </c>
      <c r="F12" s="3">
        <v>3</v>
      </c>
      <c r="G12" s="17">
        <v>3</v>
      </c>
      <c r="H12" s="17">
        <v>4.33</v>
      </c>
      <c r="I12" s="13">
        <f t="shared" si="0"/>
        <v>12.99</v>
      </c>
      <c r="J12" s="20"/>
    </row>
    <row r="13" spans="1:19" x14ac:dyDescent="0.25">
      <c r="A13" s="3" t="s">
        <v>79</v>
      </c>
      <c r="B13" s="3" t="s">
        <v>99</v>
      </c>
      <c r="C13" s="3"/>
      <c r="D13" s="16"/>
      <c r="E13" s="3" t="s">
        <v>35</v>
      </c>
      <c r="F13" s="3">
        <v>2</v>
      </c>
      <c r="G13" s="17">
        <v>9</v>
      </c>
      <c r="H13" s="17">
        <v>3.5</v>
      </c>
      <c r="I13" s="13">
        <f t="shared" si="0"/>
        <v>31.5</v>
      </c>
      <c r="J13" s="20"/>
    </row>
    <row r="14" spans="1:19" x14ac:dyDescent="0.25">
      <c r="A14" s="3" t="s">
        <v>53</v>
      </c>
      <c r="B14" s="3" t="s">
        <v>12</v>
      </c>
      <c r="C14" s="3"/>
      <c r="D14" s="16"/>
      <c r="E14" s="3" t="s">
        <v>35</v>
      </c>
      <c r="F14" s="3">
        <v>2</v>
      </c>
      <c r="G14" s="17">
        <v>4</v>
      </c>
      <c r="H14" s="17">
        <v>3.6</v>
      </c>
      <c r="I14" s="13">
        <f t="shared" si="0"/>
        <v>14.4</v>
      </c>
      <c r="J14" s="20"/>
    </row>
    <row r="15" spans="1:19" x14ac:dyDescent="0.25">
      <c r="A15" s="3" t="s">
        <v>53</v>
      </c>
      <c r="B15" s="3" t="s">
        <v>12</v>
      </c>
      <c r="C15" s="3"/>
      <c r="D15" s="16"/>
      <c r="E15" s="3" t="s">
        <v>35</v>
      </c>
      <c r="F15" s="3">
        <v>3</v>
      </c>
      <c r="G15" s="17">
        <v>8</v>
      </c>
      <c r="H15" s="17">
        <v>4.33</v>
      </c>
      <c r="I15" s="13">
        <f t="shared" si="0"/>
        <v>34.64</v>
      </c>
      <c r="J15" s="20"/>
    </row>
    <row r="16" spans="1:19" x14ac:dyDescent="0.25">
      <c r="A16" s="3" t="s">
        <v>64</v>
      </c>
      <c r="B16" s="3" t="s">
        <v>71</v>
      </c>
      <c r="C16" s="3"/>
      <c r="D16" s="16"/>
      <c r="E16" s="3" t="s">
        <v>35</v>
      </c>
      <c r="F16" s="3">
        <v>4</v>
      </c>
      <c r="G16" s="17">
        <v>4</v>
      </c>
      <c r="H16" s="17">
        <v>5</v>
      </c>
      <c r="I16" s="10">
        <f t="shared" si="0"/>
        <v>20</v>
      </c>
      <c r="J16" s="20"/>
    </row>
    <row r="17" spans="1:10" x14ac:dyDescent="0.25">
      <c r="A17" s="3" t="s">
        <v>64</v>
      </c>
      <c r="B17" s="3" t="s">
        <v>71</v>
      </c>
      <c r="C17" s="3"/>
      <c r="D17" s="16"/>
      <c r="E17" s="3" t="s">
        <v>35</v>
      </c>
      <c r="F17" s="3">
        <v>3</v>
      </c>
      <c r="G17" s="17">
        <v>8</v>
      </c>
      <c r="H17" s="17">
        <v>4</v>
      </c>
      <c r="I17" s="13">
        <f t="shared" si="0"/>
        <v>32</v>
      </c>
      <c r="J17" s="20"/>
    </row>
    <row r="18" spans="1:10" x14ac:dyDescent="0.25">
      <c r="A18" s="3" t="s">
        <v>100</v>
      </c>
      <c r="B18" s="3" t="s">
        <v>44</v>
      </c>
      <c r="C18" s="3"/>
      <c r="D18" s="16"/>
      <c r="E18" s="3" t="s">
        <v>35</v>
      </c>
      <c r="F18" s="3">
        <v>2</v>
      </c>
      <c r="G18" s="17">
        <v>7</v>
      </c>
      <c r="H18" s="17">
        <v>3.4</v>
      </c>
      <c r="I18" s="13">
        <f t="shared" si="0"/>
        <v>23.8</v>
      </c>
      <c r="J18" s="24"/>
    </row>
    <row r="19" spans="1:10" x14ac:dyDescent="0.25">
      <c r="A19" s="3" t="s">
        <v>100</v>
      </c>
      <c r="B19" s="3" t="s">
        <v>44</v>
      </c>
      <c r="C19" s="3"/>
      <c r="D19" s="16"/>
      <c r="E19" s="3" t="s">
        <v>35</v>
      </c>
      <c r="F19" s="3">
        <v>1</v>
      </c>
      <c r="G19" s="17">
        <v>5</v>
      </c>
      <c r="H19" s="17">
        <v>4</v>
      </c>
      <c r="I19" s="27">
        <v>9.5299999999999994</v>
      </c>
      <c r="J19" s="24"/>
    </row>
    <row r="20" spans="1:10" x14ac:dyDescent="0.25">
      <c r="D20" s="16"/>
      <c r="E20" s="3"/>
      <c r="F20" s="3"/>
      <c r="G20" s="17"/>
      <c r="H20" s="17"/>
    </row>
    <row r="21" spans="1:10" x14ac:dyDescent="0.25">
      <c r="D21" s="16"/>
      <c r="E21" s="3"/>
      <c r="F21" s="3"/>
      <c r="G21" s="17"/>
      <c r="H21" s="17"/>
    </row>
    <row r="22" spans="1:10" x14ac:dyDescent="0.25">
      <c r="D22" s="16"/>
      <c r="E22" s="3"/>
      <c r="G22" s="17"/>
      <c r="H22" s="17"/>
    </row>
    <row r="23" spans="1:10" x14ac:dyDescent="0.25">
      <c r="D23" s="16"/>
      <c r="E23" s="3"/>
      <c r="G23" s="17"/>
      <c r="H23" s="17"/>
    </row>
    <row r="24" spans="1:10" x14ac:dyDescent="0.25">
      <c r="G24" s="17"/>
      <c r="H24" s="17"/>
    </row>
    <row r="25" spans="1:10" x14ac:dyDescent="0.25">
      <c r="G25" s="17"/>
      <c r="H25" s="17"/>
    </row>
    <row r="26" spans="1:10" x14ac:dyDescent="0.25">
      <c r="G26" s="17"/>
      <c r="H26" s="17"/>
    </row>
    <row r="27" spans="1:10" x14ac:dyDescent="0.25">
      <c r="G27" s="17"/>
      <c r="H27" s="17"/>
    </row>
    <row r="28" spans="1:10" x14ac:dyDescent="0.25">
      <c r="G28" s="17"/>
      <c r="H28" s="17"/>
    </row>
    <row r="72" spans="11:11" x14ac:dyDescent="0.25">
      <c r="K72" t="s">
        <v>92</v>
      </c>
    </row>
  </sheetData>
  <autoFilter ref="A1:J19" xr:uid="{00000000-0009-0000-0000-000003000000}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D834-6A1F-49F5-970D-AE644F1E6621}">
  <dimension ref="A1:S72"/>
  <sheetViews>
    <sheetView tabSelected="1" workbookViewId="0">
      <selection activeCell="J23" sqref="J23"/>
    </sheetView>
  </sheetViews>
  <sheetFormatPr defaultColWidth="8.85546875" defaultRowHeight="15" x14ac:dyDescent="0.25"/>
  <cols>
    <col min="1" max="2" width="17.7109375" bestFit="1" customWidth="1"/>
    <col min="3" max="3" width="20.42578125" bestFit="1" customWidth="1"/>
    <col min="4" max="4" width="14.42578125" bestFit="1" customWidth="1"/>
    <col min="5" max="5" width="15.42578125" bestFit="1" customWidth="1"/>
    <col min="6" max="6" width="8.28515625" bestFit="1" customWidth="1"/>
    <col min="7" max="7" width="9.42578125" bestFit="1" customWidth="1"/>
    <col min="8" max="8" width="8.28515625" bestFit="1" customWidth="1"/>
    <col min="9" max="9" width="13.7109375" customWidth="1"/>
    <col min="10" max="10" width="9.42578125" bestFit="1" customWidth="1"/>
    <col min="13" max="13" width="12" bestFit="1" customWidth="1"/>
    <col min="14" max="14" width="10.28515625" bestFit="1" customWidth="1"/>
    <col min="15" max="15" width="9.7109375" customWidth="1"/>
    <col min="17" max="17" width="12" bestFit="1" customWidth="1"/>
  </cols>
  <sheetData>
    <row r="1" spans="1:19" ht="40.5" customHeight="1" thickBot="1" x14ac:dyDescent="0.3">
      <c r="A1" s="4" t="s">
        <v>0</v>
      </c>
      <c r="B1" s="4" t="s">
        <v>1</v>
      </c>
      <c r="C1" s="4" t="s">
        <v>3</v>
      </c>
      <c r="D1" s="4" t="s">
        <v>70</v>
      </c>
      <c r="E1" s="4" t="s">
        <v>33</v>
      </c>
      <c r="F1" s="4" t="s">
        <v>23</v>
      </c>
      <c r="G1" s="4" t="s">
        <v>26</v>
      </c>
      <c r="H1" s="4" t="s">
        <v>25</v>
      </c>
      <c r="I1" s="5" t="s">
        <v>30</v>
      </c>
      <c r="J1" s="4" t="s">
        <v>31</v>
      </c>
      <c r="M1" s="9" t="s">
        <v>38</v>
      </c>
      <c r="N1" s="9" t="s">
        <v>39</v>
      </c>
      <c r="O1" s="9" t="s">
        <v>40</v>
      </c>
      <c r="P1" s="9" t="s">
        <v>41</v>
      </c>
    </row>
    <row r="2" spans="1:19" x14ac:dyDescent="0.25">
      <c r="A2" s="3"/>
      <c r="B2" s="3"/>
      <c r="C2" s="3"/>
      <c r="D2" s="16"/>
      <c r="E2" s="3"/>
      <c r="F2" s="3"/>
      <c r="G2" s="17"/>
      <c r="H2" s="17"/>
      <c r="I2" s="13">
        <f>G2*H2</f>
        <v>0</v>
      </c>
      <c r="J2" s="24"/>
      <c r="M2" s="14">
        <f>SUM(G2:G23)</f>
        <v>0</v>
      </c>
      <c r="N2" s="14">
        <f>I4+I6+I9+I11+I16+I19</f>
        <v>0</v>
      </c>
      <c r="O2" s="14">
        <f>N2-M2</f>
        <v>0</v>
      </c>
      <c r="P2" s="15" t="e">
        <f>N2/M2-1</f>
        <v>#DIV/0!</v>
      </c>
    </row>
    <row r="3" spans="1:19" x14ac:dyDescent="0.25">
      <c r="A3" s="3"/>
      <c r="B3" s="3"/>
      <c r="C3" s="3"/>
      <c r="D3" s="16"/>
      <c r="E3" s="3"/>
      <c r="F3" s="3"/>
      <c r="G3" s="17"/>
      <c r="H3" s="17"/>
      <c r="I3" s="13">
        <f>G3*H3</f>
        <v>0</v>
      </c>
      <c r="J3" s="24"/>
    </row>
    <row r="4" spans="1:19" x14ac:dyDescent="0.25">
      <c r="A4" s="3"/>
      <c r="B4" s="3"/>
      <c r="C4" s="3"/>
      <c r="D4" s="16"/>
      <c r="E4" s="3"/>
      <c r="F4" s="3"/>
      <c r="G4" s="17"/>
      <c r="H4" s="17"/>
      <c r="I4" s="13">
        <f t="shared" ref="I4:I19" si="0">G4*H4</f>
        <v>0</v>
      </c>
      <c r="J4" s="19"/>
    </row>
    <row r="5" spans="1:19" x14ac:dyDescent="0.25">
      <c r="A5" s="3"/>
      <c r="B5" s="3"/>
      <c r="C5" s="3"/>
      <c r="D5" s="16"/>
      <c r="E5" s="3"/>
      <c r="F5" s="3"/>
      <c r="G5" s="17"/>
      <c r="H5" s="17"/>
      <c r="I5" s="13">
        <f t="shared" si="0"/>
        <v>0</v>
      </c>
      <c r="J5" s="19"/>
      <c r="S5" s="25"/>
    </row>
    <row r="6" spans="1:19" x14ac:dyDescent="0.25">
      <c r="A6" s="3"/>
      <c r="B6" s="3"/>
      <c r="C6" s="3"/>
      <c r="D6" s="16"/>
      <c r="E6" s="3"/>
      <c r="F6" s="3"/>
      <c r="G6" s="17"/>
      <c r="H6" s="17"/>
      <c r="I6" s="13">
        <f t="shared" si="0"/>
        <v>0</v>
      </c>
      <c r="J6" s="20"/>
    </row>
    <row r="7" spans="1:19" x14ac:dyDescent="0.25">
      <c r="A7" s="3"/>
      <c r="B7" s="3"/>
      <c r="C7" s="3"/>
      <c r="D7" s="16"/>
      <c r="E7" s="3"/>
      <c r="F7" s="24"/>
      <c r="G7" s="17"/>
      <c r="H7" s="17"/>
      <c r="I7" s="13">
        <f t="shared" si="0"/>
        <v>0</v>
      </c>
      <c r="J7" s="20"/>
    </row>
    <row r="8" spans="1:19" x14ac:dyDescent="0.25">
      <c r="A8" s="3"/>
      <c r="B8" s="3"/>
      <c r="C8" s="3"/>
      <c r="D8" s="16"/>
      <c r="E8" s="3"/>
      <c r="F8" s="3"/>
      <c r="G8" s="17"/>
      <c r="H8" s="17"/>
      <c r="I8" s="13">
        <f t="shared" si="0"/>
        <v>0</v>
      </c>
      <c r="J8" s="19"/>
    </row>
    <row r="9" spans="1:19" x14ac:dyDescent="0.25">
      <c r="A9" s="3"/>
      <c r="B9" s="3"/>
      <c r="C9" s="3"/>
      <c r="D9" s="16"/>
      <c r="E9" s="3"/>
      <c r="F9" s="3"/>
      <c r="G9" s="17"/>
      <c r="H9" s="17"/>
      <c r="I9" s="13">
        <f t="shared" si="0"/>
        <v>0</v>
      </c>
      <c r="J9" s="19"/>
    </row>
    <row r="10" spans="1:19" x14ac:dyDescent="0.25">
      <c r="A10" s="3"/>
      <c r="B10" s="3"/>
      <c r="C10" s="3"/>
      <c r="D10" s="16"/>
      <c r="E10" s="3"/>
      <c r="F10" s="24"/>
      <c r="G10" s="17"/>
      <c r="H10" s="17"/>
      <c r="I10" s="13">
        <f t="shared" si="0"/>
        <v>0</v>
      </c>
      <c r="J10" s="20"/>
    </row>
    <row r="11" spans="1:19" x14ac:dyDescent="0.25">
      <c r="A11" s="3"/>
      <c r="B11" s="3"/>
      <c r="C11" s="3"/>
      <c r="D11" s="16"/>
      <c r="E11" s="3"/>
      <c r="F11" s="3"/>
      <c r="G11" s="17"/>
      <c r="H11" s="17"/>
      <c r="I11" s="13">
        <f t="shared" si="0"/>
        <v>0</v>
      </c>
      <c r="J11" s="20"/>
    </row>
    <row r="12" spans="1:19" x14ac:dyDescent="0.25">
      <c r="A12" s="3"/>
      <c r="B12" s="3"/>
      <c r="C12" s="3"/>
      <c r="D12" s="16"/>
      <c r="E12" s="3"/>
      <c r="F12" s="3"/>
      <c r="G12" s="17"/>
      <c r="H12" s="17"/>
      <c r="I12" s="13">
        <f t="shared" si="0"/>
        <v>0</v>
      </c>
      <c r="J12" s="20"/>
    </row>
    <row r="13" spans="1:19" x14ac:dyDescent="0.25">
      <c r="A13" s="3"/>
      <c r="B13" s="3"/>
      <c r="C13" s="3"/>
      <c r="D13" s="16"/>
      <c r="E13" s="3"/>
      <c r="F13" s="3"/>
      <c r="G13" s="17"/>
      <c r="H13" s="17"/>
      <c r="I13" s="13">
        <f t="shared" si="0"/>
        <v>0</v>
      </c>
      <c r="J13" s="20"/>
    </row>
    <row r="14" spans="1:19" x14ac:dyDescent="0.25">
      <c r="A14" s="3"/>
      <c r="B14" s="3"/>
      <c r="C14" s="3"/>
      <c r="D14" s="16"/>
      <c r="E14" s="3"/>
      <c r="F14" s="3"/>
      <c r="G14" s="17"/>
      <c r="H14" s="17"/>
      <c r="I14" s="13">
        <f t="shared" si="0"/>
        <v>0</v>
      </c>
      <c r="J14" s="20"/>
    </row>
    <row r="15" spans="1:19" x14ac:dyDescent="0.25">
      <c r="A15" s="3"/>
      <c r="B15" s="3"/>
      <c r="C15" s="3"/>
      <c r="D15" s="16"/>
      <c r="E15" s="3"/>
      <c r="F15" s="3"/>
      <c r="G15" s="17"/>
      <c r="H15" s="17"/>
      <c r="I15" s="13">
        <f t="shared" si="0"/>
        <v>0</v>
      </c>
      <c r="J15" s="20"/>
    </row>
    <row r="16" spans="1:19" x14ac:dyDescent="0.25">
      <c r="A16" s="3"/>
      <c r="B16" s="3"/>
      <c r="C16" s="3"/>
      <c r="D16" s="16"/>
      <c r="E16" s="3"/>
      <c r="F16" s="3"/>
      <c r="G16" s="17"/>
      <c r="H16" s="17"/>
      <c r="I16" s="13">
        <f t="shared" si="0"/>
        <v>0</v>
      </c>
      <c r="J16" s="20"/>
    </row>
    <row r="17" spans="1:10" x14ac:dyDescent="0.25">
      <c r="A17" s="3"/>
      <c r="B17" s="3"/>
      <c r="C17" s="3"/>
      <c r="D17" s="16"/>
      <c r="E17" s="3"/>
      <c r="F17" s="3"/>
      <c r="G17" s="17"/>
      <c r="H17" s="17"/>
      <c r="I17" s="13">
        <f t="shared" si="0"/>
        <v>0</v>
      </c>
      <c r="J17" s="20"/>
    </row>
    <row r="18" spans="1:10" x14ac:dyDescent="0.25">
      <c r="A18" s="3"/>
      <c r="B18" s="3"/>
      <c r="C18" s="3"/>
      <c r="D18" s="16"/>
      <c r="E18" s="3"/>
      <c r="F18" s="3"/>
      <c r="G18" s="17"/>
      <c r="H18" s="17"/>
      <c r="I18" s="13">
        <f t="shared" si="0"/>
        <v>0</v>
      </c>
      <c r="J18" s="24"/>
    </row>
    <row r="19" spans="1:10" x14ac:dyDescent="0.25">
      <c r="A19" s="3"/>
      <c r="B19" s="3"/>
      <c r="C19" s="3"/>
      <c r="D19" s="16"/>
      <c r="E19" s="3"/>
      <c r="F19" s="3"/>
      <c r="G19" s="17"/>
      <c r="H19" s="17"/>
      <c r="I19" s="13">
        <f t="shared" si="0"/>
        <v>0</v>
      </c>
      <c r="J19" s="24"/>
    </row>
    <row r="20" spans="1:10" x14ac:dyDescent="0.25">
      <c r="D20" s="16"/>
      <c r="E20" s="3"/>
      <c r="F20" s="3"/>
      <c r="G20" s="17"/>
      <c r="H20" s="17"/>
    </row>
    <row r="21" spans="1:10" x14ac:dyDescent="0.25">
      <c r="D21" s="16"/>
      <c r="E21" s="3"/>
      <c r="F21" s="3"/>
      <c r="G21" s="17"/>
      <c r="H21" s="17"/>
    </row>
    <row r="22" spans="1:10" x14ac:dyDescent="0.25">
      <c r="D22" s="16"/>
      <c r="E22" s="3"/>
      <c r="G22" s="17"/>
      <c r="H22" s="17"/>
    </row>
    <row r="23" spans="1:10" x14ac:dyDescent="0.25">
      <c r="D23" s="16"/>
      <c r="E23" s="3"/>
      <c r="G23" s="17"/>
      <c r="H23" s="17"/>
    </row>
    <row r="24" spans="1:10" x14ac:dyDescent="0.25">
      <c r="G24" s="17"/>
      <c r="H24" s="17"/>
    </row>
    <row r="25" spans="1:10" x14ac:dyDescent="0.25">
      <c r="G25" s="17"/>
      <c r="H25" s="17"/>
    </row>
    <row r="26" spans="1:10" x14ac:dyDescent="0.25">
      <c r="G26" s="17"/>
      <c r="H26" s="17"/>
    </row>
    <row r="27" spans="1:10" x14ac:dyDescent="0.25">
      <c r="G27" s="17"/>
      <c r="H27" s="17"/>
    </row>
    <row r="28" spans="1:10" x14ac:dyDescent="0.25">
      <c r="G28" s="17"/>
      <c r="H28" s="17"/>
    </row>
    <row r="72" spans="11:11" x14ac:dyDescent="0.25">
      <c r="K72" t="s">
        <v>92</v>
      </c>
    </row>
  </sheetData>
  <autoFilter ref="A1:J19" xr:uid="{00000000-0009-0000-0000-000003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I 8 z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A S P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z N Q K I p H u A 4 A A A A R A A A A E w A c A E Z v c m 1 1 b G F z L 1 N l Y 3 R p b 2 4 x L m 0 g o h g A K K A U A A A A A A A A A A A A A A A A A A A A A A A A A A A A K 0 5 N L s n M z 1 M I h t C G 1 g B Q S w E C L Q A U A A I A C A A E j z N Q O y u k Q q g A A A D 4 A A A A E g A A A A A A A A A A A A A A A A A A A A A A Q 2 9 u Z m l n L 1 B h Y 2 t h Z 2 U u e G 1 s U E s B A i 0 A F A A C A A g A B I 8 z U A / K 6 a u k A A A A 6 Q A A A B M A A A A A A A A A A A A A A A A A 9 A A A A F t D b 2 5 0 Z W 5 0 X 1 R 5 c G V z X S 5 4 b W x Q S w E C L Q A U A A I A C A A E j z N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P u Q 5 C u E H U u j l v / S 9 i 8 g R A A A A A A C A A A A A A A Q Z g A A A A E A A C A A A A B H y S n B U S 0 + 3 R e d h e W 8 q Z T f l e F 0 b g W Z D a h m W g v a Y T j g T Q A A A A A O g A A A A A I A A C A A A A A e 0 + T 1 g 1 g M p Q e h q V y S v j w I Z c g 4 g M r Q g 4 7 7 M M g g a S U G G F A A A A D o g 2 b / d w 3 6 A p v K E g f q n l D h E I Q q z + 5 M U e n d u K 7 f i H s H z i 5 a N L B o w 5 N 4 X t c 6 K i 2 s Q x Y K J H v I 0 y 9 Z H B Q D f I O l k i s A Z q i 2 y 3 F L y m Q l t X A b H P r x H 0 A A A A C 4 c D W U o 3 M I e 6 D f z I d K f 4 K m F Q z e b X c n f i j x L 9 H y g / H A o 1 4 M 2 D M i R x d W O r X L W D U d N G Q 9 b 5 2 R s w / 6 a A a G 0 o 3 Y p i W 1 < / D a t a M a s h u p > 
</file>

<file path=customXml/itemProps1.xml><?xml version="1.0" encoding="utf-8"?>
<ds:datastoreItem xmlns:ds="http://schemas.openxmlformats.org/officeDocument/2006/customXml" ds:itemID="{07104C6B-B096-42C2-B115-44F6D88E7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Jornada 20</vt:lpstr>
      <vt:lpstr>Jornada 21</vt:lpstr>
      <vt:lpstr>Jornada 22</vt:lpstr>
      <vt:lpstr>Jornada 23</vt:lpstr>
      <vt:lpstr>Jornada 24</vt:lpstr>
      <vt:lpstr>Jornada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Martín</dc:creator>
  <cp:lastModifiedBy>Iván Martín</cp:lastModifiedBy>
  <dcterms:created xsi:type="dcterms:W3CDTF">2020-01-18T18:39:28Z</dcterms:created>
  <dcterms:modified xsi:type="dcterms:W3CDTF">2020-02-18T18:02:53Z</dcterms:modified>
</cp:coreProperties>
</file>