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ptop\Documents\LevelNet\"/>
    </mc:Choice>
  </mc:AlternateContent>
  <bookViews>
    <workbookView xWindow="4125" yWindow="0" windowWidth="30765" windowHeight="16125" tabRatio="916" activeTab="3"/>
  </bookViews>
  <sheets>
    <sheet name="FCF" sheetId="14" r:id="rId1"/>
    <sheet name="Valuation matrix" sheetId="16" r:id="rId2"/>
    <sheet name="Valuation" sheetId="15" r:id="rId3"/>
    <sheet name="DevPlan" sheetId="32" r:id="rId4"/>
    <sheet name="Headcount" sheetId="33" r:id="rId5"/>
    <sheet name="ConsSales&amp;Market" sheetId="39" r:id="rId6"/>
    <sheet name="Infrastructure" sheetId="41" r:id="rId7"/>
    <sheet name="ConsConsumers" sheetId="40" r:id="rId8"/>
    <sheet name="WinSales" sheetId="34" r:id="rId9"/>
    <sheet name="OSXSales" sheetId="35" r:id="rId10"/>
    <sheet name="AndroidSales" sheetId="36" r:id="rId11"/>
    <sheet name="API Sales" sheetId="37" r:id="rId12"/>
    <sheet name="SDK Sales" sheetId="38" r:id="rId13"/>
    <sheet name="CapEx" sheetId="23" r:id="rId14"/>
  </sheets>
  <calcPr calcId="15251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3" l="1"/>
  <c r="H6" i="33" s="1"/>
  <c r="I6" i="33" s="1"/>
  <c r="J6" i="33" s="1"/>
  <c r="K6" i="33" s="1"/>
  <c r="L6" i="33" s="1"/>
  <c r="M6" i="33" s="1"/>
  <c r="N6" i="33" s="1"/>
  <c r="O6" i="33" s="1"/>
  <c r="P6" i="33" s="1"/>
  <c r="Q6" i="33" s="1"/>
  <c r="R6" i="33" s="1"/>
  <c r="S6" i="33" s="1"/>
  <c r="T6" i="33" s="1"/>
  <c r="U6" i="33" s="1"/>
  <c r="V6" i="33" s="1"/>
  <c r="W6" i="33" s="1"/>
  <c r="X6" i="33" s="1"/>
  <c r="Y6" i="33" s="1"/>
  <c r="Z6" i="33" s="1"/>
  <c r="AA6" i="33" s="1"/>
  <c r="AB6" i="33" s="1"/>
  <c r="AC6" i="33" s="1"/>
  <c r="AD6" i="33" s="1"/>
  <c r="AE6" i="33" s="1"/>
  <c r="AF6" i="33" s="1"/>
  <c r="AG6" i="33" s="1"/>
  <c r="AH6" i="33" s="1"/>
  <c r="AI6" i="33" s="1"/>
  <c r="AJ6" i="33" s="1"/>
  <c r="AK6" i="33" s="1"/>
  <c r="AL6" i="33" s="1"/>
  <c r="AM6" i="33" s="1"/>
  <c r="AN6" i="33" s="1"/>
  <c r="AO6" i="33" s="1"/>
  <c r="AP6" i="33" s="1"/>
  <c r="AQ6" i="33" s="1"/>
  <c r="AR6" i="33" s="1"/>
  <c r="AS6" i="33" s="1"/>
  <c r="AT6" i="33" s="1"/>
  <c r="AU6" i="33" s="1"/>
  <c r="AV6" i="33" s="1"/>
  <c r="AW6" i="33" s="1"/>
  <c r="AX6" i="33" s="1"/>
  <c r="AY6" i="33" s="1"/>
  <c r="AZ6" i="33" s="1"/>
  <c r="BA6" i="33" s="1"/>
  <c r="BB6" i="33" s="1"/>
  <c r="BC6" i="33" s="1"/>
  <c r="BD6" i="33" s="1"/>
  <c r="BE6" i="33" s="1"/>
  <c r="BF6" i="33" s="1"/>
  <c r="BG6" i="33" s="1"/>
  <c r="BH6" i="33" s="1"/>
  <c r="BI6" i="33" s="1"/>
  <c r="BJ6" i="33" s="1"/>
  <c r="BK6" i="33" s="1"/>
  <c r="BL6" i="33" s="1"/>
  <c r="BM6" i="33" s="1"/>
  <c r="F15" i="33"/>
  <c r="G15" i="33"/>
  <c r="H16" i="33"/>
  <c r="H55" i="33" s="1"/>
  <c r="I16" i="33"/>
  <c r="I57" i="33" s="1"/>
  <c r="J16" i="33"/>
  <c r="P16" i="33"/>
  <c r="Q16" i="33"/>
  <c r="R16" i="33"/>
  <c r="R54" i="33" s="1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J19" i="33"/>
  <c r="J54" i="33" s="1"/>
  <c r="K19" i="33"/>
  <c r="L19" i="33"/>
  <c r="S19" i="33"/>
  <c r="T19" i="33"/>
  <c r="T54" i="33" s="1"/>
  <c r="AE19" i="33"/>
  <c r="AE54" i="33" s="1"/>
  <c r="AF19" i="33"/>
  <c r="H20" i="33"/>
  <c r="I20" i="33"/>
  <c r="J20" i="33"/>
  <c r="K20" i="33"/>
  <c r="L20" i="33"/>
  <c r="M20" i="33"/>
  <c r="N20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M21" i="33"/>
  <c r="AN21" i="33"/>
  <c r="AO21" i="33"/>
  <c r="AP21" i="33"/>
  <c r="AQ21" i="33"/>
  <c r="AR21" i="33"/>
  <c r="AS21" i="33"/>
  <c r="AT21" i="33"/>
  <c r="AU21" i="33"/>
  <c r="AV21" i="33"/>
  <c r="AW21" i="33"/>
  <c r="AX21" i="33"/>
  <c r="AY21" i="33"/>
  <c r="AZ21" i="33"/>
  <c r="BA21" i="33"/>
  <c r="BB21" i="33"/>
  <c r="BC21" i="33"/>
  <c r="BD21" i="33"/>
  <c r="BE21" i="33"/>
  <c r="BF21" i="33"/>
  <c r="BG21" i="33"/>
  <c r="BH21" i="33"/>
  <c r="BI21" i="33"/>
  <c r="BJ21" i="33"/>
  <c r="BK21" i="33"/>
  <c r="BL21" i="33"/>
  <c r="BM21" i="33"/>
  <c r="F22" i="33"/>
  <c r="G22" i="33"/>
  <c r="H22" i="33"/>
  <c r="I22" i="33"/>
  <c r="J22" i="33"/>
  <c r="K22" i="33"/>
  <c r="L22" i="33"/>
  <c r="L57" i="33" s="1"/>
  <c r="M22" i="33"/>
  <c r="M55" i="33" s="1"/>
  <c r="N22" i="33"/>
  <c r="O22" i="33"/>
  <c r="P22" i="33"/>
  <c r="Q22" i="33"/>
  <c r="Q57" i="33" s="1"/>
  <c r="R22" i="33"/>
  <c r="R57" i="33" s="1"/>
  <c r="S22" i="33"/>
  <c r="S57" i="33" s="1"/>
  <c r="T22" i="33"/>
  <c r="T57" i="33" s="1"/>
  <c r="U22" i="33"/>
  <c r="U57" i="33" s="1"/>
  <c r="V22" i="33"/>
  <c r="W22" i="33"/>
  <c r="X22" i="33"/>
  <c r="Y22" i="33"/>
  <c r="Y57" i="33" s="1"/>
  <c r="Z22" i="33"/>
  <c r="Z57" i="33" s="1"/>
  <c r="AA22" i="33"/>
  <c r="AA57" i="33" s="1"/>
  <c r="AB22" i="33"/>
  <c r="AB57" i="33" s="1"/>
  <c r="AC22" i="33"/>
  <c r="AC57" i="33" s="1"/>
  <c r="AD22" i="33"/>
  <c r="AE22" i="33"/>
  <c r="AF22" i="33"/>
  <c r="AG22" i="33"/>
  <c r="AG57" i="33" s="1"/>
  <c r="AH22" i="33"/>
  <c r="AH57" i="33" s="1"/>
  <c r="AM22" i="33"/>
  <c r="AN22" i="33"/>
  <c r="AO22" i="33"/>
  <c r="AO57" i="33" s="1"/>
  <c r="AP22" i="33"/>
  <c r="AQ22" i="33"/>
  <c r="AR22" i="33"/>
  <c r="AS22" i="33"/>
  <c r="AS55" i="33" s="1"/>
  <c r="AT22" i="33"/>
  <c r="AU22" i="33"/>
  <c r="AV22" i="33"/>
  <c r="AW22" i="33"/>
  <c r="AW57" i="33" s="1"/>
  <c r="AX22" i="33"/>
  <c r="AY22" i="33"/>
  <c r="AZ22" i="33"/>
  <c r="BA22" i="33"/>
  <c r="BB22" i="33"/>
  <c r="BC22" i="33"/>
  <c r="BD22" i="33"/>
  <c r="BE22" i="33"/>
  <c r="BE57" i="33" s="1"/>
  <c r="BF22" i="33"/>
  <c r="BG22" i="33"/>
  <c r="BH22" i="33"/>
  <c r="BI22" i="33"/>
  <c r="BJ22" i="33"/>
  <c r="BK22" i="33"/>
  <c r="BL22" i="33"/>
  <c r="BM22" i="33"/>
  <c r="BM57" i="33" s="1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J24" i="33"/>
  <c r="K24" i="33"/>
  <c r="Q24" i="33"/>
  <c r="R24" i="33"/>
  <c r="AG24" i="33"/>
  <c r="AH24" i="33"/>
  <c r="AI24" i="33"/>
  <c r="AJ24" i="33"/>
  <c r="AK24" i="33"/>
  <c r="AL24" i="33"/>
  <c r="AM24" i="33"/>
  <c r="AN24" i="33"/>
  <c r="AO24" i="33"/>
  <c r="AP24" i="33"/>
  <c r="AP55" i="33" s="1"/>
  <c r="AQ24" i="33"/>
  <c r="AR24" i="33"/>
  <c r="AS24" i="33"/>
  <c r="AT24" i="33"/>
  <c r="AU24" i="33"/>
  <c r="AV24" i="33"/>
  <c r="AW24" i="33"/>
  <c r="AX24" i="33"/>
  <c r="AX55" i="33" s="1"/>
  <c r="AY24" i="33"/>
  <c r="AZ24" i="33"/>
  <c r="BA24" i="33"/>
  <c r="BB24" i="33"/>
  <c r="BC24" i="33"/>
  <c r="BD24" i="33"/>
  <c r="BE24" i="33"/>
  <c r="BF24" i="33"/>
  <c r="BF55" i="33" s="1"/>
  <c r="BG24" i="33"/>
  <c r="BH24" i="33"/>
  <c r="BI24" i="33"/>
  <c r="BJ24" i="33"/>
  <c r="BK24" i="33"/>
  <c r="BL24" i="33"/>
  <c r="BM24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M25" i="33"/>
  <c r="AN25" i="33"/>
  <c r="AO25" i="33"/>
  <c r="AP25" i="33"/>
  <c r="AQ25" i="33"/>
  <c r="AR25" i="33"/>
  <c r="AR55" i="33" s="1"/>
  <c r="AS25" i="33"/>
  <c r="AT25" i="33"/>
  <c r="AU25" i="33"/>
  <c r="AV25" i="33"/>
  <c r="AW25" i="33"/>
  <c r="AX25" i="33"/>
  <c r="AY25" i="33"/>
  <c r="AZ25" i="33"/>
  <c r="AZ55" i="33" s="1"/>
  <c r="BA25" i="33"/>
  <c r="BB25" i="33"/>
  <c r="BC25" i="33"/>
  <c r="BD25" i="33"/>
  <c r="BE25" i="33"/>
  <c r="BF25" i="33"/>
  <c r="BG25" i="33"/>
  <c r="BH25" i="33"/>
  <c r="BH55" i="33" s="1"/>
  <c r="BI25" i="33"/>
  <c r="BJ25" i="33"/>
  <c r="BK25" i="33"/>
  <c r="BL25" i="33"/>
  <c r="BM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O27" i="33"/>
  <c r="P27" i="33"/>
  <c r="Q27" i="33"/>
  <c r="R27" i="33"/>
  <c r="S27" i="33"/>
  <c r="T27" i="33"/>
  <c r="U27" i="33"/>
  <c r="V27" i="33"/>
  <c r="W27" i="33"/>
  <c r="AE27" i="33"/>
  <c r="AF27" i="33"/>
  <c r="AG27" i="33"/>
  <c r="AH27" i="33"/>
  <c r="O28" i="33"/>
  <c r="P28" i="33"/>
  <c r="Q28" i="33"/>
  <c r="R28" i="33"/>
  <c r="S28" i="33"/>
  <c r="T28" i="33"/>
  <c r="U28" i="33"/>
  <c r="V28" i="33"/>
  <c r="V55" i="33" s="1"/>
  <c r="W28" i="33"/>
  <c r="AE28" i="33"/>
  <c r="AF28" i="33"/>
  <c r="AG28" i="33"/>
  <c r="AH28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C53" i="33"/>
  <c r="D54" i="33"/>
  <c r="F54" i="33"/>
  <c r="G54" i="33"/>
  <c r="K54" i="33"/>
  <c r="L54" i="33"/>
  <c r="M54" i="33"/>
  <c r="O54" i="33"/>
  <c r="P54" i="33"/>
  <c r="Q54" i="33"/>
  <c r="S54" i="33"/>
  <c r="U54" i="33"/>
  <c r="V54" i="33"/>
  <c r="W54" i="33"/>
  <c r="X54" i="33"/>
  <c r="Y54" i="33"/>
  <c r="Z54" i="33"/>
  <c r="AA54" i="33"/>
  <c r="AB54" i="33"/>
  <c r="AC54" i="33"/>
  <c r="AD54" i="33"/>
  <c r="AF54" i="33"/>
  <c r="B55" i="33"/>
  <c r="L55" i="33"/>
  <c r="AD55" i="33"/>
  <c r="AI55" i="33"/>
  <c r="AJ55" i="33"/>
  <c r="AK55" i="33"/>
  <c r="AL55" i="33"/>
  <c r="AQ55" i="33"/>
  <c r="AY55" i="33"/>
  <c r="BA55" i="33"/>
  <c r="BG55" i="33"/>
  <c r="BI55" i="33"/>
  <c r="F56" i="33"/>
  <c r="G56" i="33"/>
  <c r="H56" i="33"/>
  <c r="I56" i="33"/>
  <c r="J56" i="33"/>
  <c r="K56" i="33"/>
  <c r="L56" i="33"/>
  <c r="M56" i="33"/>
  <c r="O56" i="33"/>
  <c r="P56" i="33"/>
  <c r="Q56" i="33"/>
  <c r="R56" i="33"/>
  <c r="S56" i="33"/>
  <c r="T56" i="33"/>
  <c r="U56" i="33"/>
  <c r="V56" i="33"/>
  <c r="W56" i="33"/>
  <c r="X56" i="33"/>
  <c r="Y56" i="33"/>
  <c r="Z56" i="33"/>
  <c r="AA56" i="33"/>
  <c r="AB56" i="33"/>
  <c r="AC56" i="33"/>
  <c r="AD56" i="33"/>
  <c r="AE56" i="33"/>
  <c r="AF56" i="33"/>
  <c r="AG56" i="33"/>
  <c r="AH56" i="33"/>
  <c r="AI56" i="33"/>
  <c r="AJ56" i="33"/>
  <c r="AK56" i="33"/>
  <c r="AL56" i="33"/>
  <c r="AM56" i="33"/>
  <c r="AN56" i="33"/>
  <c r="AO56" i="33"/>
  <c r="AP56" i="33"/>
  <c r="AQ56" i="33"/>
  <c r="AR56" i="33"/>
  <c r="AS56" i="33"/>
  <c r="AT56" i="33"/>
  <c r="AU56" i="33"/>
  <c r="AV56" i="33"/>
  <c r="AW56" i="33"/>
  <c r="AX56" i="33"/>
  <c r="AY56" i="33"/>
  <c r="AZ56" i="33"/>
  <c r="BA56" i="33"/>
  <c r="BB56" i="33"/>
  <c r="BC56" i="33"/>
  <c r="BD56" i="33"/>
  <c r="BE56" i="33"/>
  <c r="BF56" i="33"/>
  <c r="BG56" i="33"/>
  <c r="BH56" i="33"/>
  <c r="BI56" i="33"/>
  <c r="BJ56" i="33"/>
  <c r="BK56" i="33"/>
  <c r="BL56" i="33"/>
  <c r="BM56" i="33"/>
  <c r="F57" i="33"/>
  <c r="G57" i="33"/>
  <c r="N57" i="33"/>
  <c r="O57" i="33"/>
  <c r="P57" i="33"/>
  <c r="V57" i="33"/>
  <c r="W57" i="33"/>
  <c r="X57" i="33"/>
  <c r="AD57" i="33"/>
  <c r="AE57" i="33"/>
  <c r="AF57" i="33"/>
  <c r="AI57" i="33"/>
  <c r="AJ57" i="33"/>
  <c r="AK57" i="33"/>
  <c r="AL57" i="33"/>
  <c r="AM57" i="33"/>
  <c r="AN57" i="33"/>
  <c r="AP57" i="33"/>
  <c r="AQ57" i="33"/>
  <c r="AR57" i="33"/>
  <c r="AS57" i="33"/>
  <c r="AT57" i="33"/>
  <c r="AU57" i="33"/>
  <c r="AV57" i="33"/>
  <c r="AX57" i="33"/>
  <c r="AY57" i="33"/>
  <c r="AZ57" i="33"/>
  <c r="BA57" i="33"/>
  <c r="BB57" i="33"/>
  <c r="BC57" i="33"/>
  <c r="BD57" i="33"/>
  <c r="BF57" i="33"/>
  <c r="BG57" i="33"/>
  <c r="BH57" i="33"/>
  <c r="BI57" i="33"/>
  <c r="BJ57" i="33"/>
  <c r="BK57" i="33"/>
  <c r="BL57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Z58" i="33"/>
  <c r="AA58" i="33"/>
  <c r="AB58" i="33"/>
  <c r="AC58" i="33"/>
  <c r="AD58" i="33"/>
  <c r="AE58" i="33"/>
  <c r="AF58" i="33"/>
  <c r="AG58" i="33"/>
  <c r="AH58" i="33"/>
  <c r="AI58" i="33"/>
  <c r="AJ58" i="33"/>
  <c r="AK58" i="33"/>
  <c r="AL58" i="33"/>
  <c r="AM58" i="33"/>
  <c r="AN58" i="33"/>
  <c r="AO58" i="33"/>
  <c r="AP58" i="33"/>
  <c r="AQ58" i="33"/>
  <c r="AR58" i="33"/>
  <c r="AS58" i="33"/>
  <c r="AT58" i="33"/>
  <c r="AU58" i="33"/>
  <c r="AV58" i="33"/>
  <c r="AW58" i="33"/>
  <c r="AX58" i="33"/>
  <c r="AY58" i="33"/>
  <c r="AZ58" i="33"/>
  <c r="BA58" i="33"/>
  <c r="BB58" i="33"/>
  <c r="BC58" i="33"/>
  <c r="BD58" i="33"/>
  <c r="BE58" i="33"/>
  <c r="BF58" i="33"/>
  <c r="BG58" i="33"/>
  <c r="BH58" i="33"/>
  <c r="BI58" i="33"/>
  <c r="BJ58" i="33"/>
  <c r="BK58" i="33"/>
  <c r="BL58" i="33"/>
  <c r="BM58" i="33"/>
  <c r="F59" i="33"/>
  <c r="G59" i="33"/>
  <c r="H59" i="33"/>
  <c r="I59" i="33"/>
  <c r="J59" i="33"/>
  <c r="K59" i="33"/>
  <c r="E69" i="33" s="1"/>
  <c r="L59" i="33"/>
  <c r="M59" i="33"/>
  <c r="N59" i="33"/>
  <c r="O59" i="33"/>
  <c r="P59" i="33"/>
  <c r="Q59" i="33"/>
  <c r="R59" i="33"/>
  <c r="S59" i="33"/>
  <c r="T59" i="33"/>
  <c r="G69" i="33" s="1"/>
  <c r="U59" i="33"/>
  <c r="V59" i="33"/>
  <c r="W59" i="33"/>
  <c r="X59" i="33"/>
  <c r="Y59" i="33"/>
  <c r="Z59" i="33"/>
  <c r="AA59" i="33"/>
  <c r="AB59" i="33"/>
  <c r="AC59" i="33"/>
  <c r="AD59" i="33"/>
  <c r="AE59" i="33"/>
  <c r="AF59" i="33"/>
  <c r="AG59" i="33"/>
  <c r="AH59" i="33"/>
  <c r="AI59" i="33"/>
  <c r="AJ59" i="33"/>
  <c r="AK59" i="33"/>
  <c r="I69" i="33" s="1"/>
  <c r="AL59" i="33"/>
  <c r="AM59" i="33"/>
  <c r="AN59" i="33"/>
  <c r="AO59" i="33"/>
  <c r="AP59" i="33"/>
  <c r="AQ59" i="33"/>
  <c r="AR59" i="33"/>
  <c r="AS59" i="33"/>
  <c r="AT59" i="33"/>
  <c r="AU59" i="33"/>
  <c r="AV59" i="33"/>
  <c r="AW59" i="33"/>
  <c r="AX59" i="33"/>
  <c r="AY59" i="33"/>
  <c r="AZ59" i="33"/>
  <c r="BA59" i="33"/>
  <c r="BB59" i="33"/>
  <c r="BC59" i="33"/>
  <c r="BD59" i="33"/>
  <c r="BE59" i="33"/>
  <c r="M69" i="33" s="1"/>
  <c r="BF59" i="33"/>
  <c r="BG59" i="33"/>
  <c r="BH59" i="33"/>
  <c r="BI59" i="33"/>
  <c r="BJ59" i="33"/>
  <c r="BK59" i="33"/>
  <c r="BL59" i="33"/>
  <c r="BM59" i="33"/>
  <c r="F60" i="33"/>
  <c r="E70" i="33" s="1"/>
  <c r="G60" i="33"/>
  <c r="H60" i="33"/>
  <c r="I60" i="33"/>
  <c r="J60" i="33"/>
  <c r="K60" i="33"/>
  <c r="L60" i="33"/>
  <c r="M60" i="33"/>
  <c r="N60" i="33"/>
  <c r="O60" i="33"/>
  <c r="P60" i="33"/>
  <c r="Q60" i="33"/>
  <c r="R60" i="33"/>
  <c r="G70" i="33" s="1"/>
  <c r="S60" i="33"/>
  <c r="T60" i="33"/>
  <c r="U60" i="33"/>
  <c r="V60" i="33"/>
  <c r="W60" i="33"/>
  <c r="X60" i="33"/>
  <c r="Y60" i="33"/>
  <c r="Z60" i="33"/>
  <c r="AA60" i="33"/>
  <c r="AB60" i="33"/>
  <c r="AC60" i="33"/>
  <c r="AD60" i="33"/>
  <c r="I70" i="33" s="1"/>
  <c r="AE60" i="33"/>
  <c r="AF60" i="33"/>
  <c r="AG60" i="33"/>
  <c r="AH60" i="33"/>
  <c r="AI60" i="33"/>
  <c r="AJ60" i="33"/>
  <c r="AK60" i="33"/>
  <c r="AL60" i="33"/>
  <c r="AM60" i="33"/>
  <c r="AN60" i="33"/>
  <c r="AO60" i="33"/>
  <c r="AP60" i="33"/>
  <c r="AQ60" i="33"/>
  <c r="AR60" i="33"/>
  <c r="AS60" i="33"/>
  <c r="AT60" i="33"/>
  <c r="AU60" i="33"/>
  <c r="K70" i="33" s="1"/>
  <c r="AV60" i="33"/>
  <c r="AW60" i="33"/>
  <c r="AX60" i="33"/>
  <c r="AY60" i="33"/>
  <c r="AZ60" i="33"/>
  <c r="BA60" i="33"/>
  <c r="BB60" i="33"/>
  <c r="BC60" i="33"/>
  <c r="BD60" i="33"/>
  <c r="M70" i="33" s="1"/>
  <c r="BE60" i="33"/>
  <c r="BF60" i="33"/>
  <c r="BG60" i="33"/>
  <c r="BH60" i="33"/>
  <c r="BI60" i="33"/>
  <c r="BJ60" i="33"/>
  <c r="BK60" i="33"/>
  <c r="BL60" i="33"/>
  <c r="BM60" i="33"/>
  <c r="K69" i="33"/>
  <c r="M57" i="33" l="1"/>
  <c r="BL55" i="33"/>
  <c r="AV55" i="33"/>
  <c r="AB55" i="33"/>
  <c r="J57" i="33"/>
  <c r="AT55" i="33"/>
  <c r="BK55" i="33"/>
  <c r="AU55" i="33"/>
  <c r="AA55" i="33"/>
  <c r="AC55" i="33"/>
  <c r="BM55" i="33"/>
  <c r="BE55" i="33"/>
  <c r="AW55" i="33"/>
  <c r="AO55" i="33"/>
  <c r="AF55" i="33"/>
  <c r="X55" i="33"/>
  <c r="P55" i="33"/>
  <c r="G55" i="33"/>
  <c r="T55" i="33"/>
  <c r="BB55" i="33"/>
  <c r="AH55" i="33"/>
  <c r="BC55" i="33"/>
  <c r="AM55" i="33"/>
  <c r="S55" i="33"/>
  <c r="AG55" i="33"/>
  <c r="Q55" i="33"/>
  <c r="U55" i="33"/>
  <c r="AE55" i="33"/>
  <c r="W55" i="33"/>
  <c r="O55" i="33"/>
  <c r="F55" i="33"/>
  <c r="BD55" i="33"/>
  <c r="AN55" i="33"/>
  <c r="K55" i="33"/>
  <c r="R55" i="33"/>
  <c r="BJ55" i="33"/>
  <c r="Z55" i="33"/>
  <c r="K57" i="33"/>
  <c r="J55" i="33"/>
  <c r="Y55" i="33"/>
  <c r="M67" i="33"/>
  <c r="K67" i="33"/>
  <c r="I67" i="33"/>
  <c r="I10" i="14" s="1"/>
  <c r="I16" i="14" s="1"/>
  <c r="G67" i="33"/>
  <c r="G68" i="33"/>
  <c r="M68" i="33"/>
  <c r="M25" i="14" s="1"/>
  <c r="M30" i="14" s="1"/>
  <c r="I68" i="33"/>
  <c r="I25" i="14" s="1"/>
  <c r="D64" i="33"/>
  <c r="K68" i="33"/>
  <c r="K25" i="14" s="1"/>
  <c r="K30" i="14" s="1"/>
  <c r="E68" i="33"/>
  <c r="E25" i="14" s="1"/>
  <c r="E30" i="14" s="1"/>
  <c r="H57" i="33"/>
  <c r="I54" i="33"/>
  <c r="H54" i="33"/>
  <c r="I55" i="33"/>
  <c r="C81" i="36"/>
  <c r="D6" i="36"/>
  <c r="D7" i="36"/>
  <c r="D81" i="36"/>
  <c r="E6" i="36"/>
  <c r="E7" i="36"/>
  <c r="E81" i="36"/>
  <c r="F6" i="36"/>
  <c r="F7" i="36"/>
  <c r="F81" i="36"/>
  <c r="G6" i="36"/>
  <c r="G7" i="36"/>
  <c r="G81" i="36"/>
  <c r="H6" i="36"/>
  <c r="H7" i="36"/>
  <c r="H81" i="36"/>
  <c r="I6" i="36"/>
  <c r="I7" i="36"/>
  <c r="I81" i="36"/>
  <c r="J6" i="36"/>
  <c r="J7" i="36"/>
  <c r="J81" i="36"/>
  <c r="K6" i="36"/>
  <c r="K7" i="36"/>
  <c r="K81" i="36"/>
  <c r="L6" i="36"/>
  <c r="L7" i="36"/>
  <c r="L81" i="36"/>
  <c r="M6" i="36"/>
  <c r="M7" i="36"/>
  <c r="M81" i="36"/>
  <c r="N6" i="36"/>
  <c r="N7" i="36"/>
  <c r="N81" i="36"/>
  <c r="O6" i="36"/>
  <c r="O7" i="36"/>
  <c r="O81" i="36"/>
  <c r="P6" i="36"/>
  <c r="P7" i="36"/>
  <c r="C15" i="36"/>
  <c r="P15" i="36"/>
  <c r="P57" i="36"/>
  <c r="P81" i="36"/>
  <c r="Q6" i="36"/>
  <c r="Q7" i="36"/>
  <c r="Q15" i="36"/>
  <c r="Q57" i="36"/>
  <c r="Q81" i="36"/>
  <c r="R6" i="36"/>
  <c r="R7" i="36"/>
  <c r="R15" i="36"/>
  <c r="R57" i="36"/>
  <c r="R81" i="36"/>
  <c r="S6" i="36"/>
  <c r="S7" i="36"/>
  <c r="S15" i="36"/>
  <c r="S57" i="36"/>
  <c r="S81" i="36"/>
  <c r="T6" i="36"/>
  <c r="T7" i="36"/>
  <c r="T15" i="36"/>
  <c r="T57" i="36"/>
  <c r="T81" i="36"/>
  <c r="U6" i="36"/>
  <c r="U7" i="36"/>
  <c r="U15" i="36"/>
  <c r="U57" i="36"/>
  <c r="U81" i="36"/>
  <c r="V6" i="36"/>
  <c r="V7" i="36"/>
  <c r="V15" i="36"/>
  <c r="V57" i="36"/>
  <c r="V81" i="36"/>
  <c r="W6" i="36"/>
  <c r="W7" i="36"/>
  <c r="W15" i="36"/>
  <c r="W57" i="36"/>
  <c r="W81" i="36"/>
  <c r="X6" i="36"/>
  <c r="X7" i="36"/>
  <c r="X15" i="36"/>
  <c r="X57" i="36"/>
  <c r="X81" i="36"/>
  <c r="Y6" i="36"/>
  <c r="Y7" i="36"/>
  <c r="Y15" i="36"/>
  <c r="Y57" i="36"/>
  <c r="Y81" i="36"/>
  <c r="Z6" i="36"/>
  <c r="Z7" i="36"/>
  <c r="Z15" i="36"/>
  <c r="Z57" i="36"/>
  <c r="Z81" i="36"/>
  <c r="AA6" i="36"/>
  <c r="AA7" i="36"/>
  <c r="AA15" i="36"/>
  <c r="AA57" i="36"/>
  <c r="AA81" i="36"/>
  <c r="AB6" i="36"/>
  <c r="AB7" i="36"/>
  <c r="AB15" i="36"/>
  <c r="AB57" i="36"/>
  <c r="AB63" i="36"/>
  <c r="AB81" i="36"/>
  <c r="AC6" i="36"/>
  <c r="AC7" i="36"/>
  <c r="AC15" i="36"/>
  <c r="AC57" i="36"/>
  <c r="AC63" i="36"/>
  <c r="AC81" i="36"/>
  <c r="AD6" i="36"/>
  <c r="AD7" i="36"/>
  <c r="AD15" i="36"/>
  <c r="AD57" i="36"/>
  <c r="AD63" i="36"/>
  <c r="AD81" i="36"/>
  <c r="AE6" i="36"/>
  <c r="AE7" i="36"/>
  <c r="AE15" i="36"/>
  <c r="AE57" i="36"/>
  <c r="AE63" i="36"/>
  <c r="AE81" i="36"/>
  <c r="AF6" i="36"/>
  <c r="AF7" i="36"/>
  <c r="AF15" i="36"/>
  <c r="AF57" i="36"/>
  <c r="AF63" i="36"/>
  <c r="AF81" i="36"/>
  <c r="AG6" i="36"/>
  <c r="AG7" i="36"/>
  <c r="AG15" i="36"/>
  <c r="AG57" i="36"/>
  <c r="AG63" i="36"/>
  <c r="AG81" i="36"/>
  <c r="AH6" i="36"/>
  <c r="AH7" i="36"/>
  <c r="AH15" i="36"/>
  <c r="AH57" i="36"/>
  <c r="C21" i="36"/>
  <c r="AH21" i="36"/>
  <c r="AH63" i="36"/>
  <c r="AH81" i="36"/>
  <c r="AI6" i="36"/>
  <c r="AI7" i="36"/>
  <c r="AI15" i="36"/>
  <c r="AI57" i="36"/>
  <c r="AI21" i="36"/>
  <c r="AI63" i="36"/>
  <c r="AI81" i="36"/>
  <c r="AJ6" i="36"/>
  <c r="AJ7" i="36"/>
  <c r="AJ15" i="36"/>
  <c r="AJ57" i="36"/>
  <c r="AJ21" i="36"/>
  <c r="AJ63" i="36"/>
  <c r="AJ81" i="36"/>
  <c r="AK6" i="36"/>
  <c r="AK7" i="36"/>
  <c r="AK15" i="36"/>
  <c r="AK57" i="36"/>
  <c r="AK21" i="36"/>
  <c r="AK63" i="36"/>
  <c r="AK81" i="36"/>
  <c r="AL6" i="36"/>
  <c r="AL7" i="36"/>
  <c r="AL15" i="36"/>
  <c r="AL57" i="36"/>
  <c r="AL21" i="36"/>
  <c r="AL63" i="36"/>
  <c r="AL81" i="36"/>
  <c r="AM6" i="36"/>
  <c r="AM7" i="36"/>
  <c r="AM15" i="36"/>
  <c r="AM57" i="36"/>
  <c r="AM21" i="36"/>
  <c r="AM63" i="36"/>
  <c r="AM81" i="36"/>
  <c r="AN6" i="36"/>
  <c r="AN7" i="36"/>
  <c r="AN15" i="36"/>
  <c r="AN57" i="36"/>
  <c r="AN21" i="36"/>
  <c r="AN63" i="36"/>
  <c r="AN69" i="36"/>
  <c r="AN81" i="36"/>
  <c r="AO6" i="36"/>
  <c r="AO7" i="36"/>
  <c r="AO15" i="36"/>
  <c r="AO57" i="36"/>
  <c r="AO21" i="36"/>
  <c r="AO63" i="36"/>
  <c r="AO69" i="36"/>
  <c r="AO81" i="36"/>
  <c r="AP6" i="36"/>
  <c r="AP7" i="36"/>
  <c r="AP15" i="36"/>
  <c r="AP57" i="36"/>
  <c r="AP21" i="36"/>
  <c r="AP63" i="36"/>
  <c r="AP69" i="36"/>
  <c r="AP81" i="36"/>
  <c r="AQ6" i="36"/>
  <c r="AQ7" i="36"/>
  <c r="AQ15" i="36"/>
  <c r="AQ57" i="36"/>
  <c r="AQ21" i="36"/>
  <c r="AQ63" i="36"/>
  <c r="AQ69" i="36"/>
  <c r="AQ81" i="36"/>
  <c r="AR6" i="36"/>
  <c r="AR7" i="36"/>
  <c r="AR15" i="36"/>
  <c r="AR57" i="36"/>
  <c r="AR21" i="36"/>
  <c r="AR63" i="36"/>
  <c r="AR69" i="36"/>
  <c r="AR81" i="36"/>
  <c r="AS6" i="36"/>
  <c r="AS7" i="36"/>
  <c r="AS15" i="36"/>
  <c r="AS57" i="36"/>
  <c r="AS21" i="36"/>
  <c r="AS63" i="36"/>
  <c r="AS69" i="36"/>
  <c r="AS81" i="36"/>
  <c r="AT6" i="36"/>
  <c r="AT7" i="36"/>
  <c r="AT15" i="36"/>
  <c r="AT57" i="36"/>
  <c r="AT21" i="36"/>
  <c r="AT63" i="36"/>
  <c r="C27" i="36"/>
  <c r="AT27" i="36"/>
  <c r="AT69" i="36"/>
  <c r="AT81" i="36"/>
  <c r="AU6" i="36"/>
  <c r="AU7" i="36"/>
  <c r="AU15" i="36"/>
  <c r="AU57" i="36"/>
  <c r="AU21" i="36"/>
  <c r="AU63" i="36"/>
  <c r="AU27" i="36"/>
  <c r="AU69" i="36"/>
  <c r="AU81" i="36"/>
  <c r="AV6" i="36"/>
  <c r="AV7" i="36"/>
  <c r="AV15" i="36"/>
  <c r="AV57" i="36"/>
  <c r="AV21" i="36"/>
  <c r="AV63" i="36"/>
  <c r="AV27" i="36"/>
  <c r="AV69" i="36"/>
  <c r="AV81" i="36"/>
  <c r="AW6" i="36"/>
  <c r="AW7" i="36"/>
  <c r="AW15" i="36"/>
  <c r="AW57" i="36"/>
  <c r="AW21" i="36"/>
  <c r="AW63" i="36"/>
  <c r="AW27" i="36"/>
  <c r="AW69" i="36"/>
  <c r="AW81" i="36"/>
  <c r="AX6" i="36"/>
  <c r="AX7" i="36"/>
  <c r="AX15" i="36"/>
  <c r="AX57" i="36"/>
  <c r="AX21" i="36"/>
  <c r="AX63" i="36"/>
  <c r="AX27" i="36"/>
  <c r="AX69" i="36"/>
  <c r="AX81" i="36"/>
  <c r="AY6" i="36"/>
  <c r="AY7" i="36"/>
  <c r="AY15" i="36"/>
  <c r="AY57" i="36"/>
  <c r="AY21" i="36"/>
  <c r="AY63" i="36"/>
  <c r="AY27" i="36"/>
  <c r="AY69" i="36"/>
  <c r="AY81" i="36"/>
  <c r="AZ6" i="36"/>
  <c r="AZ7" i="36"/>
  <c r="AZ15" i="36"/>
  <c r="AZ57" i="36"/>
  <c r="AZ21" i="36"/>
  <c r="AZ63" i="36"/>
  <c r="AZ27" i="36"/>
  <c r="AZ69" i="36"/>
  <c r="AZ75" i="36"/>
  <c r="AZ81" i="36"/>
  <c r="BA6" i="36"/>
  <c r="BA7" i="36"/>
  <c r="BA15" i="36"/>
  <c r="BA57" i="36"/>
  <c r="BA21" i="36"/>
  <c r="BA63" i="36"/>
  <c r="BA27" i="36"/>
  <c r="BA69" i="36"/>
  <c r="BA75" i="36"/>
  <c r="BA81" i="36"/>
  <c r="BB6" i="36"/>
  <c r="BB7" i="36"/>
  <c r="BB15" i="36"/>
  <c r="BB57" i="36"/>
  <c r="BB21" i="36"/>
  <c r="BB63" i="36"/>
  <c r="BB27" i="36"/>
  <c r="BB69" i="36"/>
  <c r="BB75" i="36"/>
  <c r="BB81" i="36"/>
  <c r="BC6" i="36"/>
  <c r="BC7" i="36"/>
  <c r="BC15" i="36"/>
  <c r="BC57" i="36"/>
  <c r="BC21" i="36"/>
  <c r="BC63" i="36"/>
  <c r="BC27" i="36"/>
  <c r="BC69" i="36"/>
  <c r="BC75" i="36"/>
  <c r="BC81" i="36"/>
  <c r="BD6" i="36"/>
  <c r="BD7" i="36"/>
  <c r="BD15" i="36"/>
  <c r="BD57" i="36"/>
  <c r="BD21" i="36"/>
  <c r="BD63" i="36"/>
  <c r="BD27" i="36"/>
  <c r="BD69" i="36"/>
  <c r="BD75" i="36"/>
  <c r="BD81" i="36"/>
  <c r="C82" i="36"/>
  <c r="D8" i="36"/>
  <c r="D82" i="36"/>
  <c r="E8" i="36"/>
  <c r="E82" i="36"/>
  <c r="F8" i="36"/>
  <c r="F82" i="36"/>
  <c r="G8" i="36"/>
  <c r="G82" i="36"/>
  <c r="H8" i="36"/>
  <c r="H82" i="36"/>
  <c r="I8" i="36"/>
  <c r="I82" i="36"/>
  <c r="J8" i="36"/>
  <c r="J82" i="36"/>
  <c r="K8" i="36"/>
  <c r="K82" i="36"/>
  <c r="L8" i="36"/>
  <c r="L82" i="36"/>
  <c r="M8" i="36"/>
  <c r="M82" i="36"/>
  <c r="N8" i="36"/>
  <c r="N82" i="36"/>
  <c r="O8" i="36"/>
  <c r="O82" i="36"/>
  <c r="P8" i="36"/>
  <c r="C16" i="36"/>
  <c r="P16" i="36"/>
  <c r="P58" i="36"/>
  <c r="P82" i="36"/>
  <c r="Q8" i="36"/>
  <c r="Q16" i="36"/>
  <c r="Q58" i="36"/>
  <c r="Q82" i="36"/>
  <c r="R8" i="36"/>
  <c r="R16" i="36"/>
  <c r="R58" i="36"/>
  <c r="R82" i="36"/>
  <c r="S8" i="36"/>
  <c r="S16" i="36"/>
  <c r="S58" i="36"/>
  <c r="S82" i="36"/>
  <c r="T8" i="36"/>
  <c r="T16" i="36"/>
  <c r="T58" i="36"/>
  <c r="T82" i="36"/>
  <c r="U8" i="36"/>
  <c r="U16" i="36"/>
  <c r="U58" i="36"/>
  <c r="U82" i="36"/>
  <c r="V8" i="36"/>
  <c r="V16" i="36"/>
  <c r="V58" i="36"/>
  <c r="V82" i="36"/>
  <c r="W8" i="36"/>
  <c r="W16" i="36"/>
  <c r="W58" i="36"/>
  <c r="W82" i="36"/>
  <c r="X8" i="36"/>
  <c r="X16" i="36"/>
  <c r="X58" i="36"/>
  <c r="X82" i="36"/>
  <c r="Y8" i="36"/>
  <c r="Y16" i="36"/>
  <c r="Y58" i="36"/>
  <c r="Y82" i="36"/>
  <c r="Z8" i="36"/>
  <c r="Z16" i="36"/>
  <c r="Z58" i="36"/>
  <c r="Z82" i="36"/>
  <c r="AA8" i="36"/>
  <c r="AA16" i="36"/>
  <c r="AA58" i="36"/>
  <c r="AA82" i="36"/>
  <c r="AB8" i="36"/>
  <c r="AB16" i="36"/>
  <c r="AB58" i="36"/>
  <c r="AB64" i="36"/>
  <c r="AB82" i="36"/>
  <c r="AC8" i="36"/>
  <c r="AC16" i="36"/>
  <c r="AC58" i="36"/>
  <c r="AC64" i="36"/>
  <c r="AC82" i="36"/>
  <c r="AD8" i="36"/>
  <c r="AD16" i="36"/>
  <c r="AD58" i="36"/>
  <c r="AD64" i="36"/>
  <c r="AD82" i="36"/>
  <c r="AE8" i="36"/>
  <c r="AE16" i="36"/>
  <c r="AE58" i="36"/>
  <c r="AE64" i="36"/>
  <c r="AE82" i="36"/>
  <c r="AF8" i="36"/>
  <c r="AF16" i="36"/>
  <c r="AF58" i="36"/>
  <c r="AF64" i="36"/>
  <c r="AF82" i="36"/>
  <c r="AG8" i="36"/>
  <c r="AG16" i="36"/>
  <c r="AG58" i="36"/>
  <c r="AG64" i="36"/>
  <c r="AG82" i="36"/>
  <c r="AH8" i="36"/>
  <c r="AH16" i="36"/>
  <c r="AH58" i="36"/>
  <c r="C22" i="36"/>
  <c r="AH22" i="36"/>
  <c r="AH64" i="36"/>
  <c r="AH82" i="36"/>
  <c r="AI8" i="36"/>
  <c r="AI16" i="36"/>
  <c r="AI58" i="36"/>
  <c r="AI22" i="36"/>
  <c r="AI64" i="36"/>
  <c r="AI82" i="36"/>
  <c r="AJ8" i="36"/>
  <c r="AJ16" i="36"/>
  <c r="AJ58" i="36"/>
  <c r="AJ22" i="36"/>
  <c r="AJ64" i="36"/>
  <c r="AJ82" i="36"/>
  <c r="AK8" i="36"/>
  <c r="AK16" i="36"/>
  <c r="AK58" i="36"/>
  <c r="AK22" i="36"/>
  <c r="AK64" i="36"/>
  <c r="AK82" i="36"/>
  <c r="AL8" i="36"/>
  <c r="AL16" i="36"/>
  <c r="AL58" i="36"/>
  <c r="AL22" i="36"/>
  <c r="AL64" i="36"/>
  <c r="AL82" i="36"/>
  <c r="AM8" i="36"/>
  <c r="AM16" i="36"/>
  <c r="AM58" i="36"/>
  <c r="AM22" i="36"/>
  <c r="AM64" i="36"/>
  <c r="AM82" i="36"/>
  <c r="AN8" i="36"/>
  <c r="AN16" i="36"/>
  <c r="AN58" i="36"/>
  <c r="AN22" i="36"/>
  <c r="AN64" i="36"/>
  <c r="AN70" i="36"/>
  <c r="AN82" i="36"/>
  <c r="AO8" i="36"/>
  <c r="AO16" i="36"/>
  <c r="AO58" i="36"/>
  <c r="AO22" i="36"/>
  <c r="AO64" i="36"/>
  <c r="AO70" i="36"/>
  <c r="AO82" i="36"/>
  <c r="AP8" i="36"/>
  <c r="AP16" i="36"/>
  <c r="AP58" i="36"/>
  <c r="AP22" i="36"/>
  <c r="AP64" i="36"/>
  <c r="AP70" i="36"/>
  <c r="AP82" i="36"/>
  <c r="AQ8" i="36"/>
  <c r="AQ16" i="36"/>
  <c r="AQ58" i="36"/>
  <c r="AQ22" i="36"/>
  <c r="AQ64" i="36"/>
  <c r="AQ70" i="36"/>
  <c r="AQ82" i="36"/>
  <c r="AR8" i="36"/>
  <c r="AR16" i="36"/>
  <c r="AR58" i="36"/>
  <c r="AR22" i="36"/>
  <c r="AR64" i="36"/>
  <c r="AR70" i="36"/>
  <c r="AR82" i="36"/>
  <c r="AS8" i="36"/>
  <c r="AS16" i="36"/>
  <c r="AS58" i="36"/>
  <c r="AS22" i="36"/>
  <c r="AS64" i="36"/>
  <c r="AS70" i="36"/>
  <c r="AS82" i="36"/>
  <c r="AT8" i="36"/>
  <c r="AT16" i="36"/>
  <c r="AT58" i="36"/>
  <c r="AT22" i="36"/>
  <c r="AT64" i="36"/>
  <c r="C28" i="36"/>
  <c r="AT28" i="36"/>
  <c r="AT70" i="36"/>
  <c r="AT82" i="36"/>
  <c r="AU8" i="36"/>
  <c r="AU16" i="36"/>
  <c r="AU58" i="36"/>
  <c r="AU22" i="36"/>
  <c r="AU64" i="36"/>
  <c r="AU28" i="36"/>
  <c r="AU70" i="36"/>
  <c r="AU82" i="36"/>
  <c r="AV8" i="36"/>
  <c r="AV16" i="36"/>
  <c r="AV58" i="36"/>
  <c r="AV22" i="36"/>
  <c r="AV64" i="36"/>
  <c r="AV28" i="36"/>
  <c r="AV70" i="36"/>
  <c r="AV82" i="36"/>
  <c r="AW8" i="36"/>
  <c r="AW16" i="36"/>
  <c r="AW58" i="36"/>
  <c r="AW22" i="36"/>
  <c r="AW64" i="36"/>
  <c r="AW28" i="36"/>
  <c r="AW70" i="36"/>
  <c r="AW82" i="36"/>
  <c r="AX8" i="36"/>
  <c r="AX16" i="36"/>
  <c r="AX58" i="36"/>
  <c r="AX22" i="36"/>
  <c r="AX64" i="36"/>
  <c r="AX28" i="36"/>
  <c r="AX70" i="36"/>
  <c r="AX82" i="36"/>
  <c r="AY8" i="36"/>
  <c r="AY16" i="36"/>
  <c r="AY58" i="36"/>
  <c r="AY22" i="36"/>
  <c r="AY64" i="36"/>
  <c r="AY28" i="36"/>
  <c r="AY70" i="36"/>
  <c r="AY82" i="36"/>
  <c r="AZ8" i="36"/>
  <c r="AZ16" i="36"/>
  <c r="AZ58" i="36"/>
  <c r="AZ22" i="36"/>
  <c r="AZ64" i="36"/>
  <c r="AZ28" i="36"/>
  <c r="AZ70" i="36"/>
  <c r="AZ76" i="36"/>
  <c r="AZ82" i="36"/>
  <c r="BA8" i="36"/>
  <c r="BA16" i="36"/>
  <c r="BA58" i="36"/>
  <c r="BA22" i="36"/>
  <c r="BA64" i="36"/>
  <c r="BA28" i="36"/>
  <c r="BA70" i="36"/>
  <c r="BA76" i="36"/>
  <c r="BA82" i="36"/>
  <c r="BB8" i="36"/>
  <c r="BB16" i="36"/>
  <c r="BB58" i="36"/>
  <c r="BB22" i="36"/>
  <c r="BB64" i="36"/>
  <c r="BB28" i="36"/>
  <c r="BB70" i="36"/>
  <c r="BB76" i="36"/>
  <c r="BB82" i="36"/>
  <c r="BC8" i="36"/>
  <c r="BC16" i="36"/>
  <c r="BC58" i="36"/>
  <c r="BC22" i="36"/>
  <c r="BC64" i="36"/>
  <c r="BC28" i="36"/>
  <c r="BC70" i="36"/>
  <c r="BC76" i="36"/>
  <c r="BC82" i="36"/>
  <c r="BD8" i="36"/>
  <c r="BD16" i="36"/>
  <c r="BD58" i="36"/>
  <c r="BD22" i="36"/>
  <c r="BD64" i="36"/>
  <c r="BD28" i="36"/>
  <c r="BD70" i="36"/>
  <c r="BD76" i="36"/>
  <c r="BD82" i="36"/>
  <c r="C83" i="36"/>
  <c r="D9" i="36"/>
  <c r="D83" i="36"/>
  <c r="E9" i="36"/>
  <c r="E83" i="36"/>
  <c r="F9" i="36"/>
  <c r="F83" i="36"/>
  <c r="G9" i="36"/>
  <c r="G83" i="36"/>
  <c r="H9" i="36"/>
  <c r="H83" i="36"/>
  <c r="I9" i="36"/>
  <c r="I83" i="36"/>
  <c r="J9" i="36"/>
  <c r="J83" i="36"/>
  <c r="K9" i="36"/>
  <c r="K83" i="36"/>
  <c r="L9" i="36"/>
  <c r="L83" i="36"/>
  <c r="M9" i="36"/>
  <c r="M83" i="36"/>
  <c r="N9" i="36"/>
  <c r="N83" i="36"/>
  <c r="O9" i="36"/>
  <c r="O83" i="36"/>
  <c r="P9" i="36"/>
  <c r="C17" i="36"/>
  <c r="P17" i="36"/>
  <c r="P59" i="36"/>
  <c r="P83" i="36"/>
  <c r="Q9" i="36"/>
  <c r="Q17" i="36"/>
  <c r="Q59" i="36"/>
  <c r="Q83" i="36"/>
  <c r="R9" i="36"/>
  <c r="R17" i="36"/>
  <c r="R59" i="36"/>
  <c r="R83" i="36"/>
  <c r="S9" i="36"/>
  <c r="S17" i="36"/>
  <c r="S59" i="36"/>
  <c r="S83" i="36"/>
  <c r="T9" i="36"/>
  <c r="T17" i="36"/>
  <c r="T59" i="36"/>
  <c r="T83" i="36"/>
  <c r="U9" i="36"/>
  <c r="U17" i="36"/>
  <c r="U59" i="36"/>
  <c r="U83" i="36"/>
  <c r="V9" i="36"/>
  <c r="V17" i="36"/>
  <c r="V59" i="36"/>
  <c r="V83" i="36"/>
  <c r="W9" i="36"/>
  <c r="W17" i="36"/>
  <c r="W59" i="36"/>
  <c r="W83" i="36"/>
  <c r="X9" i="36"/>
  <c r="X17" i="36"/>
  <c r="X59" i="36"/>
  <c r="X83" i="36"/>
  <c r="Y9" i="36"/>
  <c r="Y17" i="36"/>
  <c r="Y59" i="36"/>
  <c r="Y83" i="36"/>
  <c r="Z9" i="36"/>
  <c r="Z17" i="36"/>
  <c r="Z59" i="36"/>
  <c r="Z83" i="36"/>
  <c r="AA9" i="36"/>
  <c r="AA17" i="36"/>
  <c r="AA59" i="36"/>
  <c r="AA83" i="36"/>
  <c r="AB9" i="36"/>
  <c r="AB17" i="36"/>
  <c r="AB59" i="36"/>
  <c r="AB65" i="36"/>
  <c r="AB83" i="36"/>
  <c r="AC9" i="36"/>
  <c r="AC17" i="36"/>
  <c r="AC59" i="36"/>
  <c r="AC65" i="36"/>
  <c r="AC83" i="36"/>
  <c r="AD9" i="36"/>
  <c r="AD17" i="36"/>
  <c r="AD59" i="36"/>
  <c r="AD65" i="36"/>
  <c r="AD83" i="36"/>
  <c r="AE9" i="36"/>
  <c r="AE17" i="36"/>
  <c r="AE59" i="36"/>
  <c r="AE65" i="36"/>
  <c r="AE83" i="36"/>
  <c r="AF9" i="36"/>
  <c r="AF17" i="36"/>
  <c r="AF59" i="36"/>
  <c r="AF65" i="36"/>
  <c r="AF83" i="36"/>
  <c r="AG9" i="36"/>
  <c r="AG17" i="36"/>
  <c r="AG59" i="36"/>
  <c r="AG65" i="36"/>
  <c r="AG83" i="36"/>
  <c r="AH9" i="36"/>
  <c r="AH17" i="36"/>
  <c r="AH59" i="36"/>
  <c r="C23" i="36"/>
  <c r="AH23" i="36"/>
  <c r="AH65" i="36"/>
  <c r="AH83" i="36"/>
  <c r="AI9" i="36"/>
  <c r="AI17" i="36"/>
  <c r="AI59" i="36"/>
  <c r="AI23" i="36"/>
  <c r="AI65" i="36"/>
  <c r="AI83" i="36"/>
  <c r="AJ9" i="36"/>
  <c r="AJ17" i="36"/>
  <c r="AJ59" i="36"/>
  <c r="AJ23" i="36"/>
  <c r="AJ65" i="36"/>
  <c r="AJ83" i="36"/>
  <c r="AK9" i="36"/>
  <c r="AK17" i="36"/>
  <c r="AK59" i="36"/>
  <c r="AK23" i="36"/>
  <c r="AK65" i="36"/>
  <c r="AK83" i="36"/>
  <c r="AL9" i="36"/>
  <c r="AL17" i="36"/>
  <c r="AL59" i="36"/>
  <c r="AL23" i="36"/>
  <c r="AL65" i="36"/>
  <c r="AL83" i="36"/>
  <c r="AM9" i="36"/>
  <c r="AM17" i="36"/>
  <c r="AM59" i="36"/>
  <c r="AM23" i="36"/>
  <c r="AM65" i="36"/>
  <c r="AM83" i="36"/>
  <c r="AN9" i="36"/>
  <c r="AN17" i="36"/>
  <c r="AN59" i="36"/>
  <c r="AN23" i="36"/>
  <c r="AN65" i="36"/>
  <c r="AN71" i="36"/>
  <c r="AN83" i="36"/>
  <c r="AO9" i="36"/>
  <c r="AO17" i="36"/>
  <c r="AO59" i="36"/>
  <c r="AO23" i="36"/>
  <c r="AO65" i="36"/>
  <c r="AO71" i="36"/>
  <c r="AO83" i="36"/>
  <c r="AP9" i="36"/>
  <c r="AP17" i="36"/>
  <c r="AP59" i="36"/>
  <c r="AP23" i="36"/>
  <c r="AP65" i="36"/>
  <c r="AP71" i="36"/>
  <c r="AP83" i="36"/>
  <c r="AQ9" i="36"/>
  <c r="AQ17" i="36"/>
  <c r="AQ59" i="36"/>
  <c r="AQ23" i="36"/>
  <c r="AQ65" i="36"/>
  <c r="AQ71" i="36"/>
  <c r="AQ83" i="36"/>
  <c r="AR9" i="36"/>
  <c r="AR17" i="36"/>
  <c r="AR59" i="36"/>
  <c r="AR23" i="36"/>
  <c r="AR65" i="36"/>
  <c r="AR71" i="36"/>
  <c r="AR83" i="36"/>
  <c r="AS9" i="36"/>
  <c r="AS17" i="36"/>
  <c r="AS59" i="36"/>
  <c r="AS23" i="36"/>
  <c r="AS65" i="36"/>
  <c r="AS71" i="36"/>
  <c r="AS83" i="36"/>
  <c r="AT9" i="36"/>
  <c r="AT17" i="36"/>
  <c r="AT59" i="36"/>
  <c r="AT23" i="36"/>
  <c r="AT65" i="36"/>
  <c r="C29" i="36"/>
  <c r="AT29" i="36"/>
  <c r="AT71" i="36"/>
  <c r="AT83" i="36"/>
  <c r="AU9" i="36"/>
  <c r="AU17" i="36"/>
  <c r="AU59" i="36"/>
  <c r="AU23" i="36"/>
  <c r="AU65" i="36"/>
  <c r="AU29" i="36"/>
  <c r="AU71" i="36"/>
  <c r="AU83" i="36"/>
  <c r="AV9" i="36"/>
  <c r="AV17" i="36"/>
  <c r="AV59" i="36"/>
  <c r="AV23" i="36"/>
  <c r="AV65" i="36"/>
  <c r="AV29" i="36"/>
  <c r="AV71" i="36"/>
  <c r="AV83" i="36"/>
  <c r="AW9" i="36"/>
  <c r="AW17" i="36"/>
  <c r="AW59" i="36"/>
  <c r="AW23" i="36"/>
  <c r="AW65" i="36"/>
  <c r="AW29" i="36"/>
  <c r="AW71" i="36"/>
  <c r="AW83" i="36"/>
  <c r="AX9" i="36"/>
  <c r="AX17" i="36"/>
  <c r="AX59" i="36"/>
  <c r="AX23" i="36"/>
  <c r="AX65" i="36"/>
  <c r="AX29" i="36"/>
  <c r="AX71" i="36"/>
  <c r="AX83" i="36"/>
  <c r="AY9" i="36"/>
  <c r="AY17" i="36"/>
  <c r="AY59" i="36"/>
  <c r="AY23" i="36"/>
  <c r="AY65" i="36"/>
  <c r="AY29" i="36"/>
  <c r="AY71" i="36"/>
  <c r="AY83" i="36"/>
  <c r="AZ9" i="36"/>
  <c r="AZ17" i="36"/>
  <c r="AZ59" i="36"/>
  <c r="AZ23" i="36"/>
  <c r="AZ65" i="36"/>
  <c r="AZ29" i="36"/>
  <c r="AZ71" i="36"/>
  <c r="AZ77" i="36"/>
  <c r="AZ83" i="36"/>
  <c r="BA9" i="36"/>
  <c r="BA17" i="36"/>
  <c r="BA59" i="36"/>
  <c r="BA23" i="36"/>
  <c r="BA65" i="36"/>
  <c r="BA29" i="36"/>
  <c r="BA71" i="36"/>
  <c r="BA77" i="36"/>
  <c r="BA83" i="36"/>
  <c r="BB9" i="36"/>
  <c r="BB17" i="36"/>
  <c r="BB59" i="36"/>
  <c r="BB23" i="36"/>
  <c r="BB65" i="36"/>
  <c r="BB29" i="36"/>
  <c r="BB71" i="36"/>
  <c r="BB77" i="36"/>
  <c r="BB83" i="36"/>
  <c r="BC9" i="36"/>
  <c r="BC17" i="36"/>
  <c r="BC59" i="36"/>
  <c r="BC23" i="36"/>
  <c r="BC65" i="36"/>
  <c r="BC29" i="36"/>
  <c r="BC71" i="36"/>
  <c r="BC77" i="36"/>
  <c r="BC83" i="36"/>
  <c r="BD9" i="36"/>
  <c r="BD17" i="36"/>
  <c r="BD59" i="36"/>
  <c r="BD23" i="36"/>
  <c r="BD65" i="36"/>
  <c r="BD29" i="36"/>
  <c r="BD71" i="36"/>
  <c r="BD77" i="36"/>
  <c r="BD83" i="36"/>
  <c r="C84" i="36"/>
  <c r="D10" i="36"/>
  <c r="D84" i="36"/>
  <c r="E10" i="36"/>
  <c r="E84" i="36"/>
  <c r="F10" i="36"/>
  <c r="F84" i="36"/>
  <c r="G10" i="36"/>
  <c r="G84" i="36"/>
  <c r="H10" i="36"/>
  <c r="H84" i="36"/>
  <c r="I10" i="36"/>
  <c r="I84" i="36"/>
  <c r="J10" i="36"/>
  <c r="J84" i="36"/>
  <c r="K10" i="36"/>
  <c r="K84" i="36"/>
  <c r="L10" i="36"/>
  <c r="L84" i="36"/>
  <c r="M10" i="36"/>
  <c r="M84" i="36"/>
  <c r="N10" i="36"/>
  <c r="N84" i="36"/>
  <c r="O10" i="36"/>
  <c r="O84" i="36"/>
  <c r="P10" i="36"/>
  <c r="C18" i="36"/>
  <c r="P18" i="36"/>
  <c r="P60" i="36"/>
  <c r="P84" i="36"/>
  <c r="Q10" i="36"/>
  <c r="Q18" i="36"/>
  <c r="Q60" i="36"/>
  <c r="Q84" i="36"/>
  <c r="R10" i="36"/>
  <c r="R18" i="36"/>
  <c r="R60" i="36"/>
  <c r="R84" i="36"/>
  <c r="S10" i="36"/>
  <c r="S18" i="36"/>
  <c r="S60" i="36"/>
  <c r="S84" i="36"/>
  <c r="T10" i="36"/>
  <c r="T18" i="36"/>
  <c r="T60" i="36"/>
  <c r="T84" i="36"/>
  <c r="U10" i="36"/>
  <c r="U18" i="36"/>
  <c r="U60" i="36"/>
  <c r="U84" i="36"/>
  <c r="V10" i="36"/>
  <c r="V18" i="36"/>
  <c r="V60" i="36"/>
  <c r="V84" i="36"/>
  <c r="W10" i="36"/>
  <c r="W18" i="36"/>
  <c r="W60" i="36"/>
  <c r="W84" i="36"/>
  <c r="X10" i="36"/>
  <c r="X18" i="36"/>
  <c r="X60" i="36"/>
  <c r="X84" i="36"/>
  <c r="Y10" i="36"/>
  <c r="Y18" i="36"/>
  <c r="Y60" i="36"/>
  <c r="Y84" i="36"/>
  <c r="Z10" i="36"/>
  <c r="Z18" i="36"/>
  <c r="Z60" i="36"/>
  <c r="Z84" i="36"/>
  <c r="AA10" i="36"/>
  <c r="AA18" i="36"/>
  <c r="AA60" i="36"/>
  <c r="AA84" i="36"/>
  <c r="AB10" i="36"/>
  <c r="AB18" i="36"/>
  <c r="AB60" i="36"/>
  <c r="AB66" i="36"/>
  <c r="AB84" i="36"/>
  <c r="AC10" i="36"/>
  <c r="AC18" i="36"/>
  <c r="AC60" i="36"/>
  <c r="AC66" i="36"/>
  <c r="AC84" i="36"/>
  <c r="AD10" i="36"/>
  <c r="AD18" i="36"/>
  <c r="AD60" i="36"/>
  <c r="AD66" i="36"/>
  <c r="AD84" i="36"/>
  <c r="AE10" i="36"/>
  <c r="AE18" i="36"/>
  <c r="AE60" i="36"/>
  <c r="AE66" i="36"/>
  <c r="AE84" i="36"/>
  <c r="AF10" i="36"/>
  <c r="AF18" i="36"/>
  <c r="AF60" i="36"/>
  <c r="AF66" i="36"/>
  <c r="AF84" i="36"/>
  <c r="AG10" i="36"/>
  <c r="AG18" i="36"/>
  <c r="AG60" i="36"/>
  <c r="AG66" i="36"/>
  <c r="AG84" i="36"/>
  <c r="AH10" i="36"/>
  <c r="AH18" i="36"/>
  <c r="AH60" i="36"/>
  <c r="C24" i="36"/>
  <c r="AH24" i="36"/>
  <c r="AH66" i="36"/>
  <c r="AH84" i="36"/>
  <c r="AI10" i="36"/>
  <c r="AI18" i="36"/>
  <c r="AI60" i="36"/>
  <c r="AI24" i="36"/>
  <c r="AI66" i="36"/>
  <c r="AI84" i="36"/>
  <c r="AJ10" i="36"/>
  <c r="AJ18" i="36"/>
  <c r="AJ60" i="36"/>
  <c r="AJ24" i="36"/>
  <c r="AJ66" i="36"/>
  <c r="AJ84" i="36"/>
  <c r="AK10" i="36"/>
  <c r="AK18" i="36"/>
  <c r="AK60" i="36"/>
  <c r="AK24" i="36"/>
  <c r="AK66" i="36"/>
  <c r="AK84" i="36"/>
  <c r="AL10" i="36"/>
  <c r="AL18" i="36"/>
  <c r="AL60" i="36"/>
  <c r="AL24" i="36"/>
  <c r="AL66" i="36"/>
  <c r="AL84" i="36"/>
  <c r="AM10" i="36"/>
  <c r="AM18" i="36"/>
  <c r="AM60" i="36"/>
  <c r="AM24" i="36"/>
  <c r="AM66" i="36"/>
  <c r="AM84" i="36"/>
  <c r="AN10" i="36"/>
  <c r="AN18" i="36"/>
  <c r="AN60" i="36"/>
  <c r="AN24" i="36"/>
  <c r="AN66" i="36"/>
  <c r="AN72" i="36"/>
  <c r="AN84" i="36"/>
  <c r="AO10" i="36"/>
  <c r="AO18" i="36"/>
  <c r="AO60" i="36"/>
  <c r="AO24" i="36"/>
  <c r="AO66" i="36"/>
  <c r="AO72" i="36"/>
  <c r="AO84" i="36"/>
  <c r="AP10" i="36"/>
  <c r="AP18" i="36"/>
  <c r="AP60" i="36"/>
  <c r="AP24" i="36"/>
  <c r="AP66" i="36"/>
  <c r="AP72" i="36"/>
  <c r="AP84" i="36"/>
  <c r="AQ10" i="36"/>
  <c r="AQ18" i="36"/>
  <c r="AQ60" i="36"/>
  <c r="AQ24" i="36"/>
  <c r="AQ66" i="36"/>
  <c r="AQ72" i="36"/>
  <c r="AQ84" i="36"/>
  <c r="AR10" i="36"/>
  <c r="AR18" i="36"/>
  <c r="AR60" i="36"/>
  <c r="AR24" i="36"/>
  <c r="AR66" i="36"/>
  <c r="AR72" i="36"/>
  <c r="AR84" i="36"/>
  <c r="AS10" i="36"/>
  <c r="AS18" i="36"/>
  <c r="AS60" i="36"/>
  <c r="AS24" i="36"/>
  <c r="AS66" i="36"/>
  <c r="AS72" i="36"/>
  <c r="AS84" i="36"/>
  <c r="AT10" i="36"/>
  <c r="AT18" i="36"/>
  <c r="AT60" i="36"/>
  <c r="AT24" i="36"/>
  <c r="AT66" i="36"/>
  <c r="C30" i="36"/>
  <c r="AT30" i="36"/>
  <c r="AT72" i="36"/>
  <c r="AT84" i="36"/>
  <c r="AU10" i="36"/>
  <c r="AU18" i="36"/>
  <c r="AU60" i="36"/>
  <c r="AU24" i="36"/>
  <c r="AU66" i="36"/>
  <c r="AU30" i="36"/>
  <c r="AU72" i="36"/>
  <c r="AU84" i="36"/>
  <c r="AV10" i="36"/>
  <c r="AV18" i="36"/>
  <c r="AV60" i="36"/>
  <c r="AV24" i="36"/>
  <c r="AV66" i="36"/>
  <c r="AV30" i="36"/>
  <c r="AV72" i="36"/>
  <c r="AV84" i="36"/>
  <c r="AW10" i="36"/>
  <c r="AW18" i="36"/>
  <c r="AW60" i="36"/>
  <c r="AW24" i="36"/>
  <c r="AW66" i="36"/>
  <c r="AW30" i="36"/>
  <c r="AW72" i="36"/>
  <c r="AW84" i="36"/>
  <c r="AX10" i="36"/>
  <c r="AX18" i="36"/>
  <c r="AX60" i="36"/>
  <c r="AX24" i="36"/>
  <c r="AX66" i="36"/>
  <c r="AX30" i="36"/>
  <c r="AX72" i="36"/>
  <c r="AX84" i="36"/>
  <c r="AY10" i="36"/>
  <c r="AY18" i="36"/>
  <c r="AY60" i="36"/>
  <c r="AY24" i="36"/>
  <c r="AY66" i="36"/>
  <c r="AY30" i="36"/>
  <c r="AY72" i="36"/>
  <c r="AY84" i="36"/>
  <c r="AZ10" i="36"/>
  <c r="AZ18" i="36"/>
  <c r="AZ60" i="36"/>
  <c r="AZ24" i="36"/>
  <c r="AZ66" i="36"/>
  <c r="AZ30" i="36"/>
  <c r="AZ72" i="36"/>
  <c r="AZ78" i="36"/>
  <c r="AZ84" i="36"/>
  <c r="BA10" i="36"/>
  <c r="BA18" i="36"/>
  <c r="BA60" i="36"/>
  <c r="BA24" i="36"/>
  <c r="BA66" i="36"/>
  <c r="BA30" i="36"/>
  <c r="BA72" i="36"/>
  <c r="BA78" i="36"/>
  <c r="BA84" i="36"/>
  <c r="BB10" i="36"/>
  <c r="BB18" i="36"/>
  <c r="BB60" i="36"/>
  <c r="BB24" i="36"/>
  <c r="BB66" i="36"/>
  <c r="BB30" i="36"/>
  <c r="BB72" i="36"/>
  <c r="BB78" i="36"/>
  <c r="BB84" i="36"/>
  <c r="BC10" i="36"/>
  <c r="BC18" i="36"/>
  <c r="BC60" i="36"/>
  <c r="BC24" i="36"/>
  <c r="BC66" i="36"/>
  <c r="BC30" i="36"/>
  <c r="BC72" i="36"/>
  <c r="BC78" i="36"/>
  <c r="BC84" i="36"/>
  <c r="BD10" i="36"/>
  <c r="BD18" i="36"/>
  <c r="BD60" i="36"/>
  <c r="BD24" i="36"/>
  <c r="BD66" i="36"/>
  <c r="BD30" i="36"/>
  <c r="BD72" i="36"/>
  <c r="BD78" i="36"/>
  <c r="BD84" i="36"/>
  <c r="BD80" i="36"/>
  <c r="L88" i="36"/>
  <c r="L13" i="39"/>
  <c r="S50" i="39"/>
  <c r="AR80" i="36"/>
  <c r="J88" i="36"/>
  <c r="J13" i="39"/>
  <c r="R50" i="39"/>
  <c r="AF80" i="36"/>
  <c r="H88" i="36"/>
  <c r="H13" i="39"/>
  <c r="Q50" i="39"/>
  <c r="T80" i="36"/>
  <c r="F88" i="36"/>
  <c r="F13" i="39"/>
  <c r="P50" i="39"/>
  <c r="O38" i="39"/>
  <c r="P38" i="39"/>
  <c r="Q38" i="39"/>
  <c r="R38" i="39"/>
  <c r="S38" i="39"/>
  <c r="C81" i="35"/>
  <c r="D6" i="35"/>
  <c r="D7" i="35"/>
  <c r="D81" i="35"/>
  <c r="E6" i="35"/>
  <c r="E7" i="35"/>
  <c r="E81" i="35"/>
  <c r="F6" i="35"/>
  <c r="F7" i="35"/>
  <c r="F81" i="35"/>
  <c r="G6" i="35"/>
  <c r="G7" i="35"/>
  <c r="G81" i="35"/>
  <c r="H6" i="35"/>
  <c r="H7" i="35"/>
  <c r="H81" i="35"/>
  <c r="I6" i="35"/>
  <c r="I7" i="35"/>
  <c r="I81" i="35"/>
  <c r="J6" i="35"/>
  <c r="J7" i="35"/>
  <c r="J81" i="35"/>
  <c r="K6" i="35"/>
  <c r="K7" i="35"/>
  <c r="K81" i="35"/>
  <c r="L6" i="35"/>
  <c r="L7" i="35"/>
  <c r="L81" i="35"/>
  <c r="M6" i="35"/>
  <c r="M7" i="35"/>
  <c r="M81" i="35"/>
  <c r="N6" i="35"/>
  <c r="N7" i="35"/>
  <c r="N81" i="35"/>
  <c r="O6" i="35"/>
  <c r="O7" i="35"/>
  <c r="O81" i="35"/>
  <c r="P6" i="35"/>
  <c r="P7" i="35"/>
  <c r="C15" i="35"/>
  <c r="P15" i="35"/>
  <c r="P57" i="35"/>
  <c r="P81" i="35"/>
  <c r="Q6" i="35"/>
  <c r="Q7" i="35"/>
  <c r="Q15" i="35"/>
  <c r="Q57" i="35"/>
  <c r="Q81" i="35"/>
  <c r="R6" i="35"/>
  <c r="R7" i="35"/>
  <c r="R15" i="35"/>
  <c r="R57" i="35"/>
  <c r="R81" i="35"/>
  <c r="S6" i="35"/>
  <c r="S7" i="35"/>
  <c r="S15" i="35"/>
  <c r="S57" i="35"/>
  <c r="S81" i="35"/>
  <c r="T6" i="35"/>
  <c r="T7" i="35"/>
  <c r="T15" i="35"/>
  <c r="T57" i="35"/>
  <c r="T81" i="35"/>
  <c r="U6" i="35"/>
  <c r="U7" i="35"/>
  <c r="U15" i="35"/>
  <c r="U57" i="35"/>
  <c r="U81" i="35"/>
  <c r="V6" i="35"/>
  <c r="V7" i="35"/>
  <c r="V15" i="35"/>
  <c r="V57" i="35"/>
  <c r="V81" i="35"/>
  <c r="W6" i="35"/>
  <c r="W7" i="35"/>
  <c r="W15" i="35"/>
  <c r="W57" i="35"/>
  <c r="W81" i="35"/>
  <c r="X6" i="35"/>
  <c r="X7" i="35"/>
  <c r="X15" i="35"/>
  <c r="X57" i="35"/>
  <c r="X81" i="35"/>
  <c r="Y6" i="35"/>
  <c r="Y7" i="35"/>
  <c r="Y15" i="35"/>
  <c r="Y57" i="35"/>
  <c r="Y81" i="35"/>
  <c r="Z6" i="35"/>
  <c r="Z7" i="35"/>
  <c r="Z15" i="35"/>
  <c r="Z57" i="35"/>
  <c r="Z81" i="35"/>
  <c r="AA6" i="35"/>
  <c r="AA7" i="35"/>
  <c r="AA15" i="35"/>
  <c r="AA57" i="35"/>
  <c r="AA81" i="35"/>
  <c r="AB6" i="35"/>
  <c r="AB7" i="35"/>
  <c r="AB15" i="35"/>
  <c r="AB57" i="35"/>
  <c r="AB63" i="35"/>
  <c r="AB81" i="35"/>
  <c r="AC6" i="35"/>
  <c r="AC7" i="35"/>
  <c r="AC15" i="35"/>
  <c r="AC57" i="35"/>
  <c r="AC63" i="35"/>
  <c r="AC81" i="35"/>
  <c r="AD6" i="35"/>
  <c r="AD7" i="35"/>
  <c r="AD15" i="35"/>
  <c r="AD57" i="35"/>
  <c r="AD63" i="35"/>
  <c r="AD81" i="35"/>
  <c r="AE6" i="35"/>
  <c r="AE7" i="35"/>
  <c r="AE15" i="35"/>
  <c r="AE57" i="35"/>
  <c r="AE63" i="35"/>
  <c r="AE81" i="35"/>
  <c r="AF6" i="35"/>
  <c r="AF7" i="35"/>
  <c r="AF15" i="35"/>
  <c r="AF57" i="35"/>
  <c r="AF63" i="35"/>
  <c r="AF81" i="35"/>
  <c r="AG6" i="35"/>
  <c r="AG7" i="35"/>
  <c r="AG15" i="35"/>
  <c r="AG57" i="35"/>
  <c r="AG63" i="35"/>
  <c r="AG81" i="35"/>
  <c r="AH6" i="35"/>
  <c r="AH7" i="35"/>
  <c r="AH15" i="35"/>
  <c r="AH57" i="35"/>
  <c r="C21" i="35"/>
  <c r="AH21" i="35"/>
  <c r="AH63" i="35"/>
  <c r="AH81" i="35"/>
  <c r="AI6" i="35"/>
  <c r="AI7" i="35"/>
  <c r="AI15" i="35"/>
  <c r="AI57" i="35"/>
  <c r="AI21" i="35"/>
  <c r="AI63" i="35"/>
  <c r="AI81" i="35"/>
  <c r="AJ6" i="35"/>
  <c r="AJ7" i="35"/>
  <c r="AJ15" i="35"/>
  <c r="AJ57" i="35"/>
  <c r="AJ21" i="35"/>
  <c r="AJ63" i="35"/>
  <c r="AJ81" i="35"/>
  <c r="AK6" i="35"/>
  <c r="AK7" i="35"/>
  <c r="AK15" i="35"/>
  <c r="AK57" i="35"/>
  <c r="AK21" i="35"/>
  <c r="AK63" i="35"/>
  <c r="AK81" i="35"/>
  <c r="AL6" i="35"/>
  <c r="AL7" i="35"/>
  <c r="AL15" i="35"/>
  <c r="AL57" i="35"/>
  <c r="AL21" i="35"/>
  <c r="AL63" i="35"/>
  <c r="AL81" i="35"/>
  <c r="AM6" i="35"/>
  <c r="AM7" i="35"/>
  <c r="AM15" i="35"/>
  <c r="AM57" i="35"/>
  <c r="AM21" i="35"/>
  <c r="AM63" i="35"/>
  <c r="AM81" i="35"/>
  <c r="AN6" i="35"/>
  <c r="AN7" i="35"/>
  <c r="AN15" i="35"/>
  <c r="AN57" i="35"/>
  <c r="AN21" i="35"/>
  <c r="AN63" i="35"/>
  <c r="AN69" i="35"/>
  <c r="AN81" i="35"/>
  <c r="AO6" i="35"/>
  <c r="AO7" i="35"/>
  <c r="AO15" i="35"/>
  <c r="AO57" i="35"/>
  <c r="AO21" i="35"/>
  <c r="AO63" i="35"/>
  <c r="AO69" i="35"/>
  <c r="AO81" i="35"/>
  <c r="AP6" i="35"/>
  <c r="AP7" i="35"/>
  <c r="AP15" i="35"/>
  <c r="AP57" i="35"/>
  <c r="AP21" i="35"/>
  <c r="AP63" i="35"/>
  <c r="AP69" i="35"/>
  <c r="AP81" i="35"/>
  <c r="AQ6" i="35"/>
  <c r="AQ7" i="35"/>
  <c r="AQ15" i="35"/>
  <c r="AQ57" i="35"/>
  <c r="AQ21" i="35"/>
  <c r="AQ63" i="35"/>
  <c r="AQ69" i="35"/>
  <c r="AQ81" i="35"/>
  <c r="AR6" i="35"/>
  <c r="AR7" i="35"/>
  <c r="AR15" i="35"/>
  <c r="AR57" i="35"/>
  <c r="AR21" i="35"/>
  <c r="AR63" i="35"/>
  <c r="AR69" i="35"/>
  <c r="AR81" i="35"/>
  <c r="AS6" i="35"/>
  <c r="AS7" i="35"/>
  <c r="AS15" i="35"/>
  <c r="AS57" i="35"/>
  <c r="AS21" i="35"/>
  <c r="AS63" i="35"/>
  <c r="AS69" i="35"/>
  <c r="AS81" i="35"/>
  <c r="AT6" i="35"/>
  <c r="AT7" i="35"/>
  <c r="AT15" i="35"/>
  <c r="AT57" i="35"/>
  <c r="AT21" i="35"/>
  <c r="AT63" i="35"/>
  <c r="C27" i="35"/>
  <c r="AT27" i="35"/>
  <c r="AT69" i="35"/>
  <c r="AT81" i="35"/>
  <c r="AU6" i="35"/>
  <c r="AU7" i="35"/>
  <c r="AU15" i="35"/>
  <c r="AU57" i="35"/>
  <c r="AU21" i="35"/>
  <c r="AU63" i="35"/>
  <c r="AU27" i="35"/>
  <c r="AU69" i="35"/>
  <c r="AU81" i="35"/>
  <c r="AV6" i="35"/>
  <c r="AV7" i="35"/>
  <c r="AV15" i="35"/>
  <c r="AV57" i="35"/>
  <c r="AV21" i="35"/>
  <c r="AV63" i="35"/>
  <c r="AV27" i="35"/>
  <c r="AV69" i="35"/>
  <c r="AV81" i="35"/>
  <c r="AW6" i="35"/>
  <c r="AW7" i="35"/>
  <c r="AW15" i="35"/>
  <c r="AW57" i="35"/>
  <c r="AW21" i="35"/>
  <c r="AW63" i="35"/>
  <c r="AW27" i="35"/>
  <c r="AW69" i="35"/>
  <c r="AW81" i="35"/>
  <c r="AX6" i="35"/>
  <c r="AX7" i="35"/>
  <c r="AX15" i="35"/>
  <c r="AX57" i="35"/>
  <c r="AX21" i="35"/>
  <c r="AX63" i="35"/>
  <c r="AX27" i="35"/>
  <c r="AX69" i="35"/>
  <c r="AX81" i="35"/>
  <c r="AY6" i="35"/>
  <c r="AY7" i="35"/>
  <c r="AY15" i="35"/>
  <c r="AY57" i="35"/>
  <c r="AY21" i="35"/>
  <c r="AY63" i="35"/>
  <c r="AY27" i="35"/>
  <c r="AY69" i="35"/>
  <c r="AY81" i="35"/>
  <c r="AZ6" i="35"/>
  <c r="AZ7" i="35"/>
  <c r="AZ15" i="35"/>
  <c r="AZ57" i="35"/>
  <c r="AZ21" i="35"/>
  <c r="AZ63" i="35"/>
  <c r="AZ27" i="35"/>
  <c r="AZ69" i="35"/>
  <c r="AZ75" i="35"/>
  <c r="AZ81" i="35"/>
  <c r="BA6" i="35"/>
  <c r="BA7" i="35"/>
  <c r="BA15" i="35"/>
  <c r="BA57" i="35"/>
  <c r="BA21" i="35"/>
  <c r="BA63" i="35"/>
  <c r="BA27" i="35"/>
  <c r="BA69" i="35"/>
  <c r="BA75" i="35"/>
  <c r="BA81" i="35"/>
  <c r="BB6" i="35"/>
  <c r="BB7" i="35"/>
  <c r="BB15" i="35"/>
  <c r="BB57" i="35"/>
  <c r="BB21" i="35"/>
  <c r="BB63" i="35"/>
  <c r="BB27" i="35"/>
  <c r="BB69" i="35"/>
  <c r="BB75" i="35"/>
  <c r="BB81" i="35"/>
  <c r="BC6" i="35"/>
  <c r="BC7" i="35"/>
  <c r="BC15" i="35"/>
  <c r="BC57" i="35"/>
  <c r="BC21" i="35"/>
  <c r="BC63" i="35"/>
  <c r="BC27" i="35"/>
  <c r="BC69" i="35"/>
  <c r="BC75" i="35"/>
  <c r="BC81" i="35"/>
  <c r="BD6" i="35"/>
  <c r="BD7" i="35"/>
  <c r="BD15" i="35"/>
  <c r="BD57" i="35"/>
  <c r="BD21" i="35"/>
  <c r="BD63" i="35"/>
  <c r="BD27" i="35"/>
  <c r="BD69" i="35"/>
  <c r="BD75" i="35"/>
  <c r="BD81" i="35"/>
  <c r="C82" i="35"/>
  <c r="D8" i="35"/>
  <c r="D82" i="35"/>
  <c r="E8" i="35"/>
  <c r="E82" i="35"/>
  <c r="F8" i="35"/>
  <c r="F82" i="35"/>
  <c r="G8" i="35"/>
  <c r="G82" i="35"/>
  <c r="H8" i="35"/>
  <c r="H82" i="35"/>
  <c r="I8" i="35"/>
  <c r="I82" i="35"/>
  <c r="J8" i="35"/>
  <c r="J82" i="35"/>
  <c r="K8" i="35"/>
  <c r="K82" i="35"/>
  <c r="L8" i="35"/>
  <c r="L82" i="35"/>
  <c r="M8" i="35"/>
  <c r="M82" i="35"/>
  <c r="N8" i="35"/>
  <c r="N82" i="35"/>
  <c r="O8" i="35"/>
  <c r="O82" i="35"/>
  <c r="P8" i="35"/>
  <c r="C16" i="35"/>
  <c r="P16" i="35"/>
  <c r="P58" i="35"/>
  <c r="P82" i="35"/>
  <c r="Q8" i="35"/>
  <c r="Q16" i="35"/>
  <c r="Q58" i="35"/>
  <c r="Q82" i="35"/>
  <c r="R8" i="35"/>
  <c r="R16" i="35"/>
  <c r="R58" i="35"/>
  <c r="R82" i="35"/>
  <c r="S8" i="35"/>
  <c r="S16" i="35"/>
  <c r="S58" i="35"/>
  <c r="S82" i="35"/>
  <c r="T8" i="35"/>
  <c r="T16" i="35"/>
  <c r="T58" i="35"/>
  <c r="T82" i="35"/>
  <c r="U8" i="35"/>
  <c r="U16" i="35"/>
  <c r="U58" i="35"/>
  <c r="U82" i="35"/>
  <c r="V8" i="35"/>
  <c r="V16" i="35"/>
  <c r="V58" i="35"/>
  <c r="V82" i="35"/>
  <c r="W8" i="35"/>
  <c r="W16" i="35"/>
  <c r="W58" i="35"/>
  <c r="W82" i="35"/>
  <c r="X8" i="35"/>
  <c r="X16" i="35"/>
  <c r="X58" i="35"/>
  <c r="X82" i="35"/>
  <c r="Y8" i="35"/>
  <c r="Y16" i="35"/>
  <c r="Y58" i="35"/>
  <c r="Y82" i="35"/>
  <c r="Z8" i="35"/>
  <c r="Z16" i="35"/>
  <c r="Z58" i="35"/>
  <c r="Z82" i="35"/>
  <c r="AA8" i="35"/>
  <c r="AA16" i="35"/>
  <c r="AA58" i="35"/>
  <c r="AA82" i="35"/>
  <c r="AB8" i="35"/>
  <c r="AB16" i="35"/>
  <c r="AB58" i="35"/>
  <c r="AB64" i="35"/>
  <c r="AB82" i="35"/>
  <c r="AC8" i="35"/>
  <c r="AC16" i="35"/>
  <c r="AC58" i="35"/>
  <c r="AC64" i="35"/>
  <c r="AC82" i="35"/>
  <c r="AD8" i="35"/>
  <c r="AD16" i="35"/>
  <c r="AD58" i="35"/>
  <c r="AD64" i="35"/>
  <c r="AD82" i="35"/>
  <c r="AE8" i="35"/>
  <c r="AE16" i="35"/>
  <c r="AE58" i="35"/>
  <c r="AE64" i="35"/>
  <c r="AE82" i="35"/>
  <c r="AF8" i="35"/>
  <c r="AF16" i="35"/>
  <c r="AF58" i="35"/>
  <c r="AF64" i="35"/>
  <c r="AF82" i="35"/>
  <c r="AG8" i="35"/>
  <c r="AG16" i="35"/>
  <c r="AG58" i="35"/>
  <c r="AG64" i="35"/>
  <c r="AG82" i="35"/>
  <c r="AH8" i="35"/>
  <c r="AH16" i="35"/>
  <c r="AH58" i="35"/>
  <c r="C22" i="35"/>
  <c r="AH22" i="35"/>
  <c r="AH64" i="35"/>
  <c r="AH82" i="35"/>
  <c r="AI8" i="35"/>
  <c r="AI16" i="35"/>
  <c r="AI58" i="35"/>
  <c r="AI22" i="35"/>
  <c r="AI64" i="35"/>
  <c r="AI82" i="35"/>
  <c r="AJ8" i="35"/>
  <c r="AJ16" i="35"/>
  <c r="AJ58" i="35"/>
  <c r="AJ22" i="35"/>
  <c r="AJ64" i="35"/>
  <c r="AJ82" i="35"/>
  <c r="AK8" i="35"/>
  <c r="AK16" i="35"/>
  <c r="AK58" i="35"/>
  <c r="AK22" i="35"/>
  <c r="AK64" i="35"/>
  <c r="AK82" i="35"/>
  <c r="AL8" i="35"/>
  <c r="AL16" i="35"/>
  <c r="AL58" i="35"/>
  <c r="AL22" i="35"/>
  <c r="AL64" i="35"/>
  <c r="AL82" i="35"/>
  <c r="AM8" i="35"/>
  <c r="AM16" i="35"/>
  <c r="AM58" i="35"/>
  <c r="AM22" i="35"/>
  <c r="AM64" i="35"/>
  <c r="AM82" i="35"/>
  <c r="AN8" i="35"/>
  <c r="AN16" i="35"/>
  <c r="AN58" i="35"/>
  <c r="AN22" i="35"/>
  <c r="AN64" i="35"/>
  <c r="AN70" i="35"/>
  <c r="AN82" i="35"/>
  <c r="AO8" i="35"/>
  <c r="AO16" i="35"/>
  <c r="AO58" i="35"/>
  <c r="AO22" i="35"/>
  <c r="AO64" i="35"/>
  <c r="AO70" i="35"/>
  <c r="AO82" i="35"/>
  <c r="AP8" i="35"/>
  <c r="AP16" i="35"/>
  <c r="AP58" i="35"/>
  <c r="AP22" i="35"/>
  <c r="AP64" i="35"/>
  <c r="AP70" i="35"/>
  <c r="AP82" i="35"/>
  <c r="AQ8" i="35"/>
  <c r="AQ16" i="35"/>
  <c r="AQ58" i="35"/>
  <c r="AQ22" i="35"/>
  <c r="AQ64" i="35"/>
  <c r="AQ70" i="35"/>
  <c r="AQ82" i="35"/>
  <c r="AR8" i="35"/>
  <c r="AR16" i="35"/>
  <c r="AR58" i="35"/>
  <c r="AR22" i="35"/>
  <c r="AR64" i="35"/>
  <c r="AR70" i="35"/>
  <c r="AR82" i="35"/>
  <c r="AS8" i="35"/>
  <c r="AS16" i="35"/>
  <c r="AS58" i="35"/>
  <c r="AS22" i="35"/>
  <c r="AS64" i="35"/>
  <c r="AS70" i="35"/>
  <c r="AS82" i="35"/>
  <c r="AT8" i="35"/>
  <c r="AT16" i="35"/>
  <c r="AT58" i="35"/>
  <c r="AT22" i="35"/>
  <c r="AT64" i="35"/>
  <c r="C28" i="35"/>
  <c r="AT28" i="35"/>
  <c r="AT70" i="35"/>
  <c r="AT82" i="35"/>
  <c r="AU8" i="35"/>
  <c r="AU16" i="35"/>
  <c r="AU58" i="35"/>
  <c r="AU22" i="35"/>
  <c r="AU64" i="35"/>
  <c r="AU28" i="35"/>
  <c r="AU70" i="35"/>
  <c r="AU82" i="35"/>
  <c r="AV8" i="35"/>
  <c r="AV16" i="35"/>
  <c r="AV58" i="35"/>
  <c r="AV22" i="35"/>
  <c r="AV64" i="35"/>
  <c r="AV28" i="35"/>
  <c r="AV70" i="35"/>
  <c r="AV82" i="35"/>
  <c r="AW8" i="35"/>
  <c r="AW16" i="35"/>
  <c r="AW58" i="35"/>
  <c r="AW22" i="35"/>
  <c r="AW64" i="35"/>
  <c r="AW28" i="35"/>
  <c r="AW70" i="35"/>
  <c r="AW82" i="35"/>
  <c r="AX8" i="35"/>
  <c r="AX16" i="35"/>
  <c r="AX58" i="35"/>
  <c r="AX22" i="35"/>
  <c r="AX64" i="35"/>
  <c r="AX28" i="35"/>
  <c r="AX70" i="35"/>
  <c r="AX82" i="35"/>
  <c r="AY8" i="35"/>
  <c r="AY16" i="35"/>
  <c r="AY58" i="35"/>
  <c r="AY22" i="35"/>
  <c r="AY64" i="35"/>
  <c r="AY28" i="35"/>
  <c r="AY70" i="35"/>
  <c r="AY82" i="35"/>
  <c r="AZ8" i="35"/>
  <c r="AZ16" i="35"/>
  <c r="AZ58" i="35"/>
  <c r="AZ22" i="35"/>
  <c r="AZ64" i="35"/>
  <c r="AZ28" i="35"/>
  <c r="AZ70" i="35"/>
  <c r="AZ76" i="35"/>
  <c r="AZ82" i="35"/>
  <c r="BA8" i="35"/>
  <c r="BA16" i="35"/>
  <c r="BA58" i="35"/>
  <c r="BA22" i="35"/>
  <c r="BA64" i="35"/>
  <c r="BA28" i="35"/>
  <c r="BA70" i="35"/>
  <c r="BA76" i="35"/>
  <c r="BA82" i="35"/>
  <c r="BB8" i="35"/>
  <c r="BB16" i="35"/>
  <c r="BB58" i="35"/>
  <c r="BB22" i="35"/>
  <c r="BB64" i="35"/>
  <c r="BB28" i="35"/>
  <c r="BB70" i="35"/>
  <c r="BB76" i="35"/>
  <c r="BB82" i="35"/>
  <c r="BC8" i="35"/>
  <c r="BC16" i="35"/>
  <c r="BC58" i="35"/>
  <c r="BC22" i="35"/>
  <c r="BC64" i="35"/>
  <c r="BC28" i="35"/>
  <c r="BC70" i="35"/>
  <c r="BC76" i="35"/>
  <c r="BC82" i="35"/>
  <c r="BD8" i="35"/>
  <c r="BD16" i="35"/>
  <c r="BD58" i="35"/>
  <c r="BD22" i="35"/>
  <c r="BD64" i="35"/>
  <c r="BD28" i="35"/>
  <c r="BD70" i="35"/>
  <c r="BD76" i="35"/>
  <c r="BD82" i="35"/>
  <c r="C83" i="35"/>
  <c r="D9" i="35"/>
  <c r="D83" i="35"/>
  <c r="E9" i="35"/>
  <c r="E83" i="35"/>
  <c r="F9" i="35"/>
  <c r="F83" i="35"/>
  <c r="G9" i="35"/>
  <c r="G83" i="35"/>
  <c r="H9" i="35"/>
  <c r="H83" i="35"/>
  <c r="I9" i="35"/>
  <c r="I83" i="35"/>
  <c r="J9" i="35"/>
  <c r="J83" i="35"/>
  <c r="K9" i="35"/>
  <c r="K83" i="35"/>
  <c r="L9" i="35"/>
  <c r="L83" i="35"/>
  <c r="M9" i="35"/>
  <c r="M83" i="35"/>
  <c r="N9" i="35"/>
  <c r="N83" i="35"/>
  <c r="O9" i="35"/>
  <c r="O83" i="35"/>
  <c r="P9" i="35"/>
  <c r="C17" i="35"/>
  <c r="P17" i="35"/>
  <c r="P59" i="35"/>
  <c r="P83" i="35"/>
  <c r="Q9" i="35"/>
  <c r="Q17" i="35"/>
  <c r="Q59" i="35"/>
  <c r="Q83" i="35"/>
  <c r="R9" i="35"/>
  <c r="R17" i="35"/>
  <c r="R59" i="35"/>
  <c r="R83" i="35"/>
  <c r="S9" i="35"/>
  <c r="S17" i="35"/>
  <c r="S59" i="35"/>
  <c r="S83" i="35"/>
  <c r="T9" i="35"/>
  <c r="T17" i="35"/>
  <c r="T59" i="35"/>
  <c r="T83" i="35"/>
  <c r="U9" i="35"/>
  <c r="U17" i="35"/>
  <c r="U59" i="35"/>
  <c r="U83" i="35"/>
  <c r="V9" i="35"/>
  <c r="V17" i="35"/>
  <c r="V59" i="35"/>
  <c r="V83" i="35"/>
  <c r="W9" i="35"/>
  <c r="W17" i="35"/>
  <c r="W59" i="35"/>
  <c r="W83" i="35"/>
  <c r="X9" i="35"/>
  <c r="X17" i="35"/>
  <c r="X59" i="35"/>
  <c r="X83" i="35"/>
  <c r="Y9" i="35"/>
  <c r="Y17" i="35"/>
  <c r="Y59" i="35"/>
  <c r="Y83" i="35"/>
  <c r="Z9" i="35"/>
  <c r="Z17" i="35"/>
  <c r="Z59" i="35"/>
  <c r="Z83" i="35"/>
  <c r="AA9" i="35"/>
  <c r="AA17" i="35"/>
  <c r="AA59" i="35"/>
  <c r="AA83" i="35"/>
  <c r="AB9" i="35"/>
  <c r="AB17" i="35"/>
  <c r="AB59" i="35"/>
  <c r="AB65" i="35"/>
  <c r="AB83" i="35"/>
  <c r="AC9" i="35"/>
  <c r="AC17" i="35"/>
  <c r="AC59" i="35"/>
  <c r="AC65" i="35"/>
  <c r="AC83" i="35"/>
  <c r="AD9" i="35"/>
  <c r="AD17" i="35"/>
  <c r="AD59" i="35"/>
  <c r="AD65" i="35"/>
  <c r="AD83" i="35"/>
  <c r="AE9" i="35"/>
  <c r="AE17" i="35"/>
  <c r="AE59" i="35"/>
  <c r="AE65" i="35"/>
  <c r="AE83" i="35"/>
  <c r="AF9" i="35"/>
  <c r="AF17" i="35"/>
  <c r="AF59" i="35"/>
  <c r="AF65" i="35"/>
  <c r="AF83" i="35"/>
  <c r="AG9" i="35"/>
  <c r="AG17" i="35"/>
  <c r="AG59" i="35"/>
  <c r="AG65" i="35"/>
  <c r="AG83" i="35"/>
  <c r="AH9" i="35"/>
  <c r="AH17" i="35"/>
  <c r="AH59" i="35"/>
  <c r="C23" i="35"/>
  <c r="AH23" i="35"/>
  <c r="AH65" i="35"/>
  <c r="AH83" i="35"/>
  <c r="AI9" i="35"/>
  <c r="AI17" i="35"/>
  <c r="AI59" i="35"/>
  <c r="AI23" i="35"/>
  <c r="AI65" i="35"/>
  <c r="AI83" i="35"/>
  <c r="AJ9" i="35"/>
  <c r="AJ17" i="35"/>
  <c r="AJ59" i="35"/>
  <c r="AJ23" i="35"/>
  <c r="AJ65" i="35"/>
  <c r="AJ83" i="35"/>
  <c r="AK9" i="35"/>
  <c r="AK17" i="35"/>
  <c r="AK59" i="35"/>
  <c r="AK23" i="35"/>
  <c r="AK65" i="35"/>
  <c r="AK83" i="35"/>
  <c r="AL9" i="35"/>
  <c r="AL17" i="35"/>
  <c r="AL59" i="35"/>
  <c r="AL23" i="35"/>
  <c r="AL65" i="35"/>
  <c r="AL83" i="35"/>
  <c r="AM9" i="35"/>
  <c r="AM17" i="35"/>
  <c r="AM59" i="35"/>
  <c r="AM23" i="35"/>
  <c r="AM65" i="35"/>
  <c r="AM83" i="35"/>
  <c r="AN9" i="35"/>
  <c r="AN17" i="35"/>
  <c r="AN59" i="35"/>
  <c r="AN23" i="35"/>
  <c r="AN65" i="35"/>
  <c r="AN71" i="35"/>
  <c r="AN83" i="35"/>
  <c r="AO9" i="35"/>
  <c r="AO17" i="35"/>
  <c r="AO59" i="35"/>
  <c r="AO23" i="35"/>
  <c r="AO65" i="35"/>
  <c r="AO71" i="35"/>
  <c r="AO83" i="35"/>
  <c r="AP9" i="35"/>
  <c r="AP17" i="35"/>
  <c r="AP59" i="35"/>
  <c r="AP23" i="35"/>
  <c r="AP65" i="35"/>
  <c r="AP71" i="35"/>
  <c r="AP83" i="35"/>
  <c r="AQ9" i="35"/>
  <c r="AQ17" i="35"/>
  <c r="AQ59" i="35"/>
  <c r="AQ23" i="35"/>
  <c r="AQ65" i="35"/>
  <c r="AQ71" i="35"/>
  <c r="AQ83" i="35"/>
  <c r="AR9" i="35"/>
  <c r="AR17" i="35"/>
  <c r="AR59" i="35"/>
  <c r="AR23" i="35"/>
  <c r="AR65" i="35"/>
  <c r="AR71" i="35"/>
  <c r="AR83" i="35"/>
  <c r="AS9" i="35"/>
  <c r="AS17" i="35"/>
  <c r="AS59" i="35"/>
  <c r="AS23" i="35"/>
  <c r="AS65" i="35"/>
  <c r="AS71" i="35"/>
  <c r="AS83" i="35"/>
  <c r="AT9" i="35"/>
  <c r="AT17" i="35"/>
  <c r="AT59" i="35"/>
  <c r="AT23" i="35"/>
  <c r="AT65" i="35"/>
  <c r="C29" i="35"/>
  <c r="AT29" i="35"/>
  <c r="AT71" i="35"/>
  <c r="AT83" i="35"/>
  <c r="AU9" i="35"/>
  <c r="AU17" i="35"/>
  <c r="AU59" i="35"/>
  <c r="AU23" i="35"/>
  <c r="AU65" i="35"/>
  <c r="AU29" i="35"/>
  <c r="AU71" i="35"/>
  <c r="AU83" i="35"/>
  <c r="AV9" i="35"/>
  <c r="AV17" i="35"/>
  <c r="AV59" i="35"/>
  <c r="AV23" i="35"/>
  <c r="AV65" i="35"/>
  <c r="AV29" i="35"/>
  <c r="AV71" i="35"/>
  <c r="AV83" i="35"/>
  <c r="AW9" i="35"/>
  <c r="AW17" i="35"/>
  <c r="AW59" i="35"/>
  <c r="AW23" i="35"/>
  <c r="AW65" i="35"/>
  <c r="AW29" i="35"/>
  <c r="AW71" i="35"/>
  <c r="AW83" i="35"/>
  <c r="AX9" i="35"/>
  <c r="AX17" i="35"/>
  <c r="AX59" i="35"/>
  <c r="AX23" i="35"/>
  <c r="AX65" i="35"/>
  <c r="AX29" i="35"/>
  <c r="AX71" i="35"/>
  <c r="AX83" i="35"/>
  <c r="AY9" i="35"/>
  <c r="AY17" i="35"/>
  <c r="AY59" i="35"/>
  <c r="AY23" i="35"/>
  <c r="AY65" i="35"/>
  <c r="AY29" i="35"/>
  <c r="AY71" i="35"/>
  <c r="AY83" i="35"/>
  <c r="AZ9" i="35"/>
  <c r="AZ17" i="35"/>
  <c r="AZ59" i="35"/>
  <c r="AZ23" i="35"/>
  <c r="AZ65" i="35"/>
  <c r="AZ29" i="35"/>
  <c r="AZ71" i="35"/>
  <c r="AZ77" i="35"/>
  <c r="AZ83" i="35"/>
  <c r="BA9" i="35"/>
  <c r="BA17" i="35"/>
  <c r="BA59" i="35"/>
  <c r="BA23" i="35"/>
  <c r="BA65" i="35"/>
  <c r="BA29" i="35"/>
  <c r="BA71" i="35"/>
  <c r="BA77" i="35"/>
  <c r="BA83" i="35"/>
  <c r="BB9" i="35"/>
  <c r="BB17" i="35"/>
  <c r="BB59" i="35"/>
  <c r="BB23" i="35"/>
  <c r="BB65" i="35"/>
  <c r="BB29" i="35"/>
  <c r="BB71" i="35"/>
  <c r="BB77" i="35"/>
  <c r="BB83" i="35"/>
  <c r="BC9" i="35"/>
  <c r="BC17" i="35"/>
  <c r="BC59" i="35"/>
  <c r="BC23" i="35"/>
  <c r="BC65" i="35"/>
  <c r="BC29" i="35"/>
  <c r="BC71" i="35"/>
  <c r="BC77" i="35"/>
  <c r="BC83" i="35"/>
  <c r="BD9" i="35"/>
  <c r="BD17" i="35"/>
  <c r="BD59" i="35"/>
  <c r="BD23" i="35"/>
  <c r="BD65" i="35"/>
  <c r="BD29" i="35"/>
  <c r="BD71" i="35"/>
  <c r="BD77" i="35"/>
  <c r="BD83" i="35"/>
  <c r="C84" i="35"/>
  <c r="D10" i="35"/>
  <c r="D84" i="35"/>
  <c r="E10" i="35"/>
  <c r="E84" i="35"/>
  <c r="F10" i="35"/>
  <c r="F84" i="35"/>
  <c r="G10" i="35"/>
  <c r="G84" i="35"/>
  <c r="H10" i="35"/>
  <c r="H84" i="35"/>
  <c r="I10" i="35"/>
  <c r="I84" i="35"/>
  <c r="J10" i="35"/>
  <c r="J84" i="35"/>
  <c r="K10" i="35"/>
  <c r="K84" i="35"/>
  <c r="L10" i="35"/>
  <c r="L84" i="35"/>
  <c r="M10" i="35"/>
  <c r="M84" i="35"/>
  <c r="N10" i="35"/>
  <c r="N84" i="35"/>
  <c r="O10" i="35"/>
  <c r="O84" i="35"/>
  <c r="P10" i="35"/>
  <c r="C18" i="35"/>
  <c r="P18" i="35"/>
  <c r="P60" i="35"/>
  <c r="P84" i="35"/>
  <c r="Q10" i="35"/>
  <c r="Q18" i="35"/>
  <c r="Q60" i="35"/>
  <c r="Q84" i="35"/>
  <c r="R10" i="35"/>
  <c r="R18" i="35"/>
  <c r="R60" i="35"/>
  <c r="R84" i="35"/>
  <c r="S10" i="35"/>
  <c r="S18" i="35"/>
  <c r="S60" i="35"/>
  <c r="S84" i="35"/>
  <c r="T10" i="35"/>
  <c r="T18" i="35"/>
  <c r="T60" i="35"/>
  <c r="T84" i="35"/>
  <c r="U10" i="35"/>
  <c r="U18" i="35"/>
  <c r="U60" i="35"/>
  <c r="U84" i="35"/>
  <c r="V10" i="35"/>
  <c r="V18" i="35"/>
  <c r="V60" i="35"/>
  <c r="V84" i="35"/>
  <c r="W10" i="35"/>
  <c r="W18" i="35"/>
  <c r="W60" i="35"/>
  <c r="W84" i="35"/>
  <c r="X10" i="35"/>
  <c r="X18" i="35"/>
  <c r="X60" i="35"/>
  <c r="X84" i="35"/>
  <c r="Y10" i="35"/>
  <c r="Y18" i="35"/>
  <c r="Y60" i="35"/>
  <c r="Y84" i="35"/>
  <c r="Z10" i="35"/>
  <c r="Z18" i="35"/>
  <c r="Z60" i="35"/>
  <c r="Z84" i="35"/>
  <c r="AA10" i="35"/>
  <c r="AA18" i="35"/>
  <c r="AA60" i="35"/>
  <c r="AA84" i="35"/>
  <c r="AB10" i="35"/>
  <c r="AB18" i="35"/>
  <c r="AB60" i="35"/>
  <c r="AB66" i="35"/>
  <c r="AB84" i="35"/>
  <c r="AC10" i="35"/>
  <c r="AC18" i="35"/>
  <c r="AC60" i="35"/>
  <c r="AC66" i="35"/>
  <c r="AC84" i="35"/>
  <c r="AD10" i="35"/>
  <c r="AD18" i="35"/>
  <c r="AD60" i="35"/>
  <c r="AD66" i="35"/>
  <c r="AD84" i="35"/>
  <c r="AE10" i="35"/>
  <c r="AE18" i="35"/>
  <c r="AE60" i="35"/>
  <c r="AE66" i="35"/>
  <c r="AE84" i="35"/>
  <c r="AF10" i="35"/>
  <c r="AF18" i="35"/>
  <c r="AF60" i="35"/>
  <c r="AF66" i="35"/>
  <c r="AF84" i="35"/>
  <c r="AG10" i="35"/>
  <c r="AG18" i="35"/>
  <c r="AG60" i="35"/>
  <c r="AG66" i="35"/>
  <c r="AG84" i="35"/>
  <c r="AH10" i="35"/>
  <c r="AH18" i="35"/>
  <c r="AH60" i="35"/>
  <c r="C24" i="35"/>
  <c r="AH24" i="35"/>
  <c r="AH66" i="35"/>
  <c r="AH84" i="35"/>
  <c r="AI10" i="35"/>
  <c r="AI18" i="35"/>
  <c r="AI60" i="35"/>
  <c r="AI24" i="35"/>
  <c r="AI66" i="35"/>
  <c r="AI84" i="35"/>
  <c r="AJ10" i="35"/>
  <c r="AJ18" i="35"/>
  <c r="AJ60" i="35"/>
  <c r="AJ24" i="35"/>
  <c r="AJ66" i="35"/>
  <c r="AJ84" i="35"/>
  <c r="AK10" i="35"/>
  <c r="AK18" i="35"/>
  <c r="AK60" i="35"/>
  <c r="AK24" i="35"/>
  <c r="AK66" i="35"/>
  <c r="AK84" i="35"/>
  <c r="AL10" i="35"/>
  <c r="AL18" i="35"/>
  <c r="AL60" i="35"/>
  <c r="AL24" i="35"/>
  <c r="AL66" i="35"/>
  <c r="AL84" i="35"/>
  <c r="AM10" i="35"/>
  <c r="AM18" i="35"/>
  <c r="AM60" i="35"/>
  <c r="AM24" i="35"/>
  <c r="AM66" i="35"/>
  <c r="AM84" i="35"/>
  <c r="AN10" i="35"/>
  <c r="AN18" i="35"/>
  <c r="AN60" i="35"/>
  <c r="AN24" i="35"/>
  <c r="AN66" i="35"/>
  <c r="AN72" i="35"/>
  <c r="AN84" i="35"/>
  <c r="AO10" i="35"/>
  <c r="AO18" i="35"/>
  <c r="AO60" i="35"/>
  <c r="AO24" i="35"/>
  <c r="AO66" i="35"/>
  <c r="AO72" i="35"/>
  <c r="AO84" i="35"/>
  <c r="AP10" i="35"/>
  <c r="AP18" i="35"/>
  <c r="AP60" i="35"/>
  <c r="AP24" i="35"/>
  <c r="AP66" i="35"/>
  <c r="AP72" i="35"/>
  <c r="AP84" i="35"/>
  <c r="AQ10" i="35"/>
  <c r="AQ18" i="35"/>
  <c r="AQ60" i="35"/>
  <c r="AQ24" i="35"/>
  <c r="AQ66" i="35"/>
  <c r="AQ72" i="35"/>
  <c r="AQ84" i="35"/>
  <c r="AR10" i="35"/>
  <c r="AR18" i="35"/>
  <c r="AR60" i="35"/>
  <c r="AR24" i="35"/>
  <c r="AR66" i="35"/>
  <c r="AR72" i="35"/>
  <c r="AR84" i="35"/>
  <c r="AS10" i="35"/>
  <c r="AS18" i="35"/>
  <c r="AS60" i="35"/>
  <c r="AS24" i="35"/>
  <c r="AS66" i="35"/>
  <c r="AS72" i="35"/>
  <c r="AS84" i="35"/>
  <c r="AT10" i="35"/>
  <c r="AT18" i="35"/>
  <c r="AT60" i="35"/>
  <c r="AT24" i="35"/>
  <c r="AT66" i="35"/>
  <c r="C30" i="35"/>
  <c r="AT30" i="35"/>
  <c r="AT72" i="35"/>
  <c r="AT84" i="35"/>
  <c r="AU10" i="35"/>
  <c r="AU18" i="35"/>
  <c r="AU60" i="35"/>
  <c r="AU24" i="35"/>
  <c r="AU66" i="35"/>
  <c r="AU30" i="35"/>
  <c r="AU72" i="35"/>
  <c r="AU84" i="35"/>
  <c r="AV10" i="35"/>
  <c r="AV18" i="35"/>
  <c r="AV60" i="35"/>
  <c r="AV24" i="35"/>
  <c r="AV66" i="35"/>
  <c r="AV30" i="35"/>
  <c r="AV72" i="35"/>
  <c r="AV84" i="35"/>
  <c r="AW10" i="35"/>
  <c r="AW18" i="35"/>
  <c r="AW60" i="35"/>
  <c r="AW24" i="35"/>
  <c r="AW66" i="35"/>
  <c r="AW30" i="35"/>
  <c r="AW72" i="35"/>
  <c r="AW84" i="35"/>
  <c r="AX10" i="35"/>
  <c r="AX18" i="35"/>
  <c r="AX60" i="35"/>
  <c r="AX24" i="35"/>
  <c r="AX66" i="35"/>
  <c r="AX30" i="35"/>
  <c r="AX72" i="35"/>
  <c r="AX84" i="35"/>
  <c r="AY10" i="35"/>
  <c r="AY18" i="35"/>
  <c r="AY60" i="35"/>
  <c r="AY24" i="35"/>
  <c r="AY66" i="35"/>
  <c r="AY30" i="35"/>
  <c r="AY72" i="35"/>
  <c r="AY84" i="35"/>
  <c r="AZ10" i="35"/>
  <c r="AZ18" i="35"/>
  <c r="AZ60" i="35"/>
  <c r="AZ24" i="35"/>
  <c r="AZ66" i="35"/>
  <c r="AZ30" i="35"/>
  <c r="AZ72" i="35"/>
  <c r="AZ78" i="35"/>
  <c r="AZ84" i="35"/>
  <c r="BA10" i="35"/>
  <c r="BA18" i="35"/>
  <c r="BA60" i="35"/>
  <c r="BA24" i="35"/>
  <c r="BA66" i="35"/>
  <c r="BA30" i="35"/>
  <c r="BA72" i="35"/>
  <c r="BA78" i="35"/>
  <c r="BA84" i="35"/>
  <c r="BB10" i="35"/>
  <c r="BB18" i="35"/>
  <c r="BB60" i="35"/>
  <c r="BB24" i="35"/>
  <c r="BB66" i="35"/>
  <c r="BB30" i="35"/>
  <c r="BB72" i="35"/>
  <c r="BB78" i="35"/>
  <c r="BB84" i="35"/>
  <c r="BC10" i="35"/>
  <c r="BC18" i="35"/>
  <c r="BC60" i="35"/>
  <c r="BC24" i="35"/>
  <c r="BC66" i="35"/>
  <c r="BC30" i="35"/>
  <c r="BC72" i="35"/>
  <c r="BC78" i="35"/>
  <c r="BC84" i="35"/>
  <c r="BD10" i="35"/>
  <c r="BD18" i="35"/>
  <c r="BD60" i="35"/>
  <c r="BD24" i="35"/>
  <c r="BD66" i="35"/>
  <c r="BD30" i="35"/>
  <c r="BD72" i="35"/>
  <c r="BD78" i="35"/>
  <c r="BD84" i="35"/>
  <c r="BD80" i="35"/>
  <c r="L88" i="35"/>
  <c r="L12" i="39"/>
  <c r="S49" i="39"/>
  <c r="C81" i="34"/>
  <c r="D6" i="34"/>
  <c r="D7" i="34"/>
  <c r="D81" i="34"/>
  <c r="E6" i="34"/>
  <c r="E7" i="34"/>
  <c r="E81" i="34"/>
  <c r="F6" i="34"/>
  <c r="F7" i="34"/>
  <c r="F81" i="34"/>
  <c r="G6" i="34"/>
  <c r="G7" i="34"/>
  <c r="G81" i="34"/>
  <c r="H6" i="34"/>
  <c r="H7" i="34"/>
  <c r="H81" i="34"/>
  <c r="I6" i="34"/>
  <c r="I7" i="34"/>
  <c r="I81" i="34"/>
  <c r="J6" i="34"/>
  <c r="J7" i="34"/>
  <c r="J81" i="34"/>
  <c r="K6" i="34"/>
  <c r="K7" i="34"/>
  <c r="K81" i="34"/>
  <c r="L6" i="34"/>
  <c r="L7" i="34"/>
  <c r="L81" i="34"/>
  <c r="M6" i="34"/>
  <c r="M7" i="34"/>
  <c r="M81" i="34"/>
  <c r="N6" i="34"/>
  <c r="N7" i="34"/>
  <c r="N81" i="34"/>
  <c r="O6" i="34"/>
  <c r="O7" i="34"/>
  <c r="O81" i="34"/>
  <c r="P6" i="34"/>
  <c r="P7" i="34"/>
  <c r="C15" i="34"/>
  <c r="P15" i="34"/>
  <c r="P57" i="34"/>
  <c r="P81" i="34"/>
  <c r="Q6" i="34"/>
  <c r="Q7" i="34"/>
  <c r="Q15" i="34"/>
  <c r="Q57" i="34"/>
  <c r="Q81" i="34"/>
  <c r="R6" i="34"/>
  <c r="R7" i="34"/>
  <c r="R15" i="34"/>
  <c r="R57" i="34"/>
  <c r="R81" i="34"/>
  <c r="S6" i="34"/>
  <c r="S7" i="34"/>
  <c r="S15" i="34"/>
  <c r="S57" i="34"/>
  <c r="S81" i="34"/>
  <c r="T6" i="34"/>
  <c r="T7" i="34"/>
  <c r="T15" i="34"/>
  <c r="T57" i="34"/>
  <c r="T81" i="34"/>
  <c r="U6" i="34"/>
  <c r="U7" i="34"/>
  <c r="U15" i="34"/>
  <c r="U57" i="34"/>
  <c r="U81" i="34"/>
  <c r="V6" i="34"/>
  <c r="V7" i="34"/>
  <c r="V15" i="34"/>
  <c r="V57" i="34"/>
  <c r="V81" i="34"/>
  <c r="W6" i="34"/>
  <c r="W7" i="34"/>
  <c r="W15" i="34"/>
  <c r="W57" i="34"/>
  <c r="W81" i="34"/>
  <c r="X6" i="34"/>
  <c r="X7" i="34"/>
  <c r="X15" i="34"/>
  <c r="X57" i="34"/>
  <c r="X81" i="34"/>
  <c r="Y6" i="34"/>
  <c r="Y7" i="34"/>
  <c r="Y15" i="34"/>
  <c r="Y57" i="34"/>
  <c r="Y81" i="34"/>
  <c r="Z6" i="34"/>
  <c r="Z7" i="34"/>
  <c r="Z15" i="34"/>
  <c r="Z57" i="34"/>
  <c r="Z81" i="34"/>
  <c r="AA6" i="34"/>
  <c r="AA7" i="34"/>
  <c r="AA15" i="34"/>
  <c r="AA57" i="34"/>
  <c r="AA81" i="34"/>
  <c r="AB6" i="34"/>
  <c r="AB7" i="34"/>
  <c r="AB15" i="34"/>
  <c r="AB57" i="34"/>
  <c r="C21" i="34"/>
  <c r="AB21" i="34"/>
  <c r="AB63" i="34"/>
  <c r="AB81" i="34"/>
  <c r="AC6" i="34"/>
  <c r="AC7" i="34"/>
  <c r="AC15" i="34"/>
  <c r="AC57" i="34"/>
  <c r="AC21" i="34"/>
  <c r="AC63" i="34"/>
  <c r="AC81" i="34"/>
  <c r="AD6" i="34"/>
  <c r="AD7" i="34"/>
  <c r="AD15" i="34"/>
  <c r="AD57" i="34"/>
  <c r="AD21" i="34"/>
  <c r="AD63" i="34"/>
  <c r="AD81" i="34"/>
  <c r="AE6" i="34"/>
  <c r="AE7" i="34"/>
  <c r="AE15" i="34"/>
  <c r="AE57" i="34"/>
  <c r="AE21" i="34"/>
  <c r="AE63" i="34"/>
  <c r="AE81" i="34"/>
  <c r="AF6" i="34"/>
  <c r="AF7" i="34"/>
  <c r="AF15" i="34"/>
  <c r="AF57" i="34"/>
  <c r="AF21" i="34"/>
  <c r="AF63" i="34"/>
  <c r="AF81" i="34"/>
  <c r="AG6" i="34"/>
  <c r="AG7" i="34"/>
  <c r="AG15" i="34"/>
  <c r="AG57" i="34"/>
  <c r="AG21" i="34"/>
  <c r="AG63" i="34"/>
  <c r="AG81" i="34"/>
  <c r="AH6" i="34"/>
  <c r="AH7" i="34"/>
  <c r="AH15" i="34"/>
  <c r="AH57" i="34"/>
  <c r="AH21" i="34"/>
  <c r="AH63" i="34"/>
  <c r="AH81" i="34"/>
  <c r="AI6" i="34"/>
  <c r="AI7" i="34"/>
  <c r="AI15" i="34"/>
  <c r="AI57" i="34"/>
  <c r="AI21" i="34"/>
  <c r="AI63" i="34"/>
  <c r="AI81" i="34"/>
  <c r="AJ6" i="34"/>
  <c r="AJ7" i="34"/>
  <c r="AJ15" i="34"/>
  <c r="AJ57" i="34"/>
  <c r="AJ21" i="34"/>
  <c r="AJ63" i="34"/>
  <c r="AJ81" i="34"/>
  <c r="AK6" i="34"/>
  <c r="AK7" i="34"/>
  <c r="AK15" i="34"/>
  <c r="AK57" i="34"/>
  <c r="AK21" i="34"/>
  <c r="AK63" i="34"/>
  <c r="AK81" i="34"/>
  <c r="AL6" i="34"/>
  <c r="AL7" i="34"/>
  <c r="AL15" i="34"/>
  <c r="AL57" i="34"/>
  <c r="AL21" i="34"/>
  <c r="AL63" i="34"/>
  <c r="AL81" i="34"/>
  <c r="AM6" i="34"/>
  <c r="AM7" i="34"/>
  <c r="AM15" i="34"/>
  <c r="AM57" i="34"/>
  <c r="AM21" i="34"/>
  <c r="AM63" i="34"/>
  <c r="AM81" i="34"/>
  <c r="AN6" i="34"/>
  <c r="AN7" i="34"/>
  <c r="AN15" i="34"/>
  <c r="AN57" i="34"/>
  <c r="AN21" i="34"/>
  <c r="AN63" i="34"/>
  <c r="C27" i="34"/>
  <c r="AN27" i="34"/>
  <c r="AN69" i="34"/>
  <c r="AN81" i="34"/>
  <c r="AO6" i="34"/>
  <c r="AO7" i="34"/>
  <c r="AO15" i="34"/>
  <c r="AO57" i="34"/>
  <c r="AO21" i="34"/>
  <c r="AO63" i="34"/>
  <c r="AO27" i="34"/>
  <c r="AO69" i="34"/>
  <c r="AO81" i="34"/>
  <c r="AP6" i="34"/>
  <c r="AP7" i="34"/>
  <c r="AP15" i="34"/>
  <c r="AP57" i="34"/>
  <c r="AP21" i="34"/>
  <c r="AP63" i="34"/>
  <c r="AP27" i="34"/>
  <c r="AP69" i="34"/>
  <c r="AP81" i="34"/>
  <c r="AQ6" i="34"/>
  <c r="AQ7" i="34"/>
  <c r="AQ15" i="34"/>
  <c r="AQ57" i="34"/>
  <c r="AQ21" i="34"/>
  <c r="AQ63" i="34"/>
  <c r="AQ27" i="34"/>
  <c r="AQ69" i="34"/>
  <c r="AQ81" i="34"/>
  <c r="AR6" i="34"/>
  <c r="AR7" i="34"/>
  <c r="AR15" i="34"/>
  <c r="AR57" i="34"/>
  <c r="AR21" i="34"/>
  <c r="AR63" i="34"/>
  <c r="AR27" i="34"/>
  <c r="AR69" i="34"/>
  <c r="AR81" i="34"/>
  <c r="AS6" i="34"/>
  <c r="AS7" i="34"/>
  <c r="AS15" i="34"/>
  <c r="AS57" i="34"/>
  <c r="AS21" i="34"/>
  <c r="AS63" i="34"/>
  <c r="AS27" i="34"/>
  <c r="AS69" i="34"/>
  <c r="AS81" i="34"/>
  <c r="AT6" i="34"/>
  <c r="AT7" i="34"/>
  <c r="AT15" i="34"/>
  <c r="AT57" i="34"/>
  <c r="AT21" i="34"/>
  <c r="AT63" i="34"/>
  <c r="AT27" i="34"/>
  <c r="AT69" i="34"/>
  <c r="AT81" i="34"/>
  <c r="AU6" i="34"/>
  <c r="AU7" i="34"/>
  <c r="AU15" i="34"/>
  <c r="AU57" i="34"/>
  <c r="AU21" i="34"/>
  <c r="AU63" i="34"/>
  <c r="AU27" i="34"/>
  <c r="AU69" i="34"/>
  <c r="AU81" i="34"/>
  <c r="AV6" i="34"/>
  <c r="AV7" i="34"/>
  <c r="AV15" i="34"/>
  <c r="AV57" i="34"/>
  <c r="AV21" i="34"/>
  <c r="AV63" i="34"/>
  <c r="AV27" i="34"/>
  <c r="AV69" i="34"/>
  <c r="AV81" i="34"/>
  <c r="AW6" i="34"/>
  <c r="AW7" i="34"/>
  <c r="AW15" i="34"/>
  <c r="AW57" i="34"/>
  <c r="AW21" i="34"/>
  <c r="AW63" i="34"/>
  <c r="AW27" i="34"/>
  <c r="AW69" i="34"/>
  <c r="AW81" i="34"/>
  <c r="AX6" i="34"/>
  <c r="AX7" i="34"/>
  <c r="AX15" i="34"/>
  <c r="AX57" i="34"/>
  <c r="AX21" i="34"/>
  <c r="AX63" i="34"/>
  <c r="AX27" i="34"/>
  <c r="AX69" i="34"/>
  <c r="AX81" i="34"/>
  <c r="AY6" i="34"/>
  <c r="AY7" i="34"/>
  <c r="AY15" i="34"/>
  <c r="AY57" i="34"/>
  <c r="AY21" i="34"/>
  <c r="AY63" i="34"/>
  <c r="AY27" i="34"/>
  <c r="AY69" i="34"/>
  <c r="AY81" i="34"/>
  <c r="AZ6" i="34"/>
  <c r="AZ7" i="34"/>
  <c r="AZ15" i="34"/>
  <c r="AZ57" i="34"/>
  <c r="AZ21" i="34"/>
  <c r="AZ63" i="34"/>
  <c r="AZ27" i="34"/>
  <c r="AZ69" i="34"/>
  <c r="C33" i="34"/>
  <c r="AZ33" i="34"/>
  <c r="AZ75" i="34"/>
  <c r="AZ81" i="34"/>
  <c r="BA6" i="34"/>
  <c r="BA7" i="34"/>
  <c r="BA15" i="34"/>
  <c r="BA57" i="34"/>
  <c r="BA21" i="34"/>
  <c r="BA63" i="34"/>
  <c r="BA27" i="34"/>
  <c r="BA69" i="34"/>
  <c r="BA33" i="34"/>
  <c r="BA75" i="34"/>
  <c r="BA81" i="34"/>
  <c r="BB6" i="34"/>
  <c r="BB7" i="34"/>
  <c r="BB15" i="34"/>
  <c r="BB57" i="34"/>
  <c r="BB21" i="34"/>
  <c r="BB63" i="34"/>
  <c r="BB27" i="34"/>
  <c r="BB69" i="34"/>
  <c r="BB33" i="34"/>
  <c r="BB75" i="34"/>
  <c r="BB81" i="34"/>
  <c r="BC6" i="34"/>
  <c r="BC7" i="34"/>
  <c r="BC15" i="34"/>
  <c r="BC57" i="34"/>
  <c r="BC21" i="34"/>
  <c r="BC63" i="34"/>
  <c r="BC27" i="34"/>
  <c r="BC69" i="34"/>
  <c r="BC33" i="34"/>
  <c r="BC75" i="34"/>
  <c r="BC81" i="34"/>
  <c r="BD6" i="34"/>
  <c r="BD7" i="34"/>
  <c r="BD15" i="34"/>
  <c r="BD57" i="34"/>
  <c r="BD21" i="34"/>
  <c r="BD63" i="34"/>
  <c r="BD27" i="34"/>
  <c r="BD69" i="34"/>
  <c r="BD33" i="34"/>
  <c r="BD75" i="34"/>
  <c r="BD81" i="34"/>
  <c r="C82" i="34"/>
  <c r="D8" i="34"/>
  <c r="D82" i="34"/>
  <c r="E8" i="34"/>
  <c r="E82" i="34"/>
  <c r="F8" i="34"/>
  <c r="F82" i="34"/>
  <c r="G8" i="34"/>
  <c r="G82" i="34"/>
  <c r="H8" i="34"/>
  <c r="H82" i="34"/>
  <c r="I8" i="34"/>
  <c r="I82" i="34"/>
  <c r="J8" i="34"/>
  <c r="J82" i="34"/>
  <c r="K8" i="34"/>
  <c r="K82" i="34"/>
  <c r="L8" i="34"/>
  <c r="L82" i="34"/>
  <c r="M8" i="34"/>
  <c r="M82" i="34"/>
  <c r="N8" i="34"/>
  <c r="N82" i="34"/>
  <c r="O8" i="34"/>
  <c r="O82" i="34"/>
  <c r="P8" i="34"/>
  <c r="C16" i="34"/>
  <c r="P16" i="34"/>
  <c r="P58" i="34"/>
  <c r="P82" i="34"/>
  <c r="Q8" i="34"/>
  <c r="Q16" i="34"/>
  <c r="Q58" i="34"/>
  <c r="Q82" i="34"/>
  <c r="R8" i="34"/>
  <c r="R16" i="34"/>
  <c r="R58" i="34"/>
  <c r="R82" i="34"/>
  <c r="S8" i="34"/>
  <c r="S16" i="34"/>
  <c r="S58" i="34"/>
  <c r="S82" i="34"/>
  <c r="T8" i="34"/>
  <c r="T16" i="34"/>
  <c r="T58" i="34"/>
  <c r="T82" i="34"/>
  <c r="U8" i="34"/>
  <c r="U16" i="34"/>
  <c r="U58" i="34"/>
  <c r="U82" i="34"/>
  <c r="V8" i="34"/>
  <c r="V16" i="34"/>
  <c r="V58" i="34"/>
  <c r="V82" i="34"/>
  <c r="W8" i="34"/>
  <c r="W16" i="34"/>
  <c r="W58" i="34"/>
  <c r="W82" i="34"/>
  <c r="X8" i="34"/>
  <c r="X16" i="34"/>
  <c r="X58" i="34"/>
  <c r="X82" i="34"/>
  <c r="Y8" i="34"/>
  <c r="Y16" i="34"/>
  <c r="Y58" i="34"/>
  <c r="Y82" i="34"/>
  <c r="Z8" i="34"/>
  <c r="Z16" i="34"/>
  <c r="Z58" i="34"/>
  <c r="Z82" i="34"/>
  <c r="AA8" i="34"/>
  <c r="AA16" i="34"/>
  <c r="AA58" i="34"/>
  <c r="AA82" i="34"/>
  <c r="AB8" i="34"/>
  <c r="AB16" i="34"/>
  <c r="AB58" i="34"/>
  <c r="C22" i="34"/>
  <c r="AB22" i="34"/>
  <c r="AB64" i="34"/>
  <c r="AB82" i="34"/>
  <c r="AC8" i="34"/>
  <c r="AC16" i="34"/>
  <c r="AC58" i="34"/>
  <c r="AC22" i="34"/>
  <c r="AC64" i="34"/>
  <c r="AC82" i="34"/>
  <c r="AD8" i="34"/>
  <c r="AD16" i="34"/>
  <c r="AD58" i="34"/>
  <c r="AD22" i="34"/>
  <c r="AD64" i="34"/>
  <c r="AD82" i="34"/>
  <c r="AE8" i="34"/>
  <c r="AE16" i="34"/>
  <c r="AE58" i="34"/>
  <c r="AE22" i="34"/>
  <c r="AE64" i="34"/>
  <c r="AE82" i="34"/>
  <c r="AF8" i="34"/>
  <c r="AF16" i="34"/>
  <c r="AF58" i="34"/>
  <c r="AF22" i="34"/>
  <c r="AF64" i="34"/>
  <c r="AF82" i="34"/>
  <c r="AG8" i="34"/>
  <c r="AG16" i="34"/>
  <c r="AG58" i="34"/>
  <c r="AG22" i="34"/>
  <c r="AG64" i="34"/>
  <c r="AG82" i="34"/>
  <c r="AH8" i="34"/>
  <c r="AH16" i="34"/>
  <c r="AH58" i="34"/>
  <c r="AH22" i="34"/>
  <c r="AH64" i="34"/>
  <c r="AH82" i="34"/>
  <c r="AI8" i="34"/>
  <c r="AI16" i="34"/>
  <c r="AI58" i="34"/>
  <c r="AI22" i="34"/>
  <c r="AI64" i="34"/>
  <c r="AI82" i="34"/>
  <c r="AJ8" i="34"/>
  <c r="AJ16" i="34"/>
  <c r="AJ58" i="34"/>
  <c r="AJ22" i="34"/>
  <c r="AJ64" i="34"/>
  <c r="AJ82" i="34"/>
  <c r="AK8" i="34"/>
  <c r="AK16" i="34"/>
  <c r="AK58" i="34"/>
  <c r="AK22" i="34"/>
  <c r="AK64" i="34"/>
  <c r="AK82" i="34"/>
  <c r="AL8" i="34"/>
  <c r="AL16" i="34"/>
  <c r="AL58" i="34"/>
  <c r="AL22" i="34"/>
  <c r="AL64" i="34"/>
  <c r="AL82" i="34"/>
  <c r="AM8" i="34"/>
  <c r="AM16" i="34"/>
  <c r="AM58" i="34"/>
  <c r="AM22" i="34"/>
  <c r="AM64" i="34"/>
  <c r="AM82" i="34"/>
  <c r="AN8" i="34"/>
  <c r="AN16" i="34"/>
  <c r="AN58" i="34"/>
  <c r="AN22" i="34"/>
  <c r="AN64" i="34"/>
  <c r="C28" i="34"/>
  <c r="AN28" i="34"/>
  <c r="AN70" i="34"/>
  <c r="AN82" i="34"/>
  <c r="AO8" i="34"/>
  <c r="AO16" i="34"/>
  <c r="AO58" i="34"/>
  <c r="AO22" i="34"/>
  <c r="AO64" i="34"/>
  <c r="AO28" i="34"/>
  <c r="AO70" i="34"/>
  <c r="AO82" i="34"/>
  <c r="AP8" i="34"/>
  <c r="AP16" i="34"/>
  <c r="AP58" i="34"/>
  <c r="AP22" i="34"/>
  <c r="AP64" i="34"/>
  <c r="AP28" i="34"/>
  <c r="AP70" i="34"/>
  <c r="AP82" i="34"/>
  <c r="AQ8" i="34"/>
  <c r="AQ16" i="34"/>
  <c r="AQ58" i="34"/>
  <c r="AQ22" i="34"/>
  <c r="AQ64" i="34"/>
  <c r="AQ28" i="34"/>
  <c r="AQ70" i="34"/>
  <c r="AQ82" i="34"/>
  <c r="AR8" i="34"/>
  <c r="AR16" i="34"/>
  <c r="AR58" i="34"/>
  <c r="AR22" i="34"/>
  <c r="AR64" i="34"/>
  <c r="AR28" i="34"/>
  <c r="AR70" i="34"/>
  <c r="AR82" i="34"/>
  <c r="AS8" i="34"/>
  <c r="AS16" i="34"/>
  <c r="AS58" i="34"/>
  <c r="AS22" i="34"/>
  <c r="AS64" i="34"/>
  <c r="AS28" i="34"/>
  <c r="AS70" i="34"/>
  <c r="AS82" i="34"/>
  <c r="AT8" i="34"/>
  <c r="AT16" i="34"/>
  <c r="AT58" i="34"/>
  <c r="AT22" i="34"/>
  <c r="AT64" i="34"/>
  <c r="AT28" i="34"/>
  <c r="AT70" i="34"/>
  <c r="AT82" i="34"/>
  <c r="AU8" i="34"/>
  <c r="AU16" i="34"/>
  <c r="AU58" i="34"/>
  <c r="AU22" i="34"/>
  <c r="AU64" i="34"/>
  <c r="AU28" i="34"/>
  <c r="AU70" i="34"/>
  <c r="AU82" i="34"/>
  <c r="AV8" i="34"/>
  <c r="AV16" i="34"/>
  <c r="AV58" i="34"/>
  <c r="AV22" i="34"/>
  <c r="AV64" i="34"/>
  <c r="AV28" i="34"/>
  <c r="AV70" i="34"/>
  <c r="AV82" i="34"/>
  <c r="AW8" i="34"/>
  <c r="AW16" i="34"/>
  <c r="AW58" i="34"/>
  <c r="AW22" i="34"/>
  <c r="AW64" i="34"/>
  <c r="AW28" i="34"/>
  <c r="AW70" i="34"/>
  <c r="AW82" i="34"/>
  <c r="AX8" i="34"/>
  <c r="AX16" i="34"/>
  <c r="AX58" i="34"/>
  <c r="AX22" i="34"/>
  <c r="AX64" i="34"/>
  <c r="AX28" i="34"/>
  <c r="AX70" i="34"/>
  <c r="AX82" i="34"/>
  <c r="AY8" i="34"/>
  <c r="AY16" i="34"/>
  <c r="AY58" i="34"/>
  <c r="AY22" i="34"/>
  <c r="AY64" i="34"/>
  <c r="AY28" i="34"/>
  <c r="AY70" i="34"/>
  <c r="AY82" i="34"/>
  <c r="AZ8" i="34"/>
  <c r="AZ16" i="34"/>
  <c r="AZ58" i="34"/>
  <c r="AZ22" i="34"/>
  <c r="AZ64" i="34"/>
  <c r="AZ28" i="34"/>
  <c r="AZ70" i="34"/>
  <c r="C34" i="34"/>
  <c r="AZ34" i="34"/>
  <c r="AZ76" i="34"/>
  <c r="AZ82" i="34"/>
  <c r="BA8" i="34"/>
  <c r="BA16" i="34"/>
  <c r="BA58" i="34"/>
  <c r="BA22" i="34"/>
  <c r="BA64" i="34"/>
  <c r="BA28" i="34"/>
  <c r="BA70" i="34"/>
  <c r="BA34" i="34"/>
  <c r="BA76" i="34"/>
  <c r="BA82" i="34"/>
  <c r="BB8" i="34"/>
  <c r="BB16" i="34"/>
  <c r="BB58" i="34"/>
  <c r="BB22" i="34"/>
  <c r="BB64" i="34"/>
  <c r="BB28" i="34"/>
  <c r="BB70" i="34"/>
  <c r="BB34" i="34"/>
  <c r="BB76" i="34"/>
  <c r="BB82" i="34"/>
  <c r="BC8" i="34"/>
  <c r="BC16" i="34"/>
  <c r="BC58" i="34"/>
  <c r="BC22" i="34"/>
  <c r="BC64" i="34"/>
  <c r="BC28" i="34"/>
  <c r="BC70" i="34"/>
  <c r="BC34" i="34"/>
  <c r="BC76" i="34"/>
  <c r="BC82" i="34"/>
  <c r="BD8" i="34"/>
  <c r="BD16" i="34"/>
  <c r="BD58" i="34"/>
  <c r="BD22" i="34"/>
  <c r="BD64" i="34"/>
  <c r="BD28" i="34"/>
  <c r="BD70" i="34"/>
  <c r="BD34" i="34"/>
  <c r="BD76" i="34"/>
  <c r="BD82" i="34"/>
  <c r="C83" i="34"/>
  <c r="D9" i="34"/>
  <c r="D83" i="34"/>
  <c r="E9" i="34"/>
  <c r="E83" i="34"/>
  <c r="F9" i="34"/>
  <c r="F83" i="34"/>
  <c r="G9" i="34"/>
  <c r="G83" i="34"/>
  <c r="H9" i="34"/>
  <c r="H83" i="34"/>
  <c r="I9" i="34"/>
  <c r="I83" i="34"/>
  <c r="J9" i="34"/>
  <c r="J83" i="34"/>
  <c r="K9" i="34"/>
  <c r="K83" i="34"/>
  <c r="L9" i="34"/>
  <c r="L83" i="34"/>
  <c r="M9" i="34"/>
  <c r="M83" i="34"/>
  <c r="N9" i="34"/>
  <c r="N83" i="34"/>
  <c r="O9" i="34"/>
  <c r="O83" i="34"/>
  <c r="P9" i="34"/>
  <c r="C17" i="34"/>
  <c r="P17" i="34"/>
  <c r="P59" i="34"/>
  <c r="P83" i="34"/>
  <c r="Q9" i="34"/>
  <c r="Q17" i="34"/>
  <c r="Q59" i="34"/>
  <c r="Q83" i="34"/>
  <c r="R9" i="34"/>
  <c r="R17" i="34"/>
  <c r="R59" i="34"/>
  <c r="R83" i="34"/>
  <c r="S9" i="34"/>
  <c r="S17" i="34"/>
  <c r="S59" i="34"/>
  <c r="S83" i="34"/>
  <c r="T9" i="34"/>
  <c r="T17" i="34"/>
  <c r="T59" i="34"/>
  <c r="T83" i="34"/>
  <c r="U9" i="34"/>
  <c r="U17" i="34"/>
  <c r="U59" i="34"/>
  <c r="U83" i="34"/>
  <c r="V9" i="34"/>
  <c r="V17" i="34"/>
  <c r="V59" i="34"/>
  <c r="V83" i="34"/>
  <c r="W9" i="34"/>
  <c r="W17" i="34"/>
  <c r="W59" i="34"/>
  <c r="W83" i="34"/>
  <c r="X9" i="34"/>
  <c r="X17" i="34"/>
  <c r="X59" i="34"/>
  <c r="X83" i="34"/>
  <c r="Y9" i="34"/>
  <c r="Y17" i="34"/>
  <c r="Y59" i="34"/>
  <c r="Y83" i="34"/>
  <c r="Z9" i="34"/>
  <c r="Z17" i="34"/>
  <c r="Z59" i="34"/>
  <c r="Z83" i="34"/>
  <c r="AA9" i="34"/>
  <c r="AA17" i="34"/>
  <c r="AA59" i="34"/>
  <c r="AA83" i="34"/>
  <c r="AB9" i="34"/>
  <c r="AB17" i="34"/>
  <c r="AB59" i="34"/>
  <c r="C23" i="34"/>
  <c r="AB23" i="34"/>
  <c r="AB65" i="34"/>
  <c r="AB83" i="34"/>
  <c r="AC9" i="34"/>
  <c r="AC17" i="34"/>
  <c r="AC59" i="34"/>
  <c r="AC23" i="34"/>
  <c r="AC65" i="34"/>
  <c r="AC83" i="34"/>
  <c r="AD9" i="34"/>
  <c r="AD17" i="34"/>
  <c r="AD59" i="34"/>
  <c r="AD23" i="34"/>
  <c r="AD65" i="34"/>
  <c r="AD83" i="34"/>
  <c r="AE9" i="34"/>
  <c r="AE17" i="34"/>
  <c r="AE59" i="34"/>
  <c r="AE23" i="34"/>
  <c r="AE65" i="34"/>
  <c r="AE83" i="34"/>
  <c r="AF9" i="34"/>
  <c r="AF17" i="34"/>
  <c r="AF59" i="34"/>
  <c r="AF23" i="34"/>
  <c r="AF65" i="34"/>
  <c r="AF83" i="34"/>
  <c r="AG9" i="34"/>
  <c r="AG17" i="34"/>
  <c r="AG59" i="34"/>
  <c r="AG23" i="34"/>
  <c r="AG65" i="34"/>
  <c r="AG83" i="34"/>
  <c r="AH9" i="34"/>
  <c r="AH17" i="34"/>
  <c r="AH59" i="34"/>
  <c r="AH23" i="34"/>
  <c r="AH65" i="34"/>
  <c r="AH83" i="34"/>
  <c r="AI9" i="34"/>
  <c r="AI17" i="34"/>
  <c r="AI59" i="34"/>
  <c r="AI23" i="34"/>
  <c r="AI65" i="34"/>
  <c r="AI83" i="34"/>
  <c r="AJ9" i="34"/>
  <c r="AJ17" i="34"/>
  <c r="AJ59" i="34"/>
  <c r="AJ23" i="34"/>
  <c r="AJ65" i="34"/>
  <c r="AJ83" i="34"/>
  <c r="AK9" i="34"/>
  <c r="AK17" i="34"/>
  <c r="AK59" i="34"/>
  <c r="AK23" i="34"/>
  <c r="AK65" i="34"/>
  <c r="AK83" i="34"/>
  <c r="AL9" i="34"/>
  <c r="AL17" i="34"/>
  <c r="AL59" i="34"/>
  <c r="AL23" i="34"/>
  <c r="AL65" i="34"/>
  <c r="AL83" i="34"/>
  <c r="AM9" i="34"/>
  <c r="AM17" i="34"/>
  <c r="AM59" i="34"/>
  <c r="AM23" i="34"/>
  <c r="AM65" i="34"/>
  <c r="AM83" i="34"/>
  <c r="AN9" i="34"/>
  <c r="AN17" i="34"/>
  <c r="AN59" i="34"/>
  <c r="AN23" i="34"/>
  <c r="AN65" i="34"/>
  <c r="C29" i="34"/>
  <c r="AN29" i="34"/>
  <c r="AN71" i="34"/>
  <c r="AN83" i="34"/>
  <c r="AO9" i="34"/>
  <c r="AO17" i="34"/>
  <c r="AO59" i="34"/>
  <c r="AO23" i="34"/>
  <c r="AO65" i="34"/>
  <c r="AO29" i="34"/>
  <c r="AO71" i="34"/>
  <c r="AO83" i="34"/>
  <c r="AP9" i="34"/>
  <c r="AP17" i="34"/>
  <c r="AP59" i="34"/>
  <c r="AP23" i="34"/>
  <c r="AP65" i="34"/>
  <c r="AP29" i="34"/>
  <c r="AP71" i="34"/>
  <c r="AP83" i="34"/>
  <c r="AQ9" i="34"/>
  <c r="AQ17" i="34"/>
  <c r="AQ59" i="34"/>
  <c r="AQ23" i="34"/>
  <c r="AQ65" i="34"/>
  <c r="AQ29" i="34"/>
  <c r="AQ71" i="34"/>
  <c r="AQ83" i="34"/>
  <c r="AR9" i="34"/>
  <c r="AR17" i="34"/>
  <c r="AR59" i="34"/>
  <c r="AR23" i="34"/>
  <c r="AR65" i="34"/>
  <c r="AR29" i="34"/>
  <c r="AR71" i="34"/>
  <c r="AR83" i="34"/>
  <c r="AS9" i="34"/>
  <c r="AS17" i="34"/>
  <c r="AS59" i="34"/>
  <c r="AS23" i="34"/>
  <c r="AS65" i="34"/>
  <c r="AS29" i="34"/>
  <c r="AS71" i="34"/>
  <c r="AS83" i="34"/>
  <c r="AT9" i="34"/>
  <c r="AT17" i="34"/>
  <c r="AT59" i="34"/>
  <c r="AT23" i="34"/>
  <c r="AT65" i="34"/>
  <c r="AT29" i="34"/>
  <c r="AT71" i="34"/>
  <c r="AT83" i="34"/>
  <c r="AU9" i="34"/>
  <c r="AU17" i="34"/>
  <c r="AU59" i="34"/>
  <c r="AU23" i="34"/>
  <c r="AU65" i="34"/>
  <c r="AU29" i="34"/>
  <c r="AU71" i="34"/>
  <c r="AU83" i="34"/>
  <c r="AV9" i="34"/>
  <c r="AV17" i="34"/>
  <c r="AV59" i="34"/>
  <c r="AV23" i="34"/>
  <c r="AV65" i="34"/>
  <c r="AV29" i="34"/>
  <c r="AV71" i="34"/>
  <c r="AV83" i="34"/>
  <c r="AW9" i="34"/>
  <c r="AW17" i="34"/>
  <c r="AW59" i="34"/>
  <c r="AW23" i="34"/>
  <c r="AW65" i="34"/>
  <c r="AW29" i="34"/>
  <c r="AW71" i="34"/>
  <c r="AW83" i="34"/>
  <c r="AX9" i="34"/>
  <c r="AX17" i="34"/>
  <c r="AX59" i="34"/>
  <c r="AX23" i="34"/>
  <c r="AX65" i="34"/>
  <c r="AX29" i="34"/>
  <c r="AX71" i="34"/>
  <c r="AX83" i="34"/>
  <c r="AY9" i="34"/>
  <c r="AY17" i="34"/>
  <c r="AY59" i="34"/>
  <c r="AY23" i="34"/>
  <c r="AY65" i="34"/>
  <c r="AY29" i="34"/>
  <c r="AY71" i="34"/>
  <c r="AY83" i="34"/>
  <c r="AZ9" i="34"/>
  <c r="AZ17" i="34"/>
  <c r="AZ59" i="34"/>
  <c r="AZ23" i="34"/>
  <c r="AZ65" i="34"/>
  <c r="AZ29" i="34"/>
  <c r="AZ71" i="34"/>
  <c r="C35" i="34"/>
  <c r="AZ35" i="34"/>
  <c r="AZ77" i="34"/>
  <c r="AZ83" i="34"/>
  <c r="BA9" i="34"/>
  <c r="BA17" i="34"/>
  <c r="BA59" i="34"/>
  <c r="BA23" i="34"/>
  <c r="BA65" i="34"/>
  <c r="BA29" i="34"/>
  <c r="BA71" i="34"/>
  <c r="BA35" i="34"/>
  <c r="BA77" i="34"/>
  <c r="BA83" i="34"/>
  <c r="BB9" i="34"/>
  <c r="BB17" i="34"/>
  <c r="BB59" i="34"/>
  <c r="BB23" i="34"/>
  <c r="BB65" i="34"/>
  <c r="BB29" i="34"/>
  <c r="BB71" i="34"/>
  <c r="BB35" i="34"/>
  <c r="BB77" i="34"/>
  <c r="BB83" i="34"/>
  <c r="BC9" i="34"/>
  <c r="BC17" i="34"/>
  <c r="BC59" i="34"/>
  <c r="BC23" i="34"/>
  <c r="BC65" i="34"/>
  <c r="BC29" i="34"/>
  <c r="BC71" i="34"/>
  <c r="BC35" i="34"/>
  <c r="BC77" i="34"/>
  <c r="BC83" i="34"/>
  <c r="BD9" i="34"/>
  <c r="BD17" i="34"/>
  <c r="BD59" i="34"/>
  <c r="BD23" i="34"/>
  <c r="BD65" i="34"/>
  <c r="BD29" i="34"/>
  <c r="BD71" i="34"/>
  <c r="BD35" i="34"/>
  <c r="BD77" i="34"/>
  <c r="BD83" i="34"/>
  <c r="C84" i="34"/>
  <c r="D10" i="34"/>
  <c r="D84" i="34"/>
  <c r="E10" i="34"/>
  <c r="E84" i="34"/>
  <c r="F10" i="34"/>
  <c r="F84" i="34"/>
  <c r="G10" i="34"/>
  <c r="G84" i="34"/>
  <c r="H10" i="34"/>
  <c r="H84" i="34"/>
  <c r="I10" i="34"/>
  <c r="I84" i="34"/>
  <c r="J10" i="34"/>
  <c r="J84" i="34"/>
  <c r="K10" i="34"/>
  <c r="K84" i="34"/>
  <c r="L10" i="34"/>
  <c r="L84" i="34"/>
  <c r="M10" i="34"/>
  <c r="M84" i="34"/>
  <c r="N10" i="34"/>
  <c r="N84" i="34"/>
  <c r="O10" i="34"/>
  <c r="O84" i="34"/>
  <c r="P10" i="34"/>
  <c r="C18" i="34"/>
  <c r="P18" i="34"/>
  <c r="P60" i="34"/>
  <c r="P84" i="34"/>
  <c r="Q10" i="34"/>
  <c r="Q18" i="34"/>
  <c r="Q60" i="34"/>
  <c r="Q84" i="34"/>
  <c r="R10" i="34"/>
  <c r="R18" i="34"/>
  <c r="R60" i="34"/>
  <c r="R84" i="34"/>
  <c r="S10" i="34"/>
  <c r="S18" i="34"/>
  <c r="S60" i="34"/>
  <c r="S84" i="34"/>
  <c r="T10" i="34"/>
  <c r="T18" i="34"/>
  <c r="T60" i="34"/>
  <c r="T84" i="34"/>
  <c r="U10" i="34"/>
  <c r="U18" i="34"/>
  <c r="U60" i="34"/>
  <c r="U84" i="34"/>
  <c r="V10" i="34"/>
  <c r="V18" i="34"/>
  <c r="V60" i="34"/>
  <c r="V84" i="34"/>
  <c r="W10" i="34"/>
  <c r="W18" i="34"/>
  <c r="W60" i="34"/>
  <c r="W84" i="34"/>
  <c r="X10" i="34"/>
  <c r="X18" i="34"/>
  <c r="X60" i="34"/>
  <c r="X84" i="34"/>
  <c r="Y10" i="34"/>
  <c r="Y18" i="34"/>
  <c r="Y60" i="34"/>
  <c r="Y84" i="34"/>
  <c r="Z10" i="34"/>
  <c r="Z18" i="34"/>
  <c r="Z60" i="34"/>
  <c r="Z84" i="34"/>
  <c r="AA10" i="34"/>
  <c r="AA18" i="34"/>
  <c r="AA60" i="34"/>
  <c r="AA84" i="34"/>
  <c r="AB10" i="34"/>
  <c r="AB18" i="34"/>
  <c r="AB60" i="34"/>
  <c r="C24" i="34"/>
  <c r="AB24" i="34"/>
  <c r="AB66" i="34"/>
  <c r="AB84" i="34"/>
  <c r="AC10" i="34"/>
  <c r="AC18" i="34"/>
  <c r="AC60" i="34"/>
  <c r="AC24" i="34"/>
  <c r="AC66" i="34"/>
  <c r="AC84" i="34"/>
  <c r="AD10" i="34"/>
  <c r="AD18" i="34"/>
  <c r="AD60" i="34"/>
  <c r="AD24" i="34"/>
  <c r="AD66" i="34"/>
  <c r="AD84" i="34"/>
  <c r="AE10" i="34"/>
  <c r="AE18" i="34"/>
  <c r="AE60" i="34"/>
  <c r="AE24" i="34"/>
  <c r="AE66" i="34"/>
  <c r="AE84" i="34"/>
  <c r="AF10" i="34"/>
  <c r="AF18" i="34"/>
  <c r="AF60" i="34"/>
  <c r="AF24" i="34"/>
  <c r="AF66" i="34"/>
  <c r="AF84" i="34"/>
  <c r="AG10" i="34"/>
  <c r="AG18" i="34"/>
  <c r="AG60" i="34"/>
  <c r="AG24" i="34"/>
  <c r="AG66" i="34"/>
  <c r="AG84" i="34"/>
  <c r="AH10" i="34"/>
  <c r="AH18" i="34"/>
  <c r="AH60" i="34"/>
  <c r="AH24" i="34"/>
  <c r="AH66" i="34"/>
  <c r="AH84" i="34"/>
  <c r="AI10" i="34"/>
  <c r="AI18" i="34"/>
  <c r="AI60" i="34"/>
  <c r="AI24" i="34"/>
  <c r="AI66" i="34"/>
  <c r="AI84" i="34"/>
  <c r="AJ10" i="34"/>
  <c r="AJ18" i="34"/>
  <c r="AJ60" i="34"/>
  <c r="AJ24" i="34"/>
  <c r="AJ66" i="34"/>
  <c r="AJ84" i="34"/>
  <c r="AK10" i="34"/>
  <c r="AK18" i="34"/>
  <c r="AK60" i="34"/>
  <c r="AK24" i="34"/>
  <c r="AK66" i="34"/>
  <c r="AK84" i="34"/>
  <c r="AL10" i="34"/>
  <c r="AL18" i="34"/>
  <c r="AL60" i="34"/>
  <c r="AL24" i="34"/>
  <c r="AL66" i="34"/>
  <c r="AL84" i="34"/>
  <c r="AM10" i="34"/>
  <c r="AM18" i="34"/>
  <c r="AM60" i="34"/>
  <c r="AM24" i="34"/>
  <c r="AM66" i="34"/>
  <c r="AM84" i="34"/>
  <c r="AN10" i="34"/>
  <c r="AN18" i="34"/>
  <c r="AN60" i="34"/>
  <c r="AN24" i="34"/>
  <c r="AN66" i="34"/>
  <c r="C30" i="34"/>
  <c r="AN30" i="34"/>
  <c r="AN72" i="34"/>
  <c r="AN84" i="34"/>
  <c r="AO10" i="34"/>
  <c r="AO18" i="34"/>
  <c r="AO60" i="34"/>
  <c r="AO24" i="34"/>
  <c r="AO66" i="34"/>
  <c r="AO30" i="34"/>
  <c r="AO72" i="34"/>
  <c r="AO84" i="34"/>
  <c r="AP10" i="34"/>
  <c r="AP18" i="34"/>
  <c r="AP60" i="34"/>
  <c r="AP24" i="34"/>
  <c r="AP66" i="34"/>
  <c r="AP30" i="34"/>
  <c r="AP72" i="34"/>
  <c r="AP84" i="34"/>
  <c r="AQ10" i="34"/>
  <c r="AQ18" i="34"/>
  <c r="AQ60" i="34"/>
  <c r="AQ24" i="34"/>
  <c r="AQ66" i="34"/>
  <c r="AQ30" i="34"/>
  <c r="AQ72" i="34"/>
  <c r="AQ84" i="34"/>
  <c r="AR10" i="34"/>
  <c r="AR18" i="34"/>
  <c r="AR60" i="34"/>
  <c r="AR24" i="34"/>
  <c r="AR66" i="34"/>
  <c r="AR30" i="34"/>
  <c r="AR72" i="34"/>
  <c r="AR84" i="34"/>
  <c r="AS10" i="34"/>
  <c r="AS18" i="34"/>
  <c r="AS60" i="34"/>
  <c r="AS24" i="34"/>
  <c r="AS66" i="34"/>
  <c r="AS30" i="34"/>
  <c r="AS72" i="34"/>
  <c r="AS84" i="34"/>
  <c r="AT10" i="34"/>
  <c r="AT18" i="34"/>
  <c r="AT60" i="34"/>
  <c r="AT24" i="34"/>
  <c r="AT66" i="34"/>
  <c r="AT30" i="34"/>
  <c r="AT72" i="34"/>
  <c r="AT84" i="34"/>
  <c r="AU10" i="34"/>
  <c r="AU18" i="34"/>
  <c r="AU60" i="34"/>
  <c r="AU24" i="34"/>
  <c r="AU66" i="34"/>
  <c r="AU30" i="34"/>
  <c r="AU72" i="34"/>
  <c r="AU84" i="34"/>
  <c r="AV10" i="34"/>
  <c r="AV18" i="34"/>
  <c r="AV60" i="34"/>
  <c r="AV24" i="34"/>
  <c r="AV66" i="34"/>
  <c r="AV30" i="34"/>
  <c r="AV72" i="34"/>
  <c r="AV84" i="34"/>
  <c r="AW10" i="34"/>
  <c r="AW18" i="34"/>
  <c r="AW60" i="34"/>
  <c r="AW24" i="34"/>
  <c r="AW66" i="34"/>
  <c r="AW30" i="34"/>
  <c r="AW72" i="34"/>
  <c r="AW84" i="34"/>
  <c r="AX10" i="34"/>
  <c r="AX18" i="34"/>
  <c r="AX60" i="34"/>
  <c r="AX24" i="34"/>
  <c r="AX66" i="34"/>
  <c r="AX30" i="34"/>
  <c r="AX72" i="34"/>
  <c r="AX84" i="34"/>
  <c r="AY10" i="34"/>
  <c r="AY18" i="34"/>
  <c r="AY60" i="34"/>
  <c r="AY24" i="34"/>
  <c r="AY66" i="34"/>
  <c r="AY30" i="34"/>
  <c r="AY72" i="34"/>
  <c r="AY84" i="34"/>
  <c r="AZ10" i="34"/>
  <c r="AZ18" i="34"/>
  <c r="AZ60" i="34"/>
  <c r="AZ24" i="34"/>
  <c r="AZ66" i="34"/>
  <c r="AZ30" i="34"/>
  <c r="AZ72" i="34"/>
  <c r="C36" i="34"/>
  <c r="AZ36" i="34"/>
  <c r="AZ78" i="34"/>
  <c r="AZ84" i="34"/>
  <c r="BA10" i="34"/>
  <c r="BA18" i="34"/>
  <c r="BA60" i="34"/>
  <c r="BA24" i="34"/>
  <c r="BA66" i="34"/>
  <c r="BA30" i="34"/>
  <c r="BA72" i="34"/>
  <c r="BA36" i="34"/>
  <c r="BA78" i="34"/>
  <c r="BA84" i="34"/>
  <c r="BB10" i="34"/>
  <c r="BB18" i="34"/>
  <c r="BB60" i="34"/>
  <c r="BB24" i="34"/>
  <c r="BB66" i="34"/>
  <c r="BB30" i="34"/>
  <c r="BB72" i="34"/>
  <c r="BB36" i="34"/>
  <c r="BB78" i="34"/>
  <c r="BB84" i="34"/>
  <c r="BC10" i="34"/>
  <c r="BC18" i="34"/>
  <c r="BC60" i="34"/>
  <c r="BC24" i="34"/>
  <c r="BC66" i="34"/>
  <c r="BC30" i="34"/>
  <c r="BC72" i="34"/>
  <c r="BC36" i="34"/>
  <c r="BC78" i="34"/>
  <c r="BC84" i="34"/>
  <c r="BD10" i="34"/>
  <c r="BD18" i="34"/>
  <c r="BD60" i="34"/>
  <c r="BD24" i="34"/>
  <c r="BD66" i="34"/>
  <c r="BD30" i="34"/>
  <c r="BD72" i="34"/>
  <c r="BD36" i="34"/>
  <c r="BD78" i="34"/>
  <c r="BD84" i="34"/>
  <c r="BD80" i="34"/>
  <c r="L88" i="34"/>
  <c r="L11" i="39"/>
  <c r="S48" i="39"/>
  <c r="AR80" i="35"/>
  <c r="J88" i="35"/>
  <c r="J12" i="39"/>
  <c r="R49" i="39"/>
  <c r="AR80" i="34"/>
  <c r="J88" i="34"/>
  <c r="J11" i="39"/>
  <c r="R48" i="39"/>
  <c r="AF80" i="35"/>
  <c r="H88" i="35"/>
  <c r="H12" i="39"/>
  <c r="Q49" i="39"/>
  <c r="AF80" i="34"/>
  <c r="H88" i="34"/>
  <c r="H11" i="39"/>
  <c r="Q48" i="39"/>
  <c r="T80" i="35"/>
  <c r="F88" i="35"/>
  <c r="F12" i="39"/>
  <c r="P49" i="39"/>
  <c r="T80" i="34"/>
  <c r="F88" i="34"/>
  <c r="F11" i="39"/>
  <c r="P48" i="39"/>
  <c r="H80" i="35"/>
  <c r="D88" i="35"/>
  <c r="D12" i="39"/>
  <c r="O49" i="39"/>
  <c r="H80" i="36"/>
  <c r="D88" i="36"/>
  <c r="D13" i="39"/>
  <c r="O50" i="39"/>
  <c r="H80" i="34"/>
  <c r="D88" i="34"/>
  <c r="D11" i="39"/>
  <c r="O48" i="39"/>
  <c r="D89" i="37"/>
  <c r="D32" i="39"/>
  <c r="O41" i="39"/>
  <c r="O42" i="39"/>
  <c r="F89" i="37"/>
  <c r="F32" i="39"/>
  <c r="P41" i="39"/>
  <c r="P42" i="39"/>
  <c r="H89" i="37"/>
  <c r="H32" i="39"/>
  <c r="Q41" i="39"/>
  <c r="Q42" i="39"/>
  <c r="J89" i="37"/>
  <c r="J32" i="39"/>
  <c r="R41" i="39"/>
  <c r="R42" i="39"/>
  <c r="L89" i="37"/>
  <c r="L32" i="39"/>
  <c r="S41" i="39"/>
  <c r="S42" i="39"/>
  <c r="D6" i="40"/>
  <c r="E6" i="40"/>
  <c r="F6" i="40"/>
  <c r="G6" i="40"/>
  <c r="H6" i="40"/>
  <c r="D89" i="40"/>
  <c r="D29" i="39"/>
  <c r="O45" i="39"/>
  <c r="O46" i="39"/>
  <c r="I6" i="40"/>
  <c r="J6" i="40"/>
  <c r="K6" i="40"/>
  <c r="L6" i="40"/>
  <c r="M6" i="40"/>
  <c r="N6" i="40"/>
  <c r="O6" i="40"/>
  <c r="P6" i="40"/>
  <c r="Q6" i="40"/>
  <c r="R6" i="40"/>
  <c r="S6" i="40"/>
  <c r="T6" i="40"/>
  <c r="F89" i="40"/>
  <c r="F29" i="39"/>
  <c r="P45" i="39"/>
  <c r="P46" i="39"/>
  <c r="U6" i="40"/>
  <c r="V6" i="40"/>
  <c r="W6" i="40"/>
  <c r="X6" i="40"/>
  <c r="Y6" i="40"/>
  <c r="Z6" i="40"/>
  <c r="AA6" i="40"/>
  <c r="AB6" i="40"/>
  <c r="AC6" i="40"/>
  <c r="AD6" i="40"/>
  <c r="AE6" i="40"/>
  <c r="AF6" i="40"/>
  <c r="H89" i="40"/>
  <c r="H29" i="39"/>
  <c r="Q45" i="39"/>
  <c r="Q46" i="39"/>
  <c r="AG6" i="40"/>
  <c r="AH6" i="40"/>
  <c r="AI6" i="40"/>
  <c r="AJ6" i="40"/>
  <c r="AK6" i="40"/>
  <c r="AL6" i="40"/>
  <c r="AM6" i="40"/>
  <c r="AN6" i="40"/>
  <c r="AO6" i="40"/>
  <c r="AP6" i="40"/>
  <c r="AQ6" i="40"/>
  <c r="AR6" i="40"/>
  <c r="J89" i="40"/>
  <c r="J29" i="39"/>
  <c r="R45" i="39"/>
  <c r="R46" i="39"/>
  <c r="AS6" i="40"/>
  <c r="AT6" i="40"/>
  <c r="AU6" i="40"/>
  <c r="AV6" i="40"/>
  <c r="AW6" i="40"/>
  <c r="AX6" i="40"/>
  <c r="AY6" i="40"/>
  <c r="AZ6" i="40"/>
  <c r="BA6" i="40"/>
  <c r="BB6" i="40"/>
  <c r="BC6" i="40"/>
  <c r="BD6" i="40"/>
  <c r="L89" i="40"/>
  <c r="L29" i="39"/>
  <c r="S45" i="39"/>
  <c r="S46" i="39"/>
  <c r="C15" i="37"/>
  <c r="U15" i="37"/>
  <c r="AG15" i="37"/>
  <c r="AS15" i="37"/>
  <c r="C21" i="37"/>
  <c r="AG21" i="37"/>
  <c r="AS21" i="37"/>
  <c r="C27" i="37"/>
  <c r="AS27" i="37"/>
  <c r="C45" i="37"/>
  <c r="AS45" i="37"/>
  <c r="AS7" i="37"/>
  <c r="AS39" i="37"/>
  <c r="AS51" i="37"/>
  <c r="C16" i="37"/>
  <c r="U16" i="37"/>
  <c r="AG16" i="37"/>
  <c r="AS16" i="37"/>
  <c r="C22" i="37"/>
  <c r="AG22" i="37"/>
  <c r="AS22" i="37"/>
  <c r="C28" i="37"/>
  <c r="AS28" i="37"/>
  <c r="C46" i="37"/>
  <c r="AS46" i="37"/>
  <c r="AS8" i="37"/>
  <c r="AS40" i="37"/>
  <c r="AS52" i="37"/>
  <c r="C17" i="37"/>
  <c r="U17" i="37"/>
  <c r="AG17" i="37"/>
  <c r="AS17" i="37"/>
  <c r="C23" i="37"/>
  <c r="AG23" i="37"/>
  <c r="AS23" i="37"/>
  <c r="C29" i="37"/>
  <c r="AS29" i="37"/>
  <c r="C47" i="37"/>
  <c r="AS47" i="37"/>
  <c r="AS9" i="37"/>
  <c r="AS41" i="37"/>
  <c r="AS53" i="37"/>
  <c r="C18" i="37"/>
  <c r="U18" i="37"/>
  <c r="AG18" i="37"/>
  <c r="AS18" i="37"/>
  <c r="C24" i="37"/>
  <c r="AG24" i="37"/>
  <c r="AS24" i="37"/>
  <c r="C30" i="37"/>
  <c r="AS30" i="37"/>
  <c r="C48" i="37"/>
  <c r="AS48" i="37"/>
  <c r="AS10" i="37"/>
  <c r="AS42" i="37"/>
  <c r="AS54" i="37"/>
  <c r="AS50" i="37"/>
  <c r="V15" i="37"/>
  <c r="AH15" i="37"/>
  <c r="AT15" i="37"/>
  <c r="AH21" i="37"/>
  <c r="AT21" i="37"/>
  <c r="AT27" i="37"/>
  <c r="AT45" i="37"/>
  <c r="AT7" i="37"/>
  <c r="AT39" i="37"/>
  <c r="AT51" i="37"/>
  <c r="V16" i="37"/>
  <c r="AH16" i="37"/>
  <c r="AT16" i="37"/>
  <c r="AH22" i="37"/>
  <c r="AT22" i="37"/>
  <c r="AT28" i="37"/>
  <c r="AT46" i="37"/>
  <c r="AT8" i="37"/>
  <c r="AT40" i="37"/>
  <c r="AT52" i="37"/>
  <c r="V17" i="37"/>
  <c r="AH17" i="37"/>
  <c r="AT17" i="37"/>
  <c r="AH23" i="37"/>
  <c r="AT23" i="37"/>
  <c r="AT29" i="37"/>
  <c r="AT47" i="37"/>
  <c r="AT9" i="37"/>
  <c r="AT41" i="37"/>
  <c r="AT53" i="37"/>
  <c r="V18" i="37"/>
  <c r="AH18" i="37"/>
  <c r="AT18" i="37"/>
  <c r="AH24" i="37"/>
  <c r="AT24" i="37"/>
  <c r="AT30" i="37"/>
  <c r="AT48" i="37"/>
  <c r="AT10" i="37"/>
  <c r="AT42" i="37"/>
  <c r="AT54" i="37"/>
  <c r="AT50" i="37"/>
  <c r="W15" i="37"/>
  <c r="AI15" i="37"/>
  <c r="AU15" i="37"/>
  <c r="AI21" i="37"/>
  <c r="AU21" i="37"/>
  <c r="AU27" i="37"/>
  <c r="AU45" i="37"/>
  <c r="AU7" i="37"/>
  <c r="AU39" i="37"/>
  <c r="AU51" i="37"/>
  <c r="W16" i="37"/>
  <c r="AI16" i="37"/>
  <c r="AU16" i="37"/>
  <c r="AI22" i="37"/>
  <c r="AU22" i="37"/>
  <c r="AU28" i="37"/>
  <c r="AU46" i="37"/>
  <c r="AU8" i="37"/>
  <c r="AU40" i="37"/>
  <c r="AU52" i="37"/>
  <c r="W17" i="37"/>
  <c r="AI17" i="37"/>
  <c r="AU17" i="37"/>
  <c r="AI23" i="37"/>
  <c r="AU23" i="37"/>
  <c r="AU29" i="37"/>
  <c r="AU47" i="37"/>
  <c r="AU9" i="37"/>
  <c r="AU41" i="37"/>
  <c r="AU53" i="37"/>
  <c r="W18" i="37"/>
  <c r="AI18" i="37"/>
  <c r="AU18" i="37"/>
  <c r="AI24" i="37"/>
  <c r="AU24" i="37"/>
  <c r="AU30" i="37"/>
  <c r="AU48" i="37"/>
  <c r="AU10" i="37"/>
  <c r="AU42" i="37"/>
  <c r="AU54" i="37"/>
  <c r="AU50" i="37"/>
  <c r="X15" i="37"/>
  <c r="AJ15" i="37"/>
  <c r="AV15" i="37"/>
  <c r="AJ21" i="37"/>
  <c r="AV21" i="37"/>
  <c r="AV27" i="37"/>
  <c r="AV45" i="37"/>
  <c r="AV7" i="37"/>
  <c r="AV39" i="37"/>
  <c r="AV51" i="37"/>
  <c r="X16" i="37"/>
  <c r="AJ16" i="37"/>
  <c r="AV16" i="37"/>
  <c r="AJ22" i="37"/>
  <c r="AV22" i="37"/>
  <c r="AV28" i="37"/>
  <c r="AV46" i="37"/>
  <c r="AV8" i="37"/>
  <c r="AV40" i="37"/>
  <c r="AV52" i="37"/>
  <c r="X17" i="37"/>
  <c r="AJ17" i="37"/>
  <c r="AV17" i="37"/>
  <c r="AJ23" i="37"/>
  <c r="AV23" i="37"/>
  <c r="AV29" i="37"/>
  <c r="AV47" i="37"/>
  <c r="AV9" i="37"/>
  <c r="AV41" i="37"/>
  <c r="AV53" i="37"/>
  <c r="X18" i="37"/>
  <c r="AJ18" i="37"/>
  <c r="AV18" i="37"/>
  <c r="AJ24" i="37"/>
  <c r="AV24" i="37"/>
  <c r="AV30" i="37"/>
  <c r="AV48" i="37"/>
  <c r="AV10" i="37"/>
  <c r="AV42" i="37"/>
  <c r="AV54" i="37"/>
  <c r="AV50" i="37"/>
  <c r="Y15" i="37"/>
  <c r="AK15" i="37"/>
  <c r="AW15" i="37"/>
  <c r="AK21" i="37"/>
  <c r="AW21" i="37"/>
  <c r="AW27" i="37"/>
  <c r="AW45" i="37"/>
  <c r="AW7" i="37"/>
  <c r="AW39" i="37"/>
  <c r="AW51" i="37"/>
  <c r="Y16" i="37"/>
  <c r="AK16" i="37"/>
  <c r="AW16" i="37"/>
  <c r="AK22" i="37"/>
  <c r="AW22" i="37"/>
  <c r="AW28" i="37"/>
  <c r="AW46" i="37"/>
  <c r="AW8" i="37"/>
  <c r="AW40" i="37"/>
  <c r="AW52" i="37"/>
  <c r="Y17" i="37"/>
  <c r="AK17" i="37"/>
  <c r="AW17" i="37"/>
  <c r="AK23" i="37"/>
  <c r="AW23" i="37"/>
  <c r="AW29" i="37"/>
  <c r="AW47" i="37"/>
  <c r="AW9" i="37"/>
  <c r="AW41" i="37"/>
  <c r="AW53" i="37"/>
  <c r="Y18" i="37"/>
  <c r="AK18" i="37"/>
  <c r="AW18" i="37"/>
  <c r="AK24" i="37"/>
  <c r="AW24" i="37"/>
  <c r="AW30" i="37"/>
  <c r="AW48" i="37"/>
  <c r="AW10" i="37"/>
  <c r="AW42" i="37"/>
  <c r="AW54" i="37"/>
  <c r="AW50" i="37"/>
  <c r="Z15" i="37"/>
  <c r="AL15" i="37"/>
  <c r="AX15" i="37"/>
  <c r="AL21" i="37"/>
  <c r="AX21" i="37"/>
  <c r="AX27" i="37"/>
  <c r="AX45" i="37"/>
  <c r="AX7" i="37"/>
  <c r="AX39" i="37"/>
  <c r="AX51" i="37"/>
  <c r="Z16" i="37"/>
  <c r="AL16" i="37"/>
  <c r="AX16" i="37"/>
  <c r="AL22" i="37"/>
  <c r="AX22" i="37"/>
  <c r="AX28" i="37"/>
  <c r="AX46" i="37"/>
  <c r="AX8" i="37"/>
  <c r="AX40" i="37"/>
  <c r="AX52" i="37"/>
  <c r="Z17" i="37"/>
  <c r="AL17" i="37"/>
  <c r="AX17" i="37"/>
  <c r="AL23" i="37"/>
  <c r="AX23" i="37"/>
  <c r="AX29" i="37"/>
  <c r="AX47" i="37"/>
  <c r="AX9" i="37"/>
  <c r="AX41" i="37"/>
  <c r="AX53" i="37"/>
  <c r="Z18" i="37"/>
  <c r="AL18" i="37"/>
  <c r="AX18" i="37"/>
  <c r="AL24" i="37"/>
  <c r="AX24" i="37"/>
  <c r="AX30" i="37"/>
  <c r="AX48" i="37"/>
  <c r="AX10" i="37"/>
  <c r="AX42" i="37"/>
  <c r="AX54" i="37"/>
  <c r="AX50" i="37"/>
  <c r="AA15" i="37"/>
  <c r="AM15" i="37"/>
  <c r="AY15" i="37"/>
  <c r="AM21" i="37"/>
  <c r="AY21" i="37"/>
  <c r="AY27" i="37"/>
  <c r="AY45" i="37"/>
  <c r="AY7" i="37"/>
  <c r="AY39" i="37"/>
  <c r="AY51" i="37"/>
  <c r="AA16" i="37"/>
  <c r="AM16" i="37"/>
  <c r="AY16" i="37"/>
  <c r="AM22" i="37"/>
  <c r="AY22" i="37"/>
  <c r="AY28" i="37"/>
  <c r="AY46" i="37"/>
  <c r="AY8" i="37"/>
  <c r="AY40" i="37"/>
  <c r="AY52" i="37"/>
  <c r="AA17" i="37"/>
  <c r="AM17" i="37"/>
  <c r="AY17" i="37"/>
  <c r="AM23" i="37"/>
  <c r="AY23" i="37"/>
  <c r="AY29" i="37"/>
  <c r="AY47" i="37"/>
  <c r="AY9" i="37"/>
  <c r="AY41" i="37"/>
  <c r="AY53" i="37"/>
  <c r="AA18" i="37"/>
  <c r="AM18" i="37"/>
  <c r="AY18" i="37"/>
  <c r="AM24" i="37"/>
  <c r="AY24" i="37"/>
  <c r="AY30" i="37"/>
  <c r="AY48" i="37"/>
  <c r="AY10" i="37"/>
  <c r="AY42" i="37"/>
  <c r="AY54" i="37"/>
  <c r="AY50" i="37"/>
  <c r="AB15" i="37"/>
  <c r="AN15" i="37"/>
  <c r="AZ15" i="37"/>
  <c r="AN21" i="37"/>
  <c r="AZ21" i="37"/>
  <c r="AZ27" i="37"/>
  <c r="AZ45" i="37"/>
  <c r="AZ7" i="37"/>
  <c r="AZ39" i="37"/>
  <c r="AZ51" i="37"/>
  <c r="AB16" i="37"/>
  <c r="AN16" i="37"/>
  <c r="AZ16" i="37"/>
  <c r="AN22" i="37"/>
  <c r="AZ22" i="37"/>
  <c r="AZ28" i="37"/>
  <c r="AZ46" i="37"/>
  <c r="AZ8" i="37"/>
  <c r="AZ40" i="37"/>
  <c r="AZ52" i="37"/>
  <c r="AB17" i="37"/>
  <c r="AN17" i="37"/>
  <c r="AZ17" i="37"/>
  <c r="AN23" i="37"/>
  <c r="AZ23" i="37"/>
  <c r="AZ29" i="37"/>
  <c r="AZ47" i="37"/>
  <c r="AZ9" i="37"/>
  <c r="AZ41" i="37"/>
  <c r="AZ53" i="37"/>
  <c r="AB18" i="37"/>
  <c r="AN18" i="37"/>
  <c r="AZ18" i="37"/>
  <c r="AN24" i="37"/>
  <c r="AZ24" i="37"/>
  <c r="AZ30" i="37"/>
  <c r="AZ48" i="37"/>
  <c r="AZ10" i="37"/>
  <c r="AZ42" i="37"/>
  <c r="AZ54" i="37"/>
  <c r="AZ50" i="37"/>
  <c r="AC15" i="37"/>
  <c r="AO15" i="37"/>
  <c r="BA15" i="37"/>
  <c r="AO21" i="37"/>
  <c r="BA21" i="37"/>
  <c r="BA27" i="37"/>
  <c r="BA45" i="37"/>
  <c r="BA7" i="37"/>
  <c r="BA39" i="37"/>
  <c r="BA51" i="37"/>
  <c r="AC16" i="37"/>
  <c r="AO16" i="37"/>
  <c r="BA16" i="37"/>
  <c r="AO22" i="37"/>
  <c r="BA22" i="37"/>
  <c r="BA28" i="37"/>
  <c r="BA46" i="37"/>
  <c r="BA8" i="37"/>
  <c r="BA40" i="37"/>
  <c r="BA52" i="37"/>
  <c r="AC17" i="37"/>
  <c r="AO17" i="37"/>
  <c r="BA17" i="37"/>
  <c r="AO23" i="37"/>
  <c r="BA23" i="37"/>
  <c r="BA29" i="37"/>
  <c r="BA47" i="37"/>
  <c r="BA9" i="37"/>
  <c r="BA41" i="37"/>
  <c r="BA53" i="37"/>
  <c r="AC18" i="37"/>
  <c r="AO18" i="37"/>
  <c r="BA18" i="37"/>
  <c r="AO24" i="37"/>
  <c r="BA24" i="37"/>
  <c r="BA30" i="37"/>
  <c r="BA48" i="37"/>
  <c r="BA10" i="37"/>
  <c r="BA42" i="37"/>
  <c r="BA54" i="37"/>
  <c r="BA50" i="37"/>
  <c r="AD15" i="37"/>
  <c r="AP15" i="37"/>
  <c r="BB15" i="37"/>
  <c r="AP21" i="37"/>
  <c r="BB21" i="37"/>
  <c r="BB27" i="37"/>
  <c r="BB45" i="37"/>
  <c r="BB7" i="37"/>
  <c r="BB39" i="37"/>
  <c r="BB51" i="37"/>
  <c r="AD16" i="37"/>
  <c r="AP16" i="37"/>
  <c r="BB16" i="37"/>
  <c r="AP22" i="37"/>
  <c r="BB22" i="37"/>
  <c r="BB28" i="37"/>
  <c r="BB46" i="37"/>
  <c r="BB8" i="37"/>
  <c r="BB40" i="37"/>
  <c r="BB52" i="37"/>
  <c r="AD17" i="37"/>
  <c r="AP17" i="37"/>
  <c r="BB17" i="37"/>
  <c r="AP23" i="37"/>
  <c r="BB23" i="37"/>
  <c r="BB29" i="37"/>
  <c r="BB47" i="37"/>
  <c r="BB9" i="37"/>
  <c r="BB41" i="37"/>
  <c r="BB53" i="37"/>
  <c r="AD18" i="37"/>
  <c r="AP18" i="37"/>
  <c r="BB18" i="37"/>
  <c r="AP24" i="37"/>
  <c r="BB24" i="37"/>
  <c r="BB30" i="37"/>
  <c r="BB48" i="37"/>
  <c r="BB10" i="37"/>
  <c r="BB42" i="37"/>
  <c r="BB54" i="37"/>
  <c r="BB50" i="37"/>
  <c r="S15" i="37"/>
  <c r="AE15" i="37"/>
  <c r="AQ15" i="37"/>
  <c r="BC15" i="37"/>
  <c r="AE21" i="37"/>
  <c r="AQ21" i="37"/>
  <c r="BC21" i="37"/>
  <c r="AQ27" i="37"/>
  <c r="BC27" i="37"/>
  <c r="C33" i="37"/>
  <c r="BC33" i="37"/>
  <c r="BC45" i="37"/>
  <c r="BC7" i="37"/>
  <c r="BC39" i="37"/>
  <c r="BC51" i="37"/>
  <c r="S16" i="37"/>
  <c r="AE16" i="37"/>
  <c r="AQ16" i="37"/>
  <c r="BC16" i="37"/>
  <c r="AE22" i="37"/>
  <c r="AQ22" i="37"/>
  <c r="BC22" i="37"/>
  <c r="AQ28" i="37"/>
  <c r="BC28" i="37"/>
  <c r="C34" i="37"/>
  <c r="BC34" i="37"/>
  <c r="BC46" i="37"/>
  <c r="BC8" i="37"/>
  <c r="BC40" i="37"/>
  <c r="BC52" i="37"/>
  <c r="S17" i="37"/>
  <c r="AE17" i="37"/>
  <c r="AQ17" i="37"/>
  <c r="BC17" i="37"/>
  <c r="AE23" i="37"/>
  <c r="AQ23" i="37"/>
  <c r="BC23" i="37"/>
  <c r="AQ29" i="37"/>
  <c r="BC29" i="37"/>
  <c r="C35" i="37"/>
  <c r="BC35" i="37"/>
  <c r="BC47" i="37"/>
  <c r="BC9" i="37"/>
  <c r="BC41" i="37"/>
  <c r="BC53" i="37"/>
  <c r="S18" i="37"/>
  <c r="AE18" i="37"/>
  <c r="AQ18" i="37"/>
  <c r="BC18" i="37"/>
  <c r="AE24" i="37"/>
  <c r="AQ24" i="37"/>
  <c r="BC24" i="37"/>
  <c r="AQ30" i="37"/>
  <c r="BC30" i="37"/>
  <c r="C36" i="37"/>
  <c r="BC36" i="37"/>
  <c r="BC48" i="37"/>
  <c r="BC10" i="37"/>
  <c r="BC42" i="37"/>
  <c r="BC54" i="37"/>
  <c r="BC50" i="37"/>
  <c r="T15" i="37"/>
  <c r="AF15" i="37"/>
  <c r="AR15" i="37"/>
  <c r="BD15" i="37"/>
  <c r="AF21" i="37"/>
  <c r="AR21" i="37"/>
  <c r="BD21" i="37"/>
  <c r="AR27" i="37"/>
  <c r="BD27" i="37"/>
  <c r="BD33" i="37"/>
  <c r="BD45" i="37"/>
  <c r="BD7" i="37"/>
  <c r="BD39" i="37"/>
  <c r="BD51" i="37"/>
  <c r="T16" i="37"/>
  <c r="AF16" i="37"/>
  <c r="AR16" i="37"/>
  <c r="BD16" i="37"/>
  <c r="AF22" i="37"/>
  <c r="AR22" i="37"/>
  <c r="BD22" i="37"/>
  <c r="AR28" i="37"/>
  <c r="BD28" i="37"/>
  <c r="BD34" i="37"/>
  <c r="BD46" i="37"/>
  <c r="BD8" i="37"/>
  <c r="BD40" i="37"/>
  <c r="BD52" i="37"/>
  <c r="T17" i="37"/>
  <c r="AF17" i="37"/>
  <c r="AR17" i="37"/>
  <c r="BD17" i="37"/>
  <c r="AF23" i="37"/>
  <c r="AR23" i="37"/>
  <c r="BD23" i="37"/>
  <c r="AR29" i="37"/>
  <c r="BD29" i="37"/>
  <c r="BD35" i="37"/>
  <c r="BD47" i="37"/>
  <c r="BD9" i="37"/>
  <c r="BD41" i="37"/>
  <c r="BD53" i="37"/>
  <c r="T18" i="37"/>
  <c r="AF18" i="37"/>
  <c r="AR18" i="37"/>
  <c r="BD18" i="37"/>
  <c r="AF24" i="37"/>
  <c r="AR24" i="37"/>
  <c r="BD24" i="37"/>
  <c r="AR30" i="37"/>
  <c r="BD30" i="37"/>
  <c r="BD36" i="37"/>
  <c r="BD48" i="37"/>
  <c r="BD10" i="37"/>
  <c r="BD42" i="37"/>
  <c r="BD54" i="37"/>
  <c r="BD50" i="37"/>
  <c r="L87" i="37"/>
  <c r="L17" i="39"/>
  <c r="I6" i="38"/>
  <c r="C15" i="38"/>
  <c r="U15" i="38"/>
  <c r="AG15" i="38"/>
  <c r="AS15" i="38"/>
  <c r="U6" i="38"/>
  <c r="C21" i="38"/>
  <c r="AG21" i="38"/>
  <c r="AS21" i="38"/>
  <c r="AG6" i="38"/>
  <c r="C27" i="38"/>
  <c r="AS27" i="38"/>
  <c r="C45" i="38"/>
  <c r="AS45" i="38"/>
  <c r="AS39" i="38"/>
  <c r="AS51" i="38"/>
  <c r="C16" i="38"/>
  <c r="U16" i="38"/>
  <c r="AG16" i="38"/>
  <c r="AS16" i="38"/>
  <c r="C22" i="38"/>
  <c r="AG22" i="38"/>
  <c r="AS22" i="38"/>
  <c r="C28" i="38"/>
  <c r="AS28" i="38"/>
  <c r="C46" i="38"/>
  <c r="AS46" i="38"/>
  <c r="AS40" i="38"/>
  <c r="AS52" i="38"/>
  <c r="C17" i="38"/>
  <c r="U17" i="38"/>
  <c r="AG17" i="38"/>
  <c r="AS17" i="38"/>
  <c r="C23" i="38"/>
  <c r="AG23" i="38"/>
  <c r="AS23" i="38"/>
  <c r="C29" i="38"/>
  <c r="AS29" i="38"/>
  <c r="C47" i="38"/>
  <c r="AS47" i="38"/>
  <c r="AS41" i="38"/>
  <c r="AS53" i="38"/>
  <c r="C18" i="38"/>
  <c r="U18" i="38"/>
  <c r="AG18" i="38"/>
  <c r="AS18" i="38"/>
  <c r="C24" i="38"/>
  <c r="AG24" i="38"/>
  <c r="AS24" i="38"/>
  <c r="C30" i="38"/>
  <c r="AS30" i="38"/>
  <c r="C48" i="38"/>
  <c r="AS48" i="38"/>
  <c r="AS42" i="38"/>
  <c r="AS54" i="38"/>
  <c r="AS50" i="38"/>
  <c r="J6" i="38"/>
  <c r="V15" i="38"/>
  <c r="AH15" i="38"/>
  <c r="AT15" i="38"/>
  <c r="V6" i="38"/>
  <c r="AH21" i="38"/>
  <c r="AT21" i="38"/>
  <c r="AH6" i="38"/>
  <c r="AT27" i="38"/>
  <c r="AT45" i="38"/>
  <c r="AT39" i="38"/>
  <c r="AT51" i="38"/>
  <c r="V16" i="38"/>
  <c r="AH16" i="38"/>
  <c r="AT16" i="38"/>
  <c r="AH22" i="38"/>
  <c r="AT22" i="38"/>
  <c r="AT28" i="38"/>
  <c r="AT46" i="38"/>
  <c r="AT40" i="38"/>
  <c r="AT52" i="38"/>
  <c r="V17" i="38"/>
  <c r="AH17" i="38"/>
  <c r="AT17" i="38"/>
  <c r="AH23" i="38"/>
  <c r="AT23" i="38"/>
  <c r="AT29" i="38"/>
  <c r="AT47" i="38"/>
  <c r="AT41" i="38"/>
  <c r="AT53" i="38"/>
  <c r="V18" i="38"/>
  <c r="AH18" i="38"/>
  <c r="AT18" i="38"/>
  <c r="AH24" i="38"/>
  <c r="AT24" i="38"/>
  <c r="AT30" i="38"/>
  <c r="AT48" i="38"/>
  <c r="AT42" i="38"/>
  <c r="AT54" i="38"/>
  <c r="AT50" i="38"/>
  <c r="K6" i="38"/>
  <c r="W15" i="38"/>
  <c r="AI15" i="38"/>
  <c r="AU15" i="38"/>
  <c r="W6" i="38"/>
  <c r="AI21" i="38"/>
  <c r="AU21" i="38"/>
  <c r="AI6" i="38"/>
  <c r="AU27" i="38"/>
  <c r="AU45" i="38"/>
  <c r="AU39" i="38"/>
  <c r="AU51" i="38"/>
  <c r="W16" i="38"/>
  <c r="AI16" i="38"/>
  <c r="AU16" i="38"/>
  <c r="AI22" i="38"/>
  <c r="AU22" i="38"/>
  <c r="AU28" i="38"/>
  <c r="AU46" i="38"/>
  <c r="AU40" i="38"/>
  <c r="AU52" i="38"/>
  <c r="W17" i="38"/>
  <c r="AI17" i="38"/>
  <c r="AU17" i="38"/>
  <c r="AI23" i="38"/>
  <c r="AU23" i="38"/>
  <c r="AU29" i="38"/>
  <c r="AU47" i="38"/>
  <c r="AU41" i="38"/>
  <c r="AU53" i="38"/>
  <c r="W18" i="38"/>
  <c r="AI18" i="38"/>
  <c r="AU18" i="38"/>
  <c r="AI24" i="38"/>
  <c r="AU24" i="38"/>
  <c r="AU30" i="38"/>
  <c r="AU48" i="38"/>
  <c r="AU42" i="38"/>
  <c r="AU54" i="38"/>
  <c r="AU50" i="38"/>
  <c r="L6" i="38"/>
  <c r="X15" i="38"/>
  <c r="AJ15" i="38"/>
  <c r="AV15" i="38"/>
  <c r="X6" i="38"/>
  <c r="AJ21" i="38"/>
  <c r="AV21" i="38"/>
  <c r="AJ6" i="38"/>
  <c r="AV27" i="38"/>
  <c r="AV45" i="38"/>
  <c r="AV39" i="38"/>
  <c r="AV51" i="38"/>
  <c r="X16" i="38"/>
  <c r="AJ16" i="38"/>
  <c r="AV16" i="38"/>
  <c r="AJ22" i="38"/>
  <c r="AV22" i="38"/>
  <c r="AV28" i="38"/>
  <c r="AV46" i="38"/>
  <c r="AV40" i="38"/>
  <c r="AV52" i="38"/>
  <c r="X17" i="38"/>
  <c r="AJ17" i="38"/>
  <c r="AV17" i="38"/>
  <c r="AJ23" i="38"/>
  <c r="AV23" i="38"/>
  <c r="AV29" i="38"/>
  <c r="AV47" i="38"/>
  <c r="AV41" i="38"/>
  <c r="AV53" i="38"/>
  <c r="X18" i="38"/>
  <c r="AJ18" i="38"/>
  <c r="AV18" i="38"/>
  <c r="AJ24" i="38"/>
  <c r="AV24" i="38"/>
  <c r="AV30" i="38"/>
  <c r="AV48" i="38"/>
  <c r="AV42" i="38"/>
  <c r="AV54" i="38"/>
  <c r="AV50" i="38"/>
  <c r="M6" i="38"/>
  <c r="Y15" i="38"/>
  <c r="AK15" i="38"/>
  <c r="AW15" i="38"/>
  <c r="Y6" i="38"/>
  <c r="AK21" i="38"/>
  <c r="AW21" i="38"/>
  <c r="AK6" i="38"/>
  <c r="AW27" i="38"/>
  <c r="AW45" i="38"/>
  <c r="AW39" i="38"/>
  <c r="AW51" i="38"/>
  <c r="Y16" i="38"/>
  <c r="AK16" i="38"/>
  <c r="AW16" i="38"/>
  <c r="AK22" i="38"/>
  <c r="AW22" i="38"/>
  <c r="AW28" i="38"/>
  <c r="AW46" i="38"/>
  <c r="AW40" i="38"/>
  <c r="AW52" i="38"/>
  <c r="Y17" i="38"/>
  <c r="AK17" i="38"/>
  <c r="AW17" i="38"/>
  <c r="AK23" i="38"/>
  <c r="AW23" i="38"/>
  <c r="AW29" i="38"/>
  <c r="AW47" i="38"/>
  <c r="AW41" i="38"/>
  <c r="AW53" i="38"/>
  <c r="Y18" i="38"/>
  <c r="AK18" i="38"/>
  <c r="AW18" i="38"/>
  <c r="AK24" i="38"/>
  <c r="AW24" i="38"/>
  <c r="AW30" i="38"/>
  <c r="AW48" i="38"/>
  <c r="AW42" i="38"/>
  <c r="AW54" i="38"/>
  <c r="AW50" i="38"/>
  <c r="N6" i="38"/>
  <c r="Z15" i="38"/>
  <c r="AL15" i="38"/>
  <c r="AX15" i="38"/>
  <c r="Z6" i="38"/>
  <c r="AL21" i="38"/>
  <c r="AX21" i="38"/>
  <c r="AL6" i="38"/>
  <c r="AX27" i="38"/>
  <c r="AX45" i="38"/>
  <c r="AX39" i="38"/>
  <c r="AX51" i="38"/>
  <c r="Z16" i="38"/>
  <c r="AL16" i="38"/>
  <c r="AX16" i="38"/>
  <c r="AL22" i="38"/>
  <c r="AX22" i="38"/>
  <c r="AX28" i="38"/>
  <c r="AX46" i="38"/>
  <c r="AX40" i="38"/>
  <c r="AX52" i="38"/>
  <c r="Z17" i="38"/>
  <c r="AL17" i="38"/>
  <c r="AX17" i="38"/>
  <c r="AL23" i="38"/>
  <c r="AX23" i="38"/>
  <c r="AX29" i="38"/>
  <c r="AX47" i="38"/>
  <c r="AX41" i="38"/>
  <c r="AX53" i="38"/>
  <c r="Z18" i="38"/>
  <c r="AL18" i="38"/>
  <c r="AX18" i="38"/>
  <c r="AL24" i="38"/>
  <c r="AX24" i="38"/>
  <c r="AX30" i="38"/>
  <c r="AX48" i="38"/>
  <c r="AX42" i="38"/>
  <c r="AX54" i="38"/>
  <c r="AX50" i="38"/>
  <c r="O6" i="38"/>
  <c r="AA15" i="38"/>
  <c r="AM15" i="38"/>
  <c r="AY15" i="38"/>
  <c r="AA6" i="38"/>
  <c r="AM21" i="38"/>
  <c r="AY21" i="38"/>
  <c r="AM6" i="38"/>
  <c r="AY27" i="38"/>
  <c r="AY45" i="38"/>
  <c r="AY39" i="38"/>
  <c r="AY51" i="38"/>
  <c r="AA16" i="38"/>
  <c r="AM16" i="38"/>
  <c r="AY16" i="38"/>
  <c r="AM22" i="38"/>
  <c r="AY22" i="38"/>
  <c r="AY28" i="38"/>
  <c r="AY46" i="38"/>
  <c r="AY40" i="38"/>
  <c r="AY52" i="38"/>
  <c r="AA17" i="38"/>
  <c r="AM17" i="38"/>
  <c r="AY17" i="38"/>
  <c r="AM23" i="38"/>
  <c r="AY23" i="38"/>
  <c r="AY29" i="38"/>
  <c r="AY47" i="38"/>
  <c r="AY41" i="38"/>
  <c r="AY53" i="38"/>
  <c r="AA18" i="38"/>
  <c r="AM18" i="38"/>
  <c r="AY18" i="38"/>
  <c r="AM24" i="38"/>
  <c r="AY24" i="38"/>
  <c r="AY30" i="38"/>
  <c r="AY48" i="38"/>
  <c r="AY42" i="38"/>
  <c r="AY54" i="38"/>
  <c r="AY50" i="38"/>
  <c r="P6" i="38"/>
  <c r="AB15" i="38"/>
  <c r="AN15" i="38"/>
  <c r="AZ15" i="38"/>
  <c r="AB6" i="38"/>
  <c r="AN21" i="38"/>
  <c r="AZ21" i="38"/>
  <c r="AN6" i="38"/>
  <c r="AZ27" i="38"/>
  <c r="AZ45" i="38"/>
  <c r="AZ39" i="38"/>
  <c r="AZ51" i="38"/>
  <c r="AB16" i="38"/>
  <c r="AN16" i="38"/>
  <c r="AZ16" i="38"/>
  <c r="AN22" i="38"/>
  <c r="AZ22" i="38"/>
  <c r="AZ28" i="38"/>
  <c r="AZ46" i="38"/>
  <c r="AZ40" i="38"/>
  <c r="AZ52" i="38"/>
  <c r="AB17" i="38"/>
  <c r="AN17" i="38"/>
  <c r="AZ17" i="38"/>
  <c r="AN23" i="38"/>
  <c r="AZ23" i="38"/>
  <c r="AZ29" i="38"/>
  <c r="AZ47" i="38"/>
  <c r="AZ41" i="38"/>
  <c r="AZ53" i="38"/>
  <c r="AB18" i="38"/>
  <c r="AN18" i="38"/>
  <c r="AZ18" i="38"/>
  <c r="AN24" i="38"/>
  <c r="AZ24" i="38"/>
  <c r="AZ30" i="38"/>
  <c r="AZ48" i="38"/>
  <c r="AZ42" i="38"/>
  <c r="AZ54" i="38"/>
  <c r="AZ50" i="38"/>
  <c r="Q6" i="38"/>
  <c r="AC15" i="38"/>
  <c r="AO15" i="38"/>
  <c r="BA15" i="38"/>
  <c r="AC6" i="38"/>
  <c r="AO21" i="38"/>
  <c r="BA21" i="38"/>
  <c r="AO6" i="38"/>
  <c r="BA27" i="38"/>
  <c r="BA45" i="38"/>
  <c r="BA39" i="38"/>
  <c r="BA51" i="38"/>
  <c r="AC16" i="38"/>
  <c r="AO16" i="38"/>
  <c r="BA16" i="38"/>
  <c r="AO22" i="38"/>
  <c r="BA22" i="38"/>
  <c r="BA28" i="38"/>
  <c r="BA46" i="38"/>
  <c r="BA40" i="38"/>
  <c r="BA52" i="38"/>
  <c r="AC17" i="38"/>
  <c r="AO17" i="38"/>
  <c r="BA17" i="38"/>
  <c r="AO23" i="38"/>
  <c r="BA23" i="38"/>
  <c r="BA29" i="38"/>
  <c r="BA47" i="38"/>
  <c r="BA41" i="38"/>
  <c r="BA53" i="38"/>
  <c r="AC18" i="38"/>
  <c r="AO18" i="38"/>
  <c r="BA18" i="38"/>
  <c r="AO24" i="38"/>
  <c r="BA24" i="38"/>
  <c r="BA30" i="38"/>
  <c r="BA48" i="38"/>
  <c r="BA42" i="38"/>
  <c r="BA54" i="38"/>
  <c r="BA50" i="38"/>
  <c r="R6" i="38"/>
  <c r="AD15" i="38"/>
  <c r="AP15" i="38"/>
  <c r="BB15" i="38"/>
  <c r="AD6" i="38"/>
  <c r="AP21" i="38"/>
  <c r="BB21" i="38"/>
  <c r="AP6" i="38"/>
  <c r="BB27" i="38"/>
  <c r="BB45" i="38"/>
  <c r="BB39" i="38"/>
  <c r="BB51" i="38"/>
  <c r="AD16" i="38"/>
  <c r="AP16" i="38"/>
  <c r="BB16" i="38"/>
  <c r="AP22" i="38"/>
  <c r="BB22" i="38"/>
  <c r="BB28" i="38"/>
  <c r="BB46" i="38"/>
  <c r="BB40" i="38"/>
  <c r="BB52" i="38"/>
  <c r="AD17" i="38"/>
  <c r="AP17" i="38"/>
  <c r="BB17" i="38"/>
  <c r="AP23" i="38"/>
  <c r="BB23" i="38"/>
  <c r="BB29" i="38"/>
  <c r="BB47" i="38"/>
  <c r="BB41" i="38"/>
  <c r="BB53" i="38"/>
  <c r="AD18" i="38"/>
  <c r="AP18" i="38"/>
  <c r="BB18" i="38"/>
  <c r="AP24" i="38"/>
  <c r="BB24" i="38"/>
  <c r="BB30" i="38"/>
  <c r="BB48" i="38"/>
  <c r="BB42" i="38"/>
  <c r="BB54" i="38"/>
  <c r="BB50" i="38"/>
  <c r="G6" i="38"/>
  <c r="S15" i="38"/>
  <c r="AE15" i="38"/>
  <c r="AQ15" i="38"/>
  <c r="BC15" i="38"/>
  <c r="S6" i="38"/>
  <c r="AE21" i="38"/>
  <c r="AQ21" i="38"/>
  <c r="BC21" i="38"/>
  <c r="AE6" i="38"/>
  <c r="AQ27" i="38"/>
  <c r="BC27" i="38"/>
  <c r="AQ6" i="38"/>
  <c r="C33" i="38"/>
  <c r="BC33" i="38"/>
  <c r="BC45" i="38"/>
  <c r="BC39" i="38"/>
  <c r="BC51" i="38"/>
  <c r="S16" i="38"/>
  <c r="AE16" i="38"/>
  <c r="AQ16" i="38"/>
  <c r="BC16" i="38"/>
  <c r="AE22" i="38"/>
  <c r="AQ22" i="38"/>
  <c r="BC22" i="38"/>
  <c r="AQ28" i="38"/>
  <c r="BC28" i="38"/>
  <c r="C34" i="38"/>
  <c r="BC34" i="38"/>
  <c r="BC46" i="38"/>
  <c r="BC40" i="38"/>
  <c r="BC52" i="38"/>
  <c r="S17" i="38"/>
  <c r="AE17" i="38"/>
  <c r="AQ17" i="38"/>
  <c r="BC17" i="38"/>
  <c r="AE23" i="38"/>
  <c r="AQ23" i="38"/>
  <c r="BC23" i="38"/>
  <c r="AQ29" i="38"/>
  <c r="BC29" i="38"/>
  <c r="C35" i="38"/>
  <c r="BC35" i="38"/>
  <c r="BC47" i="38"/>
  <c r="BC41" i="38"/>
  <c r="BC53" i="38"/>
  <c r="S18" i="38"/>
  <c r="AE18" i="38"/>
  <c r="AQ18" i="38"/>
  <c r="BC18" i="38"/>
  <c r="AE24" i="38"/>
  <c r="AQ24" i="38"/>
  <c r="BC24" i="38"/>
  <c r="AQ30" i="38"/>
  <c r="BC30" i="38"/>
  <c r="C36" i="38"/>
  <c r="BC36" i="38"/>
  <c r="BC48" i="38"/>
  <c r="BC42" i="38"/>
  <c r="BC54" i="38"/>
  <c r="BC50" i="38"/>
  <c r="H6" i="38"/>
  <c r="T15" i="38"/>
  <c r="AF15" i="38"/>
  <c r="AR15" i="38"/>
  <c r="BD15" i="38"/>
  <c r="T6" i="38"/>
  <c r="AF21" i="38"/>
  <c r="AR21" i="38"/>
  <c r="BD21" i="38"/>
  <c r="AF6" i="38"/>
  <c r="AR27" i="38"/>
  <c r="BD27" i="38"/>
  <c r="AR6" i="38"/>
  <c r="BD33" i="38"/>
  <c r="BD45" i="38"/>
  <c r="BD39" i="38"/>
  <c r="BD51" i="38"/>
  <c r="T16" i="38"/>
  <c r="AF16" i="38"/>
  <c r="AR16" i="38"/>
  <c r="BD16" i="38"/>
  <c r="AF22" i="38"/>
  <c r="AR22" i="38"/>
  <c r="BD22" i="38"/>
  <c r="AR28" i="38"/>
  <c r="BD28" i="38"/>
  <c r="BD34" i="38"/>
  <c r="BD46" i="38"/>
  <c r="BD40" i="38"/>
  <c r="BD52" i="38"/>
  <c r="T17" i="38"/>
  <c r="AF17" i="38"/>
  <c r="AR17" i="38"/>
  <c r="BD17" i="38"/>
  <c r="AF23" i="38"/>
  <c r="AR23" i="38"/>
  <c r="BD23" i="38"/>
  <c r="AR29" i="38"/>
  <c r="BD29" i="38"/>
  <c r="BD35" i="38"/>
  <c r="BD47" i="38"/>
  <c r="BD41" i="38"/>
  <c r="BD53" i="38"/>
  <c r="T18" i="38"/>
  <c r="AF18" i="38"/>
  <c r="AR18" i="38"/>
  <c r="BD18" i="38"/>
  <c r="AF24" i="38"/>
  <c r="AR24" i="38"/>
  <c r="BD24" i="38"/>
  <c r="AR30" i="38"/>
  <c r="BD30" i="38"/>
  <c r="BD36" i="38"/>
  <c r="BD48" i="38"/>
  <c r="BD42" i="38"/>
  <c r="BD54" i="38"/>
  <c r="BD50" i="38"/>
  <c r="L87" i="38"/>
  <c r="L20" i="39"/>
  <c r="L15" i="39"/>
  <c r="AG45" i="37"/>
  <c r="AG7" i="37"/>
  <c r="AG39" i="37"/>
  <c r="AG51" i="37"/>
  <c r="AG46" i="37"/>
  <c r="AG8" i="37"/>
  <c r="AG40" i="37"/>
  <c r="AG52" i="37"/>
  <c r="AG47" i="37"/>
  <c r="AG9" i="37"/>
  <c r="AG41" i="37"/>
  <c r="AG53" i="37"/>
  <c r="AG48" i="37"/>
  <c r="AG10" i="37"/>
  <c r="AG42" i="37"/>
  <c r="AG54" i="37"/>
  <c r="AG50" i="37"/>
  <c r="AH45" i="37"/>
  <c r="AH7" i="37"/>
  <c r="AH39" i="37"/>
  <c r="AH51" i="37"/>
  <c r="AH46" i="37"/>
  <c r="AH8" i="37"/>
  <c r="AH40" i="37"/>
  <c r="AH52" i="37"/>
  <c r="AH47" i="37"/>
  <c r="AH9" i="37"/>
  <c r="AH41" i="37"/>
  <c r="AH53" i="37"/>
  <c r="AH48" i="37"/>
  <c r="AH10" i="37"/>
  <c r="AH42" i="37"/>
  <c r="AH54" i="37"/>
  <c r="AH50" i="37"/>
  <c r="AI45" i="37"/>
  <c r="AI7" i="37"/>
  <c r="AI39" i="37"/>
  <c r="AI51" i="37"/>
  <c r="AI46" i="37"/>
  <c r="AI8" i="37"/>
  <c r="AI40" i="37"/>
  <c r="AI52" i="37"/>
  <c r="AI47" i="37"/>
  <c r="AI9" i="37"/>
  <c r="AI41" i="37"/>
  <c r="AI53" i="37"/>
  <c r="AI48" i="37"/>
  <c r="AI10" i="37"/>
  <c r="AI42" i="37"/>
  <c r="AI54" i="37"/>
  <c r="AI50" i="37"/>
  <c r="AJ45" i="37"/>
  <c r="AJ7" i="37"/>
  <c r="AJ39" i="37"/>
  <c r="AJ51" i="37"/>
  <c r="AJ46" i="37"/>
  <c r="AJ8" i="37"/>
  <c r="AJ40" i="37"/>
  <c r="AJ52" i="37"/>
  <c r="AJ47" i="37"/>
  <c r="AJ9" i="37"/>
  <c r="AJ41" i="37"/>
  <c r="AJ53" i="37"/>
  <c r="AJ48" i="37"/>
  <c r="AJ10" i="37"/>
  <c r="AJ42" i="37"/>
  <c r="AJ54" i="37"/>
  <c r="AJ50" i="37"/>
  <c r="AK45" i="37"/>
  <c r="AK7" i="37"/>
  <c r="AK39" i="37"/>
  <c r="AK51" i="37"/>
  <c r="AK46" i="37"/>
  <c r="AK8" i="37"/>
  <c r="AK40" i="37"/>
  <c r="AK52" i="37"/>
  <c r="AK47" i="37"/>
  <c r="AK9" i="37"/>
  <c r="AK41" i="37"/>
  <c r="AK53" i="37"/>
  <c r="AK48" i="37"/>
  <c r="AK10" i="37"/>
  <c r="AK42" i="37"/>
  <c r="AK54" i="37"/>
  <c r="AK50" i="37"/>
  <c r="AL45" i="37"/>
  <c r="AL7" i="37"/>
  <c r="AL39" i="37"/>
  <c r="AL51" i="37"/>
  <c r="AL46" i="37"/>
  <c r="AL8" i="37"/>
  <c r="AL40" i="37"/>
  <c r="AL52" i="37"/>
  <c r="AL47" i="37"/>
  <c r="AL9" i="37"/>
  <c r="AL41" i="37"/>
  <c r="AL53" i="37"/>
  <c r="AL48" i="37"/>
  <c r="AL10" i="37"/>
  <c r="AL42" i="37"/>
  <c r="AL54" i="37"/>
  <c r="AL50" i="37"/>
  <c r="AM45" i="37"/>
  <c r="AM7" i="37"/>
  <c r="AM39" i="37"/>
  <c r="AM51" i="37"/>
  <c r="AM46" i="37"/>
  <c r="AM8" i="37"/>
  <c r="AM40" i="37"/>
  <c r="AM52" i="37"/>
  <c r="AM47" i="37"/>
  <c r="AM9" i="37"/>
  <c r="AM41" i="37"/>
  <c r="AM53" i="37"/>
  <c r="AM48" i="37"/>
  <c r="AM10" i="37"/>
  <c r="AM42" i="37"/>
  <c r="AM54" i="37"/>
  <c r="AM50" i="37"/>
  <c r="AN45" i="37"/>
  <c r="AN7" i="37"/>
  <c r="AN39" i="37"/>
  <c r="AN51" i="37"/>
  <c r="AN46" i="37"/>
  <c r="AN8" i="37"/>
  <c r="AN40" i="37"/>
  <c r="AN52" i="37"/>
  <c r="AN47" i="37"/>
  <c r="AN9" i="37"/>
  <c r="AN41" i="37"/>
  <c r="AN53" i="37"/>
  <c r="AN48" i="37"/>
  <c r="AN10" i="37"/>
  <c r="AN42" i="37"/>
  <c r="AN54" i="37"/>
  <c r="AN50" i="37"/>
  <c r="AO45" i="37"/>
  <c r="AO7" i="37"/>
  <c r="AO39" i="37"/>
  <c r="AO51" i="37"/>
  <c r="AO46" i="37"/>
  <c r="AO8" i="37"/>
  <c r="AO40" i="37"/>
  <c r="AO52" i="37"/>
  <c r="AO47" i="37"/>
  <c r="AO9" i="37"/>
  <c r="AO41" i="37"/>
  <c r="AO53" i="37"/>
  <c r="AO48" i="37"/>
  <c r="AO10" i="37"/>
  <c r="AO42" i="37"/>
  <c r="AO54" i="37"/>
  <c r="AO50" i="37"/>
  <c r="AP45" i="37"/>
  <c r="AP7" i="37"/>
  <c r="AP39" i="37"/>
  <c r="AP51" i="37"/>
  <c r="AP46" i="37"/>
  <c r="AP8" i="37"/>
  <c r="AP40" i="37"/>
  <c r="AP52" i="37"/>
  <c r="AP47" i="37"/>
  <c r="AP9" i="37"/>
  <c r="AP41" i="37"/>
  <c r="AP53" i="37"/>
  <c r="AP48" i="37"/>
  <c r="AP10" i="37"/>
  <c r="AP42" i="37"/>
  <c r="AP54" i="37"/>
  <c r="AP50" i="37"/>
  <c r="AQ45" i="37"/>
  <c r="AQ7" i="37"/>
  <c r="AQ39" i="37"/>
  <c r="AQ51" i="37"/>
  <c r="AQ46" i="37"/>
  <c r="AQ8" i="37"/>
  <c r="AQ40" i="37"/>
  <c r="AQ52" i="37"/>
  <c r="AQ47" i="37"/>
  <c r="AQ9" i="37"/>
  <c r="AQ41" i="37"/>
  <c r="AQ53" i="37"/>
  <c r="AQ48" i="37"/>
  <c r="AQ10" i="37"/>
  <c r="AQ42" i="37"/>
  <c r="AQ54" i="37"/>
  <c r="AQ50" i="37"/>
  <c r="AR45" i="37"/>
  <c r="AR7" i="37"/>
  <c r="AR39" i="37"/>
  <c r="AR51" i="37"/>
  <c r="AR46" i="37"/>
  <c r="AR8" i="37"/>
  <c r="AR40" i="37"/>
  <c r="AR52" i="37"/>
  <c r="AR47" i="37"/>
  <c r="AR9" i="37"/>
  <c r="AR41" i="37"/>
  <c r="AR53" i="37"/>
  <c r="AR48" i="37"/>
  <c r="AR10" i="37"/>
  <c r="AR42" i="37"/>
  <c r="AR54" i="37"/>
  <c r="AR50" i="37"/>
  <c r="J87" i="37"/>
  <c r="J17" i="39"/>
  <c r="AG45" i="38"/>
  <c r="AG39" i="38"/>
  <c r="AG51" i="38"/>
  <c r="AG46" i="38"/>
  <c r="AG40" i="38"/>
  <c r="AG52" i="38"/>
  <c r="AG47" i="38"/>
  <c r="AG41" i="38"/>
  <c r="AG53" i="38"/>
  <c r="AG48" i="38"/>
  <c r="AG42" i="38"/>
  <c r="AG54" i="38"/>
  <c r="AG50" i="38"/>
  <c r="AH45" i="38"/>
  <c r="AH39" i="38"/>
  <c r="AH51" i="38"/>
  <c r="AH46" i="38"/>
  <c r="AH40" i="38"/>
  <c r="AH52" i="38"/>
  <c r="AH47" i="38"/>
  <c r="AH41" i="38"/>
  <c r="AH53" i="38"/>
  <c r="AH48" i="38"/>
  <c r="AH42" i="38"/>
  <c r="AH54" i="38"/>
  <c r="AH50" i="38"/>
  <c r="AI45" i="38"/>
  <c r="AI39" i="38"/>
  <c r="AI51" i="38"/>
  <c r="AI46" i="38"/>
  <c r="AI40" i="38"/>
  <c r="AI52" i="38"/>
  <c r="AI47" i="38"/>
  <c r="AI41" i="38"/>
  <c r="AI53" i="38"/>
  <c r="AI48" i="38"/>
  <c r="AI42" i="38"/>
  <c r="AI54" i="38"/>
  <c r="AI50" i="38"/>
  <c r="AJ45" i="38"/>
  <c r="AJ39" i="38"/>
  <c r="AJ51" i="38"/>
  <c r="AJ46" i="38"/>
  <c r="AJ40" i="38"/>
  <c r="AJ52" i="38"/>
  <c r="AJ47" i="38"/>
  <c r="AJ41" i="38"/>
  <c r="AJ53" i="38"/>
  <c r="AJ48" i="38"/>
  <c r="AJ42" i="38"/>
  <c r="AJ54" i="38"/>
  <c r="AJ50" i="38"/>
  <c r="AK45" i="38"/>
  <c r="AK39" i="38"/>
  <c r="AK51" i="38"/>
  <c r="AK46" i="38"/>
  <c r="AK40" i="38"/>
  <c r="AK52" i="38"/>
  <c r="AK47" i="38"/>
  <c r="AK41" i="38"/>
  <c r="AK53" i="38"/>
  <c r="AK48" i="38"/>
  <c r="AK42" i="38"/>
  <c r="AK54" i="38"/>
  <c r="AK50" i="38"/>
  <c r="AL45" i="38"/>
  <c r="AL39" i="38"/>
  <c r="AL51" i="38"/>
  <c r="AL46" i="38"/>
  <c r="AL40" i="38"/>
  <c r="AL52" i="38"/>
  <c r="AL47" i="38"/>
  <c r="AL41" i="38"/>
  <c r="AL53" i="38"/>
  <c r="AL48" i="38"/>
  <c r="AL42" i="38"/>
  <c r="AL54" i="38"/>
  <c r="AL50" i="38"/>
  <c r="AM45" i="38"/>
  <c r="AM39" i="38"/>
  <c r="AM51" i="38"/>
  <c r="AM46" i="38"/>
  <c r="AM40" i="38"/>
  <c r="AM52" i="38"/>
  <c r="AM47" i="38"/>
  <c r="AM41" i="38"/>
  <c r="AM53" i="38"/>
  <c r="AM48" i="38"/>
  <c r="AM42" i="38"/>
  <c r="AM54" i="38"/>
  <c r="AM50" i="38"/>
  <c r="AN45" i="38"/>
  <c r="AN39" i="38"/>
  <c r="AN51" i="38"/>
  <c r="AN46" i="38"/>
  <c r="AN40" i="38"/>
  <c r="AN52" i="38"/>
  <c r="AN47" i="38"/>
  <c r="AN41" i="38"/>
  <c r="AN53" i="38"/>
  <c r="AN48" i="38"/>
  <c r="AN42" i="38"/>
  <c r="AN54" i="38"/>
  <c r="AN50" i="38"/>
  <c r="AO45" i="38"/>
  <c r="AO39" i="38"/>
  <c r="AO51" i="38"/>
  <c r="AO46" i="38"/>
  <c r="AO40" i="38"/>
  <c r="AO52" i="38"/>
  <c r="AO47" i="38"/>
  <c r="AO41" i="38"/>
  <c r="AO53" i="38"/>
  <c r="AO48" i="38"/>
  <c r="AO42" i="38"/>
  <c r="AO54" i="38"/>
  <c r="AO50" i="38"/>
  <c r="AP45" i="38"/>
  <c r="AP39" i="38"/>
  <c r="AP51" i="38"/>
  <c r="AP46" i="38"/>
  <c r="AP40" i="38"/>
  <c r="AP52" i="38"/>
  <c r="AP47" i="38"/>
  <c r="AP41" i="38"/>
  <c r="AP53" i="38"/>
  <c r="AP48" i="38"/>
  <c r="AP42" i="38"/>
  <c r="AP54" i="38"/>
  <c r="AP50" i="38"/>
  <c r="AQ45" i="38"/>
  <c r="AQ39" i="38"/>
  <c r="AQ51" i="38"/>
  <c r="AQ46" i="38"/>
  <c r="AQ40" i="38"/>
  <c r="AQ52" i="38"/>
  <c r="AQ47" i="38"/>
  <c r="AQ41" i="38"/>
  <c r="AQ53" i="38"/>
  <c r="AQ48" i="38"/>
  <c r="AQ42" i="38"/>
  <c r="AQ54" i="38"/>
  <c r="AQ50" i="38"/>
  <c r="AR45" i="38"/>
  <c r="AR39" i="38"/>
  <c r="AR51" i="38"/>
  <c r="AR46" i="38"/>
  <c r="AR40" i="38"/>
  <c r="AR52" i="38"/>
  <c r="AR47" i="38"/>
  <c r="AR41" i="38"/>
  <c r="AR53" i="38"/>
  <c r="AR48" i="38"/>
  <c r="AR42" i="38"/>
  <c r="AR54" i="38"/>
  <c r="AR50" i="38"/>
  <c r="J87" i="38"/>
  <c r="J20" i="39"/>
  <c r="J15" i="39"/>
  <c r="U45" i="37"/>
  <c r="U7" i="37"/>
  <c r="U39" i="37"/>
  <c r="U51" i="37"/>
  <c r="U46" i="37"/>
  <c r="U8" i="37"/>
  <c r="U40" i="37"/>
  <c r="U52" i="37"/>
  <c r="U47" i="37"/>
  <c r="U9" i="37"/>
  <c r="U41" i="37"/>
  <c r="U53" i="37"/>
  <c r="U48" i="37"/>
  <c r="U10" i="37"/>
  <c r="U42" i="37"/>
  <c r="U54" i="37"/>
  <c r="U50" i="37"/>
  <c r="V45" i="37"/>
  <c r="V7" i="37"/>
  <c r="V39" i="37"/>
  <c r="V51" i="37"/>
  <c r="V46" i="37"/>
  <c r="V8" i="37"/>
  <c r="V40" i="37"/>
  <c r="V52" i="37"/>
  <c r="V47" i="37"/>
  <c r="V9" i="37"/>
  <c r="V41" i="37"/>
  <c r="V53" i="37"/>
  <c r="V48" i="37"/>
  <c r="V10" i="37"/>
  <c r="V42" i="37"/>
  <c r="V54" i="37"/>
  <c r="V50" i="37"/>
  <c r="W45" i="37"/>
  <c r="W7" i="37"/>
  <c r="W39" i="37"/>
  <c r="W51" i="37"/>
  <c r="W46" i="37"/>
  <c r="W8" i="37"/>
  <c r="W40" i="37"/>
  <c r="W52" i="37"/>
  <c r="W47" i="37"/>
  <c r="W9" i="37"/>
  <c r="W41" i="37"/>
  <c r="W53" i="37"/>
  <c r="W48" i="37"/>
  <c r="W10" i="37"/>
  <c r="W42" i="37"/>
  <c r="W54" i="37"/>
  <c r="W50" i="37"/>
  <c r="X45" i="37"/>
  <c r="X7" i="37"/>
  <c r="X39" i="37"/>
  <c r="X51" i="37"/>
  <c r="X46" i="37"/>
  <c r="X8" i="37"/>
  <c r="X40" i="37"/>
  <c r="X52" i="37"/>
  <c r="X47" i="37"/>
  <c r="X9" i="37"/>
  <c r="X41" i="37"/>
  <c r="X53" i="37"/>
  <c r="X48" i="37"/>
  <c r="X10" i="37"/>
  <c r="X42" i="37"/>
  <c r="X54" i="37"/>
  <c r="X50" i="37"/>
  <c r="Y45" i="37"/>
  <c r="Y7" i="37"/>
  <c r="Y39" i="37"/>
  <c r="Y51" i="37"/>
  <c r="Y46" i="37"/>
  <c r="Y8" i="37"/>
  <c r="Y40" i="37"/>
  <c r="Y52" i="37"/>
  <c r="Y47" i="37"/>
  <c r="Y9" i="37"/>
  <c r="Y41" i="37"/>
  <c r="Y53" i="37"/>
  <c r="Y48" i="37"/>
  <c r="Y10" i="37"/>
  <c r="Y42" i="37"/>
  <c r="Y54" i="37"/>
  <c r="Y50" i="37"/>
  <c r="Z45" i="37"/>
  <c r="Z7" i="37"/>
  <c r="Z39" i="37"/>
  <c r="Z51" i="37"/>
  <c r="Z46" i="37"/>
  <c r="Z8" i="37"/>
  <c r="Z40" i="37"/>
  <c r="Z52" i="37"/>
  <c r="Z47" i="37"/>
  <c r="Z9" i="37"/>
  <c r="Z41" i="37"/>
  <c r="Z53" i="37"/>
  <c r="Z48" i="37"/>
  <c r="Z10" i="37"/>
  <c r="Z42" i="37"/>
  <c r="Z54" i="37"/>
  <c r="Z50" i="37"/>
  <c r="AA45" i="37"/>
  <c r="AA7" i="37"/>
  <c r="AA39" i="37"/>
  <c r="AA51" i="37"/>
  <c r="AA46" i="37"/>
  <c r="AA8" i="37"/>
  <c r="AA40" i="37"/>
  <c r="AA52" i="37"/>
  <c r="AA47" i="37"/>
  <c r="AA9" i="37"/>
  <c r="AA41" i="37"/>
  <c r="AA53" i="37"/>
  <c r="AA48" i="37"/>
  <c r="AA10" i="37"/>
  <c r="AA42" i="37"/>
  <c r="AA54" i="37"/>
  <c r="AA50" i="37"/>
  <c r="AB45" i="37"/>
  <c r="AB7" i="37"/>
  <c r="AB39" i="37"/>
  <c r="AB51" i="37"/>
  <c r="AB46" i="37"/>
  <c r="AB8" i="37"/>
  <c r="AB40" i="37"/>
  <c r="AB52" i="37"/>
  <c r="AB47" i="37"/>
  <c r="AB9" i="37"/>
  <c r="AB41" i="37"/>
  <c r="AB53" i="37"/>
  <c r="AB48" i="37"/>
  <c r="AB10" i="37"/>
  <c r="AB42" i="37"/>
  <c r="AB54" i="37"/>
  <c r="AB50" i="37"/>
  <c r="AC45" i="37"/>
  <c r="AC7" i="37"/>
  <c r="AC39" i="37"/>
  <c r="AC51" i="37"/>
  <c r="AC46" i="37"/>
  <c r="AC8" i="37"/>
  <c r="AC40" i="37"/>
  <c r="AC52" i="37"/>
  <c r="AC47" i="37"/>
  <c r="AC9" i="37"/>
  <c r="AC41" i="37"/>
  <c r="AC53" i="37"/>
  <c r="AC48" i="37"/>
  <c r="AC10" i="37"/>
  <c r="AC42" i="37"/>
  <c r="AC54" i="37"/>
  <c r="AC50" i="37"/>
  <c r="AD45" i="37"/>
  <c r="AD7" i="37"/>
  <c r="AD39" i="37"/>
  <c r="AD51" i="37"/>
  <c r="AD46" i="37"/>
  <c r="AD8" i="37"/>
  <c r="AD40" i="37"/>
  <c r="AD52" i="37"/>
  <c r="AD47" i="37"/>
  <c r="AD9" i="37"/>
  <c r="AD41" i="37"/>
  <c r="AD53" i="37"/>
  <c r="AD48" i="37"/>
  <c r="AD10" i="37"/>
  <c r="AD42" i="37"/>
  <c r="AD54" i="37"/>
  <c r="AD50" i="37"/>
  <c r="AE45" i="37"/>
  <c r="AE7" i="37"/>
  <c r="AE39" i="37"/>
  <c r="AE51" i="37"/>
  <c r="AE46" i="37"/>
  <c r="AE8" i="37"/>
  <c r="AE40" i="37"/>
  <c r="AE52" i="37"/>
  <c r="AE47" i="37"/>
  <c r="AE9" i="37"/>
  <c r="AE41" i="37"/>
  <c r="AE53" i="37"/>
  <c r="AE48" i="37"/>
  <c r="AE10" i="37"/>
  <c r="AE42" i="37"/>
  <c r="AE54" i="37"/>
  <c r="AE50" i="37"/>
  <c r="AF45" i="37"/>
  <c r="AF7" i="37"/>
  <c r="AF39" i="37"/>
  <c r="AF51" i="37"/>
  <c r="AF46" i="37"/>
  <c r="AF8" i="37"/>
  <c r="AF40" i="37"/>
  <c r="AF52" i="37"/>
  <c r="AF47" i="37"/>
  <c r="AF9" i="37"/>
  <c r="AF41" i="37"/>
  <c r="AF53" i="37"/>
  <c r="AF48" i="37"/>
  <c r="AF10" i="37"/>
  <c r="AF42" i="37"/>
  <c r="AF54" i="37"/>
  <c r="AF50" i="37"/>
  <c r="H87" i="37"/>
  <c r="H17" i="39"/>
  <c r="U45" i="38"/>
  <c r="U39" i="38"/>
  <c r="U51" i="38"/>
  <c r="U46" i="38"/>
  <c r="U40" i="38"/>
  <c r="U52" i="38"/>
  <c r="U47" i="38"/>
  <c r="U41" i="38"/>
  <c r="U53" i="38"/>
  <c r="U48" i="38"/>
  <c r="U42" i="38"/>
  <c r="U54" i="38"/>
  <c r="U50" i="38"/>
  <c r="V45" i="38"/>
  <c r="V39" i="38"/>
  <c r="V51" i="38"/>
  <c r="V46" i="38"/>
  <c r="V40" i="38"/>
  <c r="V52" i="38"/>
  <c r="V47" i="38"/>
  <c r="V41" i="38"/>
  <c r="V53" i="38"/>
  <c r="V48" i="38"/>
  <c r="V42" i="38"/>
  <c r="V54" i="38"/>
  <c r="V50" i="38"/>
  <c r="W45" i="38"/>
  <c r="W39" i="38"/>
  <c r="W51" i="38"/>
  <c r="W46" i="38"/>
  <c r="W40" i="38"/>
  <c r="W52" i="38"/>
  <c r="W47" i="38"/>
  <c r="W41" i="38"/>
  <c r="W53" i="38"/>
  <c r="W48" i="38"/>
  <c r="W42" i="38"/>
  <c r="W54" i="38"/>
  <c r="W50" i="38"/>
  <c r="X45" i="38"/>
  <c r="X39" i="38"/>
  <c r="X51" i="38"/>
  <c r="X46" i="38"/>
  <c r="X40" i="38"/>
  <c r="X52" i="38"/>
  <c r="X47" i="38"/>
  <c r="X41" i="38"/>
  <c r="X53" i="38"/>
  <c r="X48" i="38"/>
  <c r="X42" i="38"/>
  <c r="X54" i="38"/>
  <c r="X50" i="38"/>
  <c r="Y45" i="38"/>
  <c r="Y39" i="38"/>
  <c r="Y51" i="38"/>
  <c r="Y46" i="38"/>
  <c r="Y40" i="38"/>
  <c r="Y52" i="38"/>
  <c r="Y47" i="38"/>
  <c r="Y41" i="38"/>
  <c r="Y53" i="38"/>
  <c r="Y48" i="38"/>
  <c r="Y42" i="38"/>
  <c r="Y54" i="38"/>
  <c r="Y50" i="38"/>
  <c r="Z45" i="38"/>
  <c r="Z39" i="38"/>
  <c r="Z51" i="38"/>
  <c r="Z46" i="38"/>
  <c r="Z40" i="38"/>
  <c r="Z52" i="38"/>
  <c r="Z47" i="38"/>
  <c r="Z41" i="38"/>
  <c r="Z53" i="38"/>
  <c r="Z48" i="38"/>
  <c r="Z42" i="38"/>
  <c r="Z54" i="38"/>
  <c r="Z50" i="38"/>
  <c r="AA45" i="38"/>
  <c r="AA39" i="38"/>
  <c r="AA51" i="38"/>
  <c r="AA46" i="38"/>
  <c r="AA40" i="38"/>
  <c r="AA52" i="38"/>
  <c r="AA47" i="38"/>
  <c r="AA41" i="38"/>
  <c r="AA53" i="38"/>
  <c r="AA48" i="38"/>
  <c r="AA42" i="38"/>
  <c r="AA54" i="38"/>
  <c r="AA50" i="38"/>
  <c r="AB45" i="38"/>
  <c r="AB39" i="38"/>
  <c r="AB51" i="38"/>
  <c r="AB46" i="38"/>
  <c r="AB40" i="38"/>
  <c r="AB52" i="38"/>
  <c r="AB47" i="38"/>
  <c r="AB41" i="38"/>
  <c r="AB53" i="38"/>
  <c r="AB48" i="38"/>
  <c r="AB42" i="38"/>
  <c r="AB54" i="38"/>
  <c r="AB50" i="38"/>
  <c r="AC45" i="38"/>
  <c r="AC39" i="38"/>
  <c r="AC51" i="38"/>
  <c r="AC46" i="38"/>
  <c r="AC40" i="38"/>
  <c r="AC52" i="38"/>
  <c r="AC47" i="38"/>
  <c r="AC41" i="38"/>
  <c r="AC53" i="38"/>
  <c r="AC48" i="38"/>
  <c r="AC42" i="38"/>
  <c r="AC54" i="38"/>
  <c r="AC50" i="38"/>
  <c r="AD45" i="38"/>
  <c r="AD39" i="38"/>
  <c r="AD51" i="38"/>
  <c r="AD46" i="38"/>
  <c r="AD40" i="38"/>
  <c r="AD52" i="38"/>
  <c r="AD47" i="38"/>
  <c r="AD41" i="38"/>
  <c r="AD53" i="38"/>
  <c r="AD48" i="38"/>
  <c r="AD42" i="38"/>
  <c r="AD54" i="38"/>
  <c r="AD50" i="38"/>
  <c r="AE45" i="38"/>
  <c r="AE39" i="38"/>
  <c r="AE51" i="38"/>
  <c r="AE46" i="38"/>
  <c r="AE40" i="38"/>
  <c r="AE52" i="38"/>
  <c r="AE47" i="38"/>
  <c r="AE41" i="38"/>
  <c r="AE53" i="38"/>
  <c r="AE48" i="38"/>
  <c r="AE42" i="38"/>
  <c r="AE54" i="38"/>
  <c r="AE50" i="38"/>
  <c r="AF45" i="38"/>
  <c r="AF39" i="38"/>
  <c r="AF51" i="38"/>
  <c r="AF46" i="38"/>
  <c r="AF40" i="38"/>
  <c r="AF52" i="38"/>
  <c r="AF47" i="38"/>
  <c r="AF41" i="38"/>
  <c r="AF53" i="38"/>
  <c r="AF48" i="38"/>
  <c r="AF42" i="38"/>
  <c r="AF54" i="38"/>
  <c r="AF50" i="38"/>
  <c r="H87" i="38"/>
  <c r="H20" i="39"/>
  <c r="H15" i="39"/>
  <c r="I45" i="37"/>
  <c r="I7" i="37"/>
  <c r="I39" i="37"/>
  <c r="I51" i="37"/>
  <c r="I46" i="37"/>
  <c r="I8" i="37"/>
  <c r="I40" i="37"/>
  <c r="I52" i="37"/>
  <c r="I47" i="37"/>
  <c r="I9" i="37"/>
  <c r="I41" i="37"/>
  <c r="I53" i="37"/>
  <c r="I48" i="37"/>
  <c r="I10" i="37"/>
  <c r="I42" i="37"/>
  <c r="I54" i="37"/>
  <c r="I50" i="37"/>
  <c r="J45" i="37"/>
  <c r="J7" i="37"/>
  <c r="J39" i="37"/>
  <c r="J51" i="37"/>
  <c r="J46" i="37"/>
  <c r="J8" i="37"/>
  <c r="J40" i="37"/>
  <c r="J52" i="37"/>
  <c r="J47" i="37"/>
  <c r="J9" i="37"/>
  <c r="J41" i="37"/>
  <c r="J53" i="37"/>
  <c r="J48" i="37"/>
  <c r="J10" i="37"/>
  <c r="J42" i="37"/>
  <c r="J54" i="37"/>
  <c r="J50" i="37"/>
  <c r="K45" i="37"/>
  <c r="K7" i="37"/>
  <c r="K39" i="37"/>
  <c r="K51" i="37"/>
  <c r="K46" i="37"/>
  <c r="K8" i="37"/>
  <c r="K40" i="37"/>
  <c r="K52" i="37"/>
  <c r="K47" i="37"/>
  <c r="K9" i="37"/>
  <c r="K41" i="37"/>
  <c r="K53" i="37"/>
  <c r="K48" i="37"/>
  <c r="K10" i="37"/>
  <c r="K42" i="37"/>
  <c r="K54" i="37"/>
  <c r="K50" i="37"/>
  <c r="L45" i="37"/>
  <c r="L7" i="37"/>
  <c r="L39" i="37"/>
  <c r="L51" i="37"/>
  <c r="L46" i="37"/>
  <c r="L8" i="37"/>
  <c r="L40" i="37"/>
  <c r="L52" i="37"/>
  <c r="L47" i="37"/>
  <c r="L9" i="37"/>
  <c r="L41" i="37"/>
  <c r="L53" i="37"/>
  <c r="L48" i="37"/>
  <c r="L10" i="37"/>
  <c r="L42" i="37"/>
  <c r="L54" i="37"/>
  <c r="L50" i="37"/>
  <c r="M45" i="37"/>
  <c r="M7" i="37"/>
  <c r="M39" i="37"/>
  <c r="M51" i="37"/>
  <c r="M46" i="37"/>
  <c r="M8" i="37"/>
  <c r="M40" i="37"/>
  <c r="M52" i="37"/>
  <c r="M47" i="37"/>
  <c r="M9" i="37"/>
  <c r="M41" i="37"/>
  <c r="M53" i="37"/>
  <c r="M48" i="37"/>
  <c r="M10" i="37"/>
  <c r="M42" i="37"/>
  <c r="M54" i="37"/>
  <c r="M50" i="37"/>
  <c r="N45" i="37"/>
  <c r="N7" i="37"/>
  <c r="N39" i="37"/>
  <c r="N51" i="37"/>
  <c r="N46" i="37"/>
  <c r="N8" i="37"/>
  <c r="N40" i="37"/>
  <c r="N52" i="37"/>
  <c r="N47" i="37"/>
  <c r="N9" i="37"/>
  <c r="N41" i="37"/>
  <c r="N53" i="37"/>
  <c r="N48" i="37"/>
  <c r="N10" i="37"/>
  <c r="N42" i="37"/>
  <c r="N54" i="37"/>
  <c r="N50" i="37"/>
  <c r="O45" i="37"/>
  <c r="O7" i="37"/>
  <c r="O39" i="37"/>
  <c r="O51" i="37"/>
  <c r="O46" i="37"/>
  <c r="O8" i="37"/>
  <c r="O40" i="37"/>
  <c r="O52" i="37"/>
  <c r="O47" i="37"/>
  <c r="O9" i="37"/>
  <c r="O41" i="37"/>
  <c r="O53" i="37"/>
  <c r="O48" i="37"/>
  <c r="O10" i="37"/>
  <c r="O42" i="37"/>
  <c r="O54" i="37"/>
  <c r="O50" i="37"/>
  <c r="P45" i="37"/>
  <c r="P7" i="37"/>
  <c r="P39" i="37"/>
  <c r="P51" i="37"/>
  <c r="P46" i="37"/>
  <c r="P8" i="37"/>
  <c r="P40" i="37"/>
  <c r="P52" i="37"/>
  <c r="P47" i="37"/>
  <c r="P9" i="37"/>
  <c r="P41" i="37"/>
  <c r="P53" i="37"/>
  <c r="P48" i="37"/>
  <c r="P10" i="37"/>
  <c r="P42" i="37"/>
  <c r="P54" i="37"/>
  <c r="P50" i="37"/>
  <c r="Q45" i="37"/>
  <c r="Q7" i="37"/>
  <c r="Q39" i="37"/>
  <c r="Q51" i="37"/>
  <c r="Q46" i="37"/>
  <c r="Q8" i="37"/>
  <c r="Q40" i="37"/>
  <c r="Q52" i="37"/>
  <c r="Q47" i="37"/>
  <c r="Q9" i="37"/>
  <c r="Q41" i="37"/>
  <c r="Q53" i="37"/>
  <c r="Q48" i="37"/>
  <c r="Q10" i="37"/>
  <c r="Q42" i="37"/>
  <c r="Q54" i="37"/>
  <c r="Q50" i="37"/>
  <c r="R45" i="37"/>
  <c r="R7" i="37"/>
  <c r="R39" i="37"/>
  <c r="R51" i="37"/>
  <c r="R46" i="37"/>
  <c r="R8" i="37"/>
  <c r="R40" i="37"/>
  <c r="R52" i="37"/>
  <c r="R47" i="37"/>
  <c r="R9" i="37"/>
  <c r="R41" i="37"/>
  <c r="R53" i="37"/>
  <c r="R48" i="37"/>
  <c r="R10" i="37"/>
  <c r="R42" i="37"/>
  <c r="R54" i="37"/>
  <c r="R50" i="37"/>
  <c r="S45" i="37"/>
  <c r="S7" i="37"/>
  <c r="S39" i="37"/>
  <c r="S51" i="37"/>
  <c r="S46" i="37"/>
  <c r="S8" i="37"/>
  <c r="S40" i="37"/>
  <c r="S52" i="37"/>
  <c r="S47" i="37"/>
  <c r="S9" i="37"/>
  <c r="S41" i="37"/>
  <c r="S53" i="37"/>
  <c r="S48" i="37"/>
  <c r="S10" i="37"/>
  <c r="S42" i="37"/>
  <c r="S54" i="37"/>
  <c r="S50" i="37"/>
  <c r="T45" i="37"/>
  <c r="T7" i="37"/>
  <c r="T39" i="37"/>
  <c r="T51" i="37"/>
  <c r="T46" i="37"/>
  <c r="T8" i="37"/>
  <c r="T40" i="37"/>
  <c r="T52" i="37"/>
  <c r="T47" i="37"/>
  <c r="T9" i="37"/>
  <c r="T41" i="37"/>
  <c r="T53" i="37"/>
  <c r="T48" i="37"/>
  <c r="T10" i="37"/>
  <c r="T42" i="37"/>
  <c r="T54" i="37"/>
  <c r="T50" i="37"/>
  <c r="F87" i="37"/>
  <c r="F17" i="39"/>
  <c r="I45" i="38"/>
  <c r="I39" i="38"/>
  <c r="I51" i="38"/>
  <c r="I46" i="38"/>
  <c r="I40" i="38"/>
  <c r="I52" i="38"/>
  <c r="I47" i="38"/>
  <c r="I41" i="38"/>
  <c r="I53" i="38"/>
  <c r="I48" i="38"/>
  <c r="I42" i="38"/>
  <c r="I54" i="38"/>
  <c r="I50" i="38"/>
  <c r="J45" i="38"/>
  <c r="J39" i="38"/>
  <c r="J51" i="38"/>
  <c r="J46" i="38"/>
  <c r="J40" i="38"/>
  <c r="J52" i="38"/>
  <c r="J47" i="38"/>
  <c r="J41" i="38"/>
  <c r="J53" i="38"/>
  <c r="J48" i="38"/>
  <c r="J42" i="38"/>
  <c r="J54" i="38"/>
  <c r="J50" i="38"/>
  <c r="K45" i="38"/>
  <c r="K39" i="38"/>
  <c r="K51" i="38"/>
  <c r="K46" i="38"/>
  <c r="K40" i="38"/>
  <c r="K52" i="38"/>
  <c r="K47" i="38"/>
  <c r="K41" i="38"/>
  <c r="K53" i="38"/>
  <c r="K48" i="38"/>
  <c r="K42" i="38"/>
  <c r="K54" i="38"/>
  <c r="K50" i="38"/>
  <c r="L45" i="38"/>
  <c r="L39" i="38"/>
  <c r="L51" i="38"/>
  <c r="L46" i="38"/>
  <c r="L40" i="38"/>
  <c r="L52" i="38"/>
  <c r="L47" i="38"/>
  <c r="L41" i="38"/>
  <c r="L53" i="38"/>
  <c r="L48" i="38"/>
  <c r="L42" i="38"/>
  <c r="L54" i="38"/>
  <c r="L50" i="38"/>
  <c r="M45" i="38"/>
  <c r="M39" i="38"/>
  <c r="M51" i="38"/>
  <c r="M46" i="38"/>
  <c r="M40" i="38"/>
  <c r="M52" i="38"/>
  <c r="M47" i="38"/>
  <c r="M41" i="38"/>
  <c r="M53" i="38"/>
  <c r="M48" i="38"/>
  <c r="M42" i="38"/>
  <c r="M54" i="38"/>
  <c r="M50" i="38"/>
  <c r="N45" i="38"/>
  <c r="N39" i="38"/>
  <c r="N51" i="38"/>
  <c r="N46" i="38"/>
  <c r="N40" i="38"/>
  <c r="N52" i="38"/>
  <c r="N47" i="38"/>
  <c r="N41" i="38"/>
  <c r="N53" i="38"/>
  <c r="N48" i="38"/>
  <c r="N42" i="38"/>
  <c r="N54" i="38"/>
  <c r="N50" i="38"/>
  <c r="O45" i="38"/>
  <c r="O39" i="38"/>
  <c r="O51" i="38"/>
  <c r="O46" i="38"/>
  <c r="O40" i="38"/>
  <c r="O52" i="38"/>
  <c r="O47" i="38"/>
  <c r="O41" i="38"/>
  <c r="O53" i="38"/>
  <c r="O48" i="38"/>
  <c r="O42" i="38"/>
  <c r="O54" i="38"/>
  <c r="O50" i="38"/>
  <c r="P45" i="38"/>
  <c r="P39" i="38"/>
  <c r="P51" i="38"/>
  <c r="P46" i="38"/>
  <c r="P40" i="38"/>
  <c r="P52" i="38"/>
  <c r="P47" i="38"/>
  <c r="P41" i="38"/>
  <c r="P53" i="38"/>
  <c r="P48" i="38"/>
  <c r="P42" i="38"/>
  <c r="P54" i="38"/>
  <c r="P50" i="38"/>
  <c r="Q45" i="38"/>
  <c r="Q39" i="38"/>
  <c r="Q51" i="38"/>
  <c r="Q46" i="38"/>
  <c r="Q40" i="38"/>
  <c r="Q52" i="38"/>
  <c r="Q47" i="38"/>
  <c r="Q41" i="38"/>
  <c r="Q53" i="38"/>
  <c r="Q48" i="38"/>
  <c r="Q42" i="38"/>
  <c r="Q54" i="38"/>
  <c r="Q50" i="38"/>
  <c r="R45" i="38"/>
  <c r="R39" i="38"/>
  <c r="R51" i="38"/>
  <c r="R46" i="38"/>
  <c r="R40" i="38"/>
  <c r="R52" i="38"/>
  <c r="R47" i="38"/>
  <c r="R41" i="38"/>
  <c r="R53" i="38"/>
  <c r="R48" i="38"/>
  <c r="R42" i="38"/>
  <c r="R54" i="38"/>
  <c r="R50" i="38"/>
  <c r="S45" i="38"/>
  <c r="S39" i="38"/>
  <c r="S51" i="38"/>
  <c r="S46" i="38"/>
  <c r="S40" i="38"/>
  <c r="S52" i="38"/>
  <c r="S47" i="38"/>
  <c r="S41" i="38"/>
  <c r="S53" i="38"/>
  <c r="S48" i="38"/>
  <c r="S42" i="38"/>
  <c r="S54" i="38"/>
  <c r="S50" i="38"/>
  <c r="T45" i="38"/>
  <c r="T39" i="38"/>
  <c r="T51" i="38"/>
  <c r="T46" i="38"/>
  <c r="T40" i="38"/>
  <c r="T52" i="38"/>
  <c r="T47" i="38"/>
  <c r="T41" i="38"/>
  <c r="T53" i="38"/>
  <c r="T48" i="38"/>
  <c r="T42" i="38"/>
  <c r="T54" i="38"/>
  <c r="T50" i="38"/>
  <c r="F87" i="38"/>
  <c r="F20" i="39"/>
  <c r="F15" i="39"/>
  <c r="D45" i="37"/>
  <c r="D7" i="37"/>
  <c r="D39" i="37"/>
  <c r="D51" i="37"/>
  <c r="D46" i="37"/>
  <c r="D8" i="37"/>
  <c r="D40" i="37"/>
  <c r="D52" i="37"/>
  <c r="D47" i="37"/>
  <c r="D9" i="37"/>
  <c r="D41" i="37"/>
  <c r="D53" i="37"/>
  <c r="D48" i="37"/>
  <c r="D10" i="37"/>
  <c r="D42" i="37"/>
  <c r="D54" i="37"/>
  <c r="D50" i="37"/>
  <c r="E45" i="37"/>
  <c r="E7" i="37"/>
  <c r="E39" i="37"/>
  <c r="E51" i="37"/>
  <c r="E46" i="37"/>
  <c r="E8" i="37"/>
  <c r="E40" i="37"/>
  <c r="E52" i="37"/>
  <c r="E47" i="37"/>
  <c r="E9" i="37"/>
  <c r="E41" i="37"/>
  <c r="E53" i="37"/>
  <c r="E48" i="37"/>
  <c r="E10" i="37"/>
  <c r="E42" i="37"/>
  <c r="E54" i="37"/>
  <c r="E50" i="37"/>
  <c r="F45" i="37"/>
  <c r="F7" i="37"/>
  <c r="F39" i="37"/>
  <c r="F51" i="37"/>
  <c r="F46" i="37"/>
  <c r="F8" i="37"/>
  <c r="F40" i="37"/>
  <c r="F52" i="37"/>
  <c r="F47" i="37"/>
  <c r="F9" i="37"/>
  <c r="F41" i="37"/>
  <c r="F53" i="37"/>
  <c r="F48" i="37"/>
  <c r="F10" i="37"/>
  <c r="F42" i="37"/>
  <c r="F54" i="37"/>
  <c r="F50" i="37"/>
  <c r="G45" i="37"/>
  <c r="G7" i="37"/>
  <c r="G39" i="37"/>
  <c r="G51" i="37"/>
  <c r="G46" i="37"/>
  <c r="G8" i="37"/>
  <c r="G40" i="37"/>
  <c r="G52" i="37"/>
  <c r="G47" i="37"/>
  <c r="G9" i="37"/>
  <c r="G41" i="37"/>
  <c r="G53" i="37"/>
  <c r="G48" i="37"/>
  <c r="G10" i="37"/>
  <c r="G42" i="37"/>
  <c r="G54" i="37"/>
  <c r="G50" i="37"/>
  <c r="H45" i="37"/>
  <c r="H7" i="37"/>
  <c r="H39" i="37"/>
  <c r="H51" i="37"/>
  <c r="H46" i="37"/>
  <c r="H8" i="37"/>
  <c r="H40" i="37"/>
  <c r="H52" i="37"/>
  <c r="H47" i="37"/>
  <c r="H9" i="37"/>
  <c r="H41" i="37"/>
  <c r="H53" i="37"/>
  <c r="H48" i="37"/>
  <c r="H10" i="37"/>
  <c r="H42" i="37"/>
  <c r="H54" i="37"/>
  <c r="H50" i="37"/>
  <c r="D87" i="37"/>
  <c r="D17" i="39"/>
  <c r="D45" i="38"/>
  <c r="D39" i="38"/>
  <c r="D51" i="38"/>
  <c r="D46" i="38"/>
  <c r="D40" i="38"/>
  <c r="D52" i="38"/>
  <c r="D47" i="38"/>
  <c r="D41" i="38"/>
  <c r="D53" i="38"/>
  <c r="D48" i="38"/>
  <c r="D42" i="38"/>
  <c r="D54" i="38"/>
  <c r="D50" i="38"/>
  <c r="E45" i="38"/>
  <c r="E39" i="38"/>
  <c r="E51" i="38"/>
  <c r="E46" i="38"/>
  <c r="E40" i="38"/>
  <c r="E52" i="38"/>
  <c r="E47" i="38"/>
  <c r="E41" i="38"/>
  <c r="E53" i="38"/>
  <c r="E48" i="38"/>
  <c r="E42" i="38"/>
  <c r="E54" i="38"/>
  <c r="E50" i="38"/>
  <c r="F45" i="38"/>
  <c r="F39" i="38"/>
  <c r="F51" i="38"/>
  <c r="F46" i="38"/>
  <c r="F40" i="38"/>
  <c r="F52" i="38"/>
  <c r="F47" i="38"/>
  <c r="F41" i="38"/>
  <c r="F53" i="38"/>
  <c r="F48" i="38"/>
  <c r="F42" i="38"/>
  <c r="F54" i="38"/>
  <c r="F50" i="38"/>
  <c r="G45" i="38"/>
  <c r="G39" i="38"/>
  <c r="G51" i="38"/>
  <c r="G46" i="38"/>
  <c r="G40" i="38"/>
  <c r="G52" i="38"/>
  <c r="G47" i="38"/>
  <c r="G41" i="38"/>
  <c r="G53" i="38"/>
  <c r="G48" i="38"/>
  <c r="G42" i="38"/>
  <c r="G54" i="38"/>
  <c r="G50" i="38"/>
  <c r="H45" i="38"/>
  <c r="H39" i="38"/>
  <c r="H51" i="38"/>
  <c r="H46" i="38"/>
  <c r="H40" i="38"/>
  <c r="H52" i="38"/>
  <c r="H47" i="38"/>
  <c r="H41" i="38"/>
  <c r="H53" i="38"/>
  <c r="H48" i="38"/>
  <c r="H42" i="38"/>
  <c r="H54" i="38"/>
  <c r="H50" i="38"/>
  <c r="D87" i="38"/>
  <c r="D20" i="39"/>
  <c r="D15" i="39"/>
  <c r="D31" i="39"/>
  <c r="E13" i="14"/>
  <c r="D6" i="38"/>
  <c r="E6" i="38"/>
  <c r="F6" i="38"/>
  <c r="D89" i="38"/>
  <c r="D35" i="39"/>
  <c r="D34" i="39"/>
  <c r="E14" i="14"/>
  <c r="E11" i="14"/>
  <c r="E8" i="14"/>
  <c r="E22" i="14"/>
  <c r="E26" i="14"/>
  <c r="E27" i="14"/>
  <c r="B9" i="23"/>
  <c r="B13" i="23"/>
  <c r="E34" i="14"/>
  <c r="E37" i="14"/>
  <c r="E38" i="14"/>
  <c r="E39" i="14"/>
  <c r="G6" i="14"/>
  <c r="G7" i="14"/>
  <c r="G8" i="14"/>
  <c r="F28" i="39"/>
  <c r="G12" i="14"/>
  <c r="F31" i="39"/>
  <c r="G13" i="14"/>
  <c r="F89" i="38"/>
  <c r="F35" i="39"/>
  <c r="F34" i="39"/>
  <c r="G14" i="14"/>
  <c r="G11" i="14"/>
  <c r="G10" i="14"/>
  <c r="G16" i="14" s="1"/>
  <c r="T80" i="40"/>
  <c r="F88" i="40"/>
  <c r="F9" i="39"/>
  <c r="E6" i="41"/>
  <c r="G20" i="14"/>
  <c r="E7" i="41"/>
  <c r="G21" i="14"/>
  <c r="G22" i="14"/>
  <c r="G25" i="14"/>
  <c r="G30" i="14" s="1"/>
  <c r="G26" i="14"/>
  <c r="G27" i="14"/>
  <c r="D13" i="23"/>
  <c r="G34" i="14"/>
  <c r="G39" i="14"/>
  <c r="G37" i="14"/>
  <c r="G38" i="14"/>
  <c r="C45" i="34"/>
  <c r="U45" i="34"/>
  <c r="U39" i="34"/>
  <c r="U51" i="34"/>
  <c r="C46" i="34"/>
  <c r="U46" i="34"/>
  <c r="U40" i="34"/>
  <c r="U52" i="34"/>
  <c r="C47" i="34"/>
  <c r="U47" i="34"/>
  <c r="U41" i="34"/>
  <c r="U53" i="34"/>
  <c r="C48" i="34"/>
  <c r="U48" i="34"/>
  <c r="U42" i="34"/>
  <c r="U54" i="34"/>
  <c r="U50" i="34"/>
  <c r="C45" i="35"/>
  <c r="U45" i="35"/>
  <c r="U39" i="35"/>
  <c r="U51" i="35"/>
  <c r="C46" i="35"/>
  <c r="U46" i="35"/>
  <c r="U40" i="35"/>
  <c r="U52" i="35"/>
  <c r="C47" i="35"/>
  <c r="U47" i="35"/>
  <c r="U41" i="35"/>
  <c r="U53" i="35"/>
  <c r="C48" i="35"/>
  <c r="U48" i="35"/>
  <c r="U42" i="35"/>
  <c r="U54" i="35"/>
  <c r="U50" i="35"/>
  <c r="C45" i="36"/>
  <c r="U45" i="36"/>
  <c r="U39" i="36"/>
  <c r="U51" i="36"/>
  <c r="C46" i="36"/>
  <c r="U46" i="36"/>
  <c r="U40" i="36"/>
  <c r="U52" i="36"/>
  <c r="C47" i="36"/>
  <c r="U47" i="36"/>
  <c r="U41" i="36"/>
  <c r="U53" i="36"/>
  <c r="C48" i="36"/>
  <c r="U48" i="36"/>
  <c r="U42" i="36"/>
  <c r="U54" i="36"/>
  <c r="U50" i="36"/>
  <c r="U50" i="40"/>
  <c r="V45" i="34"/>
  <c r="V39" i="34"/>
  <c r="V51" i="34"/>
  <c r="V46" i="34"/>
  <c r="V40" i="34"/>
  <c r="V52" i="34"/>
  <c r="V47" i="34"/>
  <c r="V41" i="34"/>
  <c r="V53" i="34"/>
  <c r="V48" i="34"/>
  <c r="V42" i="34"/>
  <c r="V54" i="34"/>
  <c r="V50" i="34"/>
  <c r="V45" i="35"/>
  <c r="V39" i="35"/>
  <c r="V51" i="35"/>
  <c r="V46" i="35"/>
  <c r="V40" i="35"/>
  <c r="V52" i="35"/>
  <c r="V47" i="35"/>
  <c r="V41" i="35"/>
  <c r="V53" i="35"/>
  <c r="V48" i="35"/>
  <c r="V42" i="35"/>
  <c r="V54" i="35"/>
  <c r="V50" i="35"/>
  <c r="V45" i="36"/>
  <c r="V39" i="36"/>
  <c r="V51" i="36"/>
  <c r="V46" i="36"/>
  <c r="V40" i="36"/>
  <c r="V52" i="36"/>
  <c r="V47" i="36"/>
  <c r="V41" i="36"/>
  <c r="V53" i="36"/>
  <c r="V48" i="36"/>
  <c r="V42" i="36"/>
  <c r="V54" i="36"/>
  <c r="V50" i="36"/>
  <c r="V50" i="40"/>
  <c r="W45" i="34"/>
  <c r="W39" i="34"/>
  <c r="W51" i="34"/>
  <c r="W46" i="34"/>
  <c r="W40" i="34"/>
  <c r="W52" i="34"/>
  <c r="W47" i="34"/>
  <c r="W41" i="34"/>
  <c r="W53" i="34"/>
  <c r="W48" i="34"/>
  <c r="W42" i="34"/>
  <c r="W54" i="34"/>
  <c r="W50" i="34"/>
  <c r="W45" i="35"/>
  <c r="W39" i="35"/>
  <c r="W51" i="35"/>
  <c r="W46" i="35"/>
  <c r="W40" i="35"/>
  <c r="W52" i="35"/>
  <c r="W47" i="35"/>
  <c r="W41" i="35"/>
  <c r="W53" i="35"/>
  <c r="W48" i="35"/>
  <c r="W42" i="35"/>
  <c r="W54" i="35"/>
  <c r="W50" i="35"/>
  <c r="W45" i="36"/>
  <c r="W39" i="36"/>
  <c r="W51" i="36"/>
  <c r="W46" i="36"/>
  <c r="W40" i="36"/>
  <c r="W52" i="36"/>
  <c r="W47" i="36"/>
  <c r="W41" i="36"/>
  <c r="W53" i="36"/>
  <c r="W48" i="36"/>
  <c r="W42" i="36"/>
  <c r="W54" i="36"/>
  <c r="W50" i="36"/>
  <c r="W50" i="40"/>
  <c r="X45" i="34"/>
  <c r="X39" i="34"/>
  <c r="X51" i="34"/>
  <c r="X46" i="34"/>
  <c r="X40" i="34"/>
  <c r="X52" i="34"/>
  <c r="X47" i="34"/>
  <c r="X41" i="34"/>
  <c r="X53" i="34"/>
  <c r="X48" i="34"/>
  <c r="X42" i="34"/>
  <c r="X54" i="34"/>
  <c r="X50" i="34"/>
  <c r="X45" i="35"/>
  <c r="X39" i="35"/>
  <c r="X51" i="35"/>
  <c r="X46" i="35"/>
  <c r="X40" i="35"/>
  <c r="X52" i="35"/>
  <c r="X47" i="35"/>
  <c r="X41" i="35"/>
  <c r="X53" i="35"/>
  <c r="X48" i="35"/>
  <c r="X42" i="35"/>
  <c r="X54" i="35"/>
  <c r="X50" i="35"/>
  <c r="X45" i="36"/>
  <c r="X39" i="36"/>
  <c r="X51" i="36"/>
  <c r="X46" i="36"/>
  <c r="X40" i="36"/>
  <c r="X52" i="36"/>
  <c r="X47" i="36"/>
  <c r="X41" i="36"/>
  <c r="X53" i="36"/>
  <c r="X48" i="36"/>
  <c r="X42" i="36"/>
  <c r="X54" i="36"/>
  <c r="X50" i="36"/>
  <c r="X50" i="40"/>
  <c r="Y45" i="34"/>
  <c r="Y39" i="34"/>
  <c r="Y51" i="34"/>
  <c r="Y46" i="34"/>
  <c r="Y40" i="34"/>
  <c r="Y52" i="34"/>
  <c r="Y47" i="34"/>
  <c r="Y41" i="34"/>
  <c r="Y53" i="34"/>
  <c r="Y48" i="34"/>
  <c r="Y42" i="34"/>
  <c r="Y54" i="34"/>
  <c r="Y50" i="34"/>
  <c r="Y45" i="35"/>
  <c r="Y39" i="35"/>
  <c r="Y51" i="35"/>
  <c r="Y46" i="35"/>
  <c r="Y40" i="35"/>
  <c r="Y52" i="35"/>
  <c r="Y47" i="35"/>
  <c r="Y41" i="35"/>
  <c r="Y53" i="35"/>
  <c r="Y48" i="35"/>
  <c r="Y42" i="35"/>
  <c r="Y54" i="35"/>
  <c r="Y50" i="35"/>
  <c r="Y45" i="36"/>
  <c r="Y39" i="36"/>
  <c r="Y51" i="36"/>
  <c r="Y46" i="36"/>
  <c r="Y40" i="36"/>
  <c r="Y52" i="36"/>
  <c r="Y47" i="36"/>
  <c r="Y41" i="36"/>
  <c r="Y53" i="36"/>
  <c r="Y48" i="36"/>
  <c r="Y42" i="36"/>
  <c r="Y54" i="36"/>
  <c r="Y50" i="36"/>
  <c r="Y50" i="40"/>
  <c r="Z45" i="34"/>
  <c r="Z39" i="34"/>
  <c r="Z51" i="34"/>
  <c r="Z46" i="34"/>
  <c r="Z40" i="34"/>
  <c r="Z52" i="34"/>
  <c r="Z47" i="34"/>
  <c r="Z41" i="34"/>
  <c r="Z53" i="34"/>
  <c r="Z48" i="34"/>
  <c r="Z42" i="34"/>
  <c r="Z54" i="34"/>
  <c r="Z50" i="34"/>
  <c r="Z45" i="35"/>
  <c r="Z39" i="35"/>
  <c r="Z51" i="35"/>
  <c r="Z46" i="35"/>
  <c r="Z40" i="35"/>
  <c r="Z52" i="35"/>
  <c r="Z47" i="35"/>
  <c r="Z41" i="35"/>
  <c r="Z53" i="35"/>
  <c r="Z48" i="35"/>
  <c r="Z42" i="35"/>
  <c r="Z54" i="35"/>
  <c r="Z50" i="35"/>
  <c r="Z45" i="36"/>
  <c r="Z39" i="36"/>
  <c r="Z51" i="36"/>
  <c r="Z46" i="36"/>
  <c r="Z40" i="36"/>
  <c r="Z52" i="36"/>
  <c r="Z47" i="36"/>
  <c r="Z41" i="36"/>
  <c r="Z53" i="36"/>
  <c r="Z48" i="36"/>
  <c r="Z42" i="36"/>
  <c r="Z54" i="36"/>
  <c r="Z50" i="36"/>
  <c r="Z50" i="40"/>
  <c r="AA45" i="34"/>
  <c r="AA39" i="34"/>
  <c r="AA51" i="34"/>
  <c r="AA46" i="34"/>
  <c r="AA40" i="34"/>
  <c r="AA52" i="34"/>
  <c r="AA47" i="34"/>
  <c r="AA41" i="34"/>
  <c r="AA53" i="34"/>
  <c r="AA48" i="34"/>
  <c r="AA42" i="34"/>
  <c r="AA54" i="34"/>
  <c r="AA50" i="34"/>
  <c r="AA45" i="35"/>
  <c r="AA39" i="35"/>
  <c r="AA51" i="35"/>
  <c r="AA46" i="35"/>
  <c r="AA40" i="35"/>
  <c r="AA52" i="35"/>
  <c r="AA47" i="35"/>
  <c r="AA41" i="35"/>
  <c r="AA53" i="35"/>
  <c r="AA48" i="35"/>
  <c r="AA42" i="35"/>
  <c r="AA54" i="35"/>
  <c r="AA50" i="35"/>
  <c r="AA45" i="36"/>
  <c r="AA39" i="36"/>
  <c r="AA51" i="36"/>
  <c r="AA46" i="36"/>
  <c r="AA40" i="36"/>
  <c r="AA52" i="36"/>
  <c r="AA47" i="36"/>
  <c r="AA41" i="36"/>
  <c r="AA53" i="36"/>
  <c r="AA48" i="36"/>
  <c r="AA42" i="36"/>
  <c r="AA54" i="36"/>
  <c r="AA50" i="36"/>
  <c r="AA50" i="40"/>
  <c r="AB45" i="34"/>
  <c r="AB39" i="34"/>
  <c r="AB51" i="34"/>
  <c r="AB46" i="34"/>
  <c r="AB40" i="34"/>
  <c r="AB52" i="34"/>
  <c r="AB47" i="34"/>
  <c r="AB41" i="34"/>
  <c r="AB53" i="34"/>
  <c r="AB48" i="34"/>
  <c r="AB42" i="34"/>
  <c r="AB54" i="34"/>
  <c r="AB50" i="34"/>
  <c r="AB45" i="35"/>
  <c r="AB39" i="35"/>
  <c r="AB51" i="35"/>
  <c r="AB46" i="35"/>
  <c r="AB40" i="35"/>
  <c r="AB52" i="35"/>
  <c r="AB47" i="35"/>
  <c r="AB41" i="35"/>
  <c r="AB53" i="35"/>
  <c r="AB48" i="35"/>
  <c r="AB42" i="35"/>
  <c r="AB54" i="35"/>
  <c r="AB50" i="35"/>
  <c r="AB45" i="36"/>
  <c r="AB39" i="36"/>
  <c r="AB51" i="36"/>
  <c r="AB46" i="36"/>
  <c r="AB40" i="36"/>
  <c r="AB52" i="36"/>
  <c r="AB47" i="36"/>
  <c r="AB41" i="36"/>
  <c r="AB53" i="36"/>
  <c r="AB48" i="36"/>
  <c r="AB42" i="36"/>
  <c r="AB54" i="36"/>
  <c r="AB50" i="36"/>
  <c r="AB50" i="40"/>
  <c r="AC45" i="34"/>
  <c r="AC39" i="34"/>
  <c r="AC51" i="34"/>
  <c r="AC46" i="34"/>
  <c r="AC40" i="34"/>
  <c r="AC52" i="34"/>
  <c r="AC47" i="34"/>
  <c r="AC41" i="34"/>
  <c r="AC53" i="34"/>
  <c r="AC48" i="34"/>
  <c r="AC42" i="34"/>
  <c r="AC54" i="34"/>
  <c r="AC50" i="34"/>
  <c r="AC45" i="35"/>
  <c r="AC39" i="35"/>
  <c r="AC51" i="35"/>
  <c r="AC46" i="35"/>
  <c r="AC40" i="35"/>
  <c r="AC52" i="35"/>
  <c r="AC47" i="35"/>
  <c r="AC41" i="35"/>
  <c r="AC53" i="35"/>
  <c r="AC48" i="35"/>
  <c r="AC42" i="35"/>
  <c r="AC54" i="35"/>
  <c r="AC50" i="35"/>
  <c r="AC45" i="36"/>
  <c r="AC39" i="36"/>
  <c r="AC51" i="36"/>
  <c r="AC46" i="36"/>
  <c r="AC40" i="36"/>
  <c r="AC52" i="36"/>
  <c r="AC47" i="36"/>
  <c r="AC41" i="36"/>
  <c r="AC53" i="36"/>
  <c r="AC48" i="36"/>
  <c r="AC42" i="36"/>
  <c r="AC54" i="36"/>
  <c r="AC50" i="36"/>
  <c r="AC50" i="40"/>
  <c r="AD45" i="34"/>
  <c r="AD39" i="34"/>
  <c r="AD51" i="34"/>
  <c r="AD46" i="34"/>
  <c r="AD40" i="34"/>
  <c r="AD52" i="34"/>
  <c r="AD47" i="34"/>
  <c r="AD41" i="34"/>
  <c r="AD53" i="34"/>
  <c r="AD48" i="34"/>
  <c r="AD42" i="34"/>
  <c r="AD54" i="34"/>
  <c r="AD50" i="34"/>
  <c r="AD45" i="35"/>
  <c r="AD39" i="35"/>
  <c r="AD51" i="35"/>
  <c r="AD46" i="35"/>
  <c r="AD40" i="35"/>
  <c r="AD52" i="35"/>
  <c r="AD47" i="35"/>
  <c r="AD41" i="35"/>
  <c r="AD53" i="35"/>
  <c r="AD48" i="35"/>
  <c r="AD42" i="35"/>
  <c r="AD54" i="35"/>
  <c r="AD50" i="35"/>
  <c r="AD45" i="36"/>
  <c r="AD39" i="36"/>
  <c r="AD51" i="36"/>
  <c r="AD46" i="36"/>
  <c r="AD40" i="36"/>
  <c r="AD52" i="36"/>
  <c r="AD47" i="36"/>
  <c r="AD41" i="36"/>
  <c r="AD53" i="36"/>
  <c r="AD48" i="36"/>
  <c r="AD42" i="36"/>
  <c r="AD54" i="36"/>
  <c r="AD50" i="36"/>
  <c r="AD50" i="40"/>
  <c r="AE45" i="34"/>
  <c r="AE39" i="34"/>
  <c r="AE51" i="34"/>
  <c r="AE46" i="34"/>
  <c r="AE40" i="34"/>
  <c r="AE52" i="34"/>
  <c r="AE47" i="34"/>
  <c r="AE41" i="34"/>
  <c r="AE53" i="34"/>
  <c r="AE48" i="34"/>
  <c r="AE42" i="34"/>
  <c r="AE54" i="34"/>
  <c r="AE50" i="34"/>
  <c r="AE45" i="35"/>
  <c r="AE39" i="35"/>
  <c r="AE51" i="35"/>
  <c r="AE46" i="35"/>
  <c r="AE40" i="35"/>
  <c r="AE52" i="35"/>
  <c r="AE47" i="35"/>
  <c r="AE41" i="35"/>
  <c r="AE53" i="35"/>
  <c r="AE48" i="35"/>
  <c r="AE42" i="35"/>
  <c r="AE54" i="35"/>
  <c r="AE50" i="35"/>
  <c r="AE45" i="36"/>
  <c r="AE39" i="36"/>
  <c r="AE51" i="36"/>
  <c r="AE46" i="36"/>
  <c r="AE40" i="36"/>
  <c r="AE52" i="36"/>
  <c r="AE47" i="36"/>
  <c r="AE41" i="36"/>
  <c r="AE53" i="36"/>
  <c r="AE48" i="36"/>
  <c r="AE42" i="36"/>
  <c r="AE54" i="36"/>
  <c r="AE50" i="36"/>
  <c r="AE50" i="40"/>
  <c r="AF45" i="34"/>
  <c r="AF39" i="34"/>
  <c r="AF51" i="34"/>
  <c r="AF46" i="34"/>
  <c r="AF40" i="34"/>
  <c r="AF52" i="34"/>
  <c r="AF47" i="34"/>
  <c r="AF41" i="34"/>
  <c r="AF53" i="34"/>
  <c r="AF48" i="34"/>
  <c r="AF42" i="34"/>
  <c r="AF54" i="34"/>
  <c r="AF50" i="34"/>
  <c r="AF45" i="35"/>
  <c r="AF39" i="35"/>
  <c r="AF51" i="35"/>
  <c r="AF46" i="35"/>
  <c r="AF40" i="35"/>
  <c r="AF52" i="35"/>
  <c r="AF47" i="35"/>
  <c r="AF41" i="35"/>
  <c r="AF53" i="35"/>
  <c r="AF48" i="35"/>
  <c r="AF42" i="35"/>
  <c r="AF54" i="35"/>
  <c r="AF50" i="35"/>
  <c r="AF45" i="36"/>
  <c r="AF39" i="36"/>
  <c r="AF51" i="36"/>
  <c r="AF46" i="36"/>
  <c r="AF40" i="36"/>
  <c r="AF52" i="36"/>
  <c r="AF47" i="36"/>
  <c r="AF41" i="36"/>
  <c r="AF53" i="36"/>
  <c r="AF48" i="36"/>
  <c r="AF42" i="36"/>
  <c r="AF54" i="36"/>
  <c r="AF50" i="36"/>
  <c r="AF50" i="40"/>
  <c r="H87" i="40"/>
  <c r="H7" i="39"/>
  <c r="I5" i="14"/>
  <c r="I6" i="14"/>
  <c r="I7" i="14"/>
  <c r="I8" i="14"/>
  <c r="H28" i="39"/>
  <c r="I12" i="14"/>
  <c r="H31" i="39"/>
  <c r="I13" i="14"/>
  <c r="H89" i="38"/>
  <c r="H35" i="39"/>
  <c r="H34" i="39"/>
  <c r="I14" i="14"/>
  <c r="I11" i="14"/>
  <c r="AF80" i="40"/>
  <c r="H88" i="40"/>
  <c r="H9" i="39"/>
  <c r="G6" i="41"/>
  <c r="I20" i="14"/>
  <c r="G7" i="41"/>
  <c r="I21" i="14"/>
  <c r="I22" i="14"/>
  <c r="I26" i="14"/>
  <c r="I27" i="14"/>
  <c r="D9" i="23"/>
  <c r="F13" i="23"/>
  <c r="I34" i="14"/>
  <c r="I39" i="14"/>
  <c r="I37" i="14"/>
  <c r="I38" i="14"/>
  <c r="AG45" i="34"/>
  <c r="AG39" i="34"/>
  <c r="AG51" i="34"/>
  <c r="AG46" i="34"/>
  <c r="AG40" i="34"/>
  <c r="AG52" i="34"/>
  <c r="AG47" i="34"/>
  <c r="AG41" i="34"/>
  <c r="AG53" i="34"/>
  <c r="AG48" i="34"/>
  <c r="AG42" i="34"/>
  <c r="AG54" i="34"/>
  <c r="AG50" i="34"/>
  <c r="AG45" i="35"/>
  <c r="AG39" i="35"/>
  <c r="AG51" i="35"/>
  <c r="AG46" i="35"/>
  <c r="AG40" i="35"/>
  <c r="AG52" i="35"/>
  <c r="AG47" i="35"/>
  <c r="AG41" i="35"/>
  <c r="AG53" i="35"/>
  <c r="AG48" i="35"/>
  <c r="AG42" i="35"/>
  <c r="AG54" i="35"/>
  <c r="AG50" i="35"/>
  <c r="AG45" i="36"/>
  <c r="AG39" i="36"/>
  <c r="AG51" i="36"/>
  <c r="AG46" i="36"/>
  <c r="AG40" i="36"/>
  <c r="AG52" i="36"/>
  <c r="AG47" i="36"/>
  <c r="AG41" i="36"/>
  <c r="AG53" i="36"/>
  <c r="AG48" i="36"/>
  <c r="AG42" i="36"/>
  <c r="AG54" i="36"/>
  <c r="AG50" i="36"/>
  <c r="AG50" i="40"/>
  <c r="AH45" i="34"/>
  <c r="AH39" i="34"/>
  <c r="AH51" i="34"/>
  <c r="AH46" i="34"/>
  <c r="AH40" i="34"/>
  <c r="AH52" i="34"/>
  <c r="AH47" i="34"/>
  <c r="AH41" i="34"/>
  <c r="AH53" i="34"/>
  <c r="AH48" i="34"/>
  <c r="AH42" i="34"/>
  <c r="AH54" i="34"/>
  <c r="AH50" i="34"/>
  <c r="AH45" i="35"/>
  <c r="AH39" i="35"/>
  <c r="AH51" i="35"/>
  <c r="AH46" i="35"/>
  <c r="AH40" i="35"/>
  <c r="AH52" i="35"/>
  <c r="AH47" i="35"/>
  <c r="AH41" i="35"/>
  <c r="AH53" i="35"/>
  <c r="AH48" i="35"/>
  <c r="AH42" i="35"/>
  <c r="AH54" i="35"/>
  <c r="AH50" i="35"/>
  <c r="AH45" i="36"/>
  <c r="AH39" i="36"/>
  <c r="AH51" i="36"/>
  <c r="AH46" i="36"/>
  <c r="AH40" i="36"/>
  <c r="AH52" i="36"/>
  <c r="AH47" i="36"/>
  <c r="AH41" i="36"/>
  <c r="AH53" i="36"/>
  <c r="AH48" i="36"/>
  <c r="AH42" i="36"/>
  <c r="AH54" i="36"/>
  <c r="AH50" i="36"/>
  <c r="AH50" i="40"/>
  <c r="AI45" i="34"/>
  <c r="AI39" i="34"/>
  <c r="AI51" i="34"/>
  <c r="AI46" i="34"/>
  <c r="AI40" i="34"/>
  <c r="AI52" i="34"/>
  <c r="AI47" i="34"/>
  <c r="AI41" i="34"/>
  <c r="AI53" i="34"/>
  <c r="AI48" i="34"/>
  <c r="AI42" i="34"/>
  <c r="AI54" i="34"/>
  <c r="AI50" i="34"/>
  <c r="AI45" i="35"/>
  <c r="AI39" i="35"/>
  <c r="AI51" i="35"/>
  <c r="AI46" i="35"/>
  <c r="AI40" i="35"/>
  <c r="AI52" i="35"/>
  <c r="AI47" i="35"/>
  <c r="AI41" i="35"/>
  <c r="AI53" i="35"/>
  <c r="AI48" i="35"/>
  <c r="AI42" i="35"/>
  <c r="AI54" i="35"/>
  <c r="AI50" i="35"/>
  <c r="AI45" i="36"/>
  <c r="AI39" i="36"/>
  <c r="AI51" i="36"/>
  <c r="AI46" i="36"/>
  <c r="AI40" i="36"/>
  <c r="AI52" i="36"/>
  <c r="AI47" i="36"/>
  <c r="AI41" i="36"/>
  <c r="AI53" i="36"/>
  <c r="AI48" i="36"/>
  <c r="AI42" i="36"/>
  <c r="AI54" i="36"/>
  <c r="AI50" i="36"/>
  <c r="AI50" i="40"/>
  <c r="AJ45" i="34"/>
  <c r="AJ39" i="34"/>
  <c r="AJ51" i="34"/>
  <c r="AJ46" i="34"/>
  <c r="AJ40" i="34"/>
  <c r="AJ52" i="34"/>
  <c r="AJ47" i="34"/>
  <c r="AJ41" i="34"/>
  <c r="AJ53" i="34"/>
  <c r="AJ48" i="34"/>
  <c r="AJ42" i="34"/>
  <c r="AJ54" i="34"/>
  <c r="AJ50" i="34"/>
  <c r="AJ45" i="35"/>
  <c r="AJ39" i="35"/>
  <c r="AJ51" i="35"/>
  <c r="AJ46" i="35"/>
  <c r="AJ40" i="35"/>
  <c r="AJ52" i="35"/>
  <c r="AJ47" i="35"/>
  <c r="AJ41" i="35"/>
  <c r="AJ53" i="35"/>
  <c r="AJ48" i="35"/>
  <c r="AJ42" i="35"/>
  <c r="AJ54" i="35"/>
  <c r="AJ50" i="35"/>
  <c r="AJ45" i="36"/>
  <c r="AJ39" i="36"/>
  <c r="AJ51" i="36"/>
  <c r="AJ46" i="36"/>
  <c r="AJ40" i="36"/>
  <c r="AJ52" i="36"/>
  <c r="AJ47" i="36"/>
  <c r="AJ41" i="36"/>
  <c r="AJ53" i="36"/>
  <c r="AJ48" i="36"/>
  <c r="AJ42" i="36"/>
  <c r="AJ54" i="36"/>
  <c r="AJ50" i="36"/>
  <c r="AJ50" i="40"/>
  <c r="AK45" i="34"/>
  <c r="AK39" i="34"/>
  <c r="AK51" i="34"/>
  <c r="AK46" i="34"/>
  <c r="AK40" i="34"/>
  <c r="AK52" i="34"/>
  <c r="AK47" i="34"/>
  <c r="AK41" i="34"/>
  <c r="AK53" i="34"/>
  <c r="AK48" i="34"/>
  <c r="AK42" i="34"/>
  <c r="AK54" i="34"/>
  <c r="AK50" i="34"/>
  <c r="AK45" i="35"/>
  <c r="AK39" i="35"/>
  <c r="AK51" i="35"/>
  <c r="AK46" i="35"/>
  <c r="AK40" i="35"/>
  <c r="AK52" i="35"/>
  <c r="AK47" i="35"/>
  <c r="AK41" i="35"/>
  <c r="AK53" i="35"/>
  <c r="AK48" i="35"/>
  <c r="AK42" i="35"/>
  <c r="AK54" i="35"/>
  <c r="AK50" i="35"/>
  <c r="AK45" i="36"/>
  <c r="AK39" i="36"/>
  <c r="AK51" i="36"/>
  <c r="AK46" i="36"/>
  <c r="AK40" i="36"/>
  <c r="AK52" i="36"/>
  <c r="AK47" i="36"/>
  <c r="AK41" i="36"/>
  <c r="AK53" i="36"/>
  <c r="AK48" i="36"/>
  <c r="AK42" i="36"/>
  <c r="AK54" i="36"/>
  <c r="AK50" i="36"/>
  <c r="AK50" i="40"/>
  <c r="AL45" i="34"/>
  <c r="AL39" i="34"/>
  <c r="AL51" i="34"/>
  <c r="AL46" i="34"/>
  <c r="AL40" i="34"/>
  <c r="AL52" i="34"/>
  <c r="AL47" i="34"/>
  <c r="AL41" i="34"/>
  <c r="AL53" i="34"/>
  <c r="AL48" i="34"/>
  <c r="AL42" i="34"/>
  <c r="AL54" i="34"/>
  <c r="AL50" i="34"/>
  <c r="AL45" i="35"/>
  <c r="AL39" i="35"/>
  <c r="AL51" i="35"/>
  <c r="AL46" i="35"/>
  <c r="AL40" i="35"/>
  <c r="AL52" i="35"/>
  <c r="AL47" i="35"/>
  <c r="AL41" i="35"/>
  <c r="AL53" i="35"/>
  <c r="AL48" i="35"/>
  <c r="AL42" i="35"/>
  <c r="AL54" i="35"/>
  <c r="AL50" i="35"/>
  <c r="AL45" i="36"/>
  <c r="AL39" i="36"/>
  <c r="AL51" i="36"/>
  <c r="AL46" i="36"/>
  <c r="AL40" i="36"/>
  <c r="AL52" i="36"/>
  <c r="AL47" i="36"/>
  <c r="AL41" i="36"/>
  <c r="AL53" i="36"/>
  <c r="AL48" i="36"/>
  <c r="AL42" i="36"/>
  <c r="AL54" i="36"/>
  <c r="AL50" i="36"/>
  <c r="AL50" i="40"/>
  <c r="AM45" i="34"/>
  <c r="AM39" i="34"/>
  <c r="AM51" i="34"/>
  <c r="AM46" i="34"/>
  <c r="AM40" i="34"/>
  <c r="AM52" i="34"/>
  <c r="AM47" i="34"/>
  <c r="AM41" i="34"/>
  <c r="AM53" i="34"/>
  <c r="AM48" i="34"/>
  <c r="AM42" i="34"/>
  <c r="AM54" i="34"/>
  <c r="AM50" i="34"/>
  <c r="AM45" i="35"/>
  <c r="AM39" i="35"/>
  <c r="AM51" i="35"/>
  <c r="AM46" i="35"/>
  <c r="AM40" i="35"/>
  <c r="AM52" i="35"/>
  <c r="AM47" i="35"/>
  <c r="AM41" i="35"/>
  <c r="AM53" i="35"/>
  <c r="AM48" i="35"/>
  <c r="AM42" i="35"/>
  <c r="AM54" i="35"/>
  <c r="AM50" i="35"/>
  <c r="AM45" i="36"/>
  <c r="AM39" i="36"/>
  <c r="AM51" i="36"/>
  <c r="AM46" i="36"/>
  <c r="AM40" i="36"/>
  <c r="AM52" i="36"/>
  <c r="AM47" i="36"/>
  <c r="AM41" i="36"/>
  <c r="AM53" i="36"/>
  <c r="AM48" i="36"/>
  <c r="AM42" i="36"/>
  <c r="AM54" i="36"/>
  <c r="AM50" i="36"/>
  <c r="AM50" i="40"/>
  <c r="AN45" i="34"/>
  <c r="AN39" i="34"/>
  <c r="AN51" i="34"/>
  <c r="AN46" i="34"/>
  <c r="AN40" i="34"/>
  <c r="AN52" i="34"/>
  <c r="AN47" i="34"/>
  <c r="AN41" i="34"/>
  <c r="AN53" i="34"/>
  <c r="AN48" i="34"/>
  <c r="AN42" i="34"/>
  <c r="AN54" i="34"/>
  <c r="AN50" i="34"/>
  <c r="AN45" i="35"/>
  <c r="AN39" i="35"/>
  <c r="AN51" i="35"/>
  <c r="AN46" i="35"/>
  <c r="AN40" i="35"/>
  <c r="AN52" i="35"/>
  <c r="AN47" i="35"/>
  <c r="AN41" i="35"/>
  <c r="AN53" i="35"/>
  <c r="AN48" i="35"/>
  <c r="AN42" i="35"/>
  <c r="AN54" i="35"/>
  <c r="AN50" i="35"/>
  <c r="AN45" i="36"/>
  <c r="AN39" i="36"/>
  <c r="AN51" i="36"/>
  <c r="AN46" i="36"/>
  <c r="AN40" i="36"/>
  <c r="AN52" i="36"/>
  <c r="AN47" i="36"/>
  <c r="AN41" i="36"/>
  <c r="AN53" i="36"/>
  <c r="AN48" i="36"/>
  <c r="AN42" i="36"/>
  <c r="AN54" i="36"/>
  <c r="AN50" i="36"/>
  <c r="AN50" i="40"/>
  <c r="AO45" i="34"/>
  <c r="AO39" i="34"/>
  <c r="AO51" i="34"/>
  <c r="AO46" i="34"/>
  <c r="AO40" i="34"/>
  <c r="AO52" i="34"/>
  <c r="AO47" i="34"/>
  <c r="AO41" i="34"/>
  <c r="AO53" i="34"/>
  <c r="AO48" i="34"/>
  <c r="AO42" i="34"/>
  <c r="AO54" i="34"/>
  <c r="AO50" i="34"/>
  <c r="AO45" i="35"/>
  <c r="AO39" i="35"/>
  <c r="AO51" i="35"/>
  <c r="AO46" i="35"/>
  <c r="AO40" i="35"/>
  <c r="AO52" i="35"/>
  <c r="AO47" i="35"/>
  <c r="AO41" i="35"/>
  <c r="AO53" i="35"/>
  <c r="AO48" i="35"/>
  <c r="AO42" i="35"/>
  <c r="AO54" i="35"/>
  <c r="AO50" i="35"/>
  <c r="AO45" i="36"/>
  <c r="AO39" i="36"/>
  <c r="AO51" i="36"/>
  <c r="AO46" i="36"/>
  <c r="AO40" i="36"/>
  <c r="AO52" i="36"/>
  <c r="AO47" i="36"/>
  <c r="AO41" i="36"/>
  <c r="AO53" i="36"/>
  <c r="AO48" i="36"/>
  <c r="AO42" i="36"/>
  <c r="AO54" i="36"/>
  <c r="AO50" i="36"/>
  <c r="AO50" i="40"/>
  <c r="AP45" i="34"/>
  <c r="AP39" i="34"/>
  <c r="AP51" i="34"/>
  <c r="AP46" i="34"/>
  <c r="AP40" i="34"/>
  <c r="AP52" i="34"/>
  <c r="AP47" i="34"/>
  <c r="AP41" i="34"/>
  <c r="AP53" i="34"/>
  <c r="AP48" i="34"/>
  <c r="AP42" i="34"/>
  <c r="AP54" i="34"/>
  <c r="AP50" i="34"/>
  <c r="AP45" i="35"/>
  <c r="AP39" i="35"/>
  <c r="AP51" i="35"/>
  <c r="AP46" i="35"/>
  <c r="AP40" i="35"/>
  <c r="AP52" i="35"/>
  <c r="AP47" i="35"/>
  <c r="AP41" i="35"/>
  <c r="AP53" i="35"/>
  <c r="AP48" i="35"/>
  <c r="AP42" i="35"/>
  <c r="AP54" i="35"/>
  <c r="AP50" i="35"/>
  <c r="AP45" i="36"/>
  <c r="AP39" i="36"/>
  <c r="AP51" i="36"/>
  <c r="AP46" i="36"/>
  <c r="AP40" i="36"/>
  <c r="AP52" i="36"/>
  <c r="AP47" i="36"/>
  <c r="AP41" i="36"/>
  <c r="AP53" i="36"/>
  <c r="AP48" i="36"/>
  <c r="AP42" i="36"/>
  <c r="AP54" i="36"/>
  <c r="AP50" i="36"/>
  <c r="AP50" i="40"/>
  <c r="AQ45" i="34"/>
  <c r="AQ39" i="34"/>
  <c r="AQ51" i="34"/>
  <c r="AQ46" i="34"/>
  <c r="AQ40" i="34"/>
  <c r="AQ52" i="34"/>
  <c r="AQ47" i="34"/>
  <c r="AQ41" i="34"/>
  <c r="AQ53" i="34"/>
  <c r="AQ48" i="34"/>
  <c r="AQ42" i="34"/>
  <c r="AQ54" i="34"/>
  <c r="AQ50" i="34"/>
  <c r="AQ45" i="35"/>
  <c r="AQ39" i="35"/>
  <c r="AQ51" i="35"/>
  <c r="AQ46" i="35"/>
  <c r="AQ40" i="35"/>
  <c r="AQ52" i="35"/>
  <c r="AQ47" i="35"/>
  <c r="AQ41" i="35"/>
  <c r="AQ53" i="35"/>
  <c r="AQ48" i="35"/>
  <c r="AQ42" i="35"/>
  <c r="AQ54" i="35"/>
  <c r="AQ50" i="35"/>
  <c r="AQ45" i="36"/>
  <c r="AQ39" i="36"/>
  <c r="AQ51" i="36"/>
  <c r="AQ46" i="36"/>
  <c r="AQ40" i="36"/>
  <c r="AQ52" i="36"/>
  <c r="AQ47" i="36"/>
  <c r="AQ41" i="36"/>
  <c r="AQ53" i="36"/>
  <c r="AQ48" i="36"/>
  <c r="AQ42" i="36"/>
  <c r="AQ54" i="36"/>
  <c r="AQ50" i="36"/>
  <c r="AQ50" i="40"/>
  <c r="AR45" i="34"/>
  <c r="AR39" i="34"/>
  <c r="AR51" i="34"/>
  <c r="AR46" i="34"/>
  <c r="AR40" i="34"/>
  <c r="AR52" i="34"/>
  <c r="AR47" i="34"/>
  <c r="AR41" i="34"/>
  <c r="AR53" i="34"/>
  <c r="AR48" i="34"/>
  <c r="AR42" i="34"/>
  <c r="AR54" i="34"/>
  <c r="AR50" i="34"/>
  <c r="AR45" i="35"/>
  <c r="AR39" i="35"/>
  <c r="AR51" i="35"/>
  <c r="AR46" i="35"/>
  <c r="AR40" i="35"/>
  <c r="AR52" i="35"/>
  <c r="AR47" i="35"/>
  <c r="AR41" i="35"/>
  <c r="AR53" i="35"/>
  <c r="AR48" i="35"/>
  <c r="AR42" i="35"/>
  <c r="AR54" i="35"/>
  <c r="AR50" i="35"/>
  <c r="AR45" i="36"/>
  <c r="AR39" i="36"/>
  <c r="AR51" i="36"/>
  <c r="AR46" i="36"/>
  <c r="AR40" i="36"/>
  <c r="AR52" i="36"/>
  <c r="AR47" i="36"/>
  <c r="AR41" i="36"/>
  <c r="AR53" i="36"/>
  <c r="AR48" i="36"/>
  <c r="AR42" i="36"/>
  <c r="AR54" i="36"/>
  <c r="AR50" i="36"/>
  <c r="AR50" i="40"/>
  <c r="J87" i="40"/>
  <c r="J7" i="39"/>
  <c r="K5" i="14"/>
  <c r="K6" i="14"/>
  <c r="K7" i="14"/>
  <c r="K8" i="14"/>
  <c r="J28" i="39"/>
  <c r="K12" i="14"/>
  <c r="J31" i="39"/>
  <c r="K13" i="14"/>
  <c r="J89" i="38"/>
  <c r="J35" i="39"/>
  <c r="J34" i="39"/>
  <c r="K14" i="14"/>
  <c r="K11" i="14"/>
  <c r="K10" i="14"/>
  <c r="K16" i="14" s="1"/>
  <c r="AR80" i="40"/>
  <c r="J88" i="40"/>
  <c r="J9" i="39"/>
  <c r="I6" i="41"/>
  <c r="K20" i="14"/>
  <c r="I7" i="41"/>
  <c r="K21" i="14"/>
  <c r="K22" i="14"/>
  <c r="K26" i="14"/>
  <c r="K27" i="14"/>
  <c r="F9" i="23"/>
  <c r="H13" i="23"/>
  <c r="K34" i="14"/>
  <c r="K39" i="14"/>
  <c r="K37" i="14"/>
  <c r="K38" i="14"/>
  <c r="AS45" i="34"/>
  <c r="AS39" i="34"/>
  <c r="AS51" i="34"/>
  <c r="AS46" i="34"/>
  <c r="AS40" i="34"/>
  <c r="AS52" i="34"/>
  <c r="AS47" i="34"/>
  <c r="AS41" i="34"/>
  <c r="AS53" i="34"/>
  <c r="AS48" i="34"/>
  <c r="AS42" i="34"/>
  <c r="AS54" i="34"/>
  <c r="AS50" i="34"/>
  <c r="AS45" i="35"/>
  <c r="AS39" i="35"/>
  <c r="AS51" i="35"/>
  <c r="AS46" i="35"/>
  <c r="AS40" i="35"/>
  <c r="AS52" i="35"/>
  <c r="AS47" i="35"/>
  <c r="AS41" i="35"/>
  <c r="AS53" i="35"/>
  <c r="AS48" i="35"/>
  <c r="AS42" i="35"/>
  <c r="AS54" i="35"/>
  <c r="AS50" i="35"/>
  <c r="AS45" i="36"/>
  <c r="AS39" i="36"/>
  <c r="AS51" i="36"/>
  <c r="AS46" i="36"/>
  <c r="AS40" i="36"/>
  <c r="AS52" i="36"/>
  <c r="AS47" i="36"/>
  <c r="AS41" i="36"/>
  <c r="AS53" i="36"/>
  <c r="AS48" i="36"/>
  <c r="AS42" i="36"/>
  <c r="AS54" i="36"/>
  <c r="AS50" i="36"/>
  <c r="AS50" i="40"/>
  <c r="AT45" i="34"/>
  <c r="AT39" i="34"/>
  <c r="AT51" i="34"/>
  <c r="AT46" i="34"/>
  <c r="AT40" i="34"/>
  <c r="AT52" i="34"/>
  <c r="AT47" i="34"/>
  <c r="AT41" i="34"/>
  <c r="AT53" i="34"/>
  <c r="AT48" i="34"/>
  <c r="AT42" i="34"/>
  <c r="AT54" i="34"/>
  <c r="AT50" i="34"/>
  <c r="AT45" i="35"/>
  <c r="AT39" i="35"/>
  <c r="AT51" i="35"/>
  <c r="AT46" i="35"/>
  <c r="AT40" i="35"/>
  <c r="AT52" i="35"/>
  <c r="AT47" i="35"/>
  <c r="AT41" i="35"/>
  <c r="AT53" i="35"/>
  <c r="AT48" i="35"/>
  <c r="AT42" i="35"/>
  <c r="AT54" i="35"/>
  <c r="AT50" i="35"/>
  <c r="AT45" i="36"/>
  <c r="AT39" i="36"/>
  <c r="AT51" i="36"/>
  <c r="AT46" i="36"/>
  <c r="AT40" i="36"/>
  <c r="AT52" i="36"/>
  <c r="AT47" i="36"/>
  <c r="AT41" i="36"/>
  <c r="AT53" i="36"/>
  <c r="AT48" i="36"/>
  <c r="AT42" i="36"/>
  <c r="AT54" i="36"/>
  <c r="AT50" i="36"/>
  <c r="AT50" i="40"/>
  <c r="AU45" i="34"/>
  <c r="AU39" i="34"/>
  <c r="AU51" i="34"/>
  <c r="AU46" i="34"/>
  <c r="AU40" i="34"/>
  <c r="AU52" i="34"/>
  <c r="AU47" i="34"/>
  <c r="AU41" i="34"/>
  <c r="AU53" i="34"/>
  <c r="AU48" i="34"/>
  <c r="AU42" i="34"/>
  <c r="AU54" i="34"/>
  <c r="AU50" i="34"/>
  <c r="AU45" i="35"/>
  <c r="AU39" i="35"/>
  <c r="AU51" i="35"/>
  <c r="AU46" i="35"/>
  <c r="AU40" i="35"/>
  <c r="AU52" i="35"/>
  <c r="AU47" i="35"/>
  <c r="AU41" i="35"/>
  <c r="AU53" i="35"/>
  <c r="AU48" i="35"/>
  <c r="AU42" i="35"/>
  <c r="AU54" i="35"/>
  <c r="AU50" i="35"/>
  <c r="AU45" i="36"/>
  <c r="AU39" i="36"/>
  <c r="AU51" i="36"/>
  <c r="AU46" i="36"/>
  <c r="AU40" i="36"/>
  <c r="AU52" i="36"/>
  <c r="AU47" i="36"/>
  <c r="AU41" i="36"/>
  <c r="AU53" i="36"/>
  <c r="AU48" i="36"/>
  <c r="AU42" i="36"/>
  <c r="AU54" i="36"/>
  <c r="AU50" i="36"/>
  <c r="AU50" i="40"/>
  <c r="AV45" i="34"/>
  <c r="AV39" i="34"/>
  <c r="AV51" i="34"/>
  <c r="AV46" i="34"/>
  <c r="AV40" i="34"/>
  <c r="AV52" i="34"/>
  <c r="AV47" i="34"/>
  <c r="AV41" i="34"/>
  <c r="AV53" i="34"/>
  <c r="AV48" i="34"/>
  <c r="AV42" i="34"/>
  <c r="AV54" i="34"/>
  <c r="AV50" i="34"/>
  <c r="AV45" i="35"/>
  <c r="AV39" i="35"/>
  <c r="AV51" i="35"/>
  <c r="AV46" i="35"/>
  <c r="AV40" i="35"/>
  <c r="AV52" i="35"/>
  <c r="AV47" i="35"/>
  <c r="AV41" i="35"/>
  <c r="AV53" i="35"/>
  <c r="AV48" i="35"/>
  <c r="AV42" i="35"/>
  <c r="AV54" i="35"/>
  <c r="AV50" i="35"/>
  <c r="AV45" i="36"/>
  <c r="AV39" i="36"/>
  <c r="AV51" i="36"/>
  <c r="AV46" i="36"/>
  <c r="AV40" i="36"/>
  <c r="AV52" i="36"/>
  <c r="AV47" i="36"/>
  <c r="AV41" i="36"/>
  <c r="AV53" i="36"/>
  <c r="AV48" i="36"/>
  <c r="AV42" i="36"/>
  <c r="AV54" i="36"/>
  <c r="AV50" i="36"/>
  <c r="AV50" i="40"/>
  <c r="AW45" i="34"/>
  <c r="AW39" i="34"/>
  <c r="AW51" i="34"/>
  <c r="AW46" i="34"/>
  <c r="AW40" i="34"/>
  <c r="AW52" i="34"/>
  <c r="AW47" i="34"/>
  <c r="AW41" i="34"/>
  <c r="AW53" i="34"/>
  <c r="AW48" i="34"/>
  <c r="AW42" i="34"/>
  <c r="AW54" i="34"/>
  <c r="AW50" i="34"/>
  <c r="AW45" i="35"/>
  <c r="AW39" i="35"/>
  <c r="AW51" i="35"/>
  <c r="AW46" i="35"/>
  <c r="AW40" i="35"/>
  <c r="AW52" i="35"/>
  <c r="AW47" i="35"/>
  <c r="AW41" i="35"/>
  <c r="AW53" i="35"/>
  <c r="AW48" i="35"/>
  <c r="AW42" i="35"/>
  <c r="AW54" i="35"/>
  <c r="AW50" i="35"/>
  <c r="AW45" i="36"/>
  <c r="AW39" i="36"/>
  <c r="AW51" i="36"/>
  <c r="AW46" i="36"/>
  <c r="AW40" i="36"/>
  <c r="AW52" i="36"/>
  <c r="AW47" i="36"/>
  <c r="AW41" i="36"/>
  <c r="AW53" i="36"/>
  <c r="AW48" i="36"/>
  <c r="AW42" i="36"/>
  <c r="AW54" i="36"/>
  <c r="AW50" i="36"/>
  <c r="AW50" i="40"/>
  <c r="AX45" i="34"/>
  <c r="AX39" i="34"/>
  <c r="AX51" i="34"/>
  <c r="AX46" i="34"/>
  <c r="AX40" i="34"/>
  <c r="AX52" i="34"/>
  <c r="AX47" i="34"/>
  <c r="AX41" i="34"/>
  <c r="AX53" i="34"/>
  <c r="AX48" i="34"/>
  <c r="AX42" i="34"/>
  <c r="AX54" i="34"/>
  <c r="AX50" i="34"/>
  <c r="AX45" i="35"/>
  <c r="AX39" i="35"/>
  <c r="AX51" i="35"/>
  <c r="AX46" i="35"/>
  <c r="AX40" i="35"/>
  <c r="AX52" i="35"/>
  <c r="AX47" i="35"/>
  <c r="AX41" i="35"/>
  <c r="AX53" i="35"/>
  <c r="AX48" i="35"/>
  <c r="AX42" i="35"/>
  <c r="AX54" i="35"/>
  <c r="AX50" i="35"/>
  <c r="AX45" i="36"/>
  <c r="AX39" i="36"/>
  <c r="AX51" i="36"/>
  <c r="AX46" i="36"/>
  <c r="AX40" i="36"/>
  <c r="AX52" i="36"/>
  <c r="AX47" i="36"/>
  <c r="AX41" i="36"/>
  <c r="AX53" i="36"/>
  <c r="AX48" i="36"/>
  <c r="AX42" i="36"/>
  <c r="AX54" i="36"/>
  <c r="AX50" i="36"/>
  <c r="AX50" i="40"/>
  <c r="AY45" i="34"/>
  <c r="AY39" i="34"/>
  <c r="AY51" i="34"/>
  <c r="AY46" i="34"/>
  <c r="AY40" i="34"/>
  <c r="AY52" i="34"/>
  <c r="AY47" i="34"/>
  <c r="AY41" i="34"/>
  <c r="AY53" i="34"/>
  <c r="AY48" i="34"/>
  <c r="AY42" i="34"/>
  <c r="AY54" i="34"/>
  <c r="AY50" i="34"/>
  <c r="AY45" i="35"/>
  <c r="AY39" i="35"/>
  <c r="AY51" i="35"/>
  <c r="AY46" i="35"/>
  <c r="AY40" i="35"/>
  <c r="AY52" i="35"/>
  <c r="AY47" i="35"/>
  <c r="AY41" i="35"/>
  <c r="AY53" i="35"/>
  <c r="AY48" i="35"/>
  <c r="AY42" i="35"/>
  <c r="AY54" i="35"/>
  <c r="AY50" i="35"/>
  <c r="AY45" i="36"/>
  <c r="AY39" i="36"/>
  <c r="AY51" i="36"/>
  <c r="AY46" i="36"/>
  <c r="AY40" i="36"/>
  <c r="AY52" i="36"/>
  <c r="AY47" i="36"/>
  <c r="AY41" i="36"/>
  <c r="AY53" i="36"/>
  <c r="AY48" i="36"/>
  <c r="AY42" i="36"/>
  <c r="AY54" i="36"/>
  <c r="AY50" i="36"/>
  <c r="AY50" i="40"/>
  <c r="AZ45" i="34"/>
  <c r="AZ39" i="34"/>
  <c r="AZ51" i="34"/>
  <c r="AZ46" i="34"/>
  <c r="AZ40" i="34"/>
  <c r="AZ52" i="34"/>
  <c r="AZ47" i="34"/>
  <c r="AZ41" i="34"/>
  <c r="AZ53" i="34"/>
  <c r="AZ48" i="34"/>
  <c r="AZ42" i="34"/>
  <c r="AZ54" i="34"/>
  <c r="AZ50" i="34"/>
  <c r="AZ45" i="35"/>
  <c r="AZ39" i="35"/>
  <c r="AZ51" i="35"/>
  <c r="AZ46" i="35"/>
  <c r="AZ40" i="35"/>
  <c r="AZ52" i="35"/>
  <c r="AZ47" i="35"/>
  <c r="AZ41" i="35"/>
  <c r="AZ53" i="35"/>
  <c r="AZ48" i="35"/>
  <c r="AZ42" i="35"/>
  <c r="AZ54" i="35"/>
  <c r="AZ50" i="35"/>
  <c r="AZ45" i="36"/>
  <c r="AZ39" i="36"/>
  <c r="AZ51" i="36"/>
  <c r="AZ46" i="36"/>
  <c r="AZ40" i="36"/>
  <c r="AZ52" i="36"/>
  <c r="AZ47" i="36"/>
  <c r="AZ41" i="36"/>
  <c r="AZ53" i="36"/>
  <c r="AZ48" i="36"/>
  <c r="AZ42" i="36"/>
  <c r="AZ54" i="36"/>
  <c r="AZ50" i="36"/>
  <c r="AZ50" i="40"/>
  <c r="BA45" i="34"/>
  <c r="BA39" i="34"/>
  <c r="BA51" i="34"/>
  <c r="BA46" i="34"/>
  <c r="BA40" i="34"/>
  <c r="BA52" i="34"/>
  <c r="BA47" i="34"/>
  <c r="BA41" i="34"/>
  <c r="BA53" i="34"/>
  <c r="BA48" i="34"/>
  <c r="BA42" i="34"/>
  <c r="BA54" i="34"/>
  <c r="BA50" i="34"/>
  <c r="BA45" i="35"/>
  <c r="BA39" i="35"/>
  <c r="BA51" i="35"/>
  <c r="BA46" i="35"/>
  <c r="BA40" i="35"/>
  <c r="BA52" i="35"/>
  <c r="BA47" i="35"/>
  <c r="BA41" i="35"/>
  <c r="BA53" i="35"/>
  <c r="BA48" i="35"/>
  <c r="BA42" i="35"/>
  <c r="BA54" i="35"/>
  <c r="BA50" i="35"/>
  <c r="BA45" i="36"/>
  <c r="BA39" i="36"/>
  <c r="BA51" i="36"/>
  <c r="BA46" i="36"/>
  <c r="BA40" i="36"/>
  <c r="BA52" i="36"/>
  <c r="BA47" i="36"/>
  <c r="BA41" i="36"/>
  <c r="BA53" i="36"/>
  <c r="BA48" i="36"/>
  <c r="BA42" i="36"/>
  <c r="BA54" i="36"/>
  <c r="BA50" i="36"/>
  <c r="BA50" i="40"/>
  <c r="BB45" i="34"/>
  <c r="BB39" i="34"/>
  <c r="BB51" i="34"/>
  <c r="BB46" i="34"/>
  <c r="BB40" i="34"/>
  <c r="BB52" i="34"/>
  <c r="BB47" i="34"/>
  <c r="BB41" i="34"/>
  <c r="BB53" i="34"/>
  <c r="BB48" i="34"/>
  <c r="BB42" i="34"/>
  <c r="BB54" i="34"/>
  <c r="BB50" i="34"/>
  <c r="BB45" i="35"/>
  <c r="BB39" i="35"/>
  <c r="BB51" i="35"/>
  <c r="BB46" i="35"/>
  <c r="BB40" i="35"/>
  <c r="BB52" i="35"/>
  <c r="BB47" i="35"/>
  <c r="BB41" i="35"/>
  <c r="BB53" i="35"/>
  <c r="BB48" i="35"/>
  <c r="BB42" i="35"/>
  <c r="BB54" i="35"/>
  <c r="BB50" i="35"/>
  <c r="BB45" i="36"/>
  <c r="BB39" i="36"/>
  <c r="BB51" i="36"/>
  <c r="BB46" i="36"/>
  <c r="BB40" i="36"/>
  <c r="BB52" i="36"/>
  <c r="BB47" i="36"/>
  <c r="BB41" i="36"/>
  <c r="BB53" i="36"/>
  <c r="BB48" i="36"/>
  <c r="BB42" i="36"/>
  <c r="BB54" i="36"/>
  <c r="BB50" i="36"/>
  <c r="BB50" i="40"/>
  <c r="BC45" i="34"/>
  <c r="BC39" i="34"/>
  <c r="BC51" i="34"/>
  <c r="BC46" i="34"/>
  <c r="BC40" i="34"/>
  <c r="BC52" i="34"/>
  <c r="BC47" i="34"/>
  <c r="BC41" i="34"/>
  <c r="BC53" i="34"/>
  <c r="BC48" i="34"/>
  <c r="BC42" i="34"/>
  <c r="BC54" i="34"/>
  <c r="BC50" i="34"/>
  <c r="BC45" i="35"/>
  <c r="BC39" i="35"/>
  <c r="BC51" i="35"/>
  <c r="BC46" i="35"/>
  <c r="BC40" i="35"/>
  <c r="BC52" i="35"/>
  <c r="BC47" i="35"/>
  <c r="BC41" i="35"/>
  <c r="BC53" i="35"/>
  <c r="BC48" i="35"/>
  <c r="BC42" i="35"/>
  <c r="BC54" i="35"/>
  <c r="BC50" i="35"/>
  <c r="BC45" i="36"/>
  <c r="BC39" i="36"/>
  <c r="BC51" i="36"/>
  <c r="BC46" i="36"/>
  <c r="BC40" i="36"/>
  <c r="BC52" i="36"/>
  <c r="BC47" i="36"/>
  <c r="BC41" i="36"/>
  <c r="BC53" i="36"/>
  <c r="BC48" i="36"/>
  <c r="BC42" i="36"/>
  <c r="BC54" i="36"/>
  <c r="BC50" i="36"/>
  <c r="BC50" i="40"/>
  <c r="BD45" i="34"/>
  <c r="BD39" i="34"/>
  <c r="BD51" i="34"/>
  <c r="BD46" i="34"/>
  <c r="BD40" i="34"/>
  <c r="BD52" i="34"/>
  <c r="BD47" i="34"/>
  <c r="BD41" i="34"/>
  <c r="BD53" i="34"/>
  <c r="BD48" i="34"/>
  <c r="BD42" i="34"/>
  <c r="BD54" i="34"/>
  <c r="BD50" i="34"/>
  <c r="BD45" i="35"/>
  <c r="BD39" i="35"/>
  <c r="BD51" i="35"/>
  <c r="BD46" i="35"/>
  <c r="BD40" i="35"/>
  <c r="BD52" i="35"/>
  <c r="BD47" i="35"/>
  <c r="BD41" i="35"/>
  <c r="BD53" i="35"/>
  <c r="BD48" i="35"/>
  <c r="BD42" i="35"/>
  <c r="BD54" i="35"/>
  <c r="BD50" i="35"/>
  <c r="BD45" i="36"/>
  <c r="BD39" i="36"/>
  <c r="BD51" i="36"/>
  <c r="BD46" i="36"/>
  <c r="BD40" i="36"/>
  <c r="BD52" i="36"/>
  <c r="BD47" i="36"/>
  <c r="BD41" i="36"/>
  <c r="BD53" i="36"/>
  <c r="BD48" i="36"/>
  <c r="BD42" i="36"/>
  <c r="BD54" i="36"/>
  <c r="BD50" i="36"/>
  <c r="BD50" i="40"/>
  <c r="L87" i="40"/>
  <c r="L7" i="39"/>
  <c r="M5" i="14"/>
  <c r="M6" i="14"/>
  <c r="M7" i="14"/>
  <c r="M8" i="14"/>
  <c r="L28" i="39"/>
  <c r="M12" i="14"/>
  <c r="L31" i="39"/>
  <c r="M13" i="14"/>
  <c r="AS6" i="38"/>
  <c r="AT6" i="38"/>
  <c r="AU6" i="38"/>
  <c r="AV6" i="38"/>
  <c r="AW6" i="38"/>
  <c r="AX6" i="38"/>
  <c r="AY6" i="38"/>
  <c r="AZ6" i="38"/>
  <c r="BA6" i="38"/>
  <c r="BB6" i="38"/>
  <c r="BC6" i="38"/>
  <c r="BD6" i="38"/>
  <c r="L89" i="38"/>
  <c r="L35" i="39"/>
  <c r="L34" i="39"/>
  <c r="M14" i="14"/>
  <c r="M11" i="14"/>
  <c r="M10" i="14"/>
  <c r="M16" i="14" s="1"/>
  <c r="BD80" i="40"/>
  <c r="L88" i="40"/>
  <c r="L9" i="39"/>
  <c r="K6" i="41"/>
  <c r="M20" i="14"/>
  <c r="K7" i="41"/>
  <c r="M21" i="14"/>
  <c r="M22" i="14"/>
  <c r="M26" i="14"/>
  <c r="M27" i="14"/>
  <c r="H9" i="23"/>
  <c r="J13" i="23"/>
  <c r="M34" i="14"/>
  <c r="M39" i="14"/>
  <c r="M37" i="14"/>
  <c r="M38" i="14"/>
  <c r="B31" i="15"/>
  <c r="B32" i="15"/>
  <c r="B30" i="15"/>
  <c r="C7" i="41"/>
  <c r="D28" i="39"/>
  <c r="H80" i="40"/>
  <c r="D88" i="40"/>
  <c r="D9" i="39"/>
  <c r="C6" i="41"/>
  <c r="F32" i="15"/>
  <c r="F31" i="15"/>
  <c r="F30" i="15"/>
  <c r="D6" i="41"/>
  <c r="F6" i="41"/>
  <c r="H6" i="41"/>
  <c r="J6" i="41"/>
  <c r="E29" i="39"/>
  <c r="G29" i="39"/>
  <c r="I29" i="39"/>
  <c r="K29" i="39"/>
  <c r="E35" i="39"/>
  <c r="E34" i="39"/>
  <c r="G35" i="39"/>
  <c r="G34" i="39"/>
  <c r="I35" i="39"/>
  <c r="I34" i="39"/>
  <c r="K35" i="39"/>
  <c r="K34" i="39"/>
  <c r="E32" i="39"/>
  <c r="E31" i="39"/>
  <c r="G32" i="39"/>
  <c r="G31" i="39"/>
  <c r="I32" i="39"/>
  <c r="I31" i="39"/>
  <c r="K32" i="39"/>
  <c r="K31" i="39"/>
  <c r="E28" i="39"/>
  <c r="G28" i="39"/>
  <c r="I28" i="39"/>
  <c r="K28" i="39"/>
  <c r="L89" i="36"/>
  <c r="J89" i="36"/>
  <c r="H89" i="36"/>
  <c r="F89" i="36"/>
  <c r="D89" i="36"/>
  <c r="L89" i="35"/>
  <c r="J89" i="35"/>
  <c r="H89" i="35"/>
  <c r="F89" i="35"/>
  <c r="D89" i="35"/>
  <c r="L89" i="34"/>
  <c r="J89" i="34"/>
  <c r="H89" i="34"/>
  <c r="F89" i="34"/>
  <c r="D89" i="34"/>
  <c r="E7" i="39"/>
  <c r="P45" i="34"/>
  <c r="P39" i="34"/>
  <c r="P51" i="34"/>
  <c r="P46" i="34"/>
  <c r="P40" i="34"/>
  <c r="P52" i="34"/>
  <c r="P47" i="34"/>
  <c r="P41" i="34"/>
  <c r="P53" i="34"/>
  <c r="P48" i="34"/>
  <c r="P42" i="34"/>
  <c r="P54" i="34"/>
  <c r="P50" i="34"/>
  <c r="P45" i="35"/>
  <c r="P39" i="35"/>
  <c r="P51" i="35"/>
  <c r="P46" i="35"/>
  <c r="P40" i="35"/>
  <c r="P52" i="35"/>
  <c r="P47" i="35"/>
  <c r="P41" i="35"/>
  <c r="P53" i="35"/>
  <c r="P48" i="35"/>
  <c r="P42" i="35"/>
  <c r="P54" i="35"/>
  <c r="P50" i="35"/>
  <c r="P45" i="36"/>
  <c r="P39" i="36"/>
  <c r="P51" i="36"/>
  <c r="P46" i="36"/>
  <c r="P40" i="36"/>
  <c r="P52" i="36"/>
  <c r="P47" i="36"/>
  <c r="P41" i="36"/>
  <c r="P53" i="36"/>
  <c r="P48" i="36"/>
  <c r="P42" i="36"/>
  <c r="P54" i="36"/>
  <c r="P50" i="36"/>
  <c r="P50" i="40"/>
  <c r="I39" i="34"/>
  <c r="I45" i="34"/>
  <c r="I51" i="34"/>
  <c r="I40" i="34"/>
  <c r="I46" i="34"/>
  <c r="I52" i="34"/>
  <c r="I41" i="34"/>
  <c r="I47" i="34"/>
  <c r="I53" i="34"/>
  <c r="I42" i="34"/>
  <c r="I48" i="34"/>
  <c r="I54" i="34"/>
  <c r="I50" i="34"/>
  <c r="I39" i="35"/>
  <c r="I45" i="35"/>
  <c r="I51" i="35"/>
  <c r="I40" i="35"/>
  <c r="I46" i="35"/>
  <c r="I52" i="35"/>
  <c r="I41" i="35"/>
  <c r="I47" i="35"/>
  <c r="I53" i="35"/>
  <c r="I42" i="35"/>
  <c r="I48" i="35"/>
  <c r="I54" i="35"/>
  <c r="I50" i="35"/>
  <c r="I39" i="36"/>
  <c r="I45" i="36"/>
  <c r="I51" i="36"/>
  <c r="I40" i="36"/>
  <c r="I46" i="36"/>
  <c r="I52" i="36"/>
  <c r="I41" i="36"/>
  <c r="I47" i="36"/>
  <c r="I53" i="36"/>
  <c r="I42" i="36"/>
  <c r="I48" i="36"/>
  <c r="I54" i="36"/>
  <c r="I50" i="36"/>
  <c r="I50" i="40"/>
  <c r="J39" i="34"/>
  <c r="J45" i="34"/>
  <c r="J51" i="34"/>
  <c r="J40" i="34"/>
  <c r="J46" i="34"/>
  <c r="J52" i="34"/>
  <c r="J41" i="34"/>
  <c r="J47" i="34"/>
  <c r="J53" i="34"/>
  <c r="J42" i="34"/>
  <c r="J48" i="34"/>
  <c r="J54" i="34"/>
  <c r="J50" i="34"/>
  <c r="J39" i="35"/>
  <c r="J45" i="35"/>
  <c r="J51" i="35"/>
  <c r="J40" i="35"/>
  <c r="J46" i="35"/>
  <c r="J52" i="35"/>
  <c r="J41" i="35"/>
  <c r="J47" i="35"/>
  <c r="J53" i="35"/>
  <c r="J42" i="35"/>
  <c r="J48" i="35"/>
  <c r="J54" i="35"/>
  <c r="J50" i="35"/>
  <c r="J39" i="36"/>
  <c r="J45" i="36"/>
  <c r="J51" i="36"/>
  <c r="J40" i="36"/>
  <c r="J46" i="36"/>
  <c r="J52" i="36"/>
  <c r="J41" i="36"/>
  <c r="J47" i="36"/>
  <c r="J53" i="36"/>
  <c r="J42" i="36"/>
  <c r="J48" i="36"/>
  <c r="J54" i="36"/>
  <c r="J50" i="36"/>
  <c r="J50" i="40"/>
  <c r="K39" i="34"/>
  <c r="K45" i="34"/>
  <c r="K51" i="34"/>
  <c r="K40" i="34"/>
  <c r="K46" i="34"/>
  <c r="K52" i="34"/>
  <c r="K41" i="34"/>
  <c r="K47" i="34"/>
  <c r="K53" i="34"/>
  <c r="K42" i="34"/>
  <c r="K48" i="34"/>
  <c r="K54" i="34"/>
  <c r="K50" i="34"/>
  <c r="K39" i="35"/>
  <c r="K45" i="35"/>
  <c r="K51" i="35"/>
  <c r="K40" i="35"/>
  <c r="K46" i="35"/>
  <c r="K52" i="35"/>
  <c r="K41" i="35"/>
  <c r="K47" i="35"/>
  <c r="K53" i="35"/>
  <c r="K42" i="35"/>
  <c r="K48" i="35"/>
  <c r="K54" i="35"/>
  <c r="K50" i="35"/>
  <c r="K39" i="36"/>
  <c r="K45" i="36"/>
  <c r="K51" i="36"/>
  <c r="K40" i="36"/>
  <c r="K46" i="36"/>
  <c r="K52" i="36"/>
  <c r="K41" i="36"/>
  <c r="K47" i="36"/>
  <c r="K53" i="36"/>
  <c r="K42" i="36"/>
  <c r="K48" i="36"/>
  <c r="K54" i="36"/>
  <c r="K50" i="36"/>
  <c r="K50" i="40"/>
  <c r="L39" i="34"/>
  <c r="L45" i="34"/>
  <c r="L51" i="34"/>
  <c r="L40" i="34"/>
  <c r="L46" i="34"/>
  <c r="L52" i="34"/>
  <c r="L41" i="34"/>
  <c r="L47" i="34"/>
  <c r="L53" i="34"/>
  <c r="L42" i="34"/>
  <c r="L48" i="34"/>
  <c r="L54" i="34"/>
  <c r="L50" i="34"/>
  <c r="L39" i="35"/>
  <c r="L45" i="35"/>
  <c r="L51" i="35"/>
  <c r="L40" i="35"/>
  <c r="L46" i="35"/>
  <c r="L52" i="35"/>
  <c r="L41" i="35"/>
  <c r="L47" i="35"/>
  <c r="L53" i="35"/>
  <c r="L42" i="35"/>
  <c r="L48" i="35"/>
  <c r="L54" i="35"/>
  <c r="L50" i="35"/>
  <c r="L39" i="36"/>
  <c r="L45" i="36"/>
  <c r="L51" i="36"/>
  <c r="L40" i="36"/>
  <c r="L46" i="36"/>
  <c r="L52" i="36"/>
  <c r="L41" i="36"/>
  <c r="L47" i="36"/>
  <c r="L53" i="36"/>
  <c r="L42" i="36"/>
  <c r="L48" i="36"/>
  <c r="L54" i="36"/>
  <c r="L50" i="36"/>
  <c r="L50" i="40"/>
  <c r="M39" i="34"/>
  <c r="M45" i="34"/>
  <c r="M51" i="34"/>
  <c r="M40" i="34"/>
  <c r="M46" i="34"/>
  <c r="M52" i="34"/>
  <c r="M41" i="34"/>
  <c r="M47" i="34"/>
  <c r="M53" i="34"/>
  <c r="M42" i="34"/>
  <c r="M48" i="34"/>
  <c r="M54" i="34"/>
  <c r="M50" i="34"/>
  <c r="M39" i="35"/>
  <c r="M45" i="35"/>
  <c r="M51" i="35"/>
  <c r="M40" i="35"/>
  <c r="M46" i="35"/>
  <c r="M52" i="35"/>
  <c r="M41" i="35"/>
  <c r="M47" i="35"/>
  <c r="M53" i="35"/>
  <c r="M42" i="35"/>
  <c r="M48" i="35"/>
  <c r="M54" i="35"/>
  <c r="M50" i="35"/>
  <c r="M39" i="36"/>
  <c r="M45" i="36"/>
  <c r="M51" i="36"/>
  <c r="M40" i="36"/>
  <c r="M46" i="36"/>
  <c r="M52" i="36"/>
  <c r="M41" i="36"/>
  <c r="M47" i="36"/>
  <c r="M53" i="36"/>
  <c r="M42" i="36"/>
  <c r="M48" i="36"/>
  <c r="M54" i="36"/>
  <c r="M50" i="36"/>
  <c r="M50" i="40"/>
  <c r="N39" i="34"/>
  <c r="N45" i="34"/>
  <c r="N51" i="34"/>
  <c r="N40" i="34"/>
  <c r="N46" i="34"/>
  <c r="N52" i="34"/>
  <c r="N41" i="34"/>
  <c r="N47" i="34"/>
  <c r="N53" i="34"/>
  <c r="N42" i="34"/>
  <c r="N48" i="34"/>
  <c r="N54" i="34"/>
  <c r="N50" i="34"/>
  <c r="N39" i="35"/>
  <c r="N45" i="35"/>
  <c r="N51" i="35"/>
  <c r="N40" i="35"/>
  <c r="N46" i="35"/>
  <c r="N52" i="35"/>
  <c r="N41" i="35"/>
  <c r="N47" i="35"/>
  <c r="N53" i="35"/>
  <c r="N42" i="35"/>
  <c r="N48" i="35"/>
  <c r="N54" i="35"/>
  <c r="N50" i="35"/>
  <c r="N39" i="36"/>
  <c r="N45" i="36"/>
  <c r="N51" i="36"/>
  <c r="N40" i="36"/>
  <c r="N46" i="36"/>
  <c r="N52" i="36"/>
  <c r="N41" i="36"/>
  <c r="N47" i="36"/>
  <c r="N53" i="36"/>
  <c r="N42" i="36"/>
  <c r="N48" i="36"/>
  <c r="N54" i="36"/>
  <c r="N50" i="36"/>
  <c r="N50" i="40"/>
  <c r="O39" i="34"/>
  <c r="O45" i="34"/>
  <c r="O51" i="34"/>
  <c r="O40" i="34"/>
  <c r="O46" i="34"/>
  <c r="O52" i="34"/>
  <c r="O41" i="34"/>
  <c r="O47" i="34"/>
  <c r="O53" i="34"/>
  <c r="O42" i="34"/>
  <c r="O48" i="34"/>
  <c r="O54" i="34"/>
  <c r="O50" i="34"/>
  <c r="O39" i="35"/>
  <c r="O45" i="35"/>
  <c r="O51" i="35"/>
  <c r="O40" i="35"/>
  <c r="O46" i="35"/>
  <c r="O52" i="35"/>
  <c r="O41" i="35"/>
  <c r="O47" i="35"/>
  <c r="O53" i="35"/>
  <c r="O42" i="35"/>
  <c r="O48" i="35"/>
  <c r="O54" i="35"/>
  <c r="O50" i="35"/>
  <c r="O39" i="36"/>
  <c r="O45" i="36"/>
  <c r="O51" i="36"/>
  <c r="O40" i="36"/>
  <c r="O46" i="36"/>
  <c r="O52" i="36"/>
  <c r="O41" i="36"/>
  <c r="O47" i="36"/>
  <c r="O53" i="36"/>
  <c r="O42" i="36"/>
  <c r="O48" i="36"/>
  <c r="O54" i="36"/>
  <c r="O50" i="36"/>
  <c r="O50" i="40"/>
  <c r="Q45" i="34"/>
  <c r="Q39" i="34"/>
  <c r="Q51" i="34"/>
  <c r="Q46" i="34"/>
  <c r="Q40" i="34"/>
  <c r="Q52" i="34"/>
  <c r="Q47" i="34"/>
  <c r="Q41" i="34"/>
  <c r="Q53" i="34"/>
  <c r="Q48" i="34"/>
  <c r="Q42" i="34"/>
  <c r="Q54" i="34"/>
  <c r="Q50" i="34"/>
  <c r="Q45" i="35"/>
  <c r="Q39" i="35"/>
  <c r="Q51" i="35"/>
  <c r="Q46" i="35"/>
  <c r="Q40" i="35"/>
  <c r="Q52" i="35"/>
  <c r="Q47" i="35"/>
  <c r="Q41" i="35"/>
  <c r="Q53" i="35"/>
  <c r="Q48" i="35"/>
  <c r="Q42" i="35"/>
  <c r="Q54" i="35"/>
  <c r="Q50" i="35"/>
  <c r="Q45" i="36"/>
  <c r="Q39" i="36"/>
  <c r="Q51" i="36"/>
  <c r="Q46" i="36"/>
  <c r="Q40" i="36"/>
  <c r="Q52" i="36"/>
  <c r="Q47" i="36"/>
  <c r="Q41" i="36"/>
  <c r="Q53" i="36"/>
  <c r="Q48" i="36"/>
  <c r="Q42" i="36"/>
  <c r="Q54" i="36"/>
  <c r="Q50" i="36"/>
  <c r="Q50" i="40"/>
  <c r="R45" i="34"/>
  <c r="R39" i="34"/>
  <c r="R51" i="34"/>
  <c r="R46" i="34"/>
  <c r="R40" i="34"/>
  <c r="R52" i="34"/>
  <c r="R47" i="34"/>
  <c r="R41" i="34"/>
  <c r="R53" i="34"/>
  <c r="R48" i="34"/>
  <c r="R42" i="34"/>
  <c r="R54" i="34"/>
  <c r="R50" i="34"/>
  <c r="R45" i="35"/>
  <c r="R39" i="35"/>
  <c r="R51" i="35"/>
  <c r="R46" i="35"/>
  <c r="R40" i="35"/>
  <c r="R52" i="35"/>
  <c r="R47" i="35"/>
  <c r="R41" i="35"/>
  <c r="R53" i="35"/>
  <c r="R48" i="35"/>
  <c r="R42" i="35"/>
  <c r="R54" i="35"/>
  <c r="R50" i="35"/>
  <c r="R45" i="36"/>
  <c r="R39" i="36"/>
  <c r="R51" i="36"/>
  <c r="R46" i="36"/>
  <c r="R40" i="36"/>
  <c r="R52" i="36"/>
  <c r="R47" i="36"/>
  <c r="R41" i="36"/>
  <c r="R53" i="36"/>
  <c r="R48" i="36"/>
  <c r="R42" i="36"/>
  <c r="R54" i="36"/>
  <c r="R50" i="36"/>
  <c r="R50" i="40"/>
  <c r="S45" i="34"/>
  <c r="S39" i="34"/>
  <c r="S51" i="34"/>
  <c r="S46" i="34"/>
  <c r="S40" i="34"/>
  <c r="S52" i="34"/>
  <c r="S47" i="34"/>
  <c r="S41" i="34"/>
  <c r="S53" i="34"/>
  <c r="S48" i="34"/>
  <c r="S42" i="34"/>
  <c r="S54" i="34"/>
  <c r="S50" i="34"/>
  <c r="S45" i="35"/>
  <c r="S39" i="35"/>
  <c r="S51" i="35"/>
  <c r="S46" i="35"/>
  <c r="S40" i="35"/>
  <c r="S52" i="35"/>
  <c r="S47" i="35"/>
  <c r="S41" i="35"/>
  <c r="S53" i="35"/>
  <c r="S48" i="35"/>
  <c r="S42" i="35"/>
  <c r="S54" i="35"/>
  <c r="S50" i="35"/>
  <c r="S45" i="36"/>
  <c r="S39" i="36"/>
  <c r="S51" i="36"/>
  <c r="S46" i="36"/>
  <c r="S40" i="36"/>
  <c r="S52" i="36"/>
  <c r="S47" i="36"/>
  <c r="S41" i="36"/>
  <c r="S53" i="36"/>
  <c r="S48" i="36"/>
  <c r="S42" i="36"/>
  <c r="S54" i="36"/>
  <c r="S50" i="36"/>
  <c r="S50" i="40"/>
  <c r="T45" i="34"/>
  <c r="T39" i="34"/>
  <c r="T51" i="34"/>
  <c r="T46" i="34"/>
  <c r="T40" i="34"/>
  <c r="T52" i="34"/>
  <c r="T47" i="34"/>
  <c r="T41" i="34"/>
  <c r="T53" i="34"/>
  <c r="T48" i="34"/>
  <c r="T42" i="34"/>
  <c r="T54" i="34"/>
  <c r="T50" i="34"/>
  <c r="T45" i="35"/>
  <c r="T39" i="35"/>
  <c r="T51" i="35"/>
  <c r="T46" i="35"/>
  <c r="T40" i="35"/>
  <c r="T52" i="35"/>
  <c r="T47" i="35"/>
  <c r="T41" i="35"/>
  <c r="T53" i="35"/>
  <c r="T48" i="35"/>
  <c r="T42" i="35"/>
  <c r="T54" i="35"/>
  <c r="T50" i="35"/>
  <c r="T45" i="36"/>
  <c r="T39" i="36"/>
  <c r="T51" i="36"/>
  <c r="T46" i="36"/>
  <c r="T40" i="36"/>
  <c r="T52" i="36"/>
  <c r="T47" i="36"/>
  <c r="T41" i="36"/>
  <c r="T53" i="36"/>
  <c r="T48" i="36"/>
  <c r="T42" i="36"/>
  <c r="T54" i="36"/>
  <c r="T50" i="36"/>
  <c r="T50" i="40"/>
  <c r="F87" i="40"/>
  <c r="F7" i="39"/>
  <c r="G7" i="39"/>
  <c r="I7" i="39"/>
  <c r="K7" i="39"/>
  <c r="D39" i="34"/>
  <c r="D45" i="34"/>
  <c r="D51" i="34"/>
  <c r="D40" i="34"/>
  <c r="D46" i="34"/>
  <c r="D52" i="34"/>
  <c r="D41" i="34"/>
  <c r="D47" i="34"/>
  <c r="D53" i="34"/>
  <c r="D42" i="34"/>
  <c r="D48" i="34"/>
  <c r="D54" i="34"/>
  <c r="D50" i="34"/>
  <c r="D39" i="35"/>
  <c r="D45" i="35"/>
  <c r="D51" i="35"/>
  <c r="D40" i="35"/>
  <c r="D46" i="35"/>
  <c r="D52" i="35"/>
  <c r="D41" i="35"/>
  <c r="D47" i="35"/>
  <c r="D53" i="35"/>
  <c r="D42" i="35"/>
  <c r="D48" i="35"/>
  <c r="D54" i="35"/>
  <c r="D50" i="35"/>
  <c r="D39" i="36"/>
  <c r="D45" i="36"/>
  <c r="D51" i="36"/>
  <c r="D40" i="36"/>
  <c r="D46" i="36"/>
  <c r="D52" i="36"/>
  <c r="D41" i="36"/>
  <c r="D47" i="36"/>
  <c r="D53" i="36"/>
  <c r="D42" i="36"/>
  <c r="D48" i="36"/>
  <c r="D54" i="36"/>
  <c r="D50" i="36"/>
  <c r="D50" i="40"/>
  <c r="E39" i="34"/>
  <c r="E45" i="34"/>
  <c r="E51" i="34"/>
  <c r="E40" i="34"/>
  <c r="E46" i="34"/>
  <c r="E52" i="34"/>
  <c r="E41" i="34"/>
  <c r="E47" i="34"/>
  <c r="E53" i="34"/>
  <c r="E42" i="34"/>
  <c r="E48" i="34"/>
  <c r="E54" i="34"/>
  <c r="E50" i="34"/>
  <c r="E39" i="35"/>
  <c r="E45" i="35"/>
  <c r="E51" i="35"/>
  <c r="E40" i="35"/>
  <c r="E46" i="35"/>
  <c r="E52" i="35"/>
  <c r="E41" i="35"/>
  <c r="E47" i="35"/>
  <c r="E53" i="35"/>
  <c r="E42" i="35"/>
  <c r="E48" i="35"/>
  <c r="E54" i="35"/>
  <c r="E50" i="35"/>
  <c r="E39" i="36"/>
  <c r="E45" i="36"/>
  <c r="E51" i="36"/>
  <c r="E40" i="36"/>
  <c r="E46" i="36"/>
  <c r="E52" i="36"/>
  <c r="E41" i="36"/>
  <c r="E47" i="36"/>
  <c r="E53" i="36"/>
  <c r="E42" i="36"/>
  <c r="E48" i="36"/>
  <c r="E54" i="36"/>
  <c r="E50" i="36"/>
  <c r="E50" i="40"/>
  <c r="F39" i="34"/>
  <c r="F45" i="34"/>
  <c r="F51" i="34"/>
  <c r="F40" i="34"/>
  <c r="F46" i="34"/>
  <c r="F52" i="34"/>
  <c r="F41" i="34"/>
  <c r="F47" i="34"/>
  <c r="F53" i="34"/>
  <c r="F42" i="34"/>
  <c r="F48" i="34"/>
  <c r="F54" i="34"/>
  <c r="F50" i="34"/>
  <c r="F39" i="35"/>
  <c r="F45" i="35"/>
  <c r="F51" i="35"/>
  <c r="F40" i="35"/>
  <c r="F46" i="35"/>
  <c r="F52" i="35"/>
  <c r="F41" i="35"/>
  <c r="F47" i="35"/>
  <c r="F53" i="35"/>
  <c r="F42" i="35"/>
  <c r="F48" i="35"/>
  <c r="F54" i="35"/>
  <c r="F50" i="35"/>
  <c r="F39" i="36"/>
  <c r="F45" i="36"/>
  <c r="F51" i="36"/>
  <c r="F40" i="36"/>
  <c r="F46" i="36"/>
  <c r="F52" i="36"/>
  <c r="F41" i="36"/>
  <c r="F47" i="36"/>
  <c r="F53" i="36"/>
  <c r="F42" i="36"/>
  <c r="F48" i="36"/>
  <c r="F54" i="36"/>
  <c r="F50" i="36"/>
  <c r="F50" i="40"/>
  <c r="G39" i="34"/>
  <c r="G45" i="34"/>
  <c r="G51" i="34"/>
  <c r="G40" i="34"/>
  <c r="G46" i="34"/>
  <c r="G52" i="34"/>
  <c r="G41" i="34"/>
  <c r="G47" i="34"/>
  <c r="G53" i="34"/>
  <c r="G42" i="34"/>
  <c r="G48" i="34"/>
  <c r="G54" i="34"/>
  <c r="G50" i="34"/>
  <c r="G39" i="35"/>
  <c r="G45" i="35"/>
  <c r="G51" i="35"/>
  <c r="G40" i="35"/>
  <c r="G46" i="35"/>
  <c r="G52" i="35"/>
  <c r="G41" i="35"/>
  <c r="G47" i="35"/>
  <c r="G53" i="35"/>
  <c r="G42" i="35"/>
  <c r="G48" i="35"/>
  <c r="G54" i="35"/>
  <c r="G50" i="35"/>
  <c r="G39" i="36"/>
  <c r="G45" i="36"/>
  <c r="G51" i="36"/>
  <c r="G40" i="36"/>
  <c r="G46" i="36"/>
  <c r="G52" i="36"/>
  <c r="G41" i="36"/>
  <c r="G47" i="36"/>
  <c r="G53" i="36"/>
  <c r="G42" i="36"/>
  <c r="G48" i="36"/>
  <c r="G54" i="36"/>
  <c r="G50" i="36"/>
  <c r="G50" i="40"/>
  <c r="H39" i="34"/>
  <c r="H45" i="34"/>
  <c r="H51" i="34"/>
  <c r="H40" i="34"/>
  <c r="H46" i="34"/>
  <c r="H52" i="34"/>
  <c r="H41" i="34"/>
  <c r="H47" i="34"/>
  <c r="H53" i="34"/>
  <c r="H42" i="34"/>
  <c r="H48" i="34"/>
  <c r="H54" i="34"/>
  <c r="H50" i="34"/>
  <c r="H39" i="35"/>
  <c r="H45" i="35"/>
  <c r="H51" i="35"/>
  <c r="H40" i="35"/>
  <c r="H46" i="35"/>
  <c r="H52" i="35"/>
  <c r="H41" i="35"/>
  <c r="H47" i="35"/>
  <c r="H53" i="35"/>
  <c r="H42" i="35"/>
  <c r="H48" i="35"/>
  <c r="H54" i="35"/>
  <c r="H50" i="35"/>
  <c r="H39" i="36"/>
  <c r="H45" i="36"/>
  <c r="H51" i="36"/>
  <c r="H40" i="36"/>
  <c r="H46" i="36"/>
  <c r="H52" i="36"/>
  <c r="H41" i="36"/>
  <c r="H47" i="36"/>
  <c r="H53" i="36"/>
  <c r="H42" i="36"/>
  <c r="H48" i="36"/>
  <c r="H54" i="36"/>
  <c r="H50" i="36"/>
  <c r="H50" i="40"/>
  <c r="D87" i="40"/>
  <c r="D7" i="39"/>
  <c r="L23" i="39"/>
  <c r="J23" i="39"/>
  <c r="H23" i="39"/>
  <c r="F23" i="39"/>
  <c r="D23" i="39"/>
  <c r="S57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57" i="38"/>
  <c r="P81" i="38"/>
  <c r="Q57" i="38"/>
  <c r="Q81" i="38"/>
  <c r="R57" i="38"/>
  <c r="R81" i="38"/>
  <c r="S81" i="38"/>
  <c r="T57" i="38"/>
  <c r="T81" i="38"/>
  <c r="S58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58" i="38"/>
  <c r="P82" i="38"/>
  <c r="Q58" i="38"/>
  <c r="Q82" i="38"/>
  <c r="R58" i="38"/>
  <c r="R82" i="38"/>
  <c r="S82" i="38"/>
  <c r="T58" i="38"/>
  <c r="T82" i="38"/>
  <c r="S59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59" i="38"/>
  <c r="P83" i="38"/>
  <c r="Q59" i="38"/>
  <c r="Q83" i="38"/>
  <c r="R59" i="38"/>
  <c r="R83" i="38"/>
  <c r="S83" i="38"/>
  <c r="T59" i="38"/>
  <c r="T83" i="38"/>
  <c r="S60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60" i="38"/>
  <c r="P84" i="38"/>
  <c r="Q60" i="38"/>
  <c r="Q84" i="38"/>
  <c r="R60" i="38"/>
  <c r="R84" i="38"/>
  <c r="S84" i="38"/>
  <c r="T60" i="38"/>
  <c r="T84" i="38"/>
  <c r="T80" i="38"/>
  <c r="F88" i="38"/>
  <c r="F21" i="39"/>
  <c r="U57" i="38"/>
  <c r="U81" i="38"/>
  <c r="V57" i="38"/>
  <c r="V81" i="38"/>
  <c r="W57" i="38"/>
  <c r="W81" i="38"/>
  <c r="X57" i="38"/>
  <c r="X81" i="38"/>
  <c r="Y57" i="38"/>
  <c r="Y81" i="38"/>
  <c r="Z57" i="38"/>
  <c r="Z81" i="38"/>
  <c r="AA57" i="38"/>
  <c r="AA81" i="38"/>
  <c r="AB57" i="38"/>
  <c r="AB63" i="38"/>
  <c r="AB81" i="38"/>
  <c r="AC57" i="38"/>
  <c r="AC63" i="38"/>
  <c r="AC81" i="38"/>
  <c r="AD57" i="38"/>
  <c r="AD63" i="38"/>
  <c r="AD81" i="38"/>
  <c r="AE57" i="38"/>
  <c r="AE63" i="38"/>
  <c r="AE81" i="38"/>
  <c r="AF57" i="38"/>
  <c r="AF63" i="38"/>
  <c r="AF81" i="38"/>
  <c r="U58" i="38"/>
  <c r="U82" i="38"/>
  <c r="V58" i="38"/>
  <c r="V82" i="38"/>
  <c r="W58" i="38"/>
  <c r="W82" i="38"/>
  <c r="X58" i="38"/>
  <c r="X82" i="38"/>
  <c r="Y58" i="38"/>
  <c r="Y82" i="38"/>
  <c r="Z58" i="38"/>
  <c r="Z82" i="38"/>
  <c r="AA58" i="38"/>
  <c r="AA82" i="38"/>
  <c r="AB58" i="38"/>
  <c r="AB64" i="38"/>
  <c r="AB82" i="38"/>
  <c r="AC58" i="38"/>
  <c r="AC64" i="38"/>
  <c r="AC82" i="38"/>
  <c r="AD58" i="38"/>
  <c r="AD64" i="38"/>
  <c r="AD82" i="38"/>
  <c r="AE58" i="38"/>
  <c r="AE64" i="38"/>
  <c r="AE82" i="38"/>
  <c r="AF58" i="38"/>
  <c r="AF64" i="38"/>
  <c r="AF82" i="38"/>
  <c r="U59" i="38"/>
  <c r="U83" i="38"/>
  <c r="V59" i="38"/>
  <c r="V83" i="38"/>
  <c r="W59" i="38"/>
  <c r="W83" i="38"/>
  <c r="X59" i="38"/>
  <c r="X83" i="38"/>
  <c r="Y59" i="38"/>
  <c r="Y83" i="38"/>
  <c r="Z59" i="38"/>
  <c r="Z83" i="38"/>
  <c r="AA59" i="38"/>
  <c r="AA83" i="38"/>
  <c r="AB59" i="38"/>
  <c r="AB65" i="38"/>
  <c r="AB83" i="38"/>
  <c r="AC59" i="38"/>
  <c r="AC65" i="38"/>
  <c r="AC83" i="38"/>
  <c r="AD59" i="38"/>
  <c r="AD65" i="38"/>
  <c r="AD83" i="38"/>
  <c r="AE59" i="38"/>
  <c r="AE65" i="38"/>
  <c r="AE83" i="38"/>
  <c r="AF59" i="38"/>
  <c r="AF65" i="38"/>
  <c r="AF83" i="38"/>
  <c r="U60" i="38"/>
  <c r="U84" i="38"/>
  <c r="V60" i="38"/>
  <c r="V84" i="38"/>
  <c r="W60" i="38"/>
  <c r="W84" i="38"/>
  <c r="X60" i="38"/>
  <c r="X84" i="38"/>
  <c r="Y60" i="38"/>
  <c r="Y84" i="38"/>
  <c r="Z60" i="38"/>
  <c r="Z84" i="38"/>
  <c r="AA60" i="38"/>
  <c r="AA84" i="38"/>
  <c r="AB60" i="38"/>
  <c r="AB66" i="38"/>
  <c r="AB84" i="38"/>
  <c r="AC60" i="38"/>
  <c r="AC66" i="38"/>
  <c r="AC84" i="38"/>
  <c r="AD60" i="38"/>
  <c r="AD66" i="38"/>
  <c r="AD84" i="38"/>
  <c r="AE60" i="38"/>
  <c r="AE66" i="38"/>
  <c r="AE84" i="38"/>
  <c r="AF60" i="38"/>
  <c r="AF66" i="38"/>
  <c r="AF84" i="38"/>
  <c r="AF80" i="38"/>
  <c r="H88" i="38"/>
  <c r="H21" i="39"/>
  <c r="AG57" i="38"/>
  <c r="AG63" i="38"/>
  <c r="AG81" i="38"/>
  <c r="AH57" i="38"/>
  <c r="AH63" i="38"/>
  <c r="AH81" i="38"/>
  <c r="AI57" i="38"/>
  <c r="AI63" i="38"/>
  <c r="AI81" i="38"/>
  <c r="AJ57" i="38"/>
  <c r="AJ63" i="38"/>
  <c r="AJ81" i="38"/>
  <c r="AK57" i="38"/>
  <c r="AK63" i="38"/>
  <c r="AK81" i="38"/>
  <c r="AL57" i="38"/>
  <c r="AL63" i="38"/>
  <c r="AL81" i="38"/>
  <c r="AM57" i="38"/>
  <c r="AM63" i="38"/>
  <c r="AM81" i="38"/>
  <c r="AN57" i="38"/>
  <c r="AN63" i="38"/>
  <c r="AN69" i="38"/>
  <c r="AN81" i="38"/>
  <c r="AO57" i="38"/>
  <c r="AO63" i="38"/>
  <c r="AO69" i="38"/>
  <c r="AO81" i="38"/>
  <c r="AP57" i="38"/>
  <c r="AP63" i="38"/>
  <c r="AP69" i="38"/>
  <c r="AP81" i="38"/>
  <c r="AQ57" i="38"/>
  <c r="AQ63" i="38"/>
  <c r="AQ69" i="38"/>
  <c r="AQ81" i="38"/>
  <c r="AR57" i="38"/>
  <c r="AR63" i="38"/>
  <c r="AR69" i="38"/>
  <c r="AR81" i="38"/>
  <c r="AG58" i="38"/>
  <c r="AG64" i="38"/>
  <c r="AG82" i="38"/>
  <c r="AH58" i="38"/>
  <c r="AH64" i="38"/>
  <c r="AH82" i="38"/>
  <c r="AI58" i="38"/>
  <c r="AI64" i="38"/>
  <c r="AI82" i="38"/>
  <c r="AJ58" i="38"/>
  <c r="AJ64" i="38"/>
  <c r="AJ82" i="38"/>
  <c r="AK58" i="38"/>
  <c r="AK64" i="38"/>
  <c r="AK82" i="38"/>
  <c r="AL58" i="38"/>
  <c r="AL64" i="38"/>
  <c r="AL82" i="38"/>
  <c r="AM58" i="38"/>
  <c r="AM64" i="38"/>
  <c r="AM82" i="38"/>
  <c r="AN58" i="38"/>
  <c r="AN64" i="38"/>
  <c r="AN70" i="38"/>
  <c r="AN82" i="38"/>
  <c r="AO58" i="38"/>
  <c r="AO64" i="38"/>
  <c r="AO70" i="38"/>
  <c r="AO82" i="38"/>
  <c r="AP58" i="38"/>
  <c r="AP64" i="38"/>
  <c r="AP70" i="38"/>
  <c r="AP82" i="38"/>
  <c r="AQ58" i="38"/>
  <c r="AQ64" i="38"/>
  <c r="AQ70" i="38"/>
  <c r="AQ82" i="38"/>
  <c r="AR58" i="38"/>
  <c r="AR64" i="38"/>
  <c r="AR70" i="38"/>
  <c r="AR82" i="38"/>
  <c r="AG59" i="38"/>
  <c r="AG65" i="38"/>
  <c r="AG83" i="38"/>
  <c r="AH59" i="38"/>
  <c r="AH65" i="38"/>
  <c r="AH83" i="38"/>
  <c r="AI59" i="38"/>
  <c r="AI65" i="38"/>
  <c r="AI83" i="38"/>
  <c r="AJ59" i="38"/>
  <c r="AJ65" i="38"/>
  <c r="AJ83" i="38"/>
  <c r="AK59" i="38"/>
  <c r="AK65" i="38"/>
  <c r="AK83" i="38"/>
  <c r="AL59" i="38"/>
  <c r="AL65" i="38"/>
  <c r="AL83" i="38"/>
  <c r="AM59" i="38"/>
  <c r="AM65" i="38"/>
  <c r="AM83" i="38"/>
  <c r="AN59" i="38"/>
  <c r="AN65" i="38"/>
  <c r="AN71" i="38"/>
  <c r="AN83" i="38"/>
  <c r="AO59" i="38"/>
  <c r="AO65" i="38"/>
  <c r="AO71" i="38"/>
  <c r="AO83" i="38"/>
  <c r="AP59" i="38"/>
  <c r="AP65" i="38"/>
  <c r="AP71" i="38"/>
  <c r="AP83" i="38"/>
  <c r="AQ59" i="38"/>
  <c r="AQ65" i="38"/>
  <c r="AQ71" i="38"/>
  <c r="AQ83" i="38"/>
  <c r="AR59" i="38"/>
  <c r="AR65" i="38"/>
  <c r="AR71" i="38"/>
  <c r="AR83" i="38"/>
  <c r="AG60" i="38"/>
  <c r="AG66" i="38"/>
  <c r="AG84" i="38"/>
  <c r="AH60" i="38"/>
  <c r="AH66" i="38"/>
  <c r="AH84" i="38"/>
  <c r="AI60" i="38"/>
  <c r="AI66" i="38"/>
  <c r="AI84" i="38"/>
  <c r="AJ60" i="38"/>
  <c r="AJ66" i="38"/>
  <c r="AJ84" i="38"/>
  <c r="AK60" i="38"/>
  <c r="AK66" i="38"/>
  <c r="AK84" i="38"/>
  <c r="AL60" i="38"/>
  <c r="AL66" i="38"/>
  <c r="AL84" i="38"/>
  <c r="AM60" i="38"/>
  <c r="AM66" i="38"/>
  <c r="AM84" i="38"/>
  <c r="AN60" i="38"/>
  <c r="AN66" i="38"/>
  <c r="AN72" i="38"/>
  <c r="AN84" i="38"/>
  <c r="AO60" i="38"/>
  <c r="AO66" i="38"/>
  <c r="AO72" i="38"/>
  <c r="AO84" i="38"/>
  <c r="AP60" i="38"/>
  <c r="AP66" i="38"/>
  <c r="AP72" i="38"/>
  <c r="AP84" i="38"/>
  <c r="AQ60" i="38"/>
  <c r="AQ66" i="38"/>
  <c r="AQ72" i="38"/>
  <c r="AQ84" i="38"/>
  <c r="AR60" i="38"/>
  <c r="AR66" i="38"/>
  <c r="AR72" i="38"/>
  <c r="AR84" i="38"/>
  <c r="AR80" i="38"/>
  <c r="J88" i="38"/>
  <c r="J21" i="39"/>
  <c r="AS57" i="38"/>
  <c r="AS63" i="38"/>
  <c r="AS69" i="38"/>
  <c r="AS81" i="38"/>
  <c r="AT57" i="38"/>
  <c r="AT63" i="38"/>
  <c r="AT69" i="38"/>
  <c r="AT81" i="38"/>
  <c r="AU57" i="38"/>
  <c r="AU63" i="38"/>
  <c r="AU69" i="38"/>
  <c r="AU81" i="38"/>
  <c r="AV57" i="38"/>
  <c r="AV63" i="38"/>
  <c r="AV69" i="38"/>
  <c r="AV81" i="38"/>
  <c r="AW57" i="38"/>
  <c r="AW63" i="38"/>
  <c r="AW69" i="38"/>
  <c r="AW81" i="38"/>
  <c r="AX57" i="38"/>
  <c r="AX63" i="38"/>
  <c r="AX69" i="38"/>
  <c r="AX81" i="38"/>
  <c r="AY57" i="38"/>
  <c r="AY63" i="38"/>
  <c r="AY69" i="38"/>
  <c r="AY81" i="38"/>
  <c r="AZ57" i="38"/>
  <c r="AZ63" i="38"/>
  <c r="AZ69" i="38"/>
  <c r="AZ75" i="38"/>
  <c r="AZ81" i="38"/>
  <c r="BA57" i="38"/>
  <c r="BA63" i="38"/>
  <c r="BA69" i="38"/>
  <c r="BA75" i="38"/>
  <c r="BA81" i="38"/>
  <c r="BB57" i="38"/>
  <c r="BB63" i="38"/>
  <c r="BB69" i="38"/>
  <c r="BB75" i="38"/>
  <c r="BB81" i="38"/>
  <c r="BC57" i="38"/>
  <c r="BC63" i="38"/>
  <c r="BC69" i="38"/>
  <c r="BC75" i="38"/>
  <c r="BC81" i="38"/>
  <c r="BD57" i="38"/>
  <c r="BD63" i="38"/>
  <c r="BD69" i="38"/>
  <c r="BD75" i="38"/>
  <c r="BD81" i="38"/>
  <c r="AS58" i="38"/>
  <c r="AS64" i="38"/>
  <c r="AS70" i="38"/>
  <c r="AS82" i="38"/>
  <c r="AT58" i="38"/>
  <c r="AT64" i="38"/>
  <c r="AT70" i="38"/>
  <c r="AT82" i="38"/>
  <c r="AU58" i="38"/>
  <c r="AU64" i="38"/>
  <c r="AU70" i="38"/>
  <c r="AU82" i="38"/>
  <c r="AV58" i="38"/>
  <c r="AV64" i="38"/>
  <c r="AV70" i="38"/>
  <c r="AV82" i="38"/>
  <c r="AW58" i="38"/>
  <c r="AW64" i="38"/>
  <c r="AW70" i="38"/>
  <c r="AW82" i="38"/>
  <c r="AX58" i="38"/>
  <c r="AX64" i="38"/>
  <c r="AX70" i="38"/>
  <c r="AX82" i="38"/>
  <c r="AY58" i="38"/>
  <c r="AY64" i="38"/>
  <c r="AY70" i="38"/>
  <c r="AY82" i="38"/>
  <c r="AZ58" i="38"/>
  <c r="AZ64" i="38"/>
  <c r="AZ70" i="38"/>
  <c r="AZ76" i="38"/>
  <c r="AZ82" i="38"/>
  <c r="BA58" i="38"/>
  <c r="BA64" i="38"/>
  <c r="BA70" i="38"/>
  <c r="BA76" i="38"/>
  <c r="BA82" i="38"/>
  <c r="BB58" i="38"/>
  <c r="BB64" i="38"/>
  <c r="BB70" i="38"/>
  <c r="BB76" i="38"/>
  <c r="BB82" i="38"/>
  <c r="BC58" i="38"/>
  <c r="BC64" i="38"/>
  <c r="BC70" i="38"/>
  <c r="BC76" i="38"/>
  <c r="BC82" i="38"/>
  <c r="BD58" i="38"/>
  <c r="BD64" i="38"/>
  <c r="BD70" i="38"/>
  <c r="BD76" i="38"/>
  <c r="BD82" i="38"/>
  <c r="AS59" i="38"/>
  <c r="AS65" i="38"/>
  <c r="AS71" i="38"/>
  <c r="AS83" i="38"/>
  <c r="AT59" i="38"/>
  <c r="AT65" i="38"/>
  <c r="AT71" i="38"/>
  <c r="AT83" i="38"/>
  <c r="AU59" i="38"/>
  <c r="AU65" i="38"/>
  <c r="AU71" i="38"/>
  <c r="AU83" i="38"/>
  <c r="AV59" i="38"/>
  <c r="AV65" i="38"/>
  <c r="AV71" i="38"/>
  <c r="AV83" i="38"/>
  <c r="AW59" i="38"/>
  <c r="AW65" i="38"/>
  <c r="AW71" i="38"/>
  <c r="AW83" i="38"/>
  <c r="AX59" i="38"/>
  <c r="AX65" i="38"/>
  <c r="AX71" i="38"/>
  <c r="AX83" i="38"/>
  <c r="AY59" i="38"/>
  <c r="AY65" i="38"/>
  <c r="AY71" i="38"/>
  <c r="AY83" i="38"/>
  <c r="AZ59" i="38"/>
  <c r="AZ65" i="38"/>
  <c r="AZ71" i="38"/>
  <c r="AZ77" i="38"/>
  <c r="AZ83" i="38"/>
  <c r="BA59" i="38"/>
  <c r="BA65" i="38"/>
  <c r="BA71" i="38"/>
  <c r="BA77" i="38"/>
  <c r="BA83" i="38"/>
  <c r="BB59" i="38"/>
  <c r="BB65" i="38"/>
  <c r="BB71" i="38"/>
  <c r="BB77" i="38"/>
  <c r="BB83" i="38"/>
  <c r="BC59" i="38"/>
  <c r="BC65" i="38"/>
  <c r="BC71" i="38"/>
  <c r="BC77" i="38"/>
  <c r="BC83" i="38"/>
  <c r="BD59" i="38"/>
  <c r="BD65" i="38"/>
  <c r="BD71" i="38"/>
  <c r="BD77" i="38"/>
  <c r="BD83" i="38"/>
  <c r="AS60" i="38"/>
  <c r="AS66" i="38"/>
  <c r="AS72" i="38"/>
  <c r="AS84" i="38"/>
  <c r="AT60" i="38"/>
  <c r="AT66" i="38"/>
  <c r="AT72" i="38"/>
  <c r="AT84" i="38"/>
  <c r="AU60" i="38"/>
  <c r="AU66" i="38"/>
  <c r="AU72" i="38"/>
  <c r="AU84" i="38"/>
  <c r="AV60" i="38"/>
  <c r="AV66" i="38"/>
  <c r="AV72" i="38"/>
  <c r="AV84" i="38"/>
  <c r="AW60" i="38"/>
  <c r="AW66" i="38"/>
  <c r="AW72" i="38"/>
  <c r="AW84" i="38"/>
  <c r="AX60" i="38"/>
  <c r="AX66" i="38"/>
  <c r="AX72" i="38"/>
  <c r="AX84" i="38"/>
  <c r="AY60" i="38"/>
  <c r="AY66" i="38"/>
  <c r="AY72" i="38"/>
  <c r="AY84" i="38"/>
  <c r="AZ60" i="38"/>
  <c r="AZ66" i="38"/>
  <c r="AZ72" i="38"/>
  <c r="AZ78" i="38"/>
  <c r="AZ84" i="38"/>
  <c r="BA60" i="38"/>
  <c r="BA66" i="38"/>
  <c r="BA72" i="38"/>
  <c r="BA78" i="38"/>
  <c r="BA84" i="38"/>
  <c r="BB60" i="38"/>
  <c r="BB66" i="38"/>
  <c r="BB72" i="38"/>
  <c r="BB78" i="38"/>
  <c r="BB84" i="38"/>
  <c r="BC60" i="38"/>
  <c r="BC66" i="38"/>
  <c r="BC72" i="38"/>
  <c r="BC78" i="38"/>
  <c r="BC84" i="38"/>
  <c r="BD60" i="38"/>
  <c r="BD66" i="38"/>
  <c r="BD72" i="38"/>
  <c r="BD78" i="38"/>
  <c r="BD84" i="38"/>
  <c r="BD80" i="38"/>
  <c r="L88" i="38"/>
  <c r="L21" i="39"/>
  <c r="H80" i="38"/>
  <c r="D88" i="38"/>
  <c r="D21" i="39"/>
  <c r="C81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57" i="37"/>
  <c r="P81" i="37"/>
  <c r="Q57" i="37"/>
  <c r="Q81" i="37"/>
  <c r="R57" i="37"/>
  <c r="R81" i="37"/>
  <c r="S57" i="37"/>
  <c r="S81" i="37"/>
  <c r="T57" i="37"/>
  <c r="T81" i="37"/>
  <c r="C82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58" i="37"/>
  <c r="P82" i="37"/>
  <c r="Q58" i="37"/>
  <c r="Q82" i="37"/>
  <c r="R58" i="37"/>
  <c r="R82" i="37"/>
  <c r="S58" i="37"/>
  <c r="S82" i="37"/>
  <c r="T58" i="37"/>
  <c r="T82" i="37"/>
  <c r="C83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59" i="37"/>
  <c r="P83" i="37"/>
  <c r="Q59" i="37"/>
  <c r="Q83" i="37"/>
  <c r="R59" i="37"/>
  <c r="R83" i="37"/>
  <c r="S59" i="37"/>
  <c r="S83" i="37"/>
  <c r="T59" i="37"/>
  <c r="T83" i="37"/>
  <c r="C84" i="37"/>
  <c r="D84" i="37"/>
  <c r="E84" i="37"/>
  <c r="F84" i="37"/>
  <c r="G84" i="37"/>
  <c r="H84" i="37"/>
  <c r="I84" i="37"/>
  <c r="J84" i="37"/>
  <c r="K84" i="37"/>
  <c r="L84" i="37"/>
  <c r="M84" i="37"/>
  <c r="N84" i="37"/>
  <c r="O84" i="37"/>
  <c r="P60" i="37"/>
  <c r="P84" i="37"/>
  <c r="Q60" i="37"/>
  <c r="Q84" i="37"/>
  <c r="R60" i="37"/>
  <c r="R84" i="37"/>
  <c r="S60" i="37"/>
  <c r="S84" i="37"/>
  <c r="T60" i="37"/>
  <c r="T84" i="37"/>
  <c r="T80" i="37"/>
  <c r="F88" i="37"/>
  <c r="F18" i="39"/>
  <c r="U57" i="37"/>
  <c r="U81" i="37"/>
  <c r="V57" i="37"/>
  <c r="V81" i="37"/>
  <c r="W57" i="37"/>
  <c r="W81" i="37"/>
  <c r="X57" i="37"/>
  <c r="X81" i="37"/>
  <c r="Y57" i="37"/>
  <c r="Y81" i="37"/>
  <c r="Z57" i="37"/>
  <c r="Z81" i="37"/>
  <c r="AA57" i="37"/>
  <c r="AA81" i="37"/>
  <c r="AB57" i="37"/>
  <c r="AB63" i="37"/>
  <c r="AB81" i="37"/>
  <c r="AC57" i="37"/>
  <c r="AC63" i="37"/>
  <c r="AC81" i="37"/>
  <c r="AD57" i="37"/>
  <c r="AD63" i="37"/>
  <c r="AD81" i="37"/>
  <c r="AE57" i="37"/>
  <c r="AE63" i="37"/>
  <c r="AE81" i="37"/>
  <c r="AF57" i="37"/>
  <c r="AF63" i="37"/>
  <c r="AF81" i="37"/>
  <c r="U58" i="37"/>
  <c r="U82" i="37"/>
  <c r="V58" i="37"/>
  <c r="V82" i="37"/>
  <c r="W58" i="37"/>
  <c r="W82" i="37"/>
  <c r="X58" i="37"/>
  <c r="X82" i="37"/>
  <c r="Y58" i="37"/>
  <c r="Y82" i="37"/>
  <c r="Z58" i="37"/>
  <c r="Z82" i="37"/>
  <c r="AA58" i="37"/>
  <c r="AA82" i="37"/>
  <c r="AB58" i="37"/>
  <c r="AB64" i="37"/>
  <c r="AB82" i="37"/>
  <c r="AC58" i="37"/>
  <c r="AC64" i="37"/>
  <c r="AC82" i="37"/>
  <c r="AD58" i="37"/>
  <c r="AD64" i="37"/>
  <c r="AD82" i="37"/>
  <c r="AE58" i="37"/>
  <c r="AE64" i="37"/>
  <c r="AE82" i="37"/>
  <c r="AF58" i="37"/>
  <c r="AF64" i="37"/>
  <c r="AF82" i="37"/>
  <c r="U59" i="37"/>
  <c r="U83" i="37"/>
  <c r="V59" i="37"/>
  <c r="V83" i="37"/>
  <c r="W59" i="37"/>
  <c r="W83" i="37"/>
  <c r="X59" i="37"/>
  <c r="X83" i="37"/>
  <c r="Y59" i="37"/>
  <c r="Y83" i="37"/>
  <c r="Z59" i="37"/>
  <c r="Z83" i="37"/>
  <c r="AA59" i="37"/>
  <c r="AA83" i="37"/>
  <c r="AB59" i="37"/>
  <c r="AB65" i="37"/>
  <c r="AB83" i="37"/>
  <c r="AC59" i="37"/>
  <c r="AC65" i="37"/>
  <c r="AC83" i="37"/>
  <c r="AD59" i="37"/>
  <c r="AD65" i="37"/>
  <c r="AD83" i="37"/>
  <c r="AE59" i="37"/>
  <c r="AE65" i="37"/>
  <c r="AE83" i="37"/>
  <c r="AF59" i="37"/>
  <c r="AF65" i="37"/>
  <c r="AF83" i="37"/>
  <c r="U60" i="37"/>
  <c r="U84" i="37"/>
  <c r="V60" i="37"/>
  <c r="V84" i="37"/>
  <c r="W60" i="37"/>
  <c r="W84" i="37"/>
  <c r="X60" i="37"/>
  <c r="X84" i="37"/>
  <c r="Y60" i="37"/>
  <c r="Y84" i="37"/>
  <c r="Z60" i="37"/>
  <c r="Z84" i="37"/>
  <c r="AA60" i="37"/>
  <c r="AA84" i="37"/>
  <c r="AB60" i="37"/>
  <c r="AB66" i="37"/>
  <c r="AB84" i="37"/>
  <c r="AC60" i="37"/>
  <c r="AC66" i="37"/>
  <c r="AC84" i="37"/>
  <c r="AD60" i="37"/>
  <c r="AD66" i="37"/>
  <c r="AD84" i="37"/>
  <c r="AE60" i="37"/>
  <c r="AE66" i="37"/>
  <c r="AE84" i="37"/>
  <c r="AF60" i="37"/>
  <c r="AF66" i="37"/>
  <c r="AF84" i="37"/>
  <c r="AF80" i="37"/>
  <c r="H88" i="37"/>
  <c r="H18" i="39"/>
  <c r="AG57" i="37"/>
  <c r="AG63" i="37"/>
  <c r="AG81" i="37"/>
  <c r="AH57" i="37"/>
  <c r="AH63" i="37"/>
  <c r="AH81" i="37"/>
  <c r="AI57" i="37"/>
  <c r="AI63" i="37"/>
  <c r="AI81" i="37"/>
  <c r="AJ57" i="37"/>
  <c r="AJ63" i="37"/>
  <c r="AJ81" i="37"/>
  <c r="AK57" i="37"/>
  <c r="AK63" i="37"/>
  <c r="AK81" i="37"/>
  <c r="AL57" i="37"/>
  <c r="AL63" i="37"/>
  <c r="AL81" i="37"/>
  <c r="AM57" i="37"/>
  <c r="AM63" i="37"/>
  <c r="AM81" i="37"/>
  <c r="AN57" i="37"/>
  <c r="AN63" i="37"/>
  <c r="AN69" i="37"/>
  <c r="AN81" i="37"/>
  <c r="AO57" i="37"/>
  <c r="AO63" i="37"/>
  <c r="AO69" i="37"/>
  <c r="AO81" i="37"/>
  <c r="AP57" i="37"/>
  <c r="AP63" i="37"/>
  <c r="AP69" i="37"/>
  <c r="AP81" i="37"/>
  <c r="AQ57" i="37"/>
  <c r="AQ63" i="37"/>
  <c r="AQ69" i="37"/>
  <c r="AQ81" i="37"/>
  <c r="AR57" i="37"/>
  <c r="AR63" i="37"/>
  <c r="AR69" i="37"/>
  <c r="AR81" i="37"/>
  <c r="AG58" i="37"/>
  <c r="AG64" i="37"/>
  <c r="AG82" i="37"/>
  <c r="AH58" i="37"/>
  <c r="AH64" i="37"/>
  <c r="AH82" i="37"/>
  <c r="AI58" i="37"/>
  <c r="AI64" i="37"/>
  <c r="AI82" i="37"/>
  <c r="AJ58" i="37"/>
  <c r="AJ64" i="37"/>
  <c r="AJ82" i="37"/>
  <c r="AK58" i="37"/>
  <c r="AK64" i="37"/>
  <c r="AK82" i="37"/>
  <c r="AL58" i="37"/>
  <c r="AL64" i="37"/>
  <c r="AL82" i="37"/>
  <c r="AM58" i="37"/>
  <c r="AM64" i="37"/>
  <c r="AM82" i="37"/>
  <c r="AN58" i="37"/>
  <c r="AN64" i="37"/>
  <c r="AN70" i="37"/>
  <c r="AN82" i="37"/>
  <c r="AO58" i="37"/>
  <c r="AO64" i="37"/>
  <c r="AO70" i="37"/>
  <c r="AO82" i="37"/>
  <c r="AP58" i="37"/>
  <c r="AP64" i="37"/>
  <c r="AP70" i="37"/>
  <c r="AP82" i="37"/>
  <c r="AQ58" i="37"/>
  <c r="AQ64" i="37"/>
  <c r="AQ70" i="37"/>
  <c r="AQ82" i="37"/>
  <c r="AR58" i="37"/>
  <c r="AR64" i="37"/>
  <c r="AR70" i="37"/>
  <c r="AR82" i="37"/>
  <c r="AG59" i="37"/>
  <c r="AG65" i="37"/>
  <c r="AG83" i="37"/>
  <c r="AH59" i="37"/>
  <c r="AH65" i="37"/>
  <c r="AH83" i="37"/>
  <c r="AI59" i="37"/>
  <c r="AI65" i="37"/>
  <c r="AI83" i="37"/>
  <c r="AJ59" i="37"/>
  <c r="AJ65" i="37"/>
  <c r="AJ83" i="37"/>
  <c r="AK59" i="37"/>
  <c r="AK65" i="37"/>
  <c r="AK83" i="37"/>
  <c r="AL59" i="37"/>
  <c r="AL65" i="37"/>
  <c r="AL83" i="37"/>
  <c r="AM59" i="37"/>
  <c r="AM65" i="37"/>
  <c r="AM83" i="37"/>
  <c r="AN59" i="37"/>
  <c r="AN65" i="37"/>
  <c r="AN71" i="37"/>
  <c r="AN83" i="37"/>
  <c r="AO59" i="37"/>
  <c r="AO65" i="37"/>
  <c r="AO71" i="37"/>
  <c r="AO83" i="37"/>
  <c r="AP59" i="37"/>
  <c r="AP65" i="37"/>
  <c r="AP71" i="37"/>
  <c r="AP83" i="37"/>
  <c r="AQ59" i="37"/>
  <c r="AQ65" i="37"/>
  <c r="AQ71" i="37"/>
  <c r="AQ83" i="37"/>
  <c r="AR59" i="37"/>
  <c r="AR65" i="37"/>
  <c r="AR71" i="37"/>
  <c r="AR83" i="37"/>
  <c r="AG60" i="37"/>
  <c r="AG66" i="37"/>
  <c r="AG84" i="37"/>
  <c r="AH60" i="37"/>
  <c r="AH66" i="37"/>
  <c r="AH84" i="37"/>
  <c r="AI60" i="37"/>
  <c r="AI66" i="37"/>
  <c r="AI84" i="37"/>
  <c r="AJ60" i="37"/>
  <c r="AJ66" i="37"/>
  <c r="AJ84" i="37"/>
  <c r="AK60" i="37"/>
  <c r="AK66" i="37"/>
  <c r="AK84" i="37"/>
  <c r="AL60" i="37"/>
  <c r="AL66" i="37"/>
  <c r="AL84" i="37"/>
  <c r="AM60" i="37"/>
  <c r="AM66" i="37"/>
  <c r="AM84" i="37"/>
  <c r="AN60" i="37"/>
  <c r="AN66" i="37"/>
  <c r="AN72" i="37"/>
  <c r="AN84" i="37"/>
  <c r="AO60" i="37"/>
  <c r="AO66" i="37"/>
  <c r="AO72" i="37"/>
  <c r="AO84" i="37"/>
  <c r="AP60" i="37"/>
  <c r="AP66" i="37"/>
  <c r="AP72" i="37"/>
  <c r="AP84" i="37"/>
  <c r="AQ60" i="37"/>
  <c r="AQ66" i="37"/>
  <c r="AQ72" i="37"/>
  <c r="AQ84" i="37"/>
  <c r="AR60" i="37"/>
  <c r="AR66" i="37"/>
  <c r="AR72" i="37"/>
  <c r="AR84" i="37"/>
  <c r="AR80" i="37"/>
  <c r="J88" i="37"/>
  <c r="J18" i="39"/>
  <c r="AS57" i="37"/>
  <c r="AS63" i="37"/>
  <c r="AS69" i="37"/>
  <c r="AS81" i="37"/>
  <c r="AT57" i="37"/>
  <c r="AT63" i="37"/>
  <c r="AT69" i="37"/>
  <c r="AT81" i="37"/>
  <c r="AU57" i="37"/>
  <c r="AU63" i="37"/>
  <c r="AU69" i="37"/>
  <c r="AU81" i="37"/>
  <c r="AV57" i="37"/>
  <c r="AV63" i="37"/>
  <c r="AV69" i="37"/>
  <c r="AV81" i="37"/>
  <c r="AW57" i="37"/>
  <c r="AW63" i="37"/>
  <c r="AW69" i="37"/>
  <c r="AW81" i="37"/>
  <c r="AX57" i="37"/>
  <c r="AX63" i="37"/>
  <c r="AX69" i="37"/>
  <c r="AX81" i="37"/>
  <c r="AY57" i="37"/>
  <c r="AY63" i="37"/>
  <c r="AY69" i="37"/>
  <c r="AY81" i="37"/>
  <c r="AZ57" i="37"/>
  <c r="AZ63" i="37"/>
  <c r="AZ69" i="37"/>
  <c r="AZ75" i="37"/>
  <c r="AZ81" i="37"/>
  <c r="BA57" i="37"/>
  <c r="BA63" i="37"/>
  <c r="BA69" i="37"/>
  <c r="BA75" i="37"/>
  <c r="BA81" i="37"/>
  <c r="BB57" i="37"/>
  <c r="BB63" i="37"/>
  <c r="BB69" i="37"/>
  <c r="BB75" i="37"/>
  <c r="BB81" i="37"/>
  <c r="BC57" i="37"/>
  <c r="BC63" i="37"/>
  <c r="BC69" i="37"/>
  <c r="BC75" i="37"/>
  <c r="BC81" i="37"/>
  <c r="BD57" i="37"/>
  <c r="BD63" i="37"/>
  <c r="BD69" i="37"/>
  <c r="BD75" i="37"/>
  <c r="BD81" i="37"/>
  <c r="AS58" i="37"/>
  <c r="AS64" i="37"/>
  <c r="AS70" i="37"/>
  <c r="AS82" i="37"/>
  <c r="AT58" i="37"/>
  <c r="AT64" i="37"/>
  <c r="AT70" i="37"/>
  <c r="AT82" i="37"/>
  <c r="AU58" i="37"/>
  <c r="AU64" i="37"/>
  <c r="AU70" i="37"/>
  <c r="AU82" i="37"/>
  <c r="AV58" i="37"/>
  <c r="AV64" i="37"/>
  <c r="AV70" i="37"/>
  <c r="AV82" i="37"/>
  <c r="AW58" i="37"/>
  <c r="AW64" i="37"/>
  <c r="AW70" i="37"/>
  <c r="AW82" i="37"/>
  <c r="AX58" i="37"/>
  <c r="AX64" i="37"/>
  <c r="AX70" i="37"/>
  <c r="AX82" i="37"/>
  <c r="AY58" i="37"/>
  <c r="AY64" i="37"/>
  <c r="AY70" i="37"/>
  <c r="AY82" i="37"/>
  <c r="AZ58" i="37"/>
  <c r="AZ64" i="37"/>
  <c r="AZ70" i="37"/>
  <c r="AZ76" i="37"/>
  <c r="AZ82" i="37"/>
  <c r="BA58" i="37"/>
  <c r="BA64" i="37"/>
  <c r="BA70" i="37"/>
  <c r="BA76" i="37"/>
  <c r="BA82" i="37"/>
  <c r="BB58" i="37"/>
  <c r="BB64" i="37"/>
  <c r="BB70" i="37"/>
  <c r="BB76" i="37"/>
  <c r="BB82" i="37"/>
  <c r="BC58" i="37"/>
  <c r="BC64" i="37"/>
  <c r="BC70" i="37"/>
  <c r="BC76" i="37"/>
  <c r="BC82" i="37"/>
  <c r="BD58" i="37"/>
  <c r="BD64" i="37"/>
  <c r="BD70" i="37"/>
  <c r="BD76" i="37"/>
  <c r="BD82" i="37"/>
  <c r="AS59" i="37"/>
  <c r="AS65" i="37"/>
  <c r="AS71" i="37"/>
  <c r="AS83" i="37"/>
  <c r="AT59" i="37"/>
  <c r="AT65" i="37"/>
  <c r="AT71" i="37"/>
  <c r="AT83" i="37"/>
  <c r="AU59" i="37"/>
  <c r="AU65" i="37"/>
  <c r="AU71" i="37"/>
  <c r="AU83" i="37"/>
  <c r="AV59" i="37"/>
  <c r="AV65" i="37"/>
  <c r="AV71" i="37"/>
  <c r="AV83" i="37"/>
  <c r="AW59" i="37"/>
  <c r="AW65" i="37"/>
  <c r="AW71" i="37"/>
  <c r="AW83" i="37"/>
  <c r="AX59" i="37"/>
  <c r="AX65" i="37"/>
  <c r="AX71" i="37"/>
  <c r="AX83" i="37"/>
  <c r="AY59" i="37"/>
  <c r="AY65" i="37"/>
  <c r="AY71" i="37"/>
  <c r="AY83" i="37"/>
  <c r="AZ59" i="37"/>
  <c r="AZ65" i="37"/>
  <c r="AZ71" i="37"/>
  <c r="AZ77" i="37"/>
  <c r="AZ83" i="37"/>
  <c r="BA59" i="37"/>
  <c r="BA65" i="37"/>
  <c r="BA71" i="37"/>
  <c r="BA77" i="37"/>
  <c r="BA83" i="37"/>
  <c r="BB59" i="37"/>
  <c r="BB65" i="37"/>
  <c r="BB71" i="37"/>
  <c r="BB77" i="37"/>
  <c r="BB83" i="37"/>
  <c r="BC59" i="37"/>
  <c r="BC65" i="37"/>
  <c r="BC71" i="37"/>
  <c r="BC77" i="37"/>
  <c r="BC83" i="37"/>
  <c r="BD59" i="37"/>
  <c r="BD65" i="37"/>
  <c r="BD71" i="37"/>
  <c r="BD77" i="37"/>
  <c r="BD83" i="37"/>
  <c r="AS60" i="37"/>
  <c r="AS66" i="37"/>
  <c r="AS72" i="37"/>
  <c r="AS84" i="37"/>
  <c r="AT60" i="37"/>
  <c r="AT66" i="37"/>
  <c r="AT72" i="37"/>
  <c r="AT84" i="37"/>
  <c r="AU60" i="37"/>
  <c r="AU66" i="37"/>
  <c r="AU72" i="37"/>
  <c r="AU84" i="37"/>
  <c r="AV60" i="37"/>
  <c r="AV66" i="37"/>
  <c r="AV72" i="37"/>
  <c r="AV84" i="37"/>
  <c r="AW60" i="37"/>
  <c r="AW66" i="37"/>
  <c r="AW72" i="37"/>
  <c r="AW84" i="37"/>
  <c r="AX60" i="37"/>
  <c r="AX66" i="37"/>
  <c r="AX72" i="37"/>
  <c r="AX84" i="37"/>
  <c r="AY60" i="37"/>
  <c r="AY66" i="37"/>
  <c r="AY72" i="37"/>
  <c r="AY84" i="37"/>
  <c r="AZ60" i="37"/>
  <c r="AZ66" i="37"/>
  <c r="AZ72" i="37"/>
  <c r="AZ78" i="37"/>
  <c r="AZ84" i="37"/>
  <c r="BA60" i="37"/>
  <c r="BA66" i="37"/>
  <c r="BA72" i="37"/>
  <c r="BA78" i="37"/>
  <c r="BA84" i="37"/>
  <c r="BB60" i="37"/>
  <c r="BB66" i="37"/>
  <c r="BB72" i="37"/>
  <c r="BB78" i="37"/>
  <c r="BB84" i="37"/>
  <c r="BC60" i="37"/>
  <c r="BC66" i="37"/>
  <c r="BC72" i="37"/>
  <c r="BC78" i="37"/>
  <c r="BC84" i="37"/>
  <c r="BD60" i="37"/>
  <c r="BD66" i="37"/>
  <c r="BD72" i="37"/>
  <c r="BD78" i="37"/>
  <c r="BD84" i="37"/>
  <c r="BD80" i="37"/>
  <c r="L88" i="37"/>
  <c r="L18" i="39"/>
  <c r="H80" i="37"/>
  <c r="D88" i="37"/>
  <c r="D18" i="39"/>
  <c r="L87" i="36"/>
  <c r="J87" i="36"/>
  <c r="H87" i="36"/>
  <c r="F87" i="36"/>
  <c r="D87" i="36"/>
  <c r="L87" i="35"/>
  <c r="J87" i="35"/>
  <c r="H87" i="35"/>
  <c r="F87" i="35"/>
  <c r="D87" i="35"/>
  <c r="L87" i="34"/>
  <c r="J87" i="34"/>
  <c r="H87" i="34"/>
  <c r="F87" i="34"/>
  <c r="D87" i="34"/>
  <c r="BD84" i="40"/>
  <c r="BC84" i="40"/>
  <c r="BB84" i="40"/>
  <c r="BA84" i="40"/>
  <c r="AZ84" i="40"/>
  <c r="AY84" i="40"/>
  <c r="AX84" i="40"/>
  <c r="AW84" i="40"/>
  <c r="AV84" i="40"/>
  <c r="AU84" i="40"/>
  <c r="AT84" i="40"/>
  <c r="AS84" i="40"/>
  <c r="AR84" i="40"/>
  <c r="AQ84" i="40"/>
  <c r="AP84" i="40"/>
  <c r="AO84" i="40"/>
  <c r="AN84" i="40"/>
  <c r="AM84" i="40"/>
  <c r="AL84" i="40"/>
  <c r="AK84" i="40"/>
  <c r="AJ84" i="40"/>
  <c r="AI84" i="40"/>
  <c r="AH84" i="40"/>
  <c r="AG84" i="40"/>
  <c r="AF84" i="40"/>
  <c r="AE84" i="40"/>
  <c r="AD84" i="40"/>
  <c r="AC84" i="40"/>
  <c r="AB84" i="40"/>
  <c r="AA84" i="40"/>
  <c r="Z84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BD83" i="40"/>
  <c r="BC83" i="40"/>
  <c r="BB83" i="40"/>
  <c r="BA83" i="40"/>
  <c r="AZ83" i="40"/>
  <c r="AY83" i="40"/>
  <c r="AX83" i="40"/>
  <c r="AW83" i="40"/>
  <c r="AV83" i="40"/>
  <c r="AU83" i="40"/>
  <c r="AT83" i="40"/>
  <c r="AS83" i="40"/>
  <c r="AR83" i="40"/>
  <c r="AQ83" i="40"/>
  <c r="AP83" i="40"/>
  <c r="AO83" i="40"/>
  <c r="AN83" i="40"/>
  <c r="AM83" i="40"/>
  <c r="AL83" i="40"/>
  <c r="AK83" i="40"/>
  <c r="AJ83" i="40"/>
  <c r="AI83" i="40"/>
  <c r="AH83" i="40"/>
  <c r="AG83" i="40"/>
  <c r="AF83" i="40"/>
  <c r="AE83" i="40"/>
  <c r="AD83" i="40"/>
  <c r="AC83" i="40"/>
  <c r="AB83" i="40"/>
  <c r="AA83" i="40"/>
  <c r="Z83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BD82" i="40"/>
  <c r="BC82" i="40"/>
  <c r="BB82" i="40"/>
  <c r="BA82" i="40"/>
  <c r="AZ82" i="40"/>
  <c r="AY82" i="40"/>
  <c r="AX82" i="40"/>
  <c r="AW82" i="40"/>
  <c r="AV82" i="40"/>
  <c r="AU82" i="40"/>
  <c r="AT82" i="40"/>
  <c r="AS82" i="40"/>
  <c r="AR82" i="40"/>
  <c r="AQ82" i="40"/>
  <c r="AP82" i="40"/>
  <c r="AO82" i="40"/>
  <c r="AN82" i="40"/>
  <c r="AM82" i="40"/>
  <c r="AL82" i="40"/>
  <c r="AK82" i="40"/>
  <c r="AJ82" i="40"/>
  <c r="AI82" i="40"/>
  <c r="AH82" i="40"/>
  <c r="AG82" i="40"/>
  <c r="AF82" i="40"/>
  <c r="AE82" i="40"/>
  <c r="AD82" i="40"/>
  <c r="AC82" i="40"/>
  <c r="AB82" i="40"/>
  <c r="AA82" i="40"/>
  <c r="Z82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BD81" i="40"/>
  <c r="BC81" i="40"/>
  <c r="BB81" i="40"/>
  <c r="BA81" i="40"/>
  <c r="AZ81" i="40"/>
  <c r="AY81" i="40"/>
  <c r="AX81" i="40"/>
  <c r="AW81" i="40"/>
  <c r="AV81" i="40"/>
  <c r="AU81" i="40"/>
  <c r="AT81" i="40"/>
  <c r="AS81" i="40"/>
  <c r="AR81" i="40"/>
  <c r="AQ81" i="40"/>
  <c r="AP81" i="40"/>
  <c r="AO81" i="40"/>
  <c r="AN81" i="40"/>
  <c r="AM81" i="40"/>
  <c r="AL81" i="40"/>
  <c r="AK81" i="40"/>
  <c r="AJ81" i="40"/>
  <c r="AI81" i="40"/>
  <c r="AH81" i="40"/>
  <c r="AG81" i="40"/>
  <c r="AF81" i="40"/>
  <c r="AE81" i="40"/>
  <c r="AD81" i="40"/>
  <c r="AC81" i="40"/>
  <c r="AB81" i="40"/>
  <c r="AA81" i="40"/>
  <c r="Z81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BC80" i="34"/>
  <c r="BC80" i="35"/>
  <c r="BC80" i="36"/>
  <c r="BC80" i="40"/>
  <c r="BB80" i="34"/>
  <c r="BB80" i="35"/>
  <c r="BB80" i="36"/>
  <c r="BB80" i="40"/>
  <c r="BA80" i="34"/>
  <c r="BA80" i="35"/>
  <c r="BA80" i="36"/>
  <c r="BA80" i="40"/>
  <c r="AZ80" i="34"/>
  <c r="AZ80" i="35"/>
  <c r="AZ80" i="36"/>
  <c r="AZ80" i="40"/>
  <c r="AY80" i="34"/>
  <c r="AY80" i="35"/>
  <c r="AY80" i="36"/>
  <c r="AY80" i="40"/>
  <c r="AX80" i="34"/>
  <c r="AX80" i="35"/>
  <c r="AX80" i="36"/>
  <c r="AX80" i="40"/>
  <c r="AW80" i="34"/>
  <c r="AW80" i="35"/>
  <c r="AW80" i="36"/>
  <c r="AW80" i="40"/>
  <c r="AV80" i="34"/>
  <c r="AV80" i="35"/>
  <c r="AV80" i="36"/>
  <c r="AV80" i="40"/>
  <c r="AU80" i="34"/>
  <c r="AU80" i="35"/>
  <c r="AU80" i="36"/>
  <c r="AU80" i="40"/>
  <c r="AT80" i="34"/>
  <c r="AT80" i="35"/>
  <c r="AT80" i="36"/>
  <c r="AT80" i="40"/>
  <c r="AS80" i="34"/>
  <c r="AS80" i="35"/>
  <c r="AS80" i="36"/>
  <c r="AS80" i="40"/>
  <c r="AQ80" i="34"/>
  <c r="AQ80" i="35"/>
  <c r="AQ80" i="36"/>
  <c r="AQ80" i="40"/>
  <c r="AP80" i="34"/>
  <c r="AP80" i="35"/>
  <c r="AP80" i="36"/>
  <c r="AP80" i="40"/>
  <c r="AO80" i="34"/>
  <c r="AO80" i="35"/>
  <c r="AO80" i="36"/>
  <c r="AO80" i="40"/>
  <c r="AN80" i="34"/>
  <c r="AN80" i="35"/>
  <c r="AN80" i="36"/>
  <c r="AN80" i="40"/>
  <c r="AM80" i="34"/>
  <c r="AM80" i="35"/>
  <c r="AM80" i="36"/>
  <c r="AM80" i="40"/>
  <c r="AL80" i="34"/>
  <c r="AL80" i="35"/>
  <c r="AL80" i="36"/>
  <c r="AL80" i="40"/>
  <c r="AK80" i="34"/>
  <c r="AK80" i="35"/>
  <c r="AK80" i="36"/>
  <c r="AK80" i="40"/>
  <c r="AJ80" i="34"/>
  <c r="AJ80" i="35"/>
  <c r="AJ80" i="36"/>
  <c r="AJ80" i="40"/>
  <c r="AI80" i="34"/>
  <c r="AI80" i="35"/>
  <c r="AI80" i="36"/>
  <c r="AI80" i="40"/>
  <c r="AH80" i="34"/>
  <c r="AH80" i="35"/>
  <c r="AH80" i="36"/>
  <c r="AH80" i="40"/>
  <c r="AG80" i="34"/>
  <c r="AG80" i="35"/>
  <c r="AG80" i="36"/>
  <c r="AG80" i="40"/>
  <c r="AE80" i="34"/>
  <c r="AE80" i="35"/>
  <c r="AE80" i="36"/>
  <c r="AE80" i="40"/>
  <c r="AD80" i="34"/>
  <c r="AD80" i="35"/>
  <c r="AD80" i="36"/>
  <c r="AD80" i="40"/>
  <c r="AC80" i="34"/>
  <c r="AC80" i="35"/>
  <c r="AC80" i="36"/>
  <c r="AC80" i="40"/>
  <c r="AB80" i="34"/>
  <c r="AB80" i="35"/>
  <c r="AB80" i="36"/>
  <c r="AB80" i="40"/>
  <c r="AA80" i="34"/>
  <c r="AA80" i="35"/>
  <c r="AA80" i="36"/>
  <c r="AA80" i="40"/>
  <c r="Z80" i="34"/>
  <c r="Z80" i="35"/>
  <c r="Z80" i="36"/>
  <c r="Z80" i="40"/>
  <c r="Y80" i="34"/>
  <c r="Y80" i="35"/>
  <c r="Y80" i="36"/>
  <c r="Y80" i="40"/>
  <c r="X80" i="34"/>
  <c r="X80" i="35"/>
  <c r="X80" i="36"/>
  <c r="X80" i="40"/>
  <c r="W80" i="34"/>
  <c r="W80" i="35"/>
  <c r="W80" i="36"/>
  <c r="W80" i="40"/>
  <c r="V80" i="34"/>
  <c r="V80" i="35"/>
  <c r="V80" i="36"/>
  <c r="V80" i="40"/>
  <c r="U80" i="34"/>
  <c r="U80" i="35"/>
  <c r="U80" i="36"/>
  <c r="U80" i="40"/>
  <c r="S80" i="34"/>
  <c r="S80" i="35"/>
  <c r="S80" i="36"/>
  <c r="S80" i="40"/>
  <c r="R80" i="34"/>
  <c r="R80" i="35"/>
  <c r="R80" i="36"/>
  <c r="R80" i="40"/>
  <c r="Q80" i="34"/>
  <c r="Q80" i="35"/>
  <c r="Q80" i="36"/>
  <c r="Q80" i="40"/>
  <c r="P80" i="34"/>
  <c r="P80" i="35"/>
  <c r="P80" i="36"/>
  <c r="P80" i="40"/>
  <c r="O80" i="34"/>
  <c r="O80" i="35"/>
  <c r="O80" i="36"/>
  <c r="O80" i="40"/>
  <c r="N80" i="34"/>
  <c r="N80" i="35"/>
  <c r="N80" i="36"/>
  <c r="N80" i="40"/>
  <c r="M80" i="34"/>
  <c r="M80" i="35"/>
  <c r="M80" i="36"/>
  <c r="M80" i="40"/>
  <c r="L80" i="34"/>
  <c r="L80" i="35"/>
  <c r="L80" i="36"/>
  <c r="L80" i="40"/>
  <c r="K80" i="34"/>
  <c r="K80" i="35"/>
  <c r="K80" i="36"/>
  <c r="K80" i="40"/>
  <c r="J80" i="34"/>
  <c r="J80" i="35"/>
  <c r="J80" i="36"/>
  <c r="J80" i="40"/>
  <c r="I80" i="34"/>
  <c r="I80" i="35"/>
  <c r="I80" i="36"/>
  <c r="I80" i="40"/>
  <c r="G80" i="34"/>
  <c r="G80" i="35"/>
  <c r="G80" i="36"/>
  <c r="G80" i="40"/>
  <c r="F80" i="34"/>
  <c r="F80" i="35"/>
  <c r="F80" i="36"/>
  <c r="F80" i="40"/>
  <c r="E80" i="34"/>
  <c r="E80" i="35"/>
  <c r="E80" i="36"/>
  <c r="E80" i="40"/>
  <c r="D80" i="34"/>
  <c r="D80" i="35"/>
  <c r="D80" i="36"/>
  <c r="D80" i="40"/>
  <c r="BD78" i="40"/>
  <c r="BC78" i="40"/>
  <c r="BB78" i="40"/>
  <c r="BA78" i="40"/>
  <c r="AZ78" i="40"/>
  <c r="AY78" i="40"/>
  <c r="AX78" i="40"/>
  <c r="AW78" i="40"/>
  <c r="AV78" i="40"/>
  <c r="AU78" i="40"/>
  <c r="AT78" i="40"/>
  <c r="AS78" i="40"/>
  <c r="AR78" i="40"/>
  <c r="AQ78" i="40"/>
  <c r="AP78" i="40"/>
  <c r="AO78" i="40"/>
  <c r="AN78" i="40"/>
  <c r="AM78" i="40"/>
  <c r="AL78" i="40"/>
  <c r="AK78" i="40"/>
  <c r="AJ78" i="40"/>
  <c r="AI78" i="40"/>
  <c r="AH78" i="40"/>
  <c r="AG78" i="40"/>
  <c r="AF78" i="40"/>
  <c r="AE78" i="40"/>
  <c r="AD78" i="40"/>
  <c r="AC78" i="40"/>
  <c r="AB78" i="40"/>
  <c r="AA78" i="40"/>
  <c r="Z78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BD77" i="40"/>
  <c r="BC77" i="40"/>
  <c r="BB77" i="40"/>
  <c r="BA77" i="40"/>
  <c r="AZ77" i="40"/>
  <c r="AY77" i="40"/>
  <c r="AX77" i="40"/>
  <c r="AW77" i="40"/>
  <c r="AV77" i="40"/>
  <c r="AU77" i="40"/>
  <c r="AT77" i="40"/>
  <c r="AS77" i="40"/>
  <c r="AR77" i="40"/>
  <c r="AQ77" i="40"/>
  <c r="AP77" i="40"/>
  <c r="AO77" i="40"/>
  <c r="AN77" i="40"/>
  <c r="AM77" i="40"/>
  <c r="AL77" i="40"/>
  <c r="AK77" i="40"/>
  <c r="AJ77" i="40"/>
  <c r="AI77" i="40"/>
  <c r="AH77" i="40"/>
  <c r="AG77" i="40"/>
  <c r="AF77" i="40"/>
  <c r="AE77" i="40"/>
  <c r="AD77" i="40"/>
  <c r="AC77" i="40"/>
  <c r="AB77" i="40"/>
  <c r="AA77" i="40"/>
  <c r="Z77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BD76" i="40"/>
  <c r="BC76" i="40"/>
  <c r="BB76" i="40"/>
  <c r="BA76" i="40"/>
  <c r="AZ76" i="40"/>
  <c r="AY76" i="40"/>
  <c r="AX76" i="40"/>
  <c r="AW76" i="40"/>
  <c r="AV76" i="40"/>
  <c r="AU76" i="40"/>
  <c r="AT76" i="40"/>
  <c r="AS76" i="40"/>
  <c r="AR76" i="40"/>
  <c r="AQ76" i="40"/>
  <c r="AP76" i="40"/>
  <c r="AO76" i="40"/>
  <c r="AN76" i="40"/>
  <c r="AM76" i="40"/>
  <c r="AL76" i="40"/>
  <c r="AK76" i="40"/>
  <c r="AJ76" i="40"/>
  <c r="AI76" i="40"/>
  <c r="AH76" i="40"/>
  <c r="AG76" i="40"/>
  <c r="AF76" i="40"/>
  <c r="AE76" i="40"/>
  <c r="AD76" i="40"/>
  <c r="AC76" i="40"/>
  <c r="AB76" i="40"/>
  <c r="AA76" i="40"/>
  <c r="Z76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BD75" i="40"/>
  <c r="BC75" i="40"/>
  <c r="BB75" i="40"/>
  <c r="BA75" i="40"/>
  <c r="AZ75" i="40"/>
  <c r="AY75" i="40"/>
  <c r="AX75" i="40"/>
  <c r="AW75" i="40"/>
  <c r="AV75" i="40"/>
  <c r="AU75" i="40"/>
  <c r="AT75" i="40"/>
  <c r="AS75" i="40"/>
  <c r="AR75" i="40"/>
  <c r="AQ75" i="40"/>
  <c r="AP75" i="40"/>
  <c r="AO75" i="40"/>
  <c r="AN75" i="40"/>
  <c r="AM75" i="40"/>
  <c r="AL75" i="40"/>
  <c r="AK75" i="40"/>
  <c r="AJ75" i="40"/>
  <c r="AI75" i="40"/>
  <c r="AH75" i="40"/>
  <c r="AG75" i="40"/>
  <c r="AF75" i="40"/>
  <c r="AE75" i="40"/>
  <c r="AD75" i="40"/>
  <c r="AC75" i="40"/>
  <c r="AB75" i="40"/>
  <c r="AA75" i="40"/>
  <c r="Z75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BD74" i="34"/>
  <c r="BD74" i="35"/>
  <c r="BD74" i="36"/>
  <c r="BD74" i="40"/>
  <c r="BC74" i="34"/>
  <c r="BC74" i="35"/>
  <c r="BC74" i="36"/>
  <c r="BC74" i="40"/>
  <c r="BB74" i="34"/>
  <c r="BB74" i="35"/>
  <c r="BB74" i="36"/>
  <c r="BB74" i="40"/>
  <c r="BA74" i="34"/>
  <c r="BA74" i="35"/>
  <c r="BA74" i="36"/>
  <c r="BA74" i="40"/>
  <c r="AZ74" i="34"/>
  <c r="AZ74" i="35"/>
  <c r="AZ74" i="36"/>
  <c r="AZ74" i="40"/>
  <c r="AY74" i="34"/>
  <c r="AY74" i="35"/>
  <c r="AY74" i="36"/>
  <c r="AY74" i="40"/>
  <c r="AX74" i="34"/>
  <c r="AX74" i="35"/>
  <c r="AX74" i="36"/>
  <c r="AX74" i="40"/>
  <c r="AW74" i="34"/>
  <c r="AW74" i="35"/>
  <c r="AW74" i="36"/>
  <c r="AW74" i="40"/>
  <c r="AV74" i="34"/>
  <c r="AV74" i="35"/>
  <c r="AV74" i="36"/>
  <c r="AV74" i="40"/>
  <c r="AU74" i="34"/>
  <c r="AU74" i="35"/>
  <c r="AU74" i="36"/>
  <c r="AU74" i="40"/>
  <c r="AT74" i="34"/>
  <c r="AT74" i="35"/>
  <c r="AT74" i="36"/>
  <c r="AT74" i="40"/>
  <c r="AS74" i="34"/>
  <c r="AS74" i="35"/>
  <c r="AS74" i="36"/>
  <c r="AS74" i="40"/>
  <c r="AR74" i="34"/>
  <c r="AR74" i="35"/>
  <c r="AR74" i="36"/>
  <c r="AR74" i="40"/>
  <c r="AQ74" i="34"/>
  <c r="AQ74" i="35"/>
  <c r="AQ74" i="36"/>
  <c r="AQ74" i="40"/>
  <c r="AP74" i="34"/>
  <c r="AP74" i="35"/>
  <c r="AP74" i="36"/>
  <c r="AP74" i="40"/>
  <c r="AO74" i="34"/>
  <c r="AO74" i="35"/>
  <c r="AO74" i="36"/>
  <c r="AO74" i="40"/>
  <c r="AN74" i="34"/>
  <c r="AN74" i="35"/>
  <c r="AN74" i="36"/>
  <c r="AN74" i="40"/>
  <c r="AM74" i="34"/>
  <c r="AM74" i="35"/>
  <c r="AM74" i="36"/>
  <c r="AM74" i="40"/>
  <c r="AL74" i="34"/>
  <c r="AL74" i="35"/>
  <c r="AL74" i="36"/>
  <c r="AL74" i="40"/>
  <c r="AK74" i="34"/>
  <c r="AK74" i="35"/>
  <c r="AK74" i="36"/>
  <c r="AK74" i="40"/>
  <c r="AJ74" i="34"/>
  <c r="AJ74" i="35"/>
  <c r="AJ74" i="36"/>
  <c r="AJ74" i="40"/>
  <c r="AI74" i="34"/>
  <c r="AI74" i="35"/>
  <c r="AI74" i="36"/>
  <c r="AI74" i="40"/>
  <c r="AH74" i="34"/>
  <c r="AH74" i="35"/>
  <c r="AH74" i="36"/>
  <c r="AH74" i="40"/>
  <c r="AG74" i="34"/>
  <c r="AG74" i="35"/>
  <c r="AG74" i="36"/>
  <c r="AG74" i="40"/>
  <c r="AF74" i="34"/>
  <c r="AF74" i="35"/>
  <c r="AF74" i="36"/>
  <c r="AF74" i="40"/>
  <c r="AE74" i="34"/>
  <c r="AE74" i="35"/>
  <c r="AE74" i="36"/>
  <c r="AE74" i="40"/>
  <c r="AD74" i="34"/>
  <c r="AD74" i="35"/>
  <c r="AD74" i="36"/>
  <c r="AD74" i="40"/>
  <c r="AC74" i="34"/>
  <c r="AC74" i="35"/>
  <c r="AC74" i="36"/>
  <c r="AC74" i="40"/>
  <c r="AB74" i="34"/>
  <c r="AB74" i="35"/>
  <c r="AB74" i="36"/>
  <c r="AB74" i="40"/>
  <c r="AA74" i="34"/>
  <c r="AA74" i="35"/>
  <c r="AA74" i="36"/>
  <c r="AA74" i="40"/>
  <c r="Z74" i="34"/>
  <c r="Z74" i="35"/>
  <c r="Z74" i="36"/>
  <c r="Z74" i="40"/>
  <c r="Y74" i="34"/>
  <c r="Y74" i="35"/>
  <c r="Y74" i="36"/>
  <c r="Y74" i="40"/>
  <c r="X74" i="34"/>
  <c r="X74" i="35"/>
  <c r="X74" i="36"/>
  <c r="X74" i="40"/>
  <c r="W74" i="34"/>
  <c r="W74" i="35"/>
  <c r="W74" i="36"/>
  <c r="W74" i="40"/>
  <c r="V74" i="34"/>
  <c r="V74" i="35"/>
  <c r="V74" i="36"/>
  <c r="V74" i="40"/>
  <c r="U74" i="34"/>
  <c r="U74" i="35"/>
  <c r="U74" i="36"/>
  <c r="U74" i="40"/>
  <c r="T74" i="34"/>
  <c r="T74" i="35"/>
  <c r="T74" i="36"/>
  <c r="T74" i="40"/>
  <c r="S74" i="34"/>
  <c r="S74" i="35"/>
  <c r="S74" i="36"/>
  <c r="S74" i="40"/>
  <c r="R74" i="34"/>
  <c r="R74" i="35"/>
  <c r="R74" i="36"/>
  <c r="R74" i="40"/>
  <c r="Q74" i="34"/>
  <c r="Q74" i="35"/>
  <c r="Q74" i="36"/>
  <c r="Q74" i="40"/>
  <c r="P74" i="34"/>
  <c r="P74" i="35"/>
  <c r="P74" i="36"/>
  <c r="P74" i="40"/>
  <c r="O74" i="34"/>
  <c r="O74" i="35"/>
  <c r="O74" i="36"/>
  <c r="O74" i="40"/>
  <c r="N74" i="34"/>
  <c r="N74" i="35"/>
  <c r="N74" i="36"/>
  <c r="N74" i="40"/>
  <c r="M74" i="34"/>
  <c r="M74" i="35"/>
  <c r="M74" i="36"/>
  <c r="M74" i="40"/>
  <c r="L74" i="34"/>
  <c r="L74" i="35"/>
  <c r="L74" i="36"/>
  <c r="L74" i="40"/>
  <c r="K74" i="34"/>
  <c r="K74" i="35"/>
  <c r="K74" i="36"/>
  <c r="K74" i="40"/>
  <c r="J74" i="34"/>
  <c r="J74" i="35"/>
  <c r="J74" i="36"/>
  <c r="J74" i="40"/>
  <c r="I74" i="34"/>
  <c r="I74" i="35"/>
  <c r="I74" i="36"/>
  <c r="I74" i="40"/>
  <c r="H74" i="34"/>
  <c r="H74" i="35"/>
  <c r="H74" i="36"/>
  <c r="H74" i="40"/>
  <c r="G74" i="34"/>
  <c r="G74" i="35"/>
  <c r="G74" i="36"/>
  <c r="G74" i="40"/>
  <c r="F74" i="34"/>
  <c r="F74" i="35"/>
  <c r="F74" i="36"/>
  <c r="F74" i="40"/>
  <c r="E74" i="34"/>
  <c r="E74" i="35"/>
  <c r="E74" i="36"/>
  <c r="E74" i="40"/>
  <c r="D74" i="34"/>
  <c r="D74" i="35"/>
  <c r="D74" i="36"/>
  <c r="D74" i="40"/>
  <c r="BD72" i="40"/>
  <c r="BC72" i="40"/>
  <c r="BB72" i="40"/>
  <c r="BA72" i="40"/>
  <c r="AZ72" i="40"/>
  <c r="AY72" i="40"/>
  <c r="AX72" i="40"/>
  <c r="AW72" i="40"/>
  <c r="AV72" i="40"/>
  <c r="AU72" i="40"/>
  <c r="AT72" i="40"/>
  <c r="AS72" i="40"/>
  <c r="AR72" i="40"/>
  <c r="AQ72" i="40"/>
  <c r="AP72" i="40"/>
  <c r="AO72" i="40"/>
  <c r="AN72" i="40"/>
  <c r="AM72" i="40"/>
  <c r="AL72" i="40"/>
  <c r="AK72" i="40"/>
  <c r="AJ72" i="40"/>
  <c r="AI72" i="40"/>
  <c r="AH72" i="40"/>
  <c r="AG72" i="40"/>
  <c r="AF72" i="40"/>
  <c r="AE72" i="40"/>
  <c r="AD72" i="40"/>
  <c r="AC72" i="40"/>
  <c r="AB72" i="40"/>
  <c r="AA72" i="40"/>
  <c r="Z72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BD71" i="40"/>
  <c r="BC71" i="40"/>
  <c r="BB71" i="40"/>
  <c r="BA71" i="40"/>
  <c r="AZ71" i="40"/>
  <c r="AY71" i="40"/>
  <c r="AX71" i="40"/>
  <c r="AW71" i="40"/>
  <c r="AV71" i="40"/>
  <c r="AU71" i="40"/>
  <c r="AT71" i="40"/>
  <c r="AS71" i="40"/>
  <c r="AR71" i="40"/>
  <c r="AQ71" i="40"/>
  <c r="AP71" i="40"/>
  <c r="AO71" i="40"/>
  <c r="AN71" i="40"/>
  <c r="AM71" i="40"/>
  <c r="AL71" i="40"/>
  <c r="AK71" i="40"/>
  <c r="AJ71" i="40"/>
  <c r="AI71" i="40"/>
  <c r="AH71" i="40"/>
  <c r="AG71" i="40"/>
  <c r="AF71" i="40"/>
  <c r="AE71" i="40"/>
  <c r="AD71" i="40"/>
  <c r="AC71" i="40"/>
  <c r="AB71" i="40"/>
  <c r="AA71" i="40"/>
  <c r="Z71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BD70" i="40"/>
  <c r="BC70" i="40"/>
  <c r="BB70" i="40"/>
  <c r="BA70" i="40"/>
  <c r="AZ70" i="40"/>
  <c r="AY70" i="40"/>
  <c r="AX70" i="40"/>
  <c r="AW70" i="40"/>
  <c r="AV70" i="40"/>
  <c r="AU70" i="40"/>
  <c r="AT70" i="40"/>
  <c r="AS70" i="40"/>
  <c r="AR70" i="40"/>
  <c r="AQ70" i="40"/>
  <c r="AP70" i="40"/>
  <c r="AO70" i="40"/>
  <c r="AN70" i="40"/>
  <c r="AM70" i="40"/>
  <c r="AL70" i="40"/>
  <c r="AK70" i="40"/>
  <c r="AJ70" i="40"/>
  <c r="AI70" i="40"/>
  <c r="AH70" i="40"/>
  <c r="AG70" i="40"/>
  <c r="AF70" i="40"/>
  <c r="AE70" i="40"/>
  <c r="AD70" i="40"/>
  <c r="AC70" i="40"/>
  <c r="AB70" i="40"/>
  <c r="AA70" i="40"/>
  <c r="Z70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BD69" i="40"/>
  <c r="BC69" i="40"/>
  <c r="BB69" i="40"/>
  <c r="BA69" i="40"/>
  <c r="AZ69" i="40"/>
  <c r="AY69" i="40"/>
  <c r="AX69" i="40"/>
  <c r="AW69" i="40"/>
  <c r="AV69" i="40"/>
  <c r="AU69" i="40"/>
  <c r="AT69" i="40"/>
  <c r="AS69" i="40"/>
  <c r="AR69" i="40"/>
  <c r="AQ69" i="40"/>
  <c r="AP69" i="40"/>
  <c r="AO69" i="40"/>
  <c r="AN69" i="40"/>
  <c r="AM69" i="40"/>
  <c r="AL69" i="40"/>
  <c r="AK69" i="40"/>
  <c r="AJ69" i="40"/>
  <c r="AI69" i="40"/>
  <c r="AH69" i="40"/>
  <c r="AG69" i="40"/>
  <c r="AF69" i="40"/>
  <c r="AE69" i="40"/>
  <c r="AD69" i="40"/>
  <c r="AC69" i="40"/>
  <c r="AB69" i="40"/>
  <c r="AA69" i="40"/>
  <c r="Z69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BD68" i="34"/>
  <c r="BD68" i="35"/>
  <c r="BD68" i="36"/>
  <c r="BD68" i="40"/>
  <c r="BC68" i="34"/>
  <c r="BC68" i="35"/>
  <c r="BC68" i="36"/>
  <c r="BC68" i="40"/>
  <c r="BB68" i="34"/>
  <c r="BB68" i="35"/>
  <c r="BB68" i="36"/>
  <c r="BB68" i="40"/>
  <c r="BA68" i="34"/>
  <c r="BA68" i="35"/>
  <c r="BA68" i="36"/>
  <c r="BA68" i="40"/>
  <c r="AZ68" i="34"/>
  <c r="AZ68" i="35"/>
  <c r="AZ68" i="36"/>
  <c r="AZ68" i="40"/>
  <c r="AY68" i="34"/>
  <c r="AY68" i="35"/>
  <c r="AY68" i="36"/>
  <c r="AY68" i="40"/>
  <c r="AX68" i="34"/>
  <c r="AX68" i="35"/>
  <c r="AX68" i="36"/>
  <c r="AX68" i="40"/>
  <c r="AW68" i="34"/>
  <c r="AW68" i="35"/>
  <c r="AW68" i="36"/>
  <c r="AW68" i="40"/>
  <c r="AV68" i="34"/>
  <c r="AV68" i="35"/>
  <c r="AV68" i="36"/>
  <c r="AV68" i="40"/>
  <c r="AU68" i="34"/>
  <c r="AU68" i="35"/>
  <c r="AU68" i="36"/>
  <c r="AU68" i="40"/>
  <c r="AT68" i="34"/>
  <c r="AT68" i="35"/>
  <c r="AT68" i="36"/>
  <c r="AT68" i="40"/>
  <c r="AS68" i="34"/>
  <c r="AS68" i="35"/>
  <c r="AS68" i="36"/>
  <c r="AS68" i="40"/>
  <c r="AR68" i="34"/>
  <c r="AR68" i="35"/>
  <c r="AR68" i="36"/>
  <c r="AR68" i="40"/>
  <c r="AQ68" i="34"/>
  <c r="AQ68" i="35"/>
  <c r="AQ68" i="36"/>
  <c r="AQ68" i="40"/>
  <c r="AP68" i="34"/>
  <c r="AP68" i="35"/>
  <c r="AP68" i="36"/>
  <c r="AP68" i="40"/>
  <c r="AO68" i="34"/>
  <c r="AO68" i="35"/>
  <c r="AO68" i="36"/>
  <c r="AO68" i="40"/>
  <c r="AN68" i="34"/>
  <c r="AN68" i="35"/>
  <c r="AN68" i="36"/>
  <c r="AN68" i="40"/>
  <c r="AM68" i="34"/>
  <c r="AM68" i="35"/>
  <c r="AM68" i="36"/>
  <c r="AM68" i="40"/>
  <c r="AL68" i="34"/>
  <c r="AL68" i="35"/>
  <c r="AL68" i="36"/>
  <c r="AL68" i="40"/>
  <c r="AK68" i="34"/>
  <c r="AK68" i="35"/>
  <c r="AK68" i="36"/>
  <c r="AK68" i="40"/>
  <c r="AJ68" i="34"/>
  <c r="AJ68" i="35"/>
  <c r="AJ68" i="36"/>
  <c r="AJ68" i="40"/>
  <c r="AI68" i="34"/>
  <c r="AI68" i="35"/>
  <c r="AI68" i="36"/>
  <c r="AI68" i="40"/>
  <c r="AH68" i="34"/>
  <c r="AH68" i="35"/>
  <c r="AH68" i="36"/>
  <c r="AH68" i="40"/>
  <c r="AG68" i="34"/>
  <c r="AG68" i="35"/>
  <c r="AG68" i="36"/>
  <c r="AG68" i="40"/>
  <c r="AF68" i="34"/>
  <c r="AF68" i="35"/>
  <c r="AF68" i="36"/>
  <c r="AF68" i="40"/>
  <c r="AE68" i="34"/>
  <c r="AE68" i="35"/>
  <c r="AE68" i="36"/>
  <c r="AE68" i="40"/>
  <c r="AD68" i="34"/>
  <c r="AD68" i="35"/>
  <c r="AD68" i="36"/>
  <c r="AD68" i="40"/>
  <c r="AC68" i="34"/>
  <c r="AC68" i="35"/>
  <c r="AC68" i="36"/>
  <c r="AC68" i="40"/>
  <c r="AB68" i="34"/>
  <c r="AB68" i="35"/>
  <c r="AB68" i="36"/>
  <c r="AB68" i="40"/>
  <c r="AA68" i="34"/>
  <c r="AA68" i="35"/>
  <c r="AA68" i="36"/>
  <c r="AA68" i="40"/>
  <c r="Z68" i="34"/>
  <c r="Z68" i="35"/>
  <c r="Z68" i="36"/>
  <c r="Z68" i="40"/>
  <c r="Y68" i="34"/>
  <c r="Y68" i="35"/>
  <c r="Y68" i="36"/>
  <c r="Y68" i="40"/>
  <c r="X68" i="34"/>
  <c r="X68" i="35"/>
  <c r="X68" i="36"/>
  <c r="X68" i="40"/>
  <c r="W68" i="34"/>
  <c r="W68" i="35"/>
  <c r="W68" i="36"/>
  <c r="W68" i="40"/>
  <c r="V68" i="34"/>
  <c r="V68" i="35"/>
  <c r="V68" i="36"/>
  <c r="V68" i="40"/>
  <c r="U68" i="34"/>
  <c r="U68" i="35"/>
  <c r="U68" i="36"/>
  <c r="U68" i="40"/>
  <c r="T68" i="34"/>
  <c r="T68" i="35"/>
  <c r="T68" i="36"/>
  <c r="T68" i="40"/>
  <c r="S68" i="34"/>
  <c r="S68" i="35"/>
  <c r="S68" i="36"/>
  <c r="S68" i="40"/>
  <c r="R68" i="34"/>
  <c r="R68" i="35"/>
  <c r="R68" i="36"/>
  <c r="R68" i="40"/>
  <c r="Q68" i="34"/>
  <c r="Q68" i="35"/>
  <c r="Q68" i="36"/>
  <c r="Q68" i="40"/>
  <c r="P68" i="34"/>
  <c r="P68" i="35"/>
  <c r="P68" i="36"/>
  <c r="P68" i="40"/>
  <c r="O68" i="34"/>
  <c r="O68" i="35"/>
  <c r="O68" i="36"/>
  <c r="O68" i="40"/>
  <c r="N68" i="34"/>
  <c r="N68" i="35"/>
  <c r="N68" i="36"/>
  <c r="N68" i="40"/>
  <c r="M68" i="34"/>
  <c r="M68" i="35"/>
  <c r="M68" i="36"/>
  <c r="M68" i="40"/>
  <c r="L68" i="34"/>
  <c r="L68" i="35"/>
  <c r="L68" i="36"/>
  <c r="L68" i="40"/>
  <c r="K68" i="34"/>
  <c r="K68" i="35"/>
  <c r="K68" i="36"/>
  <c r="K68" i="40"/>
  <c r="J68" i="34"/>
  <c r="J68" i="35"/>
  <c r="J68" i="36"/>
  <c r="J68" i="40"/>
  <c r="I68" i="34"/>
  <c r="I68" i="35"/>
  <c r="I68" i="36"/>
  <c r="I68" i="40"/>
  <c r="H68" i="34"/>
  <c r="H68" i="35"/>
  <c r="H68" i="36"/>
  <c r="H68" i="40"/>
  <c r="G68" i="34"/>
  <c r="G68" i="35"/>
  <c r="G68" i="36"/>
  <c r="G68" i="40"/>
  <c r="F68" i="34"/>
  <c r="F68" i="35"/>
  <c r="F68" i="36"/>
  <c r="F68" i="40"/>
  <c r="E68" i="34"/>
  <c r="E68" i="35"/>
  <c r="E68" i="36"/>
  <c r="E68" i="40"/>
  <c r="D68" i="34"/>
  <c r="D68" i="35"/>
  <c r="D68" i="36"/>
  <c r="D68" i="40"/>
  <c r="BD66" i="40"/>
  <c r="BC66" i="40"/>
  <c r="BB66" i="40"/>
  <c r="BA66" i="40"/>
  <c r="AZ66" i="40"/>
  <c r="AY66" i="40"/>
  <c r="AX66" i="40"/>
  <c r="AW66" i="40"/>
  <c r="AV66" i="40"/>
  <c r="AU66" i="40"/>
  <c r="AT66" i="40"/>
  <c r="AS66" i="40"/>
  <c r="AR66" i="40"/>
  <c r="AQ66" i="40"/>
  <c r="AP66" i="40"/>
  <c r="AO66" i="40"/>
  <c r="AN66" i="40"/>
  <c r="AM66" i="40"/>
  <c r="AL66" i="40"/>
  <c r="AK66" i="40"/>
  <c r="AJ66" i="40"/>
  <c r="AI66" i="40"/>
  <c r="AH66" i="40"/>
  <c r="AG66" i="40"/>
  <c r="AF66" i="40"/>
  <c r="AE66" i="40"/>
  <c r="AD66" i="40"/>
  <c r="AC66" i="40"/>
  <c r="AB66" i="40"/>
  <c r="AA66" i="40"/>
  <c r="Z66" i="40"/>
  <c r="Y66" i="40"/>
  <c r="X66" i="40"/>
  <c r="W66" i="40"/>
  <c r="V66" i="40"/>
  <c r="U66" i="40"/>
  <c r="T66" i="40"/>
  <c r="S66" i="40"/>
  <c r="R66" i="40"/>
  <c r="Q66" i="40"/>
  <c r="P66" i="40"/>
  <c r="O66" i="40"/>
  <c r="N66" i="40"/>
  <c r="M66" i="40"/>
  <c r="L66" i="40"/>
  <c r="K66" i="40"/>
  <c r="J66" i="40"/>
  <c r="I66" i="40"/>
  <c r="H66" i="40"/>
  <c r="G66" i="40"/>
  <c r="F66" i="40"/>
  <c r="E66" i="40"/>
  <c r="D66" i="40"/>
  <c r="BD65" i="40"/>
  <c r="BC65" i="40"/>
  <c r="BB65" i="40"/>
  <c r="BA65" i="40"/>
  <c r="AZ65" i="40"/>
  <c r="AY65" i="40"/>
  <c r="AX65" i="40"/>
  <c r="AW65" i="40"/>
  <c r="AV65" i="40"/>
  <c r="AU65" i="40"/>
  <c r="AT65" i="40"/>
  <c r="AS65" i="40"/>
  <c r="AR65" i="40"/>
  <c r="AQ65" i="40"/>
  <c r="AP65" i="40"/>
  <c r="AO65" i="40"/>
  <c r="AN65" i="40"/>
  <c r="AM65" i="40"/>
  <c r="AL65" i="40"/>
  <c r="AK65" i="40"/>
  <c r="AJ65" i="40"/>
  <c r="AI65" i="40"/>
  <c r="AH65" i="40"/>
  <c r="AG65" i="40"/>
  <c r="AF65" i="40"/>
  <c r="AE65" i="40"/>
  <c r="AD65" i="40"/>
  <c r="AC65" i="40"/>
  <c r="AB65" i="40"/>
  <c r="AA65" i="40"/>
  <c r="Z65" i="40"/>
  <c r="Y65" i="40"/>
  <c r="X65" i="40"/>
  <c r="W65" i="40"/>
  <c r="V65" i="40"/>
  <c r="U65" i="40"/>
  <c r="T65" i="40"/>
  <c r="S65" i="40"/>
  <c r="R65" i="40"/>
  <c r="Q65" i="40"/>
  <c r="P65" i="40"/>
  <c r="O65" i="40"/>
  <c r="N65" i="40"/>
  <c r="M65" i="40"/>
  <c r="L65" i="40"/>
  <c r="K65" i="40"/>
  <c r="J65" i="40"/>
  <c r="I65" i="40"/>
  <c r="H65" i="40"/>
  <c r="G65" i="40"/>
  <c r="F65" i="40"/>
  <c r="E65" i="40"/>
  <c r="D65" i="40"/>
  <c r="BD64" i="40"/>
  <c r="BC64" i="40"/>
  <c r="BB64" i="40"/>
  <c r="BA64" i="40"/>
  <c r="AZ64" i="40"/>
  <c r="AY64" i="40"/>
  <c r="AX64" i="40"/>
  <c r="AW64" i="40"/>
  <c r="AV64" i="40"/>
  <c r="AU64" i="40"/>
  <c r="AT64" i="40"/>
  <c r="AS64" i="40"/>
  <c r="AR64" i="40"/>
  <c r="AQ64" i="40"/>
  <c r="AP64" i="40"/>
  <c r="AO64" i="40"/>
  <c r="AN64" i="40"/>
  <c r="AM64" i="40"/>
  <c r="AL64" i="40"/>
  <c r="AK64" i="40"/>
  <c r="AJ64" i="40"/>
  <c r="AI64" i="40"/>
  <c r="AH64" i="40"/>
  <c r="AG64" i="40"/>
  <c r="AF64" i="40"/>
  <c r="AE64" i="40"/>
  <c r="AD64" i="40"/>
  <c r="AC64" i="40"/>
  <c r="AB64" i="40"/>
  <c r="AA64" i="40"/>
  <c r="Z64" i="40"/>
  <c r="Y64" i="40"/>
  <c r="X64" i="40"/>
  <c r="W64" i="40"/>
  <c r="V64" i="40"/>
  <c r="U64" i="40"/>
  <c r="T64" i="40"/>
  <c r="S64" i="40"/>
  <c r="R64" i="40"/>
  <c r="Q64" i="40"/>
  <c r="P64" i="40"/>
  <c r="O64" i="40"/>
  <c r="N64" i="40"/>
  <c r="M64" i="40"/>
  <c r="L64" i="40"/>
  <c r="K64" i="40"/>
  <c r="J64" i="40"/>
  <c r="I64" i="40"/>
  <c r="H64" i="40"/>
  <c r="G64" i="40"/>
  <c r="F64" i="40"/>
  <c r="E64" i="40"/>
  <c r="D64" i="40"/>
  <c r="BD63" i="40"/>
  <c r="BC63" i="40"/>
  <c r="BB63" i="40"/>
  <c r="BA63" i="40"/>
  <c r="AZ63" i="40"/>
  <c r="AY63" i="40"/>
  <c r="AX63" i="40"/>
  <c r="AW63" i="40"/>
  <c r="AV63" i="40"/>
  <c r="AU63" i="40"/>
  <c r="AT63" i="40"/>
  <c r="AS63" i="40"/>
  <c r="AR63" i="40"/>
  <c r="AQ63" i="40"/>
  <c r="AP63" i="40"/>
  <c r="AO63" i="40"/>
  <c r="AN63" i="40"/>
  <c r="AM63" i="40"/>
  <c r="AL63" i="40"/>
  <c r="AK63" i="40"/>
  <c r="AJ63" i="40"/>
  <c r="AI63" i="40"/>
  <c r="AH63" i="40"/>
  <c r="AG63" i="40"/>
  <c r="AF63" i="40"/>
  <c r="AE63" i="40"/>
  <c r="AD63" i="40"/>
  <c r="AC63" i="40"/>
  <c r="AB63" i="40"/>
  <c r="AA63" i="40"/>
  <c r="Z63" i="40"/>
  <c r="Y63" i="40"/>
  <c r="X63" i="40"/>
  <c r="W63" i="40"/>
  <c r="V63" i="40"/>
  <c r="U63" i="40"/>
  <c r="T63" i="40"/>
  <c r="S63" i="40"/>
  <c r="R63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E63" i="40"/>
  <c r="D63" i="40"/>
  <c r="BD62" i="34"/>
  <c r="BD62" i="35"/>
  <c r="BD62" i="36"/>
  <c r="BD62" i="40"/>
  <c r="BC62" i="34"/>
  <c r="BC62" i="35"/>
  <c r="BC62" i="36"/>
  <c r="BC62" i="40"/>
  <c r="BB62" i="34"/>
  <c r="BB62" i="35"/>
  <c r="BB62" i="36"/>
  <c r="BB62" i="40"/>
  <c r="BA62" i="34"/>
  <c r="BA62" i="35"/>
  <c r="BA62" i="36"/>
  <c r="BA62" i="40"/>
  <c r="AZ62" i="34"/>
  <c r="AZ62" i="35"/>
  <c r="AZ62" i="36"/>
  <c r="AZ62" i="40"/>
  <c r="AY62" i="34"/>
  <c r="AY62" i="35"/>
  <c r="AY62" i="36"/>
  <c r="AY62" i="40"/>
  <c r="AX62" i="34"/>
  <c r="AX62" i="35"/>
  <c r="AX62" i="36"/>
  <c r="AX62" i="40"/>
  <c r="AW62" i="34"/>
  <c r="AW62" i="35"/>
  <c r="AW62" i="36"/>
  <c r="AW62" i="40"/>
  <c r="AV62" i="34"/>
  <c r="AV62" i="35"/>
  <c r="AV62" i="36"/>
  <c r="AV62" i="40"/>
  <c r="AU62" i="34"/>
  <c r="AU62" i="35"/>
  <c r="AU62" i="36"/>
  <c r="AU62" i="40"/>
  <c r="AT62" i="34"/>
  <c r="AT62" i="35"/>
  <c r="AT62" i="36"/>
  <c r="AT62" i="40"/>
  <c r="AS62" i="34"/>
  <c r="AS62" i="35"/>
  <c r="AS62" i="36"/>
  <c r="AS62" i="40"/>
  <c r="AR62" i="34"/>
  <c r="AR62" i="35"/>
  <c r="AR62" i="36"/>
  <c r="AR62" i="40"/>
  <c r="AQ62" i="34"/>
  <c r="AQ62" i="35"/>
  <c r="AQ62" i="36"/>
  <c r="AQ62" i="40"/>
  <c r="AP62" i="34"/>
  <c r="AP62" i="35"/>
  <c r="AP62" i="36"/>
  <c r="AP62" i="40"/>
  <c r="AO62" i="34"/>
  <c r="AO62" i="35"/>
  <c r="AO62" i="36"/>
  <c r="AO62" i="40"/>
  <c r="AN62" i="34"/>
  <c r="AN62" i="35"/>
  <c r="AN62" i="36"/>
  <c r="AN62" i="40"/>
  <c r="AM62" i="34"/>
  <c r="AM62" i="35"/>
  <c r="AM62" i="36"/>
  <c r="AM62" i="40"/>
  <c r="AL62" i="34"/>
  <c r="AL62" i="35"/>
  <c r="AL62" i="36"/>
  <c r="AL62" i="40"/>
  <c r="AK62" i="34"/>
  <c r="AK62" i="35"/>
  <c r="AK62" i="36"/>
  <c r="AK62" i="40"/>
  <c r="AJ62" i="34"/>
  <c r="AJ62" i="35"/>
  <c r="AJ62" i="36"/>
  <c r="AJ62" i="40"/>
  <c r="AI62" i="34"/>
  <c r="AI62" i="35"/>
  <c r="AI62" i="36"/>
  <c r="AI62" i="40"/>
  <c r="AH62" i="34"/>
  <c r="AH62" i="35"/>
  <c r="AH62" i="36"/>
  <c r="AH62" i="40"/>
  <c r="AG62" i="34"/>
  <c r="AG62" i="35"/>
  <c r="AG62" i="36"/>
  <c r="AG62" i="40"/>
  <c r="AF62" i="34"/>
  <c r="AF62" i="35"/>
  <c r="AF62" i="36"/>
  <c r="AF62" i="40"/>
  <c r="AE62" i="34"/>
  <c r="AE62" i="35"/>
  <c r="AE62" i="36"/>
  <c r="AE62" i="40"/>
  <c r="AD62" i="34"/>
  <c r="AD62" i="35"/>
  <c r="AD62" i="36"/>
  <c r="AD62" i="40"/>
  <c r="AC62" i="34"/>
  <c r="AC62" i="35"/>
  <c r="AC62" i="36"/>
  <c r="AC62" i="40"/>
  <c r="AB62" i="34"/>
  <c r="AB62" i="35"/>
  <c r="AB62" i="36"/>
  <c r="AB62" i="40"/>
  <c r="AA62" i="34"/>
  <c r="AA62" i="35"/>
  <c r="AA62" i="36"/>
  <c r="AA62" i="40"/>
  <c r="Z62" i="34"/>
  <c r="Z62" i="35"/>
  <c r="Z62" i="36"/>
  <c r="Z62" i="40"/>
  <c r="Y62" i="34"/>
  <c r="Y62" i="35"/>
  <c r="Y62" i="36"/>
  <c r="Y62" i="40"/>
  <c r="X62" i="34"/>
  <c r="X62" i="35"/>
  <c r="X62" i="36"/>
  <c r="X62" i="40"/>
  <c r="W62" i="34"/>
  <c r="W62" i="35"/>
  <c r="W62" i="36"/>
  <c r="W62" i="40"/>
  <c r="V62" i="34"/>
  <c r="V62" i="35"/>
  <c r="V62" i="36"/>
  <c r="V62" i="40"/>
  <c r="U62" i="34"/>
  <c r="U62" i="35"/>
  <c r="U62" i="36"/>
  <c r="U62" i="40"/>
  <c r="T62" i="34"/>
  <c r="T62" i="35"/>
  <c r="T62" i="36"/>
  <c r="T62" i="40"/>
  <c r="S62" i="34"/>
  <c r="S62" i="35"/>
  <c r="S62" i="36"/>
  <c r="S62" i="40"/>
  <c r="R62" i="34"/>
  <c r="R62" i="35"/>
  <c r="R62" i="36"/>
  <c r="R62" i="40"/>
  <c r="Q62" i="34"/>
  <c r="Q62" i="35"/>
  <c r="Q62" i="36"/>
  <c r="Q62" i="40"/>
  <c r="P62" i="34"/>
  <c r="P62" i="35"/>
  <c r="P62" i="36"/>
  <c r="P62" i="40"/>
  <c r="O62" i="34"/>
  <c r="O62" i="35"/>
  <c r="O62" i="36"/>
  <c r="O62" i="40"/>
  <c r="N62" i="34"/>
  <c r="N62" i="35"/>
  <c r="N62" i="36"/>
  <c r="N62" i="40"/>
  <c r="M62" i="34"/>
  <c r="M62" i="35"/>
  <c r="M62" i="36"/>
  <c r="M62" i="40"/>
  <c r="L62" i="34"/>
  <c r="L62" i="35"/>
  <c r="L62" i="36"/>
  <c r="L62" i="40"/>
  <c r="K62" i="34"/>
  <c r="K62" i="35"/>
  <c r="K62" i="36"/>
  <c r="K62" i="40"/>
  <c r="J62" i="34"/>
  <c r="J62" i="35"/>
  <c r="J62" i="36"/>
  <c r="J62" i="40"/>
  <c r="I62" i="34"/>
  <c r="I62" i="35"/>
  <c r="I62" i="36"/>
  <c r="I62" i="40"/>
  <c r="H62" i="34"/>
  <c r="H62" i="35"/>
  <c r="H62" i="36"/>
  <c r="H62" i="40"/>
  <c r="G62" i="34"/>
  <c r="G62" i="35"/>
  <c r="G62" i="36"/>
  <c r="G62" i="40"/>
  <c r="F62" i="34"/>
  <c r="F62" i="35"/>
  <c r="F62" i="36"/>
  <c r="F62" i="40"/>
  <c r="E62" i="34"/>
  <c r="E62" i="35"/>
  <c r="E62" i="36"/>
  <c r="E62" i="40"/>
  <c r="D62" i="34"/>
  <c r="D62" i="35"/>
  <c r="D62" i="36"/>
  <c r="D62" i="40"/>
  <c r="BD60" i="40"/>
  <c r="BC60" i="40"/>
  <c r="BB60" i="40"/>
  <c r="BA60" i="40"/>
  <c r="AZ60" i="40"/>
  <c r="AY60" i="40"/>
  <c r="AX60" i="40"/>
  <c r="AW60" i="40"/>
  <c r="AV60" i="40"/>
  <c r="AU60" i="40"/>
  <c r="AT60" i="40"/>
  <c r="AS60" i="40"/>
  <c r="AR60" i="40"/>
  <c r="AQ60" i="40"/>
  <c r="AP60" i="40"/>
  <c r="AO60" i="40"/>
  <c r="AN60" i="40"/>
  <c r="AM60" i="40"/>
  <c r="AL60" i="40"/>
  <c r="AK60" i="40"/>
  <c r="AJ60" i="40"/>
  <c r="AI60" i="40"/>
  <c r="AH60" i="40"/>
  <c r="AG60" i="40"/>
  <c r="AF60" i="40"/>
  <c r="AE60" i="40"/>
  <c r="AD60" i="40"/>
  <c r="AC60" i="40"/>
  <c r="AB60" i="40"/>
  <c r="AA60" i="40"/>
  <c r="Z60" i="40"/>
  <c r="Y60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J60" i="40"/>
  <c r="I60" i="40"/>
  <c r="H60" i="40"/>
  <c r="G60" i="40"/>
  <c r="F60" i="40"/>
  <c r="E60" i="40"/>
  <c r="D60" i="40"/>
  <c r="BD59" i="40"/>
  <c r="BC59" i="40"/>
  <c r="BB59" i="40"/>
  <c r="BA59" i="40"/>
  <c r="AZ59" i="40"/>
  <c r="AY59" i="40"/>
  <c r="AX59" i="40"/>
  <c r="AW59" i="40"/>
  <c r="AV59" i="40"/>
  <c r="AU59" i="40"/>
  <c r="AT59" i="40"/>
  <c r="AS59" i="40"/>
  <c r="AR59" i="40"/>
  <c r="AQ59" i="40"/>
  <c r="AP59" i="40"/>
  <c r="AO59" i="40"/>
  <c r="AN59" i="40"/>
  <c r="AM59" i="40"/>
  <c r="AL59" i="40"/>
  <c r="AK59" i="40"/>
  <c r="AJ59" i="40"/>
  <c r="AI59" i="40"/>
  <c r="AH59" i="40"/>
  <c r="AG59" i="40"/>
  <c r="AF59" i="40"/>
  <c r="AE59" i="40"/>
  <c r="AD59" i="40"/>
  <c r="AC59" i="40"/>
  <c r="AB59" i="40"/>
  <c r="AA59" i="40"/>
  <c r="Z59" i="40"/>
  <c r="Y59" i="40"/>
  <c r="X59" i="40"/>
  <c r="W59" i="40"/>
  <c r="V59" i="40"/>
  <c r="U59" i="40"/>
  <c r="T59" i="40"/>
  <c r="S59" i="40"/>
  <c r="R59" i="40"/>
  <c r="Q59" i="40"/>
  <c r="P59" i="40"/>
  <c r="O59" i="40"/>
  <c r="N59" i="40"/>
  <c r="M59" i="40"/>
  <c r="L59" i="40"/>
  <c r="K59" i="40"/>
  <c r="J59" i="40"/>
  <c r="I59" i="40"/>
  <c r="H59" i="40"/>
  <c r="G59" i="40"/>
  <c r="F59" i="40"/>
  <c r="E59" i="40"/>
  <c r="D59" i="40"/>
  <c r="BD58" i="40"/>
  <c r="BC58" i="40"/>
  <c r="BB58" i="40"/>
  <c r="BA58" i="40"/>
  <c r="AZ58" i="40"/>
  <c r="AY58" i="40"/>
  <c r="AX58" i="40"/>
  <c r="AW58" i="40"/>
  <c r="AV58" i="40"/>
  <c r="AU58" i="40"/>
  <c r="AT58" i="40"/>
  <c r="AS58" i="40"/>
  <c r="AR58" i="40"/>
  <c r="AQ58" i="40"/>
  <c r="AP58" i="40"/>
  <c r="AO58" i="40"/>
  <c r="AN58" i="40"/>
  <c r="AM58" i="40"/>
  <c r="AL58" i="40"/>
  <c r="AK58" i="40"/>
  <c r="AJ58" i="40"/>
  <c r="AI58" i="40"/>
  <c r="AH58" i="40"/>
  <c r="AG58" i="40"/>
  <c r="AF58" i="40"/>
  <c r="AE58" i="40"/>
  <c r="AD58" i="40"/>
  <c r="AC58" i="40"/>
  <c r="AB58" i="40"/>
  <c r="AA58" i="40"/>
  <c r="Z58" i="40"/>
  <c r="Y58" i="40"/>
  <c r="X58" i="40"/>
  <c r="W58" i="40"/>
  <c r="V58" i="40"/>
  <c r="U58" i="40"/>
  <c r="T58" i="40"/>
  <c r="S58" i="40"/>
  <c r="R58" i="40"/>
  <c r="Q58" i="40"/>
  <c r="P58" i="40"/>
  <c r="O58" i="40"/>
  <c r="N58" i="40"/>
  <c r="M58" i="40"/>
  <c r="L58" i="40"/>
  <c r="K58" i="40"/>
  <c r="J58" i="40"/>
  <c r="I58" i="40"/>
  <c r="H58" i="40"/>
  <c r="G58" i="40"/>
  <c r="F58" i="40"/>
  <c r="E58" i="40"/>
  <c r="D58" i="40"/>
  <c r="BD57" i="40"/>
  <c r="BC57" i="40"/>
  <c r="BB57" i="40"/>
  <c r="BA57" i="40"/>
  <c r="AZ57" i="40"/>
  <c r="AY57" i="40"/>
  <c r="AX57" i="40"/>
  <c r="AW57" i="40"/>
  <c r="AV57" i="40"/>
  <c r="AU57" i="40"/>
  <c r="AT57" i="40"/>
  <c r="AS57" i="40"/>
  <c r="AR57" i="40"/>
  <c r="AQ57" i="40"/>
  <c r="AP57" i="40"/>
  <c r="AO57" i="40"/>
  <c r="AN57" i="40"/>
  <c r="AM57" i="40"/>
  <c r="AL57" i="40"/>
  <c r="AK57" i="40"/>
  <c r="AJ57" i="40"/>
  <c r="AI57" i="40"/>
  <c r="AH57" i="40"/>
  <c r="AG57" i="40"/>
  <c r="AF57" i="40"/>
  <c r="AE57" i="40"/>
  <c r="AD57" i="40"/>
  <c r="AC57" i="40"/>
  <c r="AB57" i="40"/>
  <c r="AA57" i="40"/>
  <c r="Z57" i="40"/>
  <c r="Y57" i="40"/>
  <c r="X57" i="40"/>
  <c r="W57" i="40"/>
  <c r="V57" i="40"/>
  <c r="U57" i="40"/>
  <c r="T57" i="40"/>
  <c r="S57" i="40"/>
  <c r="R57" i="40"/>
  <c r="Q57" i="40"/>
  <c r="P57" i="40"/>
  <c r="O57" i="40"/>
  <c r="N57" i="40"/>
  <c r="M57" i="40"/>
  <c r="L57" i="40"/>
  <c r="K57" i="40"/>
  <c r="J57" i="40"/>
  <c r="I57" i="40"/>
  <c r="H57" i="40"/>
  <c r="G57" i="40"/>
  <c r="F57" i="40"/>
  <c r="E57" i="40"/>
  <c r="D57" i="40"/>
  <c r="BD56" i="34"/>
  <c r="BD56" i="35"/>
  <c r="BD56" i="36"/>
  <c r="BD56" i="40"/>
  <c r="BC56" i="34"/>
  <c r="BC56" i="35"/>
  <c r="BC56" i="36"/>
  <c r="BC56" i="40"/>
  <c r="BB56" i="34"/>
  <c r="BB56" i="35"/>
  <c r="BB56" i="36"/>
  <c r="BB56" i="40"/>
  <c r="BA56" i="34"/>
  <c r="BA56" i="35"/>
  <c r="BA56" i="36"/>
  <c r="BA56" i="40"/>
  <c r="AZ56" i="34"/>
  <c r="AZ56" i="35"/>
  <c r="AZ56" i="36"/>
  <c r="AZ56" i="40"/>
  <c r="AY56" i="34"/>
  <c r="AY56" i="35"/>
  <c r="AY56" i="36"/>
  <c r="AY56" i="40"/>
  <c r="AX56" i="34"/>
  <c r="AX56" i="35"/>
  <c r="AX56" i="36"/>
  <c r="AX56" i="40"/>
  <c r="AW56" i="34"/>
  <c r="AW56" i="35"/>
  <c r="AW56" i="36"/>
  <c r="AW56" i="40"/>
  <c r="AV56" i="34"/>
  <c r="AV56" i="35"/>
  <c r="AV56" i="36"/>
  <c r="AV56" i="40"/>
  <c r="AU56" i="34"/>
  <c r="AU56" i="35"/>
  <c r="AU56" i="36"/>
  <c r="AU56" i="40"/>
  <c r="AT56" i="34"/>
  <c r="AT56" i="35"/>
  <c r="AT56" i="36"/>
  <c r="AT56" i="40"/>
  <c r="AS56" i="34"/>
  <c r="AS56" i="35"/>
  <c r="AS56" i="36"/>
  <c r="AS56" i="40"/>
  <c r="AR56" i="34"/>
  <c r="AR56" i="35"/>
  <c r="AR56" i="36"/>
  <c r="AR56" i="40"/>
  <c r="AQ56" i="34"/>
  <c r="AQ56" i="35"/>
  <c r="AQ56" i="36"/>
  <c r="AQ56" i="40"/>
  <c r="AP56" i="34"/>
  <c r="AP56" i="35"/>
  <c r="AP56" i="36"/>
  <c r="AP56" i="40"/>
  <c r="AO56" i="34"/>
  <c r="AO56" i="35"/>
  <c r="AO56" i="36"/>
  <c r="AO56" i="40"/>
  <c r="AN56" i="34"/>
  <c r="AN56" i="35"/>
  <c r="AN56" i="36"/>
  <c r="AN56" i="40"/>
  <c r="AM56" i="34"/>
  <c r="AM56" i="35"/>
  <c r="AM56" i="36"/>
  <c r="AM56" i="40"/>
  <c r="AL56" i="34"/>
  <c r="AL56" i="35"/>
  <c r="AL56" i="36"/>
  <c r="AL56" i="40"/>
  <c r="AK56" i="34"/>
  <c r="AK56" i="35"/>
  <c r="AK56" i="36"/>
  <c r="AK56" i="40"/>
  <c r="AJ56" i="34"/>
  <c r="AJ56" i="35"/>
  <c r="AJ56" i="36"/>
  <c r="AJ56" i="40"/>
  <c r="AI56" i="34"/>
  <c r="AI56" i="35"/>
  <c r="AI56" i="36"/>
  <c r="AI56" i="40"/>
  <c r="AH56" i="34"/>
  <c r="AH56" i="35"/>
  <c r="AH56" i="36"/>
  <c r="AH56" i="40"/>
  <c r="AG56" i="34"/>
  <c r="AG56" i="35"/>
  <c r="AG56" i="36"/>
  <c r="AG56" i="40"/>
  <c r="AF56" i="34"/>
  <c r="AF56" i="35"/>
  <c r="AF56" i="36"/>
  <c r="AF56" i="40"/>
  <c r="AE56" i="34"/>
  <c r="AE56" i="35"/>
  <c r="AE56" i="36"/>
  <c r="AE56" i="40"/>
  <c r="AD56" i="34"/>
  <c r="AD56" i="35"/>
  <c r="AD56" i="36"/>
  <c r="AD56" i="40"/>
  <c r="AC56" i="34"/>
  <c r="AC56" i="35"/>
  <c r="AC56" i="36"/>
  <c r="AC56" i="40"/>
  <c r="AB56" i="34"/>
  <c r="AB56" i="35"/>
  <c r="AB56" i="36"/>
  <c r="AB56" i="40"/>
  <c r="AA56" i="34"/>
  <c r="AA56" i="35"/>
  <c r="AA56" i="36"/>
  <c r="AA56" i="40"/>
  <c r="Z56" i="34"/>
  <c r="Z56" i="35"/>
  <c r="Z56" i="36"/>
  <c r="Z56" i="40"/>
  <c r="Y56" i="34"/>
  <c r="Y56" i="35"/>
  <c r="Y56" i="36"/>
  <c r="Y56" i="40"/>
  <c r="X56" i="34"/>
  <c r="X56" i="35"/>
  <c r="X56" i="36"/>
  <c r="X56" i="40"/>
  <c r="W56" i="34"/>
  <c r="W56" i="35"/>
  <c r="W56" i="36"/>
  <c r="W56" i="40"/>
  <c r="V56" i="34"/>
  <c r="V56" i="35"/>
  <c r="V56" i="36"/>
  <c r="V56" i="40"/>
  <c r="U56" i="34"/>
  <c r="U56" i="35"/>
  <c r="U56" i="36"/>
  <c r="U56" i="40"/>
  <c r="T56" i="34"/>
  <c r="T56" i="35"/>
  <c r="T56" i="36"/>
  <c r="T56" i="40"/>
  <c r="S56" i="34"/>
  <c r="S56" i="35"/>
  <c r="S56" i="36"/>
  <c r="S56" i="40"/>
  <c r="R56" i="34"/>
  <c r="R56" i="35"/>
  <c r="R56" i="36"/>
  <c r="R56" i="40"/>
  <c r="Q56" i="34"/>
  <c r="Q56" i="35"/>
  <c r="Q56" i="36"/>
  <c r="Q56" i="40"/>
  <c r="P56" i="34"/>
  <c r="P56" i="35"/>
  <c r="P56" i="36"/>
  <c r="P56" i="40"/>
  <c r="O56" i="34"/>
  <c r="O56" i="35"/>
  <c r="O56" i="36"/>
  <c r="O56" i="40"/>
  <c r="N56" i="34"/>
  <c r="N56" i="35"/>
  <c r="N56" i="36"/>
  <c r="N56" i="40"/>
  <c r="M56" i="34"/>
  <c r="M56" i="35"/>
  <c r="M56" i="36"/>
  <c r="M56" i="40"/>
  <c r="L56" i="34"/>
  <c r="L56" i="35"/>
  <c r="L56" i="36"/>
  <c r="L56" i="40"/>
  <c r="K56" i="34"/>
  <c r="K56" i="35"/>
  <c r="K56" i="36"/>
  <c r="K56" i="40"/>
  <c r="J56" i="34"/>
  <c r="J56" i="35"/>
  <c r="J56" i="36"/>
  <c r="J56" i="40"/>
  <c r="I56" i="34"/>
  <c r="I56" i="35"/>
  <c r="I56" i="36"/>
  <c r="I56" i="40"/>
  <c r="H56" i="34"/>
  <c r="H56" i="35"/>
  <c r="H56" i="36"/>
  <c r="H56" i="40"/>
  <c r="G56" i="34"/>
  <c r="G56" i="35"/>
  <c r="G56" i="36"/>
  <c r="G56" i="40"/>
  <c r="F56" i="34"/>
  <c r="F56" i="35"/>
  <c r="F56" i="36"/>
  <c r="F56" i="40"/>
  <c r="E56" i="34"/>
  <c r="E56" i="35"/>
  <c r="E56" i="36"/>
  <c r="E56" i="40"/>
  <c r="D56" i="34"/>
  <c r="D56" i="35"/>
  <c r="D56" i="36"/>
  <c r="D56" i="40"/>
  <c r="BD54" i="40"/>
  <c r="BC54" i="40"/>
  <c r="BB54" i="40"/>
  <c r="BA54" i="40"/>
  <c r="AZ54" i="40"/>
  <c r="AY54" i="40"/>
  <c r="AX54" i="40"/>
  <c r="AW54" i="40"/>
  <c r="AV54" i="40"/>
  <c r="AU54" i="40"/>
  <c r="AT54" i="40"/>
  <c r="AS54" i="40"/>
  <c r="AR54" i="40"/>
  <c r="AQ54" i="40"/>
  <c r="AP54" i="40"/>
  <c r="AO54" i="40"/>
  <c r="AN54" i="40"/>
  <c r="AM54" i="40"/>
  <c r="AL54" i="40"/>
  <c r="AK54" i="40"/>
  <c r="AJ54" i="40"/>
  <c r="AI54" i="40"/>
  <c r="AH54" i="40"/>
  <c r="AG54" i="40"/>
  <c r="AF54" i="40"/>
  <c r="AE54" i="40"/>
  <c r="AD54" i="40"/>
  <c r="AC54" i="40"/>
  <c r="AB54" i="40"/>
  <c r="AA54" i="40"/>
  <c r="Z54" i="40"/>
  <c r="Y54" i="40"/>
  <c r="X54" i="40"/>
  <c r="W54" i="40"/>
  <c r="V54" i="40"/>
  <c r="U54" i="40"/>
  <c r="T54" i="40"/>
  <c r="S54" i="40"/>
  <c r="R54" i="40"/>
  <c r="Q54" i="40"/>
  <c r="P54" i="40"/>
  <c r="O54" i="40"/>
  <c r="N54" i="40"/>
  <c r="M54" i="40"/>
  <c r="L54" i="40"/>
  <c r="K54" i="40"/>
  <c r="J54" i="40"/>
  <c r="I54" i="40"/>
  <c r="H54" i="40"/>
  <c r="G54" i="40"/>
  <c r="F54" i="40"/>
  <c r="E54" i="40"/>
  <c r="D54" i="40"/>
  <c r="BD53" i="40"/>
  <c r="BC53" i="40"/>
  <c r="BB53" i="40"/>
  <c r="BA53" i="40"/>
  <c r="AZ53" i="40"/>
  <c r="AY53" i="40"/>
  <c r="AX53" i="40"/>
  <c r="AW53" i="40"/>
  <c r="AV53" i="40"/>
  <c r="AU53" i="40"/>
  <c r="AT53" i="40"/>
  <c r="AS53" i="40"/>
  <c r="AR53" i="40"/>
  <c r="AQ53" i="40"/>
  <c r="AP53" i="40"/>
  <c r="AO53" i="40"/>
  <c r="AN53" i="40"/>
  <c r="AM53" i="40"/>
  <c r="AL53" i="40"/>
  <c r="AK53" i="40"/>
  <c r="AJ53" i="40"/>
  <c r="AI53" i="40"/>
  <c r="AH53" i="40"/>
  <c r="AG53" i="40"/>
  <c r="AF53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BD52" i="40"/>
  <c r="BC52" i="40"/>
  <c r="BB52" i="40"/>
  <c r="BA52" i="40"/>
  <c r="AZ52" i="40"/>
  <c r="AY52" i="40"/>
  <c r="AX52" i="40"/>
  <c r="AW52" i="40"/>
  <c r="AV52" i="40"/>
  <c r="AU52" i="40"/>
  <c r="AT52" i="40"/>
  <c r="AS52" i="40"/>
  <c r="AR52" i="40"/>
  <c r="AQ52" i="40"/>
  <c r="AP52" i="40"/>
  <c r="AO52" i="40"/>
  <c r="AN52" i="40"/>
  <c r="AM52" i="40"/>
  <c r="AL52" i="40"/>
  <c r="AK52" i="40"/>
  <c r="AJ52" i="40"/>
  <c r="AI52" i="40"/>
  <c r="AH52" i="40"/>
  <c r="AG52" i="40"/>
  <c r="AF52" i="40"/>
  <c r="AE52" i="40"/>
  <c r="AD52" i="40"/>
  <c r="AC52" i="40"/>
  <c r="AB52" i="40"/>
  <c r="AA52" i="40"/>
  <c r="Z52" i="40"/>
  <c r="Y52" i="40"/>
  <c r="X52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E52" i="40"/>
  <c r="D52" i="40"/>
  <c r="BD51" i="40"/>
  <c r="BC51" i="40"/>
  <c r="BB51" i="40"/>
  <c r="BA51" i="40"/>
  <c r="AZ51" i="40"/>
  <c r="AY51" i="40"/>
  <c r="AX51" i="40"/>
  <c r="AW51" i="40"/>
  <c r="AV51" i="40"/>
  <c r="AU51" i="40"/>
  <c r="AT51" i="40"/>
  <c r="AS51" i="40"/>
  <c r="AR51" i="40"/>
  <c r="AQ51" i="40"/>
  <c r="AP51" i="40"/>
  <c r="AO51" i="40"/>
  <c r="AN51" i="40"/>
  <c r="AM51" i="40"/>
  <c r="AL51" i="40"/>
  <c r="AK51" i="40"/>
  <c r="AJ51" i="40"/>
  <c r="AI51" i="40"/>
  <c r="AH51" i="40"/>
  <c r="AG51" i="40"/>
  <c r="AF51" i="40"/>
  <c r="AE51" i="40"/>
  <c r="AD51" i="40"/>
  <c r="AC51" i="40"/>
  <c r="AB51" i="40"/>
  <c r="AA51" i="40"/>
  <c r="Z51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BD48" i="40"/>
  <c r="BC48" i="40"/>
  <c r="BB48" i="40"/>
  <c r="BA48" i="40"/>
  <c r="AZ48" i="40"/>
  <c r="AY48" i="40"/>
  <c r="AX48" i="40"/>
  <c r="AW48" i="40"/>
  <c r="AV48" i="40"/>
  <c r="AU48" i="40"/>
  <c r="AT48" i="40"/>
  <c r="AS48" i="40"/>
  <c r="AR48" i="40"/>
  <c r="AQ48" i="40"/>
  <c r="AP48" i="40"/>
  <c r="AO48" i="40"/>
  <c r="AN48" i="40"/>
  <c r="AM48" i="40"/>
  <c r="AL48" i="40"/>
  <c r="AK48" i="40"/>
  <c r="AJ48" i="40"/>
  <c r="AI48" i="40"/>
  <c r="AH48" i="40"/>
  <c r="AG48" i="40"/>
  <c r="AF48" i="40"/>
  <c r="AE48" i="40"/>
  <c r="AD48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BD47" i="40"/>
  <c r="BC47" i="40"/>
  <c r="BB47" i="40"/>
  <c r="BA47" i="40"/>
  <c r="AZ47" i="40"/>
  <c r="AY47" i="40"/>
  <c r="AX47" i="40"/>
  <c r="AW47" i="40"/>
  <c r="AV47" i="40"/>
  <c r="AU47" i="40"/>
  <c r="AT47" i="40"/>
  <c r="AS47" i="40"/>
  <c r="AR47" i="40"/>
  <c r="AQ47" i="40"/>
  <c r="AP47" i="40"/>
  <c r="AO47" i="40"/>
  <c r="AN47" i="40"/>
  <c r="AM47" i="40"/>
  <c r="AL47" i="40"/>
  <c r="AK47" i="40"/>
  <c r="AJ47" i="40"/>
  <c r="AI47" i="40"/>
  <c r="AH47" i="40"/>
  <c r="AG47" i="40"/>
  <c r="AF47" i="40"/>
  <c r="AE47" i="40"/>
  <c r="AD47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BD46" i="40"/>
  <c r="BC46" i="40"/>
  <c r="BB46" i="40"/>
  <c r="BA46" i="40"/>
  <c r="AZ46" i="40"/>
  <c r="AY46" i="40"/>
  <c r="AX46" i="40"/>
  <c r="AW46" i="40"/>
  <c r="AV46" i="40"/>
  <c r="AU46" i="40"/>
  <c r="AT46" i="40"/>
  <c r="AS46" i="40"/>
  <c r="AR46" i="40"/>
  <c r="AQ46" i="40"/>
  <c r="AP46" i="40"/>
  <c r="AO46" i="40"/>
  <c r="AN46" i="40"/>
  <c r="AM46" i="40"/>
  <c r="AL46" i="40"/>
  <c r="AK46" i="40"/>
  <c r="AJ46" i="40"/>
  <c r="AI46" i="40"/>
  <c r="AH46" i="40"/>
  <c r="AG46" i="40"/>
  <c r="AF46" i="40"/>
  <c r="AE46" i="40"/>
  <c r="AD46" i="40"/>
  <c r="AC46" i="40"/>
  <c r="AB46" i="40"/>
  <c r="AA46" i="40"/>
  <c r="Z46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BD45" i="40"/>
  <c r="BC45" i="40"/>
  <c r="BB45" i="40"/>
  <c r="BA45" i="40"/>
  <c r="AZ45" i="40"/>
  <c r="AY45" i="40"/>
  <c r="AX45" i="40"/>
  <c r="AW45" i="40"/>
  <c r="AV45" i="40"/>
  <c r="AU45" i="40"/>
  <c r="AT45" i="40"/>
  <c r="AS45" i="40"/>
  <c r="AR45" i="40"/>
  <c r="AQ45" i="40"/>
  <c r="AP45" i="40"/>
  <c r="AO45" i="40"/>
  <c r="AN45" i="40"/>
  <c r="AM45" i="40"/>
  <c r="AL45" i="40"/>
  <c r="AK45" i="40"/>
  <c r="AJ45" i="40"/>
  <c r="AI45" i="40"/>
  <c r="AH45" i="40"/>
  <c r="AG45" i="40"/>
  <c r="AF45" i="40"/>
  <c r="AE45" i="40"/>
  <c r="AD45" i="40"/>
  <c r="AC45" i="40"/>
  <c r="AB45" i="40"/>
  <c r="AA45" i="40"/>
  <c r="Z45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BD44" i="34"/>
  <c r="BD44" i="35"/>
  <c r="BD44" i="36"/>
  <c r="BD44" i="40"/>
  <c r="BC44" i="34"/>
  <c r="BC44" i="35"/>
  <c r="BC44" i="36"/>
  <c r="BC44" i="40"/>
  <c r="BB44" i="34"/>
  <c r="BB44" i="35"/>
  <c r="BB44" i="36"/>
  <c r="BB44" i="40"/>
  <c r="BA44" i="34"/>
  <c r="BA44" i="35"/>
  <c r="BA44" i="36"/>
  <c r="BA44" i="40"/>
  <c r="AZ44" i="34"/>
  <c r="AZ44" i="35"/>
  <c r="AZ44" i="36"/>
  <c r="AZ44" i="40"/>
  <c r="AY44" i="34"/>
  <c r="AY44" i="35"/>
  <c r="AY44" i="36"/>
  <c r="AY44" i="40"/>
  <c r="AX44" i="34"/>
  <c r="AX44" i="35"/>
  <c r="AX44" i="36"/>
  <c r="AX44" i="40"/>
  <c r="AW44" i="34"/>
  <c r="AW44" i="35"/>
  <c r="AW44" i="36"/>
  <c r="AW44" i="40"/>
  <c r="AV44" i="34"/>
  <c r="AV44" i="35"/>
  <c r="AV44" i="36"/>
  <c r="AV44" i="40"/>
  <c r="AU44" i="34"/>
  <c r="AU44" i="35"/>
  <c r="AU44" i="36"/>
  <c r="AU44" i="40"/>
  <c r="AT44" i="34"/>
  <c r="AT44" i="35"/>
  <c r="AT44" i="36"/>
  <c r="AT44" i="40"/>
  <c r="AS44" i="34"/>
  <c r="AS44" i="35"/>
  <c r="AS44" i="36"/>
  <c r="AS44" i="40"/>
  <c r="AR44" i="34"/>
  <c r="AR44" i="35"/>
  <c r="AR44" i="36"/>
  <c r="AR44" i="40"/>
  <c r="AQ44" i="34"/>
  <c r="AQ44" i="35"/>
  <c r="AQ44" i="36"/>
  <c r="AQ44" i="40"/>
  <c r="AP44" i="34"/>
  <c r="AP44" i="35"/>
  <c r="AP44" i="36"/>
  <c r="AP44" i="40"/>
  <c r="AO44" i="34"/>
  <c r="AO44" i="35"/>
  <c r="AO44" i="36"/>
  <c r="AO44" i="40"/>
  <c r="AN44" i="34"/>
  <c r="AN44" i="35"/>
  <c r="AN44" i="36"/>
  <c r="AN44" i="40"/>
  <c r="AM44" i="34"/>
  <c r="AM44" i="35"/>
  <c r="AM44" i="36"/>
  <c r="AM44" i="40"/>
  <c r="AL44" i="34"/>
  <c r="AL44" i="35"/>
  <c r="AL44" i="36"/>
  <c r="AL44" i="40"/>
  <c r="AK44" i="34"/>
  <c r="AK44" i="35"/>
  <c r="AK44" i="36"/>
  <c r="AK44" i="40"/>
  <c r="AJ44" i="34"/>
  <c r="AJ44" i="35"/>
  <c r="AJ44" i="36"/>
  <c r="AJ44" i="40"/>
  <c r="AI44" i="34"/>
  <c r="AI44" i="35"/>
  <c r="AI44" i="36"/>
  <c r="AI44" i="40"/>
  <c r="AH44" i="34"/>
  <c r="AH44" i="35"/>
  <c r="AH44" i="36"/>
  <c r="AH44" i="40"/>
  <c r="AG44" i="34"/>
  <c r="AG44" i="35"/>
  <c r="AG44" i="36"/>
  <c r="AG44" i="40"/>
  <c r="AF44" i="34"/>
  <c r="AF44" i="35"/>
  <c r="AF44" i="36"/>
  <c r="AF44" i="40"/>
  <c r="AE44" i="34"/>
  <c r="AE44" i="35"/>
  <c r="AE44" i="36"/>
  <c r="AE44" i="40"/>
  <c r="AD44" i="34"/>
  <c r="AD44" i="35"/>
  <c r="AD44" i="36"/>
  <c r="AD44" i="40"/>
  <c r="AC44" i="34"/>
  <c r="AC44" i="35"/>
  <c r="AC44" i="36"/>
  <c r="AC44" i="40"/>
  <c r="AB44" i="34"/>
  <c r="AB44" i="35"/>
  <c r="AB44" i="36"/>
  <c r="AB44" i="40"/>
  <c r="AA44" i="34"/>
  <c r="AA44" i="35"/>
  <c r="AA44" i="36"/>
  <c r="AA44" i="40"/>
  <c r="Z44" i="34"/>
  <c r="Z44" i="35"/>
  <c r="Z44" i="36"/>
  <c r="Z44" i="40"/>
  <c r="Y44" i="34"/>
  <c r="Y44" i="35"/>
  <c r="Y44" i="36"/>
  <c r="Y44" i="40"/>
  <c r="X44" i="34"/>
  <c r="X44" i="35"/>
  <c r="X44" i="36"/>
  <c r="X44" i="40"/>
  <c r="W44" i="34"/>
  <c r="W44" i="35"/>
  <c r="W44" i="36"/>
  <c r="W44" i="40"/>
  <c r="V44" i="34"/>
  <c r="V44" i="35"/>
  <c r="V44" i="36"/>
  <c r="V44" i="40"/>
  <c r="U44" i="34"/>
  <c r="U44" i="35"/>
  <c r="U44" i="36"/>
  <c r="U44" i="40"/>
  <c r="T44" i="34"/>
  <c r="T44" i="35"/>
  <c r="T44" i="36"/>
  <c r="T44" i="40"/>
  <c r="S44" i="34"/>
  <c r="S44" i="35"/>
  <c r="S44" i="36"/>
  <c r="S44" i="40"/>
  <c r="R44" i="34"/>
  <c r="R44" i="35"/>
  <c r="R44" i="36"/>
  <c r="R44" i="40"/>
  <c r="Q44" i="34"/>
  <c r="Q44" i="35"/>
  <c r="Q44" i="36"/>
  <c r="Q44" i="40"/>
  <c r="P44" i="34"/>
  <c r="P44" i="35"/>
  <c r="P44" i="36"/>
  <c r="P44" i="40"/>
  <c r="O44" i="34"/>
  <c r="O44" i="35"/>
  <c r="O44" i="36"/>
  <c r="O44" i="40"/>
  <c r="N44" i="34"/>
  <c r="N44" i="35"/>
  <c r="N44" i="36"/>
  <c r="N44" i="40"/>
  <c r="M44" i="34"/>
  <c r="M44" i="35"/>
  <c r="M44" i="36"/>
  <c r="M44" i="40"/>
  <c r="L44" i="34"/>
  <c r="L44" i="35"/>
  <c r="L44" i="36"/>
  <c r="L44" i="40"/>
  <c r="K44" i="34"/>
  <c r="K44" i="35"/>
  <c r="K44" i="36"/>
  <c r="K44" i="40"/>
  <c r="J44" i="34"/>
  <c r="J44" i="35"/>
  <c r="J44" i="36"/>
  <c r="J44" i="40"/>
  <c r="I44" i="34"/>
  <c r="I44" i="35"/>
  <c r="I44" i="36"/>
  <c r="I44" i="40"/>
  <c r="H44" i="34"/>
  <c r="H44" i="35"/>
  <c r="H44" i="36"/>
  <c r="H44" i="40"/>
  <c r="G44" i="34"/>
  <c r="G44" i="35"/>
  <c r="G44" i="36"/>
  <c r="G44" i="40"/>
  <c r="F44" i="34"/>
  <c r="F44" i="35"/>
  <c r="F44" i="36"/>
  <c r="F44" i="40"/>
  <c r="E44" i="34"/>
  <c r="E44" i="35"/>
  <c r="E44" i="36"/>
  <c r="E44" i="40"/>
  <c r="D44" i="34"/>
  <c r="D44" i="35"/>
  <c r="D44" i="36"/>
  <c r="D44" i="40"/>
  <c r="BD42" i="40"/>
  <c r="BC42" i="40"/>
  <c r="BB42" i="40"/>
  <c r="BA42" i="40"/>
  <c r="AZ42" i="40"/>
  <c r="AY42" i="40"/>
  <c r="AX42" i="40"/>
  <c r="AW42" i="40"/>
  <c r="AV42" i="40"/>
  <c r="AU42" i="40"/>
  <c r="AT42" i="40"/>
  <c r="AS42" i="40"/>
  <c r="AR42" i="40"/>
  <c r="AQ42" i="40"/>
  <c r="AP42" i="40"/>
  <c r="AO42" i="40"/>
  <c r="AN42" i="40"/>
  <c r="AM42" i="40"/>
  <c r="AL42" i="40"/>
  <c r="AK42" i="40"/>
  <c r="AJ42" i="40"/>
  <c r="AI42" i="40"/>
  <c r="AH42" i="40"/>
  <c r="AG42" i="40"/>
  <c r="AF42" i="40"/>
  <c r="AE42" i="40"/>
  <c r="AD42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BD41" i="40"/>
  <c r="BC41" i="40"/>
  <c r="BB41" i="40"/>
  <c r="BA41" i="40"/>
  <c r="AZ41" i="40"/>
  <c r="AY41" i="40"/>
  <c r="AX41" i="40"/>
  <c r="AW41" i="40"/>
  <c r="AV41" i="40"/>
  <c r="AU41" i="40"/>
  <c r="AT41" i="40"/>
  <c r="AS41" i="40"/>
  <c r="AR41" i="40"/>
  <c r="AQ41" i="40"/>
  <c r="AP41" i="40"/>
  <c r="AO41" i="40"/>
  <c r="AN41" i="40"/>
  <c r="AM41" i="40"/>
  <c r="AL41" i="40"/>
  <c r="AK41" i="40"/>
  <c r="AJ41" i="40"/>
  <c r="AI41" i="40"/>
  <c r="AH41" i="40"/>
  <c r="AG41" i="40"/>
  <c r="AF41" i="40"/>
  <c r="AE41" i="40"/>
  <c r="AD41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BD40" i="40"/>
  <c r="BC40" i="40"/>
  <c r="BB40" i="40"/>
  <c r="BA40" i="40"/>
  <c r="AZ40" i="40"/>
  <c r="AY40" i="40"/>
  <c r="AX40" i="40"/>
  <c r="AW40" i="40"/>
  <c r="AV40" i="40"/>
  <c r="AU40" i="40"/>
  <c r="AT40" i="40"/>
  <c r="AS40" i="40"/>
  <c r="AR40" i="40"/>
  <c r="AQ40" i="40"/>
  <c r="AP40" i="40"/>
  <c r="AO40" i="40"/>
  <c r="AN40" i="40"/>
  <c r="AM40" i="40"/>
  <c r="AL40" i="40"/>
  <c r="AK40" i="40"/>
  <c r="AJ40" i="40"/>
  <c r="AI40" i="40"/>
  <c r="AH40" i="40"/>
  <c r="AG40" i="40"/>
  <c r="AF40" i="40"/>
  <c r="AE40" i="40"/>
  <c r="AD40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BD39" i="40"/>
  <c r="BC39" i="40"/>
  <c r="BB39" i="40"/>
  <c r="BA39" i="40"/>
  <c r="AZ39" i="40"/>
  <c r="AY39" i="40"/>
  <c r="AX39" i="40"/>
  <c r="AW39" i="40"/>
  <c r="AV39" i="40"/>
  <c r="AU39" i="40"/>
  <c r="AT39" i="40"/>
  <c r="AS39" i="40"/>
  <c r="AR39" i="40"/>
  <c r="AQ39" i="40"/>
  <c r="AP39" i="40"/>
  <c r="AO39" i="40"/>
  <c r="AN39" i="40"/>
  <c r="AM39" i="40"/>
  <c r="AL39" i="40"/>
  <c r="AK39" i="40"/>
  <c r="AJ39" i="40"/>
  <c r="AI39" i="40"/>
  <c r="AH39" i="40"/>
  <c r="AG39" i="40"/>
  <c r="AF39" i="40"/>
  <c r="AE39" i="40"/>
  <c r="AD39" i="40"/>
  <c r="AC39" i="40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BD38" i="34"/>
  <c r="BD38" i="35"/>
  <c r="BD38" i="36"/>
  <c r="BD38" i="40"/>
  <c r="BC38" i="34"/>
  <c r="BC38" i="35"/>
  <c r="BC38" i="36"/>
  <c r="BC38" i="40"/>
  <c r="BB38" i="34"/>
  <c r="BB38" i="35"/>
  <c r="BB38" i="36"/>
  <c r="BB38" i="40"/>
  <c r="BA38" i="34"/>
  <c r="BA38" i="35"/>
  <c r="BA38" i="36"/>
  <c r="BA38" i="40"/>
  <c r="AZ38" i="34"/>
  <c r="AZ38" i="35"/>
  <c r="AZ38" i="36"/>
  <c r="AZ38" i="40"/>
  <c r="AY38" i="34"/>
  <c r="AY38" i="35"/>
  <c r="AY38" i="36"/>
  <c r="AY38" i="40"/>
  <c r="AX38" i="34"/>
  <c r="AX38" i="35"/>
  <c r="AX38" i="36"/>
  <c r="AX38" i="40"/>
  <c r="AW38" i="34"/>
  <c r="AW38" i="35"/>
  <c r="AW38" i="36"/>
  <c r="AW38" i="40"/>
  <c r="AV38" i="34"/>
  <c r="AV38" i="35"/>
  <c r="AV38" i="36"/>
  <c r="AV38" i="40"/>
  <c r="AU38" i="34"/>
  <c r="AU38" i="35"/>
  <c r="AU38" i="36"/>
  <c r="AU38" i="40"/>
  <c r="AT38" i="34"/>
  <c r="AT38" i="35"/>
  <c r="AT38" i="36"/>
  <c r="AT38" i="40"/>
  <c r="AS38" i="34"/>
  <c r="AS38" i="35"/>
  <c r="AS38" i="36"/>
  <c r="AS38" i="40"/>
  <c r="AR38" i="34"/>
  <c r="AR38" i="35"/>
  <c r="AR38" i="36"/>
  <c r="AR38" i="40"/>
  <c r="AQ38" i="34"/>
  <c r="AQ38" i="35"/>
  <c r="AQ38" i="36"/>
  <c r="AQ38" i="40"/>
  <c r="AP38" i="34"/>
  <c r="AP38" i="35"/>
  <c r="AP38" i="36"/>
  <c r="AP38" i="40"/>
  <c r="AO38" i="34"/>
  <c r="AO38" i="35"/>
  <c r="AO38" i="36"/>
  <c r="AO38" i="40"/>
  <c r="AN38" i="34"/>
  <c r="AN38" i="35"/>
  <c r="AN38" i="36"/>
  <c r="AN38" i="40"/>
  <c r="AM38" i="34"/>
  <c r="AM38" i="35"/>
  <c r="AM38" i="36"/>
  <c r="AM38" i="40"/>
  <c r="AL38" i="34"/>
  <c r="AL38" i="35"/>
  <c r="AL38" i="36"/>
  <c r="AL38" i="40"/>
  <c r="AK38" i="34"/>
  <c r="AK38" i="35"/>
  <c r="AK38" i="36"/>
  <c r="AK38" i="40"/>
  <c r="AJ38" i="34"/>
  <c r="AJ38" i="35"/>
  <c r="AJ38" i="36"/>
  <c r="AJ38" i="40"/>
  <c r="AI38" i="34"/>
  <c r="AI38" i="35"/>
  <c r="AI38" i="36"/>
  <c r="AI38" i="40"/>
  <c r="AH38" i="34"/>
  <c r="AH38" i="35"/>
  <c r="AH38" i="36"/>
  <c r="AH38" i="40"/>
  <c r="AG38" i="34"/>
  <c r="AG38" i="35"/>
  <c r="AG38" i="36"/>
  <c r="AG38" i="40"/>
  <c r="AF38" i="34"/>
  <c r="AF38" i="35"/>
  <c r="AF38" i="36"/>
  <c r="AF38" i="40"/>
  <c r="AE38" i="34"/>
  <c r="AE38" i="35"/>
  <c r="AE38" i="36"/>
  <c r="AE38" i="40"/>
  <c r="AD38" i="34"/>
  <c r="AD38" i="35"/>
  <c r="AD38" i="36"/>
  <c r="AD38" i="40"/>
  <c r="AC38" i="34"/>
  <c r="AC38" i="35"/>
  <c r="AC38" i="36"/>
  <c r="AC38" i="40"/>
  <c r="AB38" i="34"/>
  <c r="AB38" i="35"/>
  <c r="AB38" i="36"/>
  <c r="AB38" i="40"/>
  <c r="AA38" i="34"/>
  <c r="AA38" i="35"/>
  <c r="AA38" i="36"/>
  <c r="AA38" i="40"/>
  <c r="Z38" i="34"/>
  <c r="Z38" i="35"/>
  <c r="Z38" i="36"/>
  <c r="Z38" i="40"/>
  <c r="Y38" i="34"/>
  <c r="Y38" i="35"/>
  <c r="Y38" i="36"/>
  <c r="Y38" i="40"/>
  <c r="X38" i="34"/>
  <c r="X38" i="35"/>
  <c r="X38" i="36"/>
  <c r="X38" i="40"/>
  <c r="W38" i="34"/>
  <c r="W38" i="35"/>
  <c r="W38" i="36"/>
  <c r="W38" i="40"/>
  <c r="V38" i="34"/>
  <c r="V38" i="35"/>
  <c r="V38" i="36"/>
  <c r="V38" i="40"/>
  <c r="U38" i="34"/>
  <c r="U38" i="35"/>
  <c r="U38" i="36"/>
  <c r="U38" i="40"/>
  <c r="T38" i="34"/>
  <c r="T38" i="35"/>
  <c r="T38" i="36"/>
  <c r="T38" i="40"/>
  <c r="S38" i="34"/>
  <c r="S38" i="35"/>
  <c r="S38" i="36"/>
  <c r="S38" i="40"/>
  <c r="R38" i="34"/>
  <c r="R38" i="35"/>
  <c r="R38" i="36"/>
  <c r="R38" i="40"/>
  <c r="Q38" i="34"/>
  <c r="Q38" i="35"/>
  <c r="Q38" i="36"/>
  <c r="Q38" i="40"/>
  <c r="P38" i="34"/>
  <c r="P38" i="35"/>
  <c r="P38" i="36"/>
  <c r="P38" i="40"/>
  <c r="O38" i="34"/>
  <c r="O38" i="35"/>
  <c r="O38" i="36"/>
  <c r="O38" i="40"/>
  <c r="N38" i="34"/>
  <c r="N38" i="35"/>
  <c r="N38" i="36"/>
  <c r="N38" i="40"/>
  <c r="M38" i="34"/>
  <c r="M38" i="35"/>
  <c r="M38" i="36"/>
  <c r="M38" i="40"/>
  <c r="L38" i="34"/>
  <c r="L38" i="35"/>
  <c r="L38" i="36"/>
  <c r="L38" i="40"/>
  <c r="K38" i="34"/>
  <c r="K38" i="35"/>
  <c r="K38" i="36"/>
  <c r="K38" i="40"/>
  <c r="J38" i="34"/>
  <c r="J38" i="35"/>
  <c r="J38" i="36"/>
  <c r="J38" i="40"/>
  <c r="I38" i="34"/>
  <c r="I38" i="35"/>
  <c r="I38" i="36"/>
  <c r="I38" i="40"/>
  <c r="H38" i="34"/>
  <c r="H38" i="35"/>
  <c r="H38" i="36"/>
  <c r="H38" i="40"/>
  <c r="G38" i="34"/>
  <c r="G38" i="35"/>
  <c r="G38" i="36"/>
  <c r="G38" i="40"/>
  <c r="F38" i="34"/>
  <c r="F38" i="35"/>
  <c r="F38" i="36"/>
  <c r="F38" i="40"/>
  <c r="E38" i="34"/>
  <c r="E38" i="35"/>
  <c r="E38" i="36"/>
  <c r="E38" i="40"/>
  <c r="D38" i="34"/>
  <c r="D38" i="35"/>
  <c r="D38" i="36"/>
  <c r="D38" i="40"/>
  <c r="BD36" i="40"/>
  <c r="BC36" i="40"/>
  <c r="BB36" i="40"/>
  <c r="BA36" i="40"/>
  <c r="AZ36" i="40"/>
  <c r="AY36" i="40"/>
  <c r="AX36" i="40"/>
  <c r="AW36" i="40"/>
  <c r="AV36" i="40"/>
  <c r="AU36" i="40"/>
  <c r="AT36" i="40"/>
  <c r="AS36" i="40"/>
  <c r="AR36" i="40"/>
  <c r="AQ36" i="40"/>
  <c r="AP36" i="40"/>
  <c r="AO36" i="40"/>
  <c r="AN36" i="40"/>
  <c r="AM36" i="40"/>
  <c r="AL36" i="40"/>
  <c r="AK36" i="40"/>
  <c r="AJ36" i="40"/>
  <c r="AI36" i="40"/>
  <c r="AH36" i="40"/>
  <c r="AG36" i="40"/>
  <c r="AF36" i="40"/>
  <c r="AE36" i="40"/>
  <c r="AD36" i="40"/>
  <c r="AC36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BD35" i="40"/>
  <c r="BC35" i="40"/>
  <c r="BB35" i="40"/>
  <c r="BA35" i="40"/>
  <c r="AZ35" i="40"/>
  <c r="AY35" i="40"/>
  <c r="AX35" i="40"/>
  <c r="AW35" i="40"/>
  <c r="AV35" i="40"/>
  <c r="AU35" i="40"/>
  <c r="AT35" i="40"/>
  <c r="AS35" i="40"/>
  <c r="AR35" i="40"/>
  <c r="AQ35" i="40"/>
  <c r="AP35" i="40"/>
  <c r="AO35" i="40"/>
  <c r="AN35" i="40"/>
  <c r="AM35" i="40"/>
  <c r="AL35" i="40"/>
  <c r="AK35" i="40"/>
  <c r="AJ35" i="40"/>
  <c r="AI35" i="40"/>
  <c r="AH35" i="40"/>
  <c r="AG35" i="40"/>
  <c r="AF35" i="40"/>
  <c r="AE35" i="40"/>
  <c r="AD35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BD34" i="40"/>
  <c r="BC34" i="40"/>
  <c r="BB34" i="40"/>
  <c r="BA34" i="40"/>
  <c r="AZ34" i="40"/>
  <c r="AY34" i="40"/>
  <c r="AX34" i="40"/>
  <c r="AW34" i="40"/>
  <c r="AV34" i="40"/>
  <c r="AU34" i="40"/>
  <c r="AT34" i="40"/>
  <c r="AS34" i="40"/>
  <c r="AR34" i="40"/>
  <c r="AQ34" i="40"/>
  <c r="AP34" i="40"/>
  <c r="AO34" i="40"/>
  <c r="AN34" i="40"/>
  <c r="AM34" i="40"/>
  <c r="AL34" i="40"/>
  <c r="AK34" i="40"/>
  <c r="AJ34" i="40"/>
  <c r="AI34" i="40"/>
  <c r="AH34" i="40"/>
  <c r="AG34" i="40"/>
  <c r="AF34" i="40"/>
  <c r="AE34" i="40"/>
  <c r="AD34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BD33" i="40"/>
  <c r="BC33" i="40"/>
  <c r="BB33" i="40"/>
  <c r="BA33" i="40"/>
  <c r="AZ33" i="40"/>
  <c r="AY33" i="40"/>
  <c r="AX33" i="40"/>
  <c r="AW33" i="40"/>
  <c r="AV33" i="40"/>
  <c r="AU33" i="40"/>
  <c r="AT33" i="40"/>
  <c r="AS33" i="40"/>
  <c r="AR33" i="40"/>
  <c r="AQ33" i="40"/>
  <c r="AP33" i="40"/>
  <c r="AO33" i="40"/>
  <c r="AN33" i="40"/>
  <c r="AM33" i="40"/>
  <c r="AL33" i="40"/>
  <c r="AK33" i="40"/>
  <c r="AJ33" i="40"/>
  <c r="AI33" i="40"/>
  <c r="AH33" i="40"/>
  <c r="AG33" i="40"/>
  <c r="AF33" i="40"/>
  <c r="AE33" i="40"/>
  <c r="AD33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BD32" i="34"/>
  <c r="BD32" i="40"/>
  <c r="BC32" i="34"/>
  <c r="BC32" i="40"/>
  <c r="BB32" i="34"/>
  <c r="BB32" i="40"/>
  <c r="BA32" i="34"/>
  <c r="BA32" i="40"/>
  <c r="AZ32" i="34"/>
  <c r="AZ32" i="40"/>
  <c r="AY32" i="34"/>
  <c r="AY32" i="35"/>
  <c r="AY32" i="36"/>
  <c r="AY32" i="40"/>
  <c r="AX32" i="34"/>
  <c r="AX32" i="35"/>
  <c r="AX32" i="36"/>
  <c r="AX32" i="40"/>
  <c r="AW32" i="34"/>
  <c r="AW32" i="35"/>
  <c r="AW32" i="36"/>
  <c r="AW32" i="40"/>
  <c r="AV32" i="34"/>
  <c r="AV32" i="35"/>
  <c r="AV32" i="36"/>
  <c r="AV32" i="40"/>
  <c r="AU32" i="34"/>
  <c r="AU32" i="35"/>
  <c r="AU32" i="36"/>
  <c r="AU32" i="40"/>
  <c r="AT32" i="34"/>
  <c r="AT32" i="35"/>
  <c r="AT32" i="36"/>
  <c r="AT32" i="40"/>
  <c r="AS32" i="34"/>
  <c r="AS32" i="35"/>
  <c r="AS32" i="36"/>
  <c r="AS32" i="40"/>
  <c r="AR32" i="34"/>
  <c r="AR32" i="35"/>
  <c r="AR32" i="36"/>
  <c r="AR32" i="40"/>
  <c r="AQ32" i="34"/>
  <c r="AQ32" i="35"/>
  <c r="AQ32" i="36"/>
  <c r="AQ32" i="40"/>
  <c r="AP32" i="34"/>
  <c r="AP32" i="35"/>
  <c r="AP32" i="36"/>
  <c r="AP32" i="40"/>
  <c r="AO32" i="34"/>
  <c r="AO32" i="35"/>
  <c r="AO32" i="36"/>
  <c r="AO32" i="40"/>
  <c r="AN32" i="34"/>
  <c r="AN32" i="35"/>
  <c r="AN32" i="36"/>
  <c r="AN32" i="40"/>
  <c r="AM32" i="34"/>
  <c r="AM32" i="35"/>
  <c r="AM32" i="36"/>
  <c r="AM32" i="40"/>
  <c r="AL32" i="34"/>
  <c r="AL32" i="35"/>
  <c r="AL32" i="36"/>
  <c r="AL32" i="40"/>
  <c r="AK32" i="34"/>
  <c r="AK32" i="35"/>
  <c r="AK32" i="36"/>
  <c r="AK32" i="40"/>
  <c r="AJ32" i="34"/>
  <c r="AJ32" i="35"/>
  <c r="AJ32" i="36"/>
  <c r="AJ32" i="40"/>
  <c r="AI32" i="34"/>
  <c r="AI32" i="35"/>
  <c r="AI32" i="36"/>
  <c r="AI32" i="40"/>
  <c r="AH32" i="34"/>
  <c r="AH32" i="35"/>
  <c r="AH32" i="36"/>
  <c r="AH32" i="40"/>
  <c r="AG32" i="34"/>
  <c r="AG32" i="35"/>
  <c r="AG32" i="36"/>
  <c r="AG32" i="40"/>
  <c r="AF32" i="34"/>
  <c r="AF32" i="35"/>
  <c r="AF32" i="36"/>
  <c r="AF32" i="40"/>
  <c r="AE32" i="34"/>
  <c r="AE32" i="35"/>
  <c r="AE32" i="36"/>
  <c r="AE32" i="40"/>
  <c r="AD32" i="34"/>
  <c r="AD32" i="35"/>
  <c r="AD32" i="36"/>
  <c r="AD32" i="40"/>
  <c r="AC32" i="34"/>
  <c r="AC32" i="35"/>
  <c r="AC32" i="36"/>
  <c r="AC32" i="40"/>
  <c r="AB32" i="34"/>
  <c r="AB32" i="35"/>
  <c r="AB32" i="36"/>
  <c r="AB32" i="40"/>
  <c r="AA32" i="34"/>
  <c r="AA32" i="35"/>
  <c r="AA32" i="36"/>
  <c r="AA32" i="40"/>
  <c r="Z32" i="34"/>
  <c r="Z32" i="35"/>
  <c r="Z32" i="36"/>
  <c r="Z32" i="40"/>
  <c r="Y32" i="34"/>
  <c r="Y32" i="35"/>
  <c r="Y32" i="36"/>
  <c r="Y32" i="40"/>
  <c r="X32" i="34"/>
  <c r="X32" i="35"/>
  <c r="X32" i="36"/>
  <c r="X32" i="40"/>
  <c r="W32" i="34"/>
  <c r="W32" i="35"/>
  <c r="W32" i="36"/>
  <c r="W32" i="40"/>
  <c r="V32" i="34"/>
  <c r="V32" i="35"/>
  <c r="V32" i="36"/>
  <c r="V32" i="40"/>
  <c r="U32" i="34"/>
  <c r="U32" i="35"/>
  <c r="U32" i="36"/>
  <c r="U32" i="40"/>
  <c r="T32" i="34"/>
  <c r="T32" i="35"/>
  <c r="T32" i="36"/>
  <c r="T32" i="40"/>
  <c r="S32" i="34"/>
  <c r="S32" i="35"/>
  <c r="S32" i="36"/>
  <c r="S32" i="40"/>
  <c r="R32" i="34"/>
  <c r="R32" i="35"/>
  <c r="R32" i="36"/>
  <c r="R32" i="40"/>
  <c r="Q32" i="34"/>
  <c r="Q32" i="35"/>
  <c r="Q32" i="36"/>
  <c r="Q32" i="40"/>
  <c r="P32" i="34"/>
  <c r="P32" i="35"/>
  <c r="P32" i="36"/>
  <c r="P32" i="40"/>
  <c r="O32" i="34"/>
  <c r="O32" i="35"/>
  <c r="O32" i="36"/>
  <c r="O32" i="40"/>
  <c r="N32" i="34"/>
  <c r="N32" i="35"/>
  <c r="N32" i="36"/>
  <c r="N32" i="40"/>
  <c r="M32" i="34"/>
  <c r="M32" i="35"/>
  <c r="M32" i="36"/>
  <c r="M32" i="40"/>
  <c r="L32" i="34"/>
  <c r="L32" i="35"/>
  <c r="L32" i="36"/>
  <c r="L32" i="40"/>
  <c r="K32" i="34"/>
  <c r="K32" i="35"/>
  <c r="K32" i="36"/>
  <c r="K32" i="40"/>
  <c r="J32" i="34"/>
  <c r="J32" i="35"/>
  <c r="J32" i="36"/>
  <c r="J32" i="40"/>
  <c r="I32" i="34"/>
  <c r="I32" i="35"/>
  <c r="I32" i="36"/>
  <c r="I32" i="40"/>
  <c r="H32" i="34"/>
  <c r="H32" i="35"/>
  <c r="H32" i="36"/>
  <c r="H32" i="40"/>
  <c r="G32" i="34"/>
  <c r="G32" i="35"/>
  <c r="G32" i="36"/>
  <c r="G32" i="40"/>
  <c r="F32" i="34"/>
  <c r="F32" i="35"/>
  <c r="F32" i="36"/>
  <c r="F32" i="40"/>
  <c r="E32" i="34"/>
  <c r="E32" i="35"/>
  <c r="E32" i="36"/>
  <c r="E32" i="40"/>
  <c r="D32" i="34"/>
  <c r="D32" i="35"/>
  <c r="D32" i="36"/>
  <c r="D32" i="40"/>
  <c r="BD30" i="40"/>
  <c r="BC30" i="40"/>
  <c r="BB30" i="40"/>
  <c r="BA30" i="40"/>
  <c r="AZ30" i="40"/>
  <c r="AY30" i="40"/>
  <c r="AX30" i="40"/>
  <c r="AW30" i="40"/>
  <c r="AV30" i="40"/>
  <c r="AU30" i="40"/>
  <c r="AT30" i="40"/>
  <c r="AS30" i="40"/>
  <c r="AR30" i="40"/>
  <c r="AQ30" i="40"/>
  <c r="AP30" i="40"/>
  <c r="AO30" i="40"/>
  <c r="AN30" i="40"/>
  <c r="AM30" i="40"/>
  <c r="AL30" i="40"/>
  <c r="AK30" i="40"/>
  <c r="AJ30" i="40"/>
  <c r="AI30" i="40"/>
  <c r="AH30" i="40"/>
  <c r="AG30" i="40"/>
  <c r="AF30" i="40"/>
  <c r="AE30" i="40"/>
  <c r="AD30" i="40"/>
  <c r="AC30" i="40"/>
  <c r="AB30" i="40"/>
  <c r="AA30" i="40"/>
  <c r="Z30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BD29" i="40"/>
  <c r="BC29" i="40"/>
  <c r="BB29" i="40"/>
  <c r="BA29" i="40"/>
  <c r="AZ29" i="40"/>
  <c r="AY29" i="40"/>
  <c r="AX29" i="40"/>
  <c r="AW29" i="40"/>
  <c r="AV29" i="40"/>
  <c r="AU29" i="40"/>
  <c r="AT29" i="40"/>
  <c r="AS29" i="40"/>
  <c r="AR29" i="40"/>
  <c r="AQ29" i="40"/>
  <c r="AP29" i="40"/>
  <c r="AO29" i="40"/>
  <c r="AN29" i="40"/>
  <c r="AM29" i="40"/>
  <c r="AL29" i="40"/>
  <c r="AK29" i="40"/>
  <c r="AJ29" i="40"/>
  <c r="AI29" i="40"/>
  <c r="AH29" i="40"/>
  <c r="AG29" i="40"/>
  <c r="AF29" i="40"/>
  <c r="AE29" i="40"/>
  <c r="AD29" i="40"/>
  <c r="AC29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BD28" i="40"/>
  <c r="BC28" i="40"/>
  <c r="BB28" i="40"/>
  <c r="BA28" i="40"/>
  <c r="AZ28" i="40"/>
  <c r="AY28" i="40"/>
  <c r="AX28" i="40"/>
  <c r="AW28" i="40"/>
  <c r="AV28" i="40"/>
  <c r="AU28" i="40"/>
  <c r="AT28" i="40"/>
  <c r="AS28" i="40"/>
  <c r="AR28" i="40"/>
  <c r="AQ28" i="40"/>
  <c r="AP28" i="40"/>
  <c r="AO28" i="40"/>
  <c r="AN28" i="40"/>
  <c r="AM28" i="40"/>
  <c r="AL28" i="40"/>
  <c r="AK28" i="40"/>
  <c r="AJ28" i="40"/>
  <c r="AI28" i="40"/>
  <c r="AH28" i="40"/>
  <c r="AG28" i="40"/>
  <c r="AF28" i="40"/>
  <c r="AE28" i="40"/>
  <c r="AD28" i="40"/>
  <c r="AC28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BD27" i="40"/>
  <c r="BC27" i="40"/>
  <c r="BB27" i="40"/>
  <c r="BA27" i="40"/>
  <c r="AZ27" i="40"/>
  <c r="AY27" i="40"/>
  <c r="AX27" i="40"/>
  <c r="AW27" i="40"/>
  <c r="AV27" i="40"/>
  <c r="AU27" i="40"/>
  <c r="AT27" i="40"/>
  <c r="AS27" i="40"/>
  <c r="AR27" i="40"/>
  <c r="AQ27" i="40"/>
  <c r="AP27" i="40"/>
  <c r="AO27" i="40"/>
  <c r="AN27" i="40"/>
  <c r="AM27" i="40"/>
  <c r="AL27" i="40"/>
  <c r="AK27" i="40"/>
  <c r="AJ27" i="40"/>
  <c r="AI27" i="40"/>
  <c r="AH27" i="40"/>
  <c r="AG27" i="40"/>
  <c r="AF27" i="40"/>
  <c r="AE27" i="40"/>
  <c r="AD27" i="40"/>
  <c r="AC27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BD26" i="34"/>
  <c r="BD26" i="35"/>
  <c r="BD26" i="36"/>
  <c r="BD26" i="40"/>
  <c r="BC26" i="34"/>
  <c r="BC26" i="35"/>
  <c r="BC26" i="36"/>
  <c r="BC26" i="40"/>
  <c r="BB26" i="34"/>
  <c r="BB26" i="35"/>
  <c r="BB26" i="36"/>
  <c r="BB26" i="40"/>
  <c r="BA26" i="34"/>
  <c r="BA26" i="35"/>
  <c r="BA26" i="36"/>
  <c r="BA26" i="40"/>
  <c r="AZ26" i="34"/>
  <c r="AZ26" i="35"/>
  <c r="AZ26" i="36"/>
  <c r="AZ26" i="40"/>
  <c r="AY26" i="34"/>
  <c r="AY26" i="35"/>
  <c r="AY26" i="36"/>
  <c r="AY26" i="40"/>
  <c r="AX26" i="34"/>
  <c r="AX26" i="35"/>
  <c r="AX26" i="36"/>
  <c r="AX26" i="40"/>
  <c r="AW26" i="34"/>
  <c r="AW26" i="35"/>
  <c r="AW26" i="36"/>
  <c r="AW26" i="40"/>
  <c r="AV26" i="34"/>
  <c r="AV26" i="35"/>
  <c r="AV26" i="36"/>
  <c r="AV26" i="40"/>
  <c r="AU26" i="34"/>
  <c r="AU26" i="35"/>
  <c r="AU26" i="36"/>
  <c r="AU26" i="40"/>
  <c r="AT26" i="34"/>
  <c r="AT26" i="35"/>
  <c r="AT26" i="36"/>
  <c r="AT26" i="40"/>
  <c r="AS26" i="34"/>
  <c r="AS26" i="35"/>
  <c r="AS26" i="36"/>
  <c r="AS26" i="40"/>
  <c r="AR26" i="34"/>
  <c r="AR26" i="35"/>
  <c r="AR26" i="36"/>
  <c r="AR26" i="40"/>
  <c r="AQ26" i="34"/>
  <c r="AQ26" i="35"/>
  <c r="AQ26" i="36"/>
  <c r="AQ26" i="40"/>
  <c r="AP26" i="34"/>
  <c r="AP26" i="35"/>
  <c r="AP26" i="36"/>
  <c r="AP26" i="40"/>
  <c r="AO26" i="34"/>
  <c r="AO26" i="35"/>
  <c r="AO26" i="36"/>
  <c r="AO26" i="40"/>
  <c r="AN26" i="34"/>
  <c r="AN26" i="35"/>
  <c r="AN26" i="36"/>
  <c r="AN26" i="40"/>
  <c r="AM26" i="34"/>
  <c r="AM26" i="35"/>
  <c r="AM26" i="36"/>
  <c r="AM26" i="40"/>
  <c r="AL26" i="34"/>
  <c r="AL26" i="35"/>
  <c r="AL26" i="36"/>
  <c r="AL26" i="40"/>
  <c r="AK26" i="34"/>
  <c r="AK26" i="35"/>
  <c r="AK26" i="36"/>
  <c r="AK26" i="40"/>
  <c r="AJ26" i="34"/>
  <c r="AJ26" i="35"/>
  <c r="AJ26" i="36"/>
  <c r="AJ26" i="40"/>
  <c r="AI26" i="34"/>
  <c r="AI26" i="35"/>
  <c r="AI26" i="36"/>
  <c r="AI26" i="40"/>
  <c r="AH26" i="34"/>
  <c r="AH26" i="35"/>
  <c r="AH26" i="36"/>
  <c r="AH26" i="40"/>
  <c r="AG26" i="34"/>
  <c r="AG26" i="35"/>
  <c r="AG26" i="36"/>
  <c r="AG26" i="40"/>
  <c r="AF26" i="34"/>
  <c r="AF26" i="35"/>
  <c r="AF26" i="36"/>
  <c r="AF26" i="40"/>
  <c r="AE26" i="34"/>
  <c r="AE26" i="35"/>
  <c r="AE26" i="36"/>
  <c r="AE26" i="40"/>
  <c r="AD26" i="34"/>
  <c r="AD26" i="35"/>
  <c r="AD26" i="36"/>
  <c r="AD26" i="40"/>
  <c r="AC26" i="34"/>
  <c r="AC26" i="35"/>
  <c r="AC26" i="36"/>
  <c r="AC26" i="40"/>
  <c r="AB26" i="34"/>
  <c r="AB26" i="35"/>
  <c r="AB26" i="36"/>
  <c r="AB26" i="40"/>
  <c r="AA26" i="34"/>
  <c r="AA26" i="35"/>
  <c r="AA26" i="36"/>
  <c r="AA26" i="40"/>
  <c r="Z26" i="34"/>
  <c r="Z26" i="35"/>
  <c r="Z26" i="36"/>
  <c r="Z26" i="40"/>
  <c r="Y26" i="34"/>
  <c r="Y26" i="35"/>
  <c r="Y26" i="36"/>
  <c r="Y26" i="40"/>
  <c r="X26" i="34"/>
  <c r="X26" i="35"/>
  <c r="X26" i="36"/>
  <c r="X26" i="40"/>
  <c r="W26" i="34"/>
  <c r="W26" i="35"/>
  <c r="W26" i="36"/>
  <c r="W26" i="40"/>
  <c r="V26" i="34"/>
  <c r="V26" i="35"/>
  <c r="V26" i="36"/>
  <c r="V26" i="40"/>
  <c r="U26" i="34"/>
  <c r="U26" i="35"/>
  <c r="U26" i="36"/>
  <c r="U26" i="40"/>
  <c r="T26" i="34"/>
  <c r="T26" i="35"/>
  <c r="T26" i="36"/>
  <c r="T26" i="40"/>
  <c r="S26" i="34"/>
  <c r="S26" i="35"/>
  <c r="S26" i="36"/>
  <c r="S26" i="40"/>
  <c r="R26" i="34"/>
  <c r="R26" i="35"/>
  <c r="R26" i="36"/>
  <c r="R26" i="40"/>
  <c r="Q26" i="34"/>
  <c r="Q26" i="35"/>
  <c r="Q26" i="36"/>
  <c r="Q26" i="40"/>
  <c r="P26" i="34"/>
  <c r="P26" i="35"/>
  <c r="P26" i="36"/>
  <c r="P26" i="40"/>
  <c r="O26" i="34"/>
  <c r="O26" i="35"/>
  <c r="O26" i="36"/>
  <c r="O26" i="40"/>
  <c r="N26" i="34"/>
  <c r="N26" i="35"/>
  <c r="N26" i="36"/>
  <c r="N26" i="40"/>
  <c r="M26" i="34"/>
  <c r="M26" i="35"/>
  <c r="M26" i="36"/>
  <c r="M26" i="40"/>
  <c r="L26" i="34"/>
  <c r="L26" i="35"/>
  <c r="L26" i="36"/>
  <c r="L26" i="40"/>
  <c r="K26" i="34"/>
  <c r="K26" i="35"/>
  <c r="K26" i="36"/>
  <c r="K26" i="40"/>
  <c r="J26" i="34"/>
  <c r="J26" i="35"/>
  <c r="J26" i="36"/>
  <c r="J26" i="40"/>
  <c r="I26" i="34"/>
  <c r="I26" i="35"/>
  <c r="I26" i="36"/>
  <c r="I26" i="40"/>
  <c r="H26" i="34"/>
  <c r="H26" i="35"/>
  <c r="H26" i="36"/>
  <c r="H26" i="40"/>
  <c r="G26" i="34"/>
  <c r="G26" i="35"/>
  <c r="G26" i="36"/>
  <c r="G26" i="40"/>
  <c r="F26" i="34"/>
  <c r="F26" i="35"/>
  <c r="F26" i="36"/>
  <c r="F26" i="40"/>
  <c r="E26" i="34"/>
  <c r="E26" i="35"/>
  <c r="E26" i="36"/>
  <c r="E26" i="40"/>
  <c r="D26" i="34"/>
  <c r="D26" i="35"/>
  <c r="D26" i="36"/>
  <c r="D26" i="40"/>
  <c r="BD24" i="40"/>
  <c r="BC24" i="40"/>
  <c r="BB24" i="40"/>
  <c r="BA24" i="40"/>
  <c r="AZ24" i="40"/>
  <c r="AY24" i="40"/>
  <c r="AX24" i="40"/>
  <c r="AW24" i="40"/>
  <c r="AV24" i="40"/>
  <c r="AU24" i="40"/>
  <c r="AT24" i="40"/>
  <c r="AS24" i="40"/>
  <c r="AR24" i="40"/>
  <c r="AQ24" i="40"/>
  <c r="AP24" i="40"/>
  <c r="AO24" i="40"/>
  <c r="AN24" i="40"/>
  <c r="AM24" i="40"/>
  <c r="AL24" i="40"/>
  <c r="AK24" i="40"/>
  <c r="AJ24" i="40"/>
  <c r="AI24" i="40"/>
  <c r="AH24" i="40"/>
  <c r="AG24" i="40"/>
  <c r="AF24" i="40"/>
  <c r="AE24" i="40"/>
  <c r="AD24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BD23" i="40"/>
  <c r="BC23" i="40"/>
  <c r="BB23" i="40"/>
  <c r="BA23" i="40"/>
  <c r="AZ23" i="40"/>
  <c r="AY23" i="40"/>
  <c r="AX23" i="40"/>
  <c r="AW23" i="40"/>
  <c r="AV23" i="40"/>
  <c r="AU23" i="40"/>
  <c r="AT23" i="40"/>
  <c r="AS23" i="40"/>
  <c r="AR23" i="40"/>
  <c r="AQ23" i="40"/>
  <c r="AP23" i="40"/>
  <c r="AO23" i="40"/>
  <c r="AN23" i="40"/>
  <c r="AM23" i="40"/>
  <c r="AL23" i="40"/>
  <c r="AK23" i="40"/>
  <c r="AJ23" i="40"/>
  <c r="AI23" i="40"/>
  <c r="AH23" i="40"/>
  <c r="AG23" i="40"/>
  <c r="AF23" i="40"/>
  <c r="AE23" i="40"/>
  <c r="AD23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BD22" i="40"/>
  <c r="BC22" i="40"/>
  <c r="BB22" i="40"/>
  <c r="BA22" i="40"/>
  <c r="AZ22" i="40"/>
  <c r="AY22" i="40"/>
  <c r="AX22" i="40"/>
  <c r="AW22" i="40"/>
  <c r="AV22" i="40"/>
  <c r="AU22" i="40"/>
  <c r="AT22" i="40"/>
  <c r="AS22" i="40"/>
  <c r="AR22" i="40"/>
  <c r="AQ22" i="40"/>
  <c r="AP22" i="40"/>
  <c r="AO22" i="40"/>
  <c r="AN22" i="40"/>
  <c r="AM22" i="40"/>
  <c r="AL22" i="40"/>
  <c r="AK22" i="40"/>
  <c r="AJ22" i="40"/>
  <c r="AI22" i="40"/>
  <c r="AH22" i="40"/>
  <c r="AG22" i="40"/>
  <c r="AF22" i="40"/>
  <c r="AE22" i="40"/>
  <c r="AD22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BD21" i="40"/>
  <c r="BC21" i="40"/>
  <c r="BB21" i="40"/>
  <c r="BA21" i="40"/>
  <c r="AZ21" i="40"/>
  <c r="AY21" i="40"/>
  <c r="AX21" i="40"/>
  <c r="AW21" i="40"/>
  <c r="AV21" i="40"/>
  <c r="AU21" i="40"/>
  <c r="AT21" i="40"/>
  <c r="AS21" i="40"/>
  <c r="AR21" i="40"/>
  <c r="AQ21" i="40"/>
  <c r="AP21" i="40"/>
  <c r="AO21" i="40"/>
  <c r="AN21" i="40"/>
  <c r="AM21" i="40"/>
  <c r="AL21" i="40"/>
  <c r="AK21" i="40"/>
  <c r="AJ21" i="40"/>
  <c r="AI21" i="40"/>
  <c r="AH21" i="40"/>
  <c r="AG21" i="40"/>
  <c r="AF21" i="40"/>
  <c r="AE21" i="40"/>
  <c r="AD21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BD20" i="34"/>
  <c r="BD20" i="35"/>
  <c r="BD20" i="36"/>
  <c r="BD20" i="40"/>
  <c r="BC20" i="34"/>
  <c r="BC20" i="35"/>
  <c r="BC20" i="36"/>
  <c r="BC20" i="40"/>
  <c r="BB20" i="34"/>
  <c r="BB20" i="35"/>
  <c r="BB20" i="36"/>
  <c r="BB20" i="40"/>
  <c r="BA20" i="34"/>
  <c r="BA20" i="35"/>
  <c r="BA20" i="36"/>
  <c r="BA20" i="40"/>
  <c r="AZ20" i="34"/>
  <c r="AZ20" i="35"/>
  <c r="AZ20" i="36"/>
  <c r="AZ20" i="40"/>
  <c r="AY20" i="34"/>
  <c r="AY20" i="35"/>
  <c r="AY20" i="36"/>
  <c r="AY20" i="40"/>
  <c r="AX20" i="34"/>
  <c r="AX20" i="35"/>
  <c r="AX20" i="36"/>
  <c r="AX20" i="40"/>
  <c r="AW20" i="34"/>
  <c r="AW20" i="35"/>
  <c r="AW20" i="36"/>
  <c r="AW20" i="40"/>
  <c r="AV20" i="34"/>
  <c r="AV20" i="35"/>
  <c r="AV20" i="36"/>
  <c r="AV20" i="40"/>
  <c r="AU20" i="34"/>
  <c r="AU20" i="35"/>
  <c r="AU20" i="36"/>
  <c r="AU20" i="40"/>
  <c r="AT20" i="34"/>
  <c r="AT20" i="35"/>
  <c r="AT20" i="36"/>
  <c r="AT20" i="40"/>
  <c r="AS20" i="34"/>
  <c r="AS20" i="35"/>
  <c r="AS20" i="36"/>
  <c r="AS20" i="40"/>
  <c r="AR20" i="34"/>
  <c r="AR20" i="35"/>
  <c r="AR20" i="36"/>
  <c r="AR20" i="40"/>
  <c r="AQ20" i="34"/>
  <c r="AQ20" i="35"/>
  <c r="AQ20" i="36"/>
  <c r="AQ20" i="40"/>
  <c r="AP20" i="34"/>
  <c r="AP20" i="35"/>
  <c r="AP20" i="36"/>
  <c r="AP20" i="40"/>
  <c r="AO20" i="34"/>
  <c r="AO20" i="35"/>
  <c r="AO20" i="36"/>
  <c r="AO20" i="40"/>
  <c r="AN20" i="34"/>
  <c r="AN20" i="35"/>
  <c r="AN20" i="36"/>
  <c r="AN20" i="40"/>
  <c r="AM20" i="34"/>
  <c r="AM20" i="35"/>
  <c r="AM20" i="36"/>
  <c r="AM20" i="40"/>
  <c r="AL20" i="34"/>
  <c r="AL20" i="35"/>
  <c r="AL20" i="36"/>
  <c r="AL20" i="40"/>
  <c r="AK20" i="34"/>
  <c r="AK20" i="35"/>
  <c r="AK20" i="36"/>
  <c r="AK20" i="40"/>
  <c r="AJ20" i="34"/>
  <c r="AJ20" i="35"/>
  <c r="AJ20" i="36"/>
  <c r="AJ20" i="40"/>
  <c r="AI20" i="34"/>
  <c r="AI20" i="35"/>
  <c r="AI20" i="36"/>
  <c r="AI20" i="40"/>
  <c r="AH20" i="34"/>
  <c r="AH20" i="35"/>
  <c r="AH20" i="36"/>
  <c r="AH20" i="40"/>
  <c r="AG20" i="34"/>
  <c r="AG20" i="35"/>
  <c r="AG20" i="36"/>
  <c r="AG20" i="40"/>
  <c r="AF20" i="34"/>
  <c r="AF20" i="35"/>
  <c r="AF20" i="36"/>
  <c r="AF20" i="40"/>
  <c r="AE20" i="34"/>
  <c r="AE20" i="35"/>
  <c r="AE20" i="36"/>
  <c r="AE20" i="40"/>
  <c r="AD20" i="34"/>
  <c r="AD20" i="35"/>
  <c r="AD20" i="36"/>
  <c r="AD20" i="40"/>
  <c r="AC20" i="34"/>
  <c r="AC20" i="35"/>
  <c r="AC20" i="36"/>
  <c r="AC20" i="40"/>
  <c r="AB20" i="34"/>
  <c r="AB20" i="35"/>
  <c r="AB20" i="36"/>
  <c r="AB20" i="40"/>
  <c r="AA20" i="34"/>
  <c r="AA20" i="35"/>
  <c r="AA20" i="36"/>
  <c r="AA20" i="40"/>
  <c r="Z20" i="34"/>
  <c r="Z20" i="35"/>
  <c r="Z20" i="36"/>
  <c r="Z20" i="40"/>
  <c r="Y20" i="34"/>
  <c r="Y20" i="35"/>
  <c r="Y20" i="36"/>
  <c r="Y20" i="40"/>
  <c r="X20" i="34"/>
  <c r="X20" i="35"/>
  <c r="X20" i="36"/>
  <c r="X20" i="40"/>
  <c r="W20" i="34"/>
  <c r="W20" i="35"/>
  <c r="W20" i="36"/>
  <c r="W20" i="40"/>
  <c r="V20" i="34"/>
  <c r="V20" i="35"/>
  <c r="V20" i="36"/>
  <c r="V20" i="40"/>
  <c r="U20" i="34"/>
  <c r="U20" i="35"/>
  <c r="U20" i="36"/>
  <c r="U20" i="40"/>
  <c r="T20" i="34"/>
  <c r="T20" i="35"/>
  <c r="T20" i="36"/>
  <c r="T20" i="40"/>
  <c r="S20" i="34"/>
  <c r="S20" i="35"/>
  <c r="S20" i="36"/>
  <c r="S20" i="40"/>
  <c r="R20" i="34"/>
  <c r="R20" i="35"/>
  <c r="R20" i="36"/>
  <c r="R20" i="40"/>
  <c r="Q20" i="34"/>
  <c r="Q20" i="35"/>
  <c r="Q20" i="36"/>
  <c r="Q20" i="40"/>
  <c r="P20" i="34"/>
  <c r="P20" i="35"/>
  <c r="P20" i="36"/>
  <c r="P20" i="40"/>
  <c r="O20" i="34"/>
  <c r="O20" i="35"/>
  <c r="O20" i="36"/>
  <c r="O20" i="40"/>
  <c r="N20" i="34"/>
  <c r="N20" i="35"/>
  <c r="N20" i="36"/>
  <c r="N20" i="40"/>
  <c r="M20" i="34"/>
  <c r="M20" i="35"/>
  <c r="M20" i="36"/>
  <c r="M20" i="40"/>
  <c r="L20" i="34"/>
  <c r="L20" i="35"/>
  <c r="L20" i="36"/>
  <c r="L20" i="40"/>
  <c r="K20" i="34"/>
  <c r="K20" i="35"/>
  <c r="K20" i="36"/>
  <c r="K20" i="40"/>
  <c r="J20" i="34"/>
  <c r="J20" i="35"/>
  <c r="J20" i="36"/>
  <c r="J20" i="40"/>
  <c r="I20" i="34"/>
  <c r="I20" i="35"/>
  <c r="I20" i="36"/>
  <c r="I20" i="40"/>
  <c r="H20" i="34"/>
  <c r="H20" i="35"/>
  <c r="H20" i="36"/>
  <c r="H20" i="40"/>
  <c r="G20" i="34"/>
  <c r="G20" i="35"/>
  <c r="G20" i="36"/>
  <c r="G20" i="40"/>
  <c r="F20" i="34"/>
  <c r="F20" i="35"/>
  <c r="F20" i="36"/>
  <c r="F20" i="40"/>
  <c r="E20" i="34"/>
  <c r="E20" i="35"/>
  <c r="E20" i="36"/>
  <c r="E20" i="40"/>
  <c r="D20" i="34"/>
  <c r="D20" i="35"/>
  <c r="D20" i="36"/>
  <c r="D20" i="40"/>
  <c r="BD18" i="40"/>
  <c r="BC18" i="40"/>
  <c r="BB18" i="40"/>
  <c r="BA18" i="40"/>
  <c r="AZ18" i="40"/>
  <c r="AY18" i="40"/>
  <c r="AX18" i="40"/>
  <c r="AW18" i="40"/>
  <c r="AV18" i="40"/>
  <c r="AU18" i="40"/>
  <c r="AT18" i="40"/>
  <c r="AS18" i="40"/>
  <c r="AR18" i="40"/>
  <c r="AQ18" i="40"/>
  <c r="AP18" i="40"/>
  <c r="AO18" i="40"/>
  <c r="AN18" i="40"/>
  <c r="AM18" i="40"/>
  <c r="AL18" i="40"/>
  <c r="AK18" i="40"/>
  <c r="AJ18" i="40"/>
  <c r="AI18" i="40"/>
  <c r="AH18" i="40"/>
  <c r="AG18" i="40"/>
  <c r="AF18" i="40"/>
  <c r="AE18" i="40"/>
  <c r="AD18" i="40"/>
  <c r="AC18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BD17" i="40"/>
  <c r="BC17" i="40"/>
  <c r="BB17" i="40"/>
  <c r="BA17" i="40"/>
  <c r="AZ17" i="40"/>
  <c r="AY17" i="40"/>
  <c r="AX17" i="40"/>
  <c r="AW17" i="40"/>
  <c r="AV17" i="40"/>
  <c r="AU17" i="40"/>
  <c r="AT17" i="40"/>
  <c r="AS17" i="40"/>
  <c r="AR17" i="40"/>
  <c r="AQ17" i="40"/>
  <c r="AP17" i="40"/>
  <c r="AO17" i="40"/>
  <c r="AN17" i="40"/>
  <c r="AM17" i="40"/>
  <c r="AL17" i="40"/>
  <c r="AK17" i="40"/>
  <c r="AJ17" i="40"/>
  <c r="AI17" i="40"/>
  <c r="AH17" i="40"/>
  <c r="AG17" i="40"/>
  <c r="AF17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BD16" i="40"/>
  <c r="BC16" i="40"/>
  <c r="BB16" i="40"/>
  <c r="BA16" i="40"/>
  <c r="AZ16" i="40"/>
  <c r="AY16" i="40"/>
  <c r="AX16" i="40"/>
  <c r="AW16" i="40"/>
  <c r="AV16" i="40"/>
  <c r="AU16" i="40"/>
  <c r="AT16" i="40"/>
  <c r="AS16" i="40"/>
  <c r="AR16" i="40"/>
  <c r="AQ16" i="40"/>
  <c r="AP16" i="40"/>
  <c r="AO16" i="40"/>
  <c r="AN16" i="40"/>
  <c r="AM16" i="40"/>
  <c r="AL16" i="40"/>
  <c r="AK16" i="40"/>
  <c r="AJ16" i="40"/>
  <c r="AI16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BD15" i="40"/>
  <c r="BC15" i="40"/>
  <c r="BB15" i="40"/>
  <c r="BA15" i="40"/>
  <c r="AZ15" i="40"/>
  <c r="AY15" i="40"/>
  <c r="AX15" i="40"/>
  <c r="AW15" i="40"/>
  <c r="AV15" i="40"/>
  <c r="AU15" i="40"/>
  <c r="AT15" i="40"/>
  <c r="AS15" i="40"/>
  <c r="AR15" i="40"/>
  <c r="AQ15" i="40"/>
  <c r="AP15" i="40"/>
  <c r="AO15" i="40"/>
  <c r="AN15" i="40"/>
  <c r="AM15" i="40"/>
  <c r="AL15" i="40"/>
  <c r="AK15" i="40"/>
  <c r="AJ15" i="40"/>
  <c r="AI15" i="40"/>
  <c r="AH15" i="40"/>
  <c r="AG15" i="40"/>
  <c r="AF15" i="40"/>
  <c r="AE15" i="40"/>
  <c r="AD15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BD14" i="34"/>
  <c r="BD14" i="35"/>
  <c r="BD14" i="36"/>
  <c r="BD14" i="40"/>
  <c r="BC14" i="34"/>
  <c r="BC14" i="35"/>
  <c r="BC14" i="36"/>
  <c r="BC14" i="40"/>
  <c r="BB14" i="34"/>
  <c r="BB14" i="35"/>
  <c r="BB14" i="36"/>
  <c r="BB14" i="40"/>
  <c r="BA14" i="34"/>
  <c r="BA14" i="35"/>
  <c r="BA14" i="36"/>
  <c r="BA14" i="40"/>
  <c r="AZ14" i="34"/>
  <c r="AZ14" i="35"/>
  <c r="AZ14" i="36"/>
  <c r="AZ14" i="40"/>
  <c r="AY14" i="34"/>
  <c r="AY14" i="35"/>
  <c r="AY14" i="36"/>
  <c r="AY14" i="40"/>
  <c r="AX14" i="34"/>
  <c r="AX14" i="35"/>
  <c r="AX14" i="36"/>
  <c r="AX14" i="40"/>
  <c r="AW14" i="34"/>
  <c r="AW14" i="35"/>
  <c r="AW14" i="36"/>
  <c r="AW14" i="40"/>
  <c r="AV14" i="34"/>
  <c r="AV14" i="35"/>
  <c r="AV14" i="36"/>
  <c r="AV14" i="40"/>
  <c r="AU14" i="34"/>
  <c r="AU14" i="35"/>
  <c r="AU14" i="36"/>
  <c r="AU14" i="40"/>
  <c r="AT14" i="34"/>
  <c r="AT14" i="35"/>
  <c r="AT14" i="36"/>
  <c r="AT14" i="40"/>
  <c r="AS14" i="34"/>
  <c r="AS14" i="35"/>
  <c r="AS14" i="36"/>
  <c r="AS14" i="40"/>
  <c r="AR14" i="34"/>
  <c r="AR14" i="35"/>
  <c r="AR14" i="36"/>
  <c r="AR14" i="40"/>
  <c r="AQ14" i="34"/>
  <c r="AQ14" i="35"/>
  <c r="AQ14" i="36"/>
  <c r="AQ14" i="40"/>
  <c r="AP14" i="34"/>
  <c r="AP14" i="35"/>
  <c r="AP14" i="36"/>
  <c r="AP14" i="40"/>
  <c r="AO14" i="34"/>
  <c r="AO14" i="35"/>
  <c r="AO14" i="36"/>
  <c r="AO14" i="40"/>
  <c r="AN14" i="34"/>
  <c r="AN14" i="35"/>
  <c r="AN14" i="36"/>
  <c r="AN14" i="40"/>
  <c r="AM14" i="34"/>
  <c r="AM14" i="35"/>
  <c r="AM14" i="36"/>
  <c r="AM14" i="40"/>
  <c r="AL14" i="34"/>
  <c r="AL14" i="35"/>
  <c r="AL14" i="36"/>
  <c r="AL14" i="40"/>
  <c r="AK14" i="34"/>
  <c r="AK14" i="35"/>
  <c r="AK14" i="36"/>
  <c r="AK14" i="40"/>
  <c r="AJ14" i="34"/>
  <c r="AJ14" i="35"/>
  <c r="AJ14" i="36"/>
  <c r="AJ14" i="40"/>
  <c r="AI14" i="34"/>
  <c r="AI14" i="35"/>
  <c r="AI14" i="36"/>
  <c r="AI14" i="40"/>
  <c r="AH14" i="34"/>
  <c r="AH14" i="35"/>
  <c r="AH14" i="36"/>
  <c r="AH14" i="40"/>
  <c r="AG14" i="34"/>
  <c r="AG14" i="35"/>
  <c r="AG14" i="36"/>
  <c r="AG14" i="40"/>
  <c r="AF14" i="34"/>
  <c r="AF14" i="35"/>
  <c r="AF14" i="36"/>
  <c r="AF14" i="40"/>
  <c r="AE14" i="34"/>
  <c r="AE14" i="35"/>
  <c r="AE14" i="36"/>
  <c r="AE14" i="40"/>
  <c r="AD14" i="34"/>
  <c r="AD14" i="35"/>
  <c r="AD14" i="36"/>
  <c r="AD14" i="40"/>
  <c r="AC14" i="34"/>
  <c r="AC14" i="35"/>
  <c r="AC14" i="36"/>
  <c r="AC14" i="40"/>
  <c r="AB14" i="34"/>
  <c r="AB14" i="35"/>
  <c r="AB14" i="36"/>
  <c r="AB14" i="40"/>
  <c r="AA14" i="34"/>
  <c r="AA14" i="35"/>
  <c r="AA14" i="36"/>
  <c r="AA14" i="40"/>
  <c r="Z14" i="34"/>
  <c r="Z14" i="35"/>
  <c r="Z14" i="36"/>
  <c r="Z14" i="40"/>
  <c r="Y14" i="34"/>
  <c r="Y14" i="35"/>
  <c r="Y14" i="36"/>
  <c r="Y14" i="40"/>
  <c r="X14" i="34"/>
  <c r="X14" i="35"/>
  <c r="X14" i="36"/>
  <c r="X14" i="40"/>
  <c r="W14" i="34"/>
  <c r="W14" i="35"/>
  <c r="W14" i="36"/>
  <c r="W14" i="40"/>
  <c r="V14" i="34"/>
  <c r="V14" i="35"/>
  <c r="V14" i="36"/>
  <c r="V14" i="40"/>
  <c r="U14" i="34"/>
  <c r="U14" i="35"/>
  <c r="U14" i="36"/>
  <c r="U14" i="40"/>
  <c r="T14" i="34"/>
  <c r="T14" i="35"/>
  <c r="T14" i="36"/>
  <c r="T14" i="40"/>
  <c r="S14" i="34"/>
  <c r="S14" i="35"/>
  <c r="S14" i="36"/>
  <c r="S14" i="40"/>
  <c r="R14" i="34"/>
  <c r="R14" i="35"/>
  <c r="R14" i="36"/>
  <c r="R14" i="40"/>
  <c r="Q14" i="34"/>
  <c r="Q14" i="35"/>
  <c r="Q14" i="36"/>
  <c r="Q14" i="40"/>
  <c r="P14" i="34"/>
  <c r="P14" i="35"/>
  <c r="P14" i="36"/>
  <c r="P14" i="40"/>
  <c r="O14" i="34"/>
  <c r="O14" i="35"/>
  <c r="O14" i="36"/>
  <c r="O14" i="40"/>
  <c r="N14" i="34"/>
  <c r="N14" i="35"/>
  <c r="N14" i="36"/>
  <c r="N14" i="40"/>
  <c r="M14" i="34"/>
  <c r="M14" i="35"/>
  <c r="M14" i="36"/>
  <c r="M14" i="40"/>
  <c r="L14" i="34"/>
  <c r="L14" i="35"/>
  <c r="L14" i="36"/>
  <c r="L14" i="40"/>
  <c r="K14" i="34"/>
  <c r="K14" i="35"/>
  <c r="K14" i="36"/>
  <c r="K14" i="40"/>
  <c r="J14" i="34"/>
  <c r="J14" i="35"/>
  <c r="J14" i="36"/>
  <c r="J14" i="40"/>
  <c r="I14" i="34"/>
  <c r="I14" i="35"/>
  <c r="I14" i="36"/>
  <c r="I14" i="40"/>
  <c r="H14" i="34"/>
  <c r="H14" i="35"/>
  <c r="H14" i="36"/>
  <c r="H14" i="40"/>
  <c r="G14" i="34"/>
  <c r="G14" i="35"/>
  <c r="G14" i="36"/>
  <c r="G14" i="40"/>
  <c r="F14" i="34"/>
  <c r="F14" i="35"/>
  <c r="F14" i="36"/>
  <c r="F14" i="40"/>
  <c r="E14" i="34"/>
  <c r="E14" i="35"/>
  <c r="E14" i="36"/>
  <c r="E14" i="40"/>
  <c r="D14" i="34"/>
  <c r="D14" i="35"/>
  <c r="D14" i="36"/>
  <c r="D14" i="40"/>
  <c r="BD10" i="40"/>
  <c r="BC10" i="40"/>
  <c r="BB10" i="40"/>
  <c r="BA10" i="40"/>
  <c r="AZ10" i="40"/>
  <c r="AY10" i="40"/>
  <c r="AX10" i="40"/>
  <c r="AW10" i="40"/>
  <c r="AV10" i="40"/>
  <c r="AU10" i="40"/>
  <c r="AT10" i="40"/>
  <c r="AS10" i="40"/>
  <c r="AR10" i="40"/>
  <c r="AQ10" i="40"/>
  <c r="AP10" i="40"/>
  <c r="AO10" i="40"/>
  <c r="AN10" i="40"/>
  <c r="AM10" i="40"/>
  <c r="AL10" i="40"/>
  <c r="AK10" i="40"/>
  <c r="AJ10" i="40"/>
  <c r="AI10" i="40"/>
  <c r="AH10" i="40"/>
  <c r="AG10" i="40"/>
  <c r="AF10" i="40"/>
  <c r="AE10" i="40"/>
  <c r="AD10" i="40"/>
  <c r="AC10" i="40"/>
  <c r="AB10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L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L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D8" i="40"/>
  <c r="D9" i="40"/>
  <c r="D10" i="40"/>
  <c r="C84" i="40"/>
  <c r="C18" i="40"/>
  <c r="C24" i="40"/>
  <c r="C30" i="40"/>
  <c r="C36" i="40"/>
  <c r="C83" i="40"/>
  <c r="C17" i="40"/>
  <c r="C23" i="40"/>
  <c r="C29" i="40"/>
  <c r="C35" i="40"/>
  <c r="C82" i="40"/>
  <c r="C16" i="40"/>
  <c r="C22" i="40"/>
  <c r="C28" i="40"/>
  <c r="C34" i="40"/>
  <c r="C81" i="40"/>
  <c r="C15" i="40"/>
  <c r="C21" i="40"/>
  <c r="C27" i="40"/>
  <c r="C33" i="40"/>
  <c r="C78" i="40"/>
  <c r="C77" i="40"/>
  <c r="C76" i="40"/>
  <c r="C75" i="40"/>
  <c r="C72" i="40"/>
  <c r="C71" i="40"/>
  <c r="C70" i="40"/>
  <c r="C69" i="40"/>
  <c r="C66" i="40"/>
  <c r="C65" i="40"/>
  <c r="C64" i="40"/>
  <c r="C63" i="40"/>
  <c r="C60" i="40"/>
  <c r="C59" i="40"/>
  <c r="C58" i="40"/>
  <c r="C57" i="40"/>
  <c r="C48" i="40"/>
  <c r="C54" i="40"/>
  <c r="C47" i="40"/>
  <c r="C53" i="40"/>
  <c r="C46" i="40"/>
  <c r="C52" i="40"/>
  <c r="C45" i="40"/>
  <c r="C51" i="40"/>
  <c r="BC80" i="38"/>
  <c r="BB80" i="38"/>
  <c r="BA80" i="38"/>
  <c r="AZ80" i="38"/>
  <c r="AY80" i="38"/>
  <c r="AX80" i="38"/>
  <c r="AW80" i="38"/>
  <c r="AV80" i="38"/>
  <c r="AU80" i="38"/>
  <c r="AT80" i="38"/>
  <c r="AS80" i="38"/>
  <c r="AQ80" i="38"/>
  <c r="AP80" i="38"/>
  <c r="AO80" i="38"/>
  <c r="AN80" i="38"/>
  <c r="AM80" i="38"/>
  <c r="AL80" i="38"/>
  <c r="AK80" i="38"/>
  <c r="AJ80" i="38"/>
  <c r="AI80" i="38"/>
  <c r="AH80" i="38"/>
  <c r="AG80" i="38"/>
  <c r="AE80" i="38"/>
  <c r="AD80" i="38"/>
  <c r="AC80" i="38"/>
  <c r="AB80" i="38"/>
  <c r="AA80" i="38"/>
  <c r="Z80" i="38"/>
  <c r="Y80" i="38"/>
  <c r="X80" i="38"/>
  <c r="W80" i="38"/>
  <c r="V80" i="38"/>
  <c r="U80" i="38"/>
  <c r="S80" i="38"/>
  <c r="R80" i="38"/>
  <c r="Q80" i="38"/>
  <c r="P80" i="38"/>
  <c r="O80" i="38"/>
  <c r="N80" i="38"/>
  <c r="M80" i="38"/>
  <c r="L80" i="38"/>
  <c r="K80" i="38"/>
  <c r="J80" i="38"/>
  <c r="I80" i="38"/>
  <c r="G80" i="38"/>
  <c r="F80" i="38"/>
  <c r="E80" i="38"/>
  <c r="D80" i="38"/>
  <c r="C78" i="38"/>
  <c r="C77" i="38"/>
  <c r="C76" i="38"/>
  <c r="C75" i="38"/>
  <c r="BD74" i="38"/>
  <c r="BC74" i="38"/>
  <c r="BB74" i="38"/>
  <c r="BA74" i="38"/>
  <c r="AZ74" i="38"/>
  <c r="AY74" i="38"/>
  <c r="AX74" i="38"/>
  <c r="AW74" i="38"/>
  <c r="AV74" i="38"/>
  <c r="AU74" i="38"/>
  <c r="AT74" i="38"/>
  <c r="AS74" i="38"/>
  <c r="AR74" i="38"/>
  <c r="AQ74" i="38"/>
  <c r="AP74" i="38"/>
  <c r="AO74" i="38"/>
  <c r="AN74" i="38"/>
  <c r="AM74" i="38"/>
  <c r="AL74" i="38"/>
  <c r="AK74" i="38"/>
  <c r="AJ74" i="38"/>
  <c r="AI74" i="38"/>
  <c r="AH74" i="38"/>
  <c r="AG74" i="38"/>
  <c r="AF74" i="38"/>
  <c r="AE74" i="38"/>
  <c r="AD74" i="38"/>
  <c r="AC74" i="38"/>
  <c r="AB74" i="38"/>
  <c r="AA74" i="38"/>
  <c r="Z74" i="38"/>
  <c r="Y74" i="38"/>
  <c r="X74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2" i="38"/>
  <c r="C71" i="38"/>
  <c r="C70" i="38"/>
  <c r="C69" i="38"/>
  <c r="BD68" i="38"/>
  <c r="BC68" i="38"/>
  <c r="BB68" i="38"/>
  <c r="BA68" i="38"/>
  <c r="AZ68" i="38"/>
  <c r="AY68" i="38"/>
  <c r="AX68" i="38"/>
  <c r="AW68" i="38"/>
  <c r="AV68" i="38"/>
  <c r="AU68" i="38"/>
  <c r="AT68" i="38"/>
  <c r="AS68" i="38"/>
  <c r="AR68" i="38"/>
  <c r="AQ68" i="38"/>
  <c r="AP68" i="38"/>
  <c r="AO68" i="38"/>
  <c r="AN68" i="38"/>
  <c r="AM68" i="38"/>
  <c r="AL68" i="38"/>
  <c r="AK68" i="38"/>
  <c r="AJ68" i="38"/>
  <c r="AI68" i="38"/>
  <c r="AH68" i="38"/>
  <c r="AG68" i="38"/>
  <c r="AF68" i="38"/>
  <c r="AE68" i="38"/>
  <c r="AD68" i="38"/>
  <c r="AC68" i="38"/>
  <c r="AB68" i="38"/>
  <c r="AA68" i="38"/>
  <c r="Z68" i="38"/>
  <c r="Y68" i="38"/>
  <c r="X68" i="38"/>
  <c r="W68" i="38"/>
  <c r="V68" i="38"/>
  <c r="U68" i="38"/>
  <c r="T68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6" i="38"/>
  <c r="C65" i="38"/>
  <c r="C64" i="38"/>
  <c r="C63" i="38"/>
  <c r="BD62" i="38"/>
  <c r="BC62" i="38"/>
  <c r="BB62" i="38"/>
  <c r="BA62" i="38"/>
  <c r="AZ62" i="38"/>
  <c r="AY62" i="38"/>
  <c r="AX62" i="38"/>
  <c r="AW62" i="38"/>
  <c r="AV62" i="38"/>
  <c r="AU62" i="38"/>
  <c r="AT62" i="38"/>
  <c r="AS62" i="38"/>
  <c r="AR62" i="38"/>
  <c r="AQ62" i="38"/>
  <c r="AP62" i="38"/>
  <c r="AO62" i="38"/>
  <c r="AN62" i="38"/>
  <c r="AM62" i="38"/>
  <c r="AL62" i="38"/>
  <c r="AK62" i="38"/>
  <c r="AJ62" i="38"/>
  <c r="AI62" i="38"/>
  <c r="AH62" i="38"/>
  <c r="AG62" i="38"/>
  <c r="AF62" i="38"/>
  <c r="AE62" i="38"/>
  <c r="AD62" i="38"/>
  <c r="AC62" i="38"/>
  <c r="AB62" i="38"/>
  <c r="AA62" i="38"/>
  <c r="Z62" i="38"/>
  <c r="Y62" i="38"/>
  <c r="X62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0" i="38"/>
  <c r="C59" i="38"/>
  <c r="C58" i="38"/>
  <c r="C57" i="38"/>
  <c r="BD56" i="38"/>
  <c r="BC56" i="38"/>
  <c r="BB56" i="38"/>
  <c r="BA56" i="38"/>
  <c r="AZ56" i="38"/>
  <c r="AY56" i="38"/>
  <c r="AX56" i="38"/>
  <c r="AW56" i="38"/>
  <c r="AV56" i="38"/>
  <c r="AU56" i="38"/>
  <c r="AT56" i="38"/>
  <c r="AS56" i="38"/>
  <c r="AR56" i="38"/>
  <c r="AQ56" i="38"/>
  <c r="AP56" i="38"/>
  <c r="AO56" i="38"/>
  <c r="AN56" i="38"/>
  <c r="AM56" i="38"/>
  <c r="AL56" i="38"/>
  <c r="AK56" i="38"/>
  <c r="AJ56" i="38"/>
  <c r="AI56" i="38"/>
  <c r="AH56" i="38"/>
  <c r="AG56" i="38"/>
  <c r="AF56" i="38"/>
  <c r="AE56" i="38"/>
  <c r="AD56" i="38"/>
  <c r="AC56" i="38"/>
  <c r="AB56" i="38"/>
  <c r="AA56" i="38"/>
  <c r="Z56" i="38"/>
  <c r="Y56" i="38"/>
  <c r="X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4" i="38"/>
  <c r="C53" i="38"/>
  <c r="C52" i="38"/>
  <c r="C51" i="38"/>
  <c r="BD44" i="38"/>
  <c r="BC44" i="38"/>
  <c r="BB44" i="38"/>
  <c r="BA44" i="38"/>
  <c r="AZ44" i="38"/>
  <c r="AY44" i="38"/>
  <c r="AX44" i="38"/>
  <c r="AW44" i="38"/>
  <c r="AV44" i="38"/>
  <c r="AU44" i="38"/>
  <c r="AT44" i="38"/>
  <c r="AS44" i="38"/>
  <c r="AR44" i="38"/>
  <c r="AQ44" i="38"/>
  <c r="AP44" i="38"/>
  <c r="AO44" i="38"/>
  <c r="AN44" i="38"/>
  <c r="AM44" i="38"/>
  <c r="AL44" i="38"/>
  <c r="AK44" i="38"/>
  <c r="AJ44" i="38"/>
  <c r="AI44" i="38"/>
  <c r="AH44" i="38"/>
  <c r="AG44" i="38"/>
  <c r="AF44" i="38"/>
  <c r="AE44" i="38"/>
  <c r="AD44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BD38" i="38"/>
  <c r="BC38" i="38"/>
  <c r="BB38" i="38"/>
  <c r="BA38" i="38"/>
  <c r="AZ38" i="38"/>
  <c r="AY38" i="38"/>
  <c r="AX38" i="38"/>
  <c r="AW38" i="38"/>
  <c r="AV38" i="38"/>
  <c r="AU38" i="38"/>
  <c r="AT38" i="38"/>
  <c r="AS38" i="38"/>
  <c r="AR38" i="38"/>
  <c r="AQ38" i="38"/>
  <c r="AP38" i="38"/>
  <c r="AO38" i="38"/>
  <c r="AN38" i="38"/>
  <c r="AM38" i="38"/>
  <c r="AL38" i="38"/>
  <c r="AK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BD32" i="38"/>
  <c r="BC32" i="38"/>
  <c r="BB32" i="38"/>
  <c r="BA32" i="38"/>
  <c r="AZ32" i="38"/>
  <c r="AY32" i="38"/>
  <c r="AX32" i="38"/>
  <c r="AW32" i="38"/>
  <c r="AV32" i="38"/>
  <c r="AU32" i="38"/>
  <c r="AT32" i="38"/>
  <c r="AS32" i="38"/>
  <c r="AR32" i="38"/>
  <c r="AQ32" i="38"/>
  <c r="AP32" i="38"/>
  <c r="AO32" i="38"/>
  <c r="AN32" i="38"/>
  <c r="AM32" i="38"/>
  <c r="AL32" i="38"/>
  <c r="AK32" i="38"/>
  <c r="AJ32" i="38"/>
  <c r="AI32" i="38"/>
  <c r="AH32" i="38"/>
  <c r="AG32" i="38"/>
  <c r="AF32" i="38"/>
  <c r="AE32" i="38"/>
  <c r="AD32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BD26" i="38"/>
  <c r="BC26" i="38"/>
  <c r="BB26" i="38"/>
  <c r="BA26" i="38"/>
  <c r="AZ26" i="38"/>
  <c r="AY26" i="38"/>
  <c r="AX26" i="38"/>
  <c r="AW26" i="38"/>
  <c r="AV26" i="38"/>
  <c r="AU26" i="38"/>
  <c r="AT26" i="38"/>
  <c r="AS26" i="38"/>
  <c r="AR26" i="38"/>
  <c r="AQ26" i="38"/>
  <c r="AP26" i="38"/>
  <c r="AO26" i="38"/>
  <c r="AN26" i="38"/>
  <c r="AM26" i="38"/>
  <c r="AL26" i="38"/>
  <c r="AK26" i="38"/>
  <c r="AJ26" i="38"/>
  <c r="AI26" i="38"/>
  <c r="AH26" i="38"/>
  <c r="AG26" i="38"/>
  <c r="AF26" i="38"/>
  <c r="AE26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D20" i="38"/>
  <c r="BC20" i="38"/>
  <c r="BB20" i="38"/>
  <c r="BA20" i="38"/>
  <c r="AZ20" i="38"/>
  <c r="AY20" i="38"/>
  <c r="AX20" i="38"/>
  <c r="AW20" i="38"/>
  <c r="AV20" i="38"/>
  <c r="AU20" i="38"/>
  <c r="AT20" i="38"/>
  <c r="AS20" i="38"/>
  <c r="AR20" i="38"/>
  <c r="AQ20" i="38"/>
  <c r="AP20" i="38"/>
  <c r="AO20" i="38"/>
  <c r="AN20" i="38"/>
  <c r="AM20" i="38"/>
  <c r="AL20" i="38"/>
  <c r="AK20" i="38"/>
  <c r="AJ20" i="38"/>
  <c r="AI20" i="38"/>
  <c r="AH20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BD14" i="38"/>
  <c r="BC14" i="38"/>
  <c r="BB14" i="38"/>
  <c r="BA14" i="38"/>
  <c r="AZ14" i="38"/>
  <c r="AY14" i="38"/>
  <c r="AX14" i="38"/>
  <c r="AW14" i="38"/>
  <c r="AV14" i="38"/>
  <c r="AU14" i="38"/>
  <c r="AT14" i="38"/>
  <c r="AS14" i="38"/>
  <c r="AR14" i="38"/>
  <c r="AQ14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AE20" i="37"/>
  <c r="AF20" i="37"/>
  <c r="AG20" i="37"/>
  <c r="AH20" i="37"/>
  <c r="AI20" i="37"/>
  <c r="AJ20" i="37"/>
  <c r="AK20" i="37"/>
  <c r="AL20" i="37"/>
  <c r="AM20" i="37"/>
  <c r="AN20" i="37"/>
  <c r="AO20" i="37"/>
  <c r="AP20" i="37"/>
  <c r="AQ20" i="37"/>
  <c r="AR20" i="37"/>
  <c r="AS20" i="37"/>
  <c r="AT20" i="37"/>
  <c r="AU20" i="37"/>
  <c r="AV20" i="37"/>
  <c r="AW20" i="37"/>
  <c r="AX20" i="37"/>
  <c r="AY20" i="37"/>
  <c r="AZ20" i="37"/>
  <c r="BA20" i="37"/>
  <c r="BB20" i="37"/>
  <c r="BC20" i="37"/>
  <c r="BD20" i="37"/>
  <c r="BC80" i="37"/>
  <c r="BB80" i="37"/>
  <c r="BA80" i="37"/>
  <c r="AZ80" i="37"/>
  <c r="AY80" i="37"/>
  <c r="AX80" i="37"/>
  <c r="AW80" i="37"/>
  <c r="AV80" i="37"/>
  <c r="AU80" i="37"/>
  <c r="AT80" i="37"/>
  <c r="AS80" i="37"/>
  <c r="AQ80" i="37"/>
  <c r="AP80" i="37"/>
  <c r="AO80" i="37"/>
  <c r="AN80" i="37"/>
  <c r="AM80" i="37"/>
  <c r="AL80" i="37"/>
  <c r="AK80" i="37"/>
  <c r="AJ80" i="37"/>
  <c r="AI80" i="37"/>
  <c r="AH80" i="37"/>
  <c r="AG80" i="37"/>
  <c r="AE80" i="37"/>
  <c r="AD80" i="37"/>
  <c r="AC80" i="37"/>
  <c r="AB80" i="37"/>
  <c r="AA80" i="37"/>
  <c r="Z80" i="37"/>
  <c r="Y80" i="37"/>
  <c r="X80" i="37"/>
  <c r="W80" i="37"/>
  <c r="V80" i="37"/>
  <c r="U80" i="37"/>
  <c r="S80" i="37"/>
  <c r="R80" i="37"/>
  <c r="Q80" i="37"/>
  <c r="P80" i="37"/>
  <c r="O80" i="37"/>
  <c r="N80" i="37"/>
  <c r="M80" i="37"/>
  <c r="L80" i="37"/>
  <c r="K80" i="37"/>
  <c r="J80" i="37"/>
  <c r="I80" i="37"/>
  <c r="G80" i="37"/>
  <c r="F80" i="37"/>
  <c r="E80" i="37"/>
  <c r="D80" i="37"/>
  <c r="C78" i="37"/>
  <c r="C77" i="37"/>
  <c r="C76" i="37"/>
  <c r="C75" i="37"/>
  <c r="BD74" i="37"/>
  <c r="BC74" i="37"/>
  <c r="BB74" i="37"/>
  <c r="BA74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N74" i="37"/>
  <c r="AM74" i="37"/>
  <c r="AL74" i="37"/>
  <c r="AK74" i="37"/>
  <c r="AJ74" i="37"/>
  <c r="AI74" i="37"/>
  <c r="AH74" i="37"/>
  <c r="AG74" i="37"/>
  <c r="AF74" i="37"/>
  <c r="AE74" i="37"/>
  <c r="AD74" i="37"/>
  <c r="AC74" i="37"/>
  <c r="AB74" i="37"/>
  <c r="AA74" i="37"/>
  <c r="Z74" i="37"/>
  <c r="Y74" i="37"/>
  <c r="X74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2" i="37"/>
  <c r="C71" i="37"/>
  <c r="C70" i="37"/>
  <c r="C69" i="37"/>
  <c r="BD68" i="37"/>
  <c r="BC68" i="37"/>
  <c r="BB68" i="37"/>
  <c r="BA68" i="37"/>
  <c r="AZ68" i="37"/>
  <c r="AY68" i="37"/>
  <c r="AX68" i="37"/>
  <c r="AW68" i="37"/>
  <c r="AV68" i="37"/>
  <c r="AU68" i="37"/>
  <c r="AT68" i="37"/>
  <c r="AS68" i="37"/>
  <c r="AR68" i="37"/>
  <c r="AQ68" i="37"/>
  <c r="AP68" i="37"/>
  <c r="AO68" i="37"/>
  <c r="AN68" i="37"/>
  <c r="AM68" i="37"/>
  <c r="AL68" i="37"/>
  <c r="AK68" i="37"/>
  <c r="AJ68" i="37"/>
  <c r="AI68" i="37"/>
  <c r="AH68" i="37"/>
  <c r="AG68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6" i="37"/>
  <c r="C65" i="37"/>
  <c r="C64" i="37"/>
  <c r="C63" i="37"/>
  <c r="BD62" i="37"/>
  <c r="BC62" i="37"/>
  <c r="BB62" i="37"/>
  <c r="BA62" i="37"/>
  <c r="AZ62" i="37"/>
  <c r="AY62" i="37"/>
  <c r="AX62" i="37"/>
  <c r="AW62" i="37"/>
  <c r="AV62" i="37"/>
  <c r="AU62" i="37"/>
  <c r="AT62" i="37"/>
  <c r="AS62" i="37"/>
  <c r="AR62" i="37"/>
  <c r="AQ62" i="37"/>
  <c r="AP62" i="37"/>
  <c r="AO62" i="37"/>
  <c r="AN62" i="37"/>
  <c r="AM62" i="37"/>
  <c r="AL62" i="37"/>
  <c r="AK62" i="37"/>
  <c r="AJ62" i="37"/>
  <c r="AI62" i="37"/>
  <c r="AH62" i="37"/>
  <c r="AG62" i="37"/>
  <c r="AF62" i="37"/>
  <c r="AE62" i="37"/>
  <c r="AD62" i="37"/>
  <c r="AC62" i="37"/>
  <c r="AB62" i="37"/>
  <c r="AA62" i="37"/>
  <c r="Z62" i="37"/>
  <c r="Y62" i="37"/>
  <c r="X62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0" i="37"/>
  <c r="C59" i="37"/>
  <c r="C58" i="37"/>
  <c r="C57" i="37"/>
  <c r="BD56" i="37"/>
  <c r="BC56" i="37"/>
  <c r="BB56" i="37"/>
  <c r="BA56" i="37"/>
  <c r="AZ56" i="37"/>
  <c r="AY56" i="37"/>
  <c r="AX56" i="37"/>
  <c r="AW56" i="37"/>
  <c r="AV56" i="37"/>
  <c r="AU56" i="37"/>
  <c r="AT56" i="37"/>
  <c r="AS56" i="37"/>
  <c r="AR56" i="37"/>
  <c r="AQ56" i="37"/>
  <c r="AP56" i="37"/>
  <c r="AO56" i="37"/>
  <c r="AN56" i="37"/>
  <c r="AM56" i="37"/>
  <c r="AL56" i="37"/>
  <c r="AK56" i="37"/>
  <c r="AJ56" i="37"/>
  <c r="AI56" i="37"/>
  <c r="AH56" i="37"/>
  <c r="AG56" i="37"/>
  <c r="AF56" i="37"/>
  <c r="AE56" i="37"/>
  <c r="AD56" i="37"/>
  <c r="AC56" i="37"/>
  <c r="AB56" i="37"/>
  <c r="AA56" i="37"/>
  <c r="Z56" i="37"/>
  <c r="Y56" i="37"/>
  <c r="X56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4" i="37"/>
  <c r="C53" i="37"/>
  <c r="C52" i="37"/>
  <c r="C51" i="37"/>
  <c r="BD44" i="37"/>
  <c r="BC44" i="37"/>
  <c r="BB44" i="37"/>
  <c r="BA44" i="37"/>
  <c r="AZ44" i="37"/>
  <c r="AY44" i="37"/>
  <c r="AX44" i="37"/>
  <c r="AW44" i="37"/>
  <c r="AV44" i="37"/>
  <c r="AU44" i="37"/>
  <c r="AT44" i="37"/>
  <c r="AS44" i="37"/>
  <c r="AR44" i="37"/>
  <c r="AQ44" i="37"/>
  <c r="AP44" i="37"/>
  <c r="AO44" i="37"/>
  <c r="AN44" i="37"/>
  <c r="AM44" i="37"/>
  <c r="AL44" i="37"/>
  <c r="AK44" i="37"/>
  <c r="AJ44" i="37"/>
  <c r="AI44" i="37"/>
  <c r="AH44" i="37"/>
  <c r="AG44" i="37"/>
  <c r="AF44" i="37"/>
  <c r="AE44" i="37"/>
  <c r="AD44" i="37"/>
  <c r="AC44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K32" i="37"/>
  <c r="AJ32" i="37"/>
  <c r="AI32" i="37"/>
  <c r="AH32" i="37"/>
  <c r="AG32" i="37"/>
  <c r="AF32" i="37"/>
  <c r="AE32" i="37"/>
  <c r="AD32" i="37"/>
  <c r="AC32" i="37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AI26" i="37"/>
  <c r="AH26" i="37"/>
  <c r="AG26" i="37"/>
  <c r="AF26" i="37"/>
  <c r="AE26" i="37"/>
  <c r="AD26" i="37"/>
  <c r="AC26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78" i="36"/>
  <c r="C77" i="36"/>
  <c r="C76" i="36"/>
  <c r="C75" i="36"/>
  <c r="C72" i="36"/>
  <c r="C71" i="36"/>
  <c r="C70" i="36"/>
  <c r="C69" i="36"/>
  <c r="C66" i="36"/>
  <c r="C65" i="36"/>
  <c r="C64" i="36"/>
  <c r="C63" i="36"/>
  <c r="C60" i="36"/>
  <c r="C59" i="36"/>
  <c r="C58" i="36"/>
  <c r="C57" i="36"/>
  <c r="C54" i="36"/>
  <c r="C53" i="36"/>
  <c r="C52" i="36"/>
  <c r="C51" i="36"/>
  <c r="C36" i="36"/>
  <c r="C35" i="36"/>
  <c r="C34" i="36"/>
  <c r="C33" i="36"/>
  <c r="C36" i="35"/>
  <c r="C35" i="35"/>
  <c r="C34" i="35"/>
  <c r="C33" i="35"/>
  <c r="C78" i="35"/>
  <c r="C77" i="35"/>
  <c r="C76" i="35"/>
  <c r="C75" i="35"/>
  <c r="C72" i="35"/>
  <c r="C71" i="35"/>
  <c r="C70" i="35"/>
  <c r="C69" i="35"/>
  <c r="C66" i="35"/>
  <c r="C65" i="35"/>
  <c r="C64" i="35"/>
  <c r="C63" i="35"/>
  <c r="C60" i="35"/>
  <c r="C59" i="35"/>
  <c r="C58" i="35"/>
  <c r="C57" i="35"/>
  <c r="C54" i="35"/>
  <c r="C53" i="35"/>
  <c r="C52" i="35"/>
  <c r="C51" i="35"/>
  <c r="C52" i="34"/>
  <c r="C53" i="34"/>
  <c r="C54" i="34"/>
  <c r="C51" i="34"/>
  <c r="C78" i="34"/>
  <c r="C77" i="34"/>
  <c r="C76" i="34"/>
  <c r="C75" i="34"/>
  <c r="C72" i="34"/>
  <c r="C71" i="34"/>
  <c r="C70" i="34"/>
  <c r="C69" i="34"/>
  <c r="C66" i="34"/>
  <c r="C65" i="34"/>
  <c r="C64" i="34"/>
  <c r="C63" i="34"/>
  <c r="C58" i="34"/>
  <c r="C59" i="34"/>
  <c r="C60" i="34"/>
  <c r="C57" i="34"/>
  <c r="J9" i="23"/>
  <c r="E72" i="32"/>
  <c r="F72" i="32"/>
  <c r="G72" i="32"/>
  <c r="H72" i="32"/>
  <c r="I72" i="32"/>
  <c r="J72" i="32"/>
  <c r="K72" i="32"/>
  <c r="E57" i="32"/>
  <c r="F57" i="32"/>
  <c r="G57" i="32"/>
  <c r="H57" i="32"/>
  <c r="I57" i="32"/>
  <c r="J57" i="32"/>
  <c r="K57" i="32"/>
  <c r="E41" i="32"/>
  <c r="F41" i="32"/>
  <c r="G41" i="32"/>
  <c r="H41" i="32"/>
  <c r="I41" i="32"/>
  <c r="J41" i="32"/>
  <c r="K41" i="32"/>
  <c r="E2" i="32"/>
  <c r="F2" i="32"/>
  <c r="G2" i="32"/>
  <c r="H2" i="32"/>
  <c r="I2" i="32"/>
  <c r="J2" i="32"/>
  <c r="K2" i="32"/>
  <c r="M55" i="14"/>
  <c r="K55" i="14"/>
  <c r="I55" i="14"/>
  <c r="G55" i="14"/>
  <c r="E55" i="14"/>
  <c r="M53" i="14"/>
  <c r="K53" i="14"/>
  <c r="I53" i="14"/>
  <c r="G53" i="14"/>
  <c r="E53" i="14"/>
  <c r="K17" i="14" l="1"/>
  <c r="K18" i="14" s="1"/>
  <c r="K23" i="14"/>
  <c r="K32" i="14" s="1"/>
  <c r="I23" i="14"/>
  <c r="I17" i="14"/>
  <c r="I18" i="14" s="1"/>
  <c r="I30" i="14"/>
  <c r="D63" i="33"/>
  <c r="E67" i="33"/>
  <c r="E10" i="14" s="1"/>
  <c r="E16" i="14" s="1"/>
  <c r="G23" i="14"/>
  <c r="G32" i="14" s="1"/>
  <c r="G17" i="14"/>
  <c r="M17" i="14"/>
  <c r="M18" i="14" s="1"/>
  <c r="M23" i="14"/>
  <c r="M32" i="14" s="1"/>
  <c r="I32" i="14" l="1"/>
  <c r="I35" i="14" s="1"/>
  <c r="I36" i="14" s="1"/>
  <c r="E23" i="14"/>
  <c r="E32" i="14" s="1"/>
  <c r="E17" i="14"/>
  <c r="M35" i="14"/>
  <c r="M36" i="14" s="1"/>
  <c r="H24" i="16"/>
  <c r="D24" i="16"/>
  <c r="H19" i="16"/>
  <c r="J14" i="16"/>
  <c r="F24" i="16"/>
  <c r="J19" i="16"/>
  <c r="D19" i="16"/>
  <c r="M33" i="14"/>
  <c r="F14" i="16"/>
  <c r="J9" i="16"/>
  <c r="D9" i="16"/>
  <c r="H14" i="16"/>
  <c r="D14" i="16"/>
  <c r="F9" i="16"/>
  <c r="H9" i="16"/>
  <c r="M51" i="14"/>
  <c r="F19" i="16"/>
  <c r="J24" i="16"/>
  <c r="I51" i="14"/>
  <c r="G36" i="14"/>
  <c r="G51" i="14"/>
  <c r="K51" i="14"/>
  <c r="K35" i="14"/>
  <c r="K36" i="14" s="1"/>
  <c r="K33" i="14"/>
  <c r="I33" i="14" l="1"/>
  <c r="E36" i="14"/>
  <c r="E51" i="14"/>
  <c r="K49" i="14"/>
  <c r="K41" i="14"/>
  <c r="K47" i="14" s="1"/>
  <c r="I49" i="14"/>
  <c r="I41" i="14"/>
  <c r="I47" i="14" s="1"/>
  <c r="G41" i="14"/>
  <c r="G47" i="14" s="1"/>
  <c r="G49" i="14"/>
  <c r="M41" i="14"/>
  <c r="M47" i="14" s="1"/>
  <c r="M49" i="14"/>
  <c r="E41" i="14" l="1"/>
  <c r="D8" i="16" s="1"/>
  <c r="D10" i="16" s="1"/>
  <c r="E49" i="14"/>
  <c r="J13" i="16" l="1"/>
  <c r="J15" i="16" s="1"/>
  <c r="D18" i="16"/>
  <c r="D20" i="16" s="1"/>
  <c r="H13" i="16"/>
  <c r="H15" i="16" s="1"/>
  <c r="J8" i="16"/>
  <c r="J10" i="16" s="1"/>
  <c r="H8" i="16"/>
  <c r="H10" i="16" s="1"/>
  <c r="E47" i="14"/>
  <c r="E43" i="14"/>
  <c r="E57" i="14"/>
  <c r="G57" i="14" s="1"/>
  <c r="I57" i="14" s="1"/>
  <c r="K57" i="14" s="1"/>
  <c r="M57" i="14" s="1"/>
  <c r="H18" i="16"/>
  <c r="H20" i="16" s="1"/>
  <c r="F18" i="16"/>
  <c r="F20" i="16" s="1"/>
  <c r="J18" i="16"/>
  <c r="J20" i="16" s="1"/>
  <c r="D13" i="16"/>
  <c r="D15" i="16" s="1"/>
  <c r="J23" i="16"/>
  <c r="J25" i="16" s="1"/>
  <c r="H23" i="16"/>
  <c r="H25" i="16" s="1"/>
  <c r="F13" i="16"/>
  <c r="F15" i="16" s="1"/>
  <c r="F8" i="16"/>
  <c r="F10" i="16" s="1"/>
  <c r="F23" i="16"/>
  <c r="F25" i="16" s="1"/>
  <c r="D23" i="16"/>
  <c r="D25" i="16" s="1"/>
  <c r="L8" i="15" l="1"/>
  <c r="K8" i="15"/>
  <c r="B22" i="15"/>
  <c r="J11" i="16" s="1"/>
  <c r="F8" i="15"/>
  <c r="H34" i="15" s="1"/>
  <c r="F21" i="16"/>
  <c r="J21" i="16" l="1"/>
  <c r="D21" i="16"/>
  <c r="D16" i="16"/>
  <c r="H11" i="16"/>
  <c r="H21" i="16"/>
  <c r="B24" i="15"/>
  <c r="B26" i="15" s="1"/>
  <c r="F26" i="16"/>
  <c r="H16" i="16"/>
  <c r="F11" i="16"/>
  <c r="J26" i="16"/>
  <c r="J16" i="16"/>
  <c r="H26" i="16"/>
  <c r="F10" i="15"/>
  <c r="H31" i="15" s="1"/>
  <c r="D11" i="16"/>
  <c r="H30" i="15"/>
  <c r="F16" i="16"/>
  <c r="D26" i="16"/>
  <c r="F12" i="15" l="1"/>
  <c r="H32" i="15" s="1"/>
</calcChain>
</file>

<file path=xl/comments1.xml><?xml version="1.0" encoding="utf-8"?>
<comments xmlns="http://schemas.openxmlformats.org/spreadsheetml/2006/main">
  <authors>
    <author>Seghesio Federico</author>
    <author>VM_user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D20" authorId="1" shapeId="0">
      <text>
        <r>
          <rPr>
            <sz val="8"/>
            <color indexed="81"/>
            <rFont val="Tahoma"/>
            <family val="2"/>
          </rPr>
          <t>Consultant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design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lead</t>
        </r>
      </text>
    </comment>
  </commentList>
</comments>
</file>

<file path=xl/sharedStrings.xml><?xml version="1.0" encoding="utf-8"?>
<sst xmlns="http://schemas.openxmlformats.org/spreadsheetml/2006/main" count="1214" uniqueCount="305">
  <si>
    <t>Other</t>
  </si>
  <si>
    <t>PV of Terminal Value</t>
  </si>
  <si>
    <t>NPV of Free Cash Flow</t>
  </si>
  <si>
    <t>Gross margin/Маржа</t>
  </si>
  <si>
    <t>Production overhead/Общепроизводственные расходы</t>
  </si>
  <si>
    <t>EBITDA/Доход до АНП</t>
  </si>
  <si>
    <t>EBITDA margin/% от выручки</t>
  </si>
  <si>
    <t>Depreciation/Амортизация</t>
  </si>
  <si>
    <t>Profit tax/Налог на прибыль</t>
  </si>
  <si>
    <t>Net profit after tax/Чистая прибыль</t>
  </si>
  <si>
    <t>Capital expenditures/Капитальные расходы</t>
  </si>
  <si>
    <t>Δ working capital/Δ оборотного капитала</t>
  </si>
  <si>
    <t>FCF available to shareholders/СДП для акционеров</t>
  </si>
  <si>
    <t>Sales</t>
  </si>
  <si>
    <t>-</t>
  </si>
  <si>
    <t>Engineering</t>
  </si>
  <si>
    <t>Administration</t>
  </si>
  <si>
    <t>Y3</t>
  </si>
  <si>
    <t>Y2</t>
  </si>
  <si>
    <t>Y1</t>
  </si>
  <si>
    <t>EXTERNAL</t>
  </si>
  <si>
    <t>Quality Assurance Engineer</t>
  </si>
  <si>
    <t>General</t>
  </si>
  <si>
    <t>Y4</t>
  </si>
  <si>
    <t>R&amp;D</t>
  </si>
  <si>
    <t>Management and admin</t>
  </si>
  <si>
    <t>TOTAL engineering</t>
  </si>
  <si>
    <t>Total admin</t>
  </si>
  <si>
    <t>Gross Profit/Валовая прибыль</t>
  </si>
  <si>
    <t>Capex</t>
  </si>
  <si>
    <t>Depreciation</t>
  </si>
  <si>
    <t>Cummulative capex</t>
  </si>
  <si>
    <t>Depreciation rate</t>
  </si>
  <si>
    <t>Остаток денег (Чистный долг)</t>
  </si>
  <si>
    <t>Valuation</t>
  </si>
  <si>
    <t>Enterprise value</t>
  </si>
  <si>
    <t>Net cash (debt)</t>
  </si>
  <si>
    <t>Equity value</t>
  </si>
  <si>
    <t>Enterprise Value/Стоимость компании</t>
  </si>
  <si>
    <t>Equity Value/Стоимость акций</t>
  </si>
  <si>
    <t>Total Administrative expenses/Административные расходы всего</t>
  </si>
  <si>
    <t>FCF</t>
  </si>
  <si>
    <t>Net profit</t>
  </si>
  <si>
    <t>EBITDA</t>
  </si>
  <si>
    <t xml:space="preserve">Projected P&amp;L and Free Cash Flow Statement for LevelNet Inc. </t>
  </si>
  <si>
    <t>000 $</t>
  </si>
  <si>
    <t>Consumers</t>
  </si>
  <si>
    <t>Corporate API</t>
  </si>
  <si>
    <t>Corporate SDK</t>
  </si>
  <si>
    <t>Total Sales</t>
  </si>
  <si>
    <t>Direct costs</t>
  </si>
  <si>
    <t>Y5</t>
  </si>
  <si>
    <t>Windows,Cloud Engine,P2P Network</t>
  </si>
  <si>
    <t xml:space="preserve">                        MONTHS (FROM-TO)</t>
  </si>
  <si>
    <t>N.</t>
  </si>
  <si>
    <t>ACTIVITIES</t>
  </si>
  <si>
    <t>Cloud Engine</t>
  </si>
  <si>
    <t>Design 4 databases  (2 White Lists,2 Bad List)</t>
  </si>
  <si>
    <t>Main server design</t>
  </si>
  <si>
    <t>API (40) design</t>
  </si>
  <si>
    <t>API data normalisation (conversion to own database)</t>
  </si>
  <si>
    <t>Database completion whiteLists (Files,URLs)</t>
  </si>
  <si>
    <t>Network design (P2P)</t>
  </si>
  <si>
    <t>Virtualised malware verification automation</t>
  </si>
  <si>
    <t>Server core components development (Logiс,RSA,etc)</t>
  </si>
  <si>
    <t>Database optimisation (4)</t>
  </si>
  <si>
    <t>Integration testing</t>
  </si>
  <si>
    <t>Core component cloud web control panel development (configuration, nod deployment, stat, network status, virtualisation configuratio)</t>
  </si>
  <si>
    <t>С&amp;C Web panel C&amp;C design/development</t>
  </si>
  <si>
    <t>Development of automatic nod deployment in P2P network</t>
  </si>
  <si>
    <t>First public API release</t>
  </si>
  <si>
    <t>Private API realise (server)</t>
  </si>
  <si>
    <t>Design UI и UX, statisticts levelnet.co</t>
  </si>
  <si>
    <t>Интеграция OS X Клиента</t>
  </si>
  <si>
    <t>Windows Client</t>
  </si>
  <si>
    <t>Driver design (TOP 10 AV)</t>
  </si>
  <si>
    <t>Driver dev (Native Windows)</t>
  </si>
  <si>
    <t>Malware hosts tracing module design (Browsers for TOP 10 AV)</t>
  </si>
  <si>
    <t>Design of Web Plugins URL Filter (JS) for 4 browsers (IE,FF,Chrome,Edge)</t>
  </si>
  <si>
    <t>Test PoC universal method for AV reaction from driver (Files)</t>
  </si>
  <si>
    <t>AV reaction module design (browser maliciouse hosts, TOP 10 AV)</t>
  </si>
  <si>
    <t>Testing PoC universal method of analysis AV reaction from plugins for Browser (URLs)</t>
  </si>
  <si>
    <t>P2P protocol integration to the client</t>
  </si>
  <si>
    <t xml:space="preserve">UI и UX graphical design and integration (Win Specific) </t>
  </si>
  <si>
    <t>Self cyber-defense module integration (Native Windows)</t>
  </si>
  <si>
    <t xml:space="preserve">Carantine/exceptions/file type definitions module integration </t>
  </si>
  <si>
    <t>Development Web Plugins URL Filter (JS) for 4 browsers (IE,FF,Chrome,Edge)</t>
  </si>
  <si>
    <t>Application development (Qt cross platform)</t>
  </si>
  <si>
    <t>Private API client realise</t>
  </si>
  <si>
    <t>Интеграция Social Network SDK (FB,Twitter,IN)</t>
  </si>
  <si>
    <t>Application design</t>
  </si>
  <si>
    <t>P2P Network</t>
  </si>
  <si>
    <t>P2P protocol design</t>
  </si>
  <si>
    <t xml:space="preserve">Algorithm testing </t>
  </si>
  <si>
    <t>Network interaction (p2p protocol based) for all nods</t>
  </si>
  <si>
    <t>Nod deployment (Proxy,Router,Gate)</t>
  </si>
  <si>
    <t>SDK (All Componets)</t>
  </si>
  <si>
    <t>LevelNet SDK</t>
  </si>
  <si>
    <t>Документирование</t>
  </si>
  <si>
    <t>API</t>
  </si>
  <si>
    <t>Создание автоматизированных тестов</t>
  </si>
  <si>
    <t>Build System</t>
  </si>
  <si>
    <t>SDK (Windows Client API librarys based)</t>
  </si>
  <si>
    <t>BackEnd (client specific)</t>
  </si>
  <si>
    <t>Nod Deploy System</t>
  </si>
  <si>
    <t>SDK (OSX Client API librarys based)</t>
  </si>
  <si>
    <t>SDK (Cloud Engine API librarys)</t>
  </si>
  <si>
    <t>SDK (P2P API librarys based)</t>
  </si>
  <si>
    <t>Интеграция с почтовыми системами (SendMail, Qmail, Postfix, Exim и т.д.)</t>
  </si>
  <si>
    <t>SDK (JS Plugins)</t>
  </si>
  <si>
    <t>SDK (Android Client API librarys)</t>
  </si>
  <si>
    <t>OSX Client</t>
  </si>
  <si>
    <t>OS X Client</t>
  </si>
  <si>
    <t>Driver dev (Native OSX)</t>
  </si>
  <si>
    <t>Malware hosts tracing JS module adaptation (2 Browsers for TOP 10 AV)</t>
  </si>
  <si>
    <t>Интеграция Web Plugins URL Filter (JS) for 2 browsers (FF,Chrome)</t>
  </si>
  <si>
    <t xml:space="preserve">UI и UX graphical design and integration (OSX Specific) </t>
  </si>
  <si>
    <t>Self cyber-defense module integration (Native OSX)</t>
  </si>
  <si>
    <t>Design&amp;Development Web Plugins URL Filter (JS) for 1 browser (Safari)</t>
  </si>
  <si>
    <t>Application адаптация (Qt cross platform)</t>
  </si>
  <si>
    <t>Application design (OSX specific)</t>
  </si>
  <si>
    <t>Android Client</t>
  </si>
  <si>
    <t>Scan engine design (Cloud based)</t>
  </si>
  <si>
    <t>Scan engine develping (Cloud+Virtualization)</t>
  </si>
  <si>
    <t>Mobile DataBase design (optimization)</t>
  </si>
  <si>
    <t>UI и UX graphical design and integration (Android Specific)</t>
  </si>
  <si>
    <t>Self cyber-defense module integration (Android)</t>
  </si>
  <si>
    <t>Carantine/exceptions/file type definitions module integration</t>
  </si>
  <si>
    <t>Design&amp;Development Web Plugins URL Filter (JS) for 1 browser (Goole Chrome)</t>
  </si>
  <si>
    <t>Application адаптация (Qt cross platform kernel + Android native interface)</t>
  </si>
  <si>
    <t>Private API client release</t>
  </si>
  <si>
    <t>Application design (Android specific)</t>
  </si>
  <si>
    <t>Contract</t>
  </si>
  <si>
    <t>LevelNet (Core)</t>
  </si>
  <si>
    <t>EXT</t>
  </si>
  <si>
    <t>Planning and architecture</t>
  </si>
  <si>
    <t>Java Script Plugins Engineers</t>
  </si>
  <si>
    <t>Kernel Mode E (Native Windows)</t>
  </si>
  <si>
    <t>User Mode E (Native Windows)</t>
  </si>
  <si>
    <t>Testing</t>
  </si>
  <si>
    <t>Engineer for virtualisation and automation</t>
  </si>
  <si>
    <t>P2P Network (C++ Инженер)</t>
  </si>
  <si>
    <t>QT C++ Engeneer</t>
  </si>
  <si>
    <t>UI и UX design</t>
  </si>
  <si>
    <t>Web Engeneer (PHP,Pyton,JS)</t>
  </si>
  <si>
    <t>Android Engineer (Java,C++)</t>
  </si>
  <si>
    <t>OSX Engineer (C/C++)</t>
  </si>
  <si>
    <t>SDK Developers</t>
  </si>
  <si>
    <t>Open Beta</t>
  </si>
  <si>
    <t>Total Windows downloads</t>
  </si>
  <si>
    <t>Free</t>
  </si>
  <si>
    <t>Silver</t>
  </si>
  <si>
    <t>Gold</t>
  </si>
  <si>
    <t>Business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</si>
  <si>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</si>
  <si>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</si>
  <si>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</si>
  <si>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</si>
  <si>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</si>
  <si>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</si>
  <si>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</si>
  <si>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</si>
  <si>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</si>
  <si>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</si>
  <si>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</si>
  <si>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</si>
  <si>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Retention rate</t>
  </si>
  <si>
    <t>New sales' $</t>
  </si>
  <si>
    <t>Retained sales'$</t>
  </si>
  <si>
    <t>Total Windows consumer sales '$</t>
  </si>
  <si>
    <t>Total Windows consumers</t>
  </si>
  <si>
    <t>RTM</t>
  </si>
  <si>
    <t>Release can.</t>
  </si>
  <si>
    <t>Retained from Y1 sales</t>
  </si>
  <si>
    <t>Retained from Y2 sales</t>
  </si>
  <si>
    <t>Retained from Y3 sales</t>
  </si>
  <si>
    <t>Retained from Y4 sales</t>
  </si>
  <si>
    <t>Customer drop offs from Y1</t>
  </si>
  <si>
    <t>Customer drop offs from Y2</t>
  </si>
  <si>
    <t>Customer drop offs from Y3</t>
  </si>
  <si>
    <t>Customer drop offs from Y4</t>
  </si>
  <si>
    <t>Total OSX downloads</t>
  </si>
  <si>
    <t>Total OSX consumer sales '$</t>
  </si>
  <si>
    <t>Total OSX consumers</t>
  </si>
  <si>
    <t>Total Android downloads</t>
  </si>
  <si>
    <t>Total Android consumer sales '$</t>
  </si>
  <si>
    <t>Total Android consumers</t>
  </si>
  <si>
    <t>Total API downloads</t>
  </si>
  <si>
    <t>Total API consumers</t>
  </si>
  <si>
    <t>Tier 1</t>
  </si>
  <si>
    <t>Tier 2</t>
  </si>
  <si>
    <t>Tier 3</t>
  </si>
  <si>
    <t>Tier 4</t>
  </si>
  <si>
    <t>API access release</t>
  </si>
  <si>
    <t>Total API sales '$</t>
  </si>
  <si>
    <t>SDK RTM</t>
  </si>
  <si>
    <t>Total SDK sales '$</t>
  </si>
  <si>
    <t>Total SDK consumers</t>
  </si>
  <si>
    <t>Total active customers</t>
  </si>
  <si>
    <t>Windows</t>
  </si>
  <si>
    <t>Android</t>
  </si>
  <si>
    <t>OSX</t>
  </si>
  <si>
    <t>Sales to consumers</t>
  </si>
  <si>
    <t>Total active consumers</t>
  </si>
  <si>
    <t>Corporate sales</t>
  </si>
  <si>
    <t>Total active API users</t>
  </si>
  <si>
    <t>SDK Sales</t>
  </si>
  <si>
    <t>Number of clients</t>
  </si>
  <si>
    <t>Total sales</t>
  </si>
  <si>
    <t>12 months ended</t>
  </si>
  <si>
    <t>Sep. 31, 2017E</t>
  </si>
  <si>
    <t>Sept.31, 2018E</t>
  </si>
  <si>
    <t>Sept.31, 2019E</t>
  </si>
  <si>
    <t>Sept.31, 2020E</t>
  </si>
  <si>
    <t>Sept.31, 2021E</t>
  </si>
  <si>
    <t>Total Consolidated  downloads</t>
  </si>
  <si>
    <t>Total Consolidated  consumer sales '$</t>
  </si>
  <si>
    <t>Total Consolidated  consumers</t>
  </si>
  <si>
    <t>Sales recap</t>
  </si>
  <si>
    <t>Total clients</t>
  </si>
  <si>
    <t>Sales SDK</t>
  </si>
  <si>
    <t>Sales API</t>
  </si>
  <si>
    <t>Private API sales</t>
  </si>
  <si>
    <t>CEO</t>
  </si>
  <si>
    <t>CFO</t>
  </si>
  <si>
    <t>CMO</t>
  </si>
  <si>
    <t>Salary</t>
  </si>
  <si>
    <t>Developers '000 USD</t>
  </si>
  <si>
    <t>Management and administration</t>
  </si>
  <si>
    <t>CTO</t>
  </si>
  <si>
    <t>Personnel, office mgmt, assistants</t>
  </si>
  <si>
    <t>Software development</t>
  </si>
  <si>
    <t>Mngmt &amp; Admin</t>
  </si>
  <si>
    <t>Yearly increase developers</t>
  </si>
  <si>
    <t>Yearly increase mngmt</t>
  </si>
  <si>
    <t>Marketing costs</t>
  </si>
  <si>
    <t>SDK</t>
  </si>
  <si>
    <t>Total new customers</t>
  </si>
  <si>
    <t>New Consumers</t>
  </si>
  <si>
    <t>New API customers</t>
  </si>
  <si>
    <t>New SDK customers</t>
  </si>
  <si>
    <t>Consumer costs</t>
  </si>
  <si>
    <t>API marketing costs</t>
  </si>
  <si>
    <t>SDK marketig cost</t>
  </si>
  <si>
    <t>Total Direct Costs</t>
  </si>
  <si>
    <t>Consumer</t>
  </si>
  <si>
    <t>Hardware infrastructrure</t>
  </si>
  <si>
    <t>Hardware infrastructure costs</t>
  </si>
  <si>
    <t>Total Production overhead</t>
  </si>
  <si>
    <t>Operational profit</t>
  </si>
  <si>
    <t>Administrative expenses</t>
  </si>
  <si>
    <t>Office costs</t>
  </si>
  <si>
    <t>Office rent</t>
  </si>
  <si>
    <t>Network</t>
  </si>
  <si>
    <t>Other hardware</t>
  </si>
  <si>
    <t>Net Cash (Debt)</t>
  </si>
  <si>
    <t>Discount Rate</t>
  </si>
  <si>
    <t>Terminal EBITDA Multiplier</t>
  </si>
  <si>
    <t>$, Million</t>
  </si>
  <si>
    <t>DCF</t>
  </si>
  <si>
    <t>Comparable companies</t>
  </si>
  <si>
    <t>Range</t>
  </si>
  <si>
    <t>Comparables</t>
  </si>
  <si>
    <t>770 - 1100</t>
  </si>
  <si>
    <t>1037 - 1367</t>
  </si>
  <si>
    <t>1037 - 1217</t>
  </si>
  <si>
    <t>Marketing</t>
  </si>
  <si>
    <t>Sales and Marketing</t>
  </si>
  <si>
    <t>Media content managers</t>
  </si>
  <si>
    <t>PR</t>
  </si>
  <si>
    <t>Forum administrators</t>
  </si>
  <si>
    <t>Customers support</t>
  </si>
  <si>
    <t>Sales managers</t>
  </si>
  <si>
    <t>Localisation</t>
  </si>
  <si>
    <t>Network administration</t>
  </si>
  <si>
    <t>Group leaders</t>
  </si>
  <si>
    <t>Researchers</t>
  </si>
  <si>
    <t xml:space="preserve">Marketing planning </t>
  </si>
  <si>
    <t>Other developers</t>
  </si>
  <si>
    <t>Regional office</t>
  </si>
  <si>
    <t>Regional head</t>
  </si>
  <si>
    <t>Business development</t>
  </si>
  <si>
    <t>Other staff</t>
  </si>
  <si>
    <t>Regional Offie</t>
  </si>
  <si>
    <t>Regional offices</t>
  </si>
  <si>
    <t>Sales and marketing fixed</t>
  </si>
  <si>
    <t>Sales and marketing total direct costs</t>
  </si>
  <si>
    <t>CUSTOMERS MULT</t>
  </si>
  <si>
    <t>Costs till Open Beta (8 months)</t>
  </si>
  <si>
    <t>584 - 659</t>
  </si>
  <si>
    <t>415 - 491</t>
  </si>
  <si>
    <t>415 - 770</t>
  </si>
  <si>
    <t>CAC per customer</t>
  </si>
  <si>
    <t>Total Consumers</t>
  </si>
  <si>
    <t>FY ended Sept.31, 2018E</t>
  </si>
  <si>
    <t>FY ended Sept.31, 2019E</t>
  </si>
  <si>
    <t>FY ended Sept.31, 2020E</t>
  </si>
  <si>
    <t>FY  ended Sept.31, 2021E</t>
  </si>
  <si>
    <t>FY ended Sep.31, 2017E</t>
  </si>
  <si>
    <t>Total SDK customers</t>
  </si>
  <si>
    <t>Total API customers</t>
  </si>
  <si>
    <t>Sep. 31, 2018E</t>
  </si>
  <si>
    <t>Sept.31, 2022E</t>
  </si>
  <si>
    <t>Cloud engineer (Pyton and .Net)</t>
  </si>
  <si>
    <t>Salary 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</si>
</sst>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р_у_б_._-;\-* #,##0.00\ _р_у_б_._-;_-* &quot;-&quot;??\ _р_у_б_._-;_-@_-"/>
    <numFmt numFmtId="165" formatCode="#,##0.0;\(#,##0.0\)"/>
    <numFmt numFmtId="166" formatCode="#,###.0__\x;\-#,###.0__\x"/>
    <numFmt numFmtId="167" formatCode="_-* #,##0\ _р_у_б_._-;\-* #,##0\ _р_у_б_._-;_-* &quot;-&quot;??\ _р_у_б_._-;_-@_-"/>
    <numFmt numFmtId="168" formatCode="#,##0;\(#,##0\)"/>
    <numFmt numFmtId="169" formatCode="[$-409]mmm\-yy;@"/>
    <numFmt numFmtId="170" formatCode="_-[$$-409]* #,##0_ ;_-[$$-409]* \-#,##0\ ;_-[$$-409]* &quot;-&quot;_ ;_-@_ "/>
  </numFmts>
  <fonts count="51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Arial Cyr"/>
      <charset val="204"/>
    </font>
    <font>
      <sz val="8"/>
      <name val="Calibri"/>
      <family val="2"/>
      <charset val="204"/>
      <scheme val="minor"/>
    </font>
    <font>
      <i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sz val="12"/>
      <color rgb="FF0061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7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rgb="FF006100"/>
      <name val="Calibri"/>
      <family val="2"/>
      <charset val="204"/>
      <scheme val="minor"/>
    </font>
    <font>
      <sz val="14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22"/>
      <color theme="0"/>
      <name val="Calibri"/>
      <family val="2"/>
      <charset val="204"/>
      <scheme val="minor"/>
    </font>
    <font>
      <sz val="18"/>
      <color theme="0"/>
      <name val="Calibri"/>
      <family val="2"/>
      <scheme val="minor"/>
    </font>
    <font>
      <b/>
      <sz val="24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8"/>
      <color rgb="FFFFFFFF"/>
      <name val="Calibri"/>
      <family val="2"/>
      <charset val="1"/>
    </font>
    <font>
      <sz val="8"/>
      <color indexed="81"/>
      <name val="Tahoma"/>
      <family val="2"/>
    </font>
    <font>
      <sz val="12"/>
      <color rgb="FF000000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Times New Roman"/>
      <family val="1"/>
    </font>
    <font>
      <i/>
      <sz val="18"/>
      <name val="Times New Roman"/>
      <family val="1"/>
    </font>
    <font>
      <sz val="18"/>
      <name val="Times New Roman"/>
      <family val="1"/>
    </font>
    <font>
      <b/>
      <sz val="18"/>
      <color theme="1"/>
      <name val="Calibri"/>
      <family val="2"/>
      <charset val="204"/>
      <scheme val="minor"/>
    </font>
    <font>
      <b/>
      <u/>
      <sz val="18"/>
      <name val="Times New Roman"/>
      <family val="1"/>
    </font>
    <font>
      <b/>
      <u val="double"/>
      <sz val="1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9E47"/>
        <bgColor indexed="64"/>
      </patternFill>
    </fill>
    <fill>
      <patternFill patternType="solid">
        <fgColor rgb="FF8064A2"/>
        <bgColor rgb="FF4F81BD"/>
      </patternFill>
    </fill>
    <fill>
      <patternFill patternType="solid">
        <fgColor rgb="FF009E47"/>
        <bgColor rgb="FF00808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rgb="FF3F3F3F"/>
      </bottom>
      <diagonal/>
    </border>
    <border>
      <left/>
      <right/>
      <top style="thin">
        <color auto="1"/>
      </top>
      <bottom style="double">
        <color rgb="FF3F3F3F"/>
      </bottom>
      <diagonal/>
    </border>
    <border>
      <left/>
      <right style="thin">
        <color auto="1"/>
      </right>
      <top style="thin">
        <color auto="1"/>
      </top>
      <bottom style="double">
        <color rgb="FF3F3F3F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7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30" applyNumberFormat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36" fillId="11" borderId="0" applyBorder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5">
    <xf numFmtId="0" fontId="0" fillId="0" borderId="0" xfId="0"/>
    <xf numFmtId="0" fontId="3" fillId="0" borderId="0" xfId="3"/>
    <xf numFmtId="0" fontId="7" fillId="0" borderId="0" xfId="4" applyFont="1"/>
    <xf numFmtId="9" fontId="7" fillId="0" borderId="0" xfId="5" applyFont="1"/>
    <xf numFmtId="0" fontId="8" fillId="0" borderId="0" xfId="4" applyFont="1"/>
    <xf numFmtId="0" fontId="7" fillId="0" borderId="14" xfId="4" applyFont="1" applyBorder="1"/>
    <xf numFmtId="9" fontId="8" fillId="0" borderId="0" xfId="5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3" applyFont="1"/>
    <xf numFmtId="0" fontId="12" fillId="0" borderId="0" xfId="3" applyFont="1" applyAlignment="1">
      <alignment horizontal="center"/>
    </xf>
    <xf numFmtId="0" fontId="2" fillId="0" borderId="0" xfId="0" applyFont="1"/>
    <xf numFmtId="167" fontId="3" fillId="0" borderId="0" xfId="1" applyNumberFormat="1" applyFont="1"/>
    <xf numFmtId="3" fontId="12" fillId="0" borderId="0" xfId="3" applyNumberFormat="1" applyFont="1" applyAlignment="1">
      <alignment horizontal="center"/>
    </xf>
    <xf numFmtId="3" fontId="3" fillId="0" borderId="0" xfId="3" applyNumberFormat="1" applyAlignment="1">
      <alignment horizontal="center"/>
    </xf>
    <xf numFmtId="9" fontId="3" fillId="0" borderId="0" xfId="2" applyFont="1" applyAlignment="1">
      <alignment horizontal="center"/>
    </xf>
    <xf numFmtId="0" fontId="14" fillId="0" borderId="0" xfId="4" applyFont="1"/>
    <xf numFmtId="0" fontId="14" fillId="0" borderId="0" xfId="4" applyFont="1" applyAlignment="1">
      <alignment horizontal="center"/>
    </xf>
    <xf numFmtId="0" fontId="16" fillId="0" borderId="0" xfId="4" applyFont="1"/>
    <xf numFmtId="0" fontId="17" fillId="0" borderId="0" xfId="4" applyFont="1"/>
    <xf numFmtId="0" fontId="17" fillId="0" borderId="0" xfId="4" applyFont="1" applyAlignment="1">
      <alignment horizontal="center"/>
    </xf>
    <xf numFmtId="167" fontId="17" fillId="0" borderId="0" xfId="4" applyNumberFormat="1" applyFont="1" applyAlignment="1">
      <alignment horizontal="center"/>
    </xf>
    <xf numFmtId="3" fontId="17" fillId="0" borderId="0" xfId="4" applyNumberFormat="1" applyFont="1"/>
    <xf numFmtId="165" fontId="17" fillId="0" borderId="0" xfId="4" applyNumberFormat="1" applyFont="1" applyAlignment="1">
      <alignment horizontal="center"/>
    </xf>
    <xf numFmtId="168" fontId="17" fillId="0" borderId="0" xfId="4" applyNumberFormat="1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3" fontId="6" fillId="0" borderId="0" xfId="4" applyNumberFormat="1" applyFont="1" applyAlignment="1">
      <alignment horizontal="center"/>
    </xf>
    <xf numFmtId="0" fontId="18" fillId="0" borderId="0" xfId="4" applyFont="1"/>
    <xf numFmtId="0" fontId="19" fillId="0" borderId="0" xfId="4" applyFont="1"/>
    <xf numFmtId="0" fontId="20" fillId="0" borderId="0" xfId="4" applyFont="1"/>
    <xf numFmtId="0" fontId="21" fillId="0" borderId="0" xfId="4" applyFont="1"/>
    <xf numFmtId="0" fontId="2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6" fillId="0" borderId="5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28" fillId="0" borderId="0" xfId="0" applyFont="1"/>
    <xf numFmtId="0" fontId="29" fillId="6" borderId="30" xfId="161" applyFont="1" applyAlignment="1">
      <alignment horizontal="center"/>
    </xf>
    <xf numFmtId="0" fontId="31" fillId="5" borderId="5" xfId="160" applyFont="1" applyBorder="1" applyAlignment="1">
      <alignment horizontal="center"/>
    </xf>
    <xf numFmtId="0" fontId="32" fillId="5" borderId="11" xfId="160" applyFont="1" applyBorder="1" applyAlignment="1">
      <alignment horizontal="left"/>
    </xf>
    <xf numFmtId="0" fontId="5" fillId="0" borderId="31" xfId="0" applyFont="1" applyBorder="1" applyAlignment="1">
      <alignment horizontal="center"/>
    </xf>
    <xf numFmtId="0" fontId="5" fillId="0" borderId="31" xfId="0" applyFont="1" applyBorder="1"/>
    <xf numFmtId="0" fontId="32" fillId="5" borderId="11" xfId="160" applyFont="1" applyBorder="1" applyAlignment="1">
      <alignment horizontal="left" wrapText="1"/>
    </xf>
    <xf numFmtId="0" fontId="30" fillId="5" borderId="5" xfId="160" applyFont="1" applyBorder="1" applyAlignment="1">
      <alignment horizontal="center" vertical="center" textRotation="90"/>
    </xf>
    <xf numFmtId="0" fontId="31" fillId="5" borderId="11" xfId="160" applyFont="1" applyBorder="1" applyAlignment="1">
      <alignment horizontal="center"/>
    </xf>
    <xf numFmtId="0" fontId="34" fillId="7" borderId="11" xfId="162" applyFont="1" applyBorder="1" applyAlignment="1">
      <alignment horizontal="left"/>
    </xf>
    <xf numFmtId="0" fontId="34" fillId="8" borderId="11" xfId="163" applyFont="1" applyBorder="1" applyAlignment="1">
      <alignment horizontal="left"/>
    </xf>
    <xf numFmtId="0" fontId="34" fillId="0" borderId="0" xfId="163" applyFont="1" applyFill="1" applyBorder="1" applyAlignment="1">
      <alignment horizontal="left"/>
    </xf>
    <xf numFmtId="0" fontId="35" fillId="0" borderId="0" xfId="163" applyFont="1" applyFill="1" applyBorder="1" applyAlignment="1">
      <alignment horizontal="left"/>
    </xf>
    <xf numFmtId="0" fontId="5" fillId="9" borderId="5" xfId="0" applyFont="1" applyFill="1" applyBorder="1" applyAlignment="1">
      <alignment horizontal="center"/>
    </xf>
    <xf numFmtId="0" fontId="34" fillId="9" borderId="5" xfId="163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34" fillId="10" borderId="5" xfId="163" applyFont="1" applyFill="1" applyBorder="1" applyAlignment="1">
      <alignment horizontal="left"/>
    </xf>
    <xf numFmtId="0" fontId="34" fillId="10" borderId="11" xfId="162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37" fillId="12" borderId="11" xfId="164" applyFont="1" applyFill="1" applyBorder="1" applyAlignment="1" applyProtection="1">
      <alignment horizontal="left"/>
    </xf>
    <xf numFmtId="0" fontId="12" fillId="0" borderId="0" xfId="3" applyFont="1" applyAlignment="1">
      <alignment horizontal="center"/>
    </xf>
    <xf numFmtId="167" fontId="3" fillId="0" borderId="0" xfId="3" applyNumberFormat="1" applyAlignment="1">
      <alignment horizontal="center"/>
    </xf>
    <xf numFmtId="0" fontId="39" fillId="0" borderId="0" xfId="0" applyFont="1"/>
    <xf numFmtId="9" fontId="39" fillId="0" borderId="0" xfId="0" applyNumberFormat="1" applyFont="1" applyAlignment="1">
      <alignment horizontal="center"/>
    </xf>
    <xf numFmtId="167" fontId="39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39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1" applyFont="1" applyAlignment="1">
      <alignment horizontal="center"/>
    </xf>
    <xf numFmtId="164" fontId="39" fillId="0" borderId="0" xfId="1" applyFont="1" applyAlignment="1">
      <alignment horizontal="center"/>
    </xf>
    <xf numFmtId="167" fontId="0" fillId="0" borderId="0" xfId="0" applyNumberFormat="1"/>
    <xf numFmtId="0" fontId="40" fillId="0" borderId="0" xfId="0" applyFont="1"/>
    <xf numFmtId="0" fontId="41" fillId="0" borderId="0" xfId="0" applyFont="1"/>
    <xf numFmtId="167" fontId="41" fillId="0" borderId="0" xfId="1" applyNumberFormat="1" applyFont="1"/>
    <xf numFmtId="170" fontId="2" fillId="0" borderId="0" xfId="1" applyNumberFormat="1" applyFont="1"/>
    <xf numFmtId="170" fontId="2" fillId="0" borderId="0" xfId="0" applyNumberFormat="1" applyFont="1"/>
    <xf numFmtId="167" fontId="11" fillId="2" borderId="5" xfId="1" applyNumberFormat="1" applyFont="1" applyFill="1" applyBorder="1"/>
    <xf numFmtId="167" fontId="11" fillId="0" borderId="0" xfId="1" applyNumberFormat="1" applyFont="1" applyFill="1" applyBorder="1"/>
    <xf numFmtId="167" fontId="11" fillId="2" borderId="0" xfId="1" applyNumberFormat="1" applyFont="1" applyFill="1" applyBorder="1"/>
    <xf numFmtId="167" fontId="11" fillId="2" borderId="20" xfId="1" applyNumberFormat="1" applyFont="1" applyFill="1" applyBorder="1" applyAlignment="1">
      <alignment horizontal="center"/>
    </xf>
    <xf numFmtId="167" fontId="11" fillId="2" borderId="5" xfId="1" applyNumberFormat="1" applyFont="1" applyFill="1" applyBorder="1" applyAlignment="1">
      <alignment horizontal="center"/>
    </xf>
    <xf numFmtId="167" fontId="11" fillId="0" borderId="0" xfId="1" applyNumberFormat="1" applyFont="1" applyBorder="1"/>
    <xf numFmtId="167" fontId="11" fillId="4" borderId="5" xfId="1" applyNumberFormat="1" applyFont="1" applyFill="1" applyBorder="1"/>
    <xf numFmtId="167" fontId="11" fillId="0" borderId="27" xfId="1" applyNumberFormat="1" applyFont="1" applyBorder="1"/>
    <xf numFmtId="167" fontId="11" fillId="2" borderId="19" xfId="1" applyNumberFormat="1" applyFont="1" applyFill="1" applyBorder="1"/>
    <xf numFmtId="167" fontId="11" fillId="13" borderId="5" xfId="1" applyNumberFormat="1" applyFont="1" applyFill="1" applyBorder="1"/>
    <xf numFmtId="167" fontId="11" fillId="3" borderId="27" xfId="1" applyNumberFormat="1" applyFont="1" applyFill="1" applyBorder="1"/>
    <xf numFmtId="167" fontId="11" fillId="3" borderId="0" xfId="1" applyNumberFormat="1" applyFont="1" applyFill="1" applyBorder="1"/>
    <xf numFmtId="167" fontId="11" fillId="0" borderId="9" xfId="1" applyNumberFormat="1" applyFont="1" applyBorder="1"/>
    <xf numFmtId="167" fontId="11" fillId="0" borderId="41" xfId="1" applyNumberFormat="1" applyFont="1" applyBorder="1"/>
    <xf numFmtId="167" fontId="11" fillId="2" borderId="17" xfId="1" applyNumberFormat="1" applyFont="1" applyFill="1" applyBorder="1"/>
    <xf numFmtId="167" fontId="11" fillId="2" borderId="25" xfId="1" applyNumberFormat="1" applyFont="1" applyFill="1" applyBorder="1"/>
    <xf numFmtId="167" fontId="11" fillId="0" borderId="0" xfId="1" applyNumberFormat="1" applyFont="1"/>
    <xf numFmtId="167" fontId="42" fillId="0" borderId="0" xfId="1" applyNumberFormat="1" applyFont="1"/>
    <xf numFmtId="167" fontId="42" fillId="0" borderId="0" xfId="1" applyNumberFormat="1" applyFont="1" applyAlignment="1">
      <alignment horizontal="center"/>
    </xf>
    <xf numFmtId="167" fontId="43" fillId="0" borderId="0" xfId="1" applyNumberFormat="1" applyFont="1" applyAlignment="1">
      <alignment horizontal="center" wrapText="1"/>
    </xf>
    <xf numFmtId="167" fontId="11" fillId="0" borderId="29" xfId="1" applyNumberFormat="1" applyFont="1" applyBorder="1"/>
    <xf numFmtId="167" fontId="11" fillId="0" borderId="28" xfId="1" applyNumberFormat="1" applyFont="1" applyBorder="1"/>
    <xf numFmtId="167" fontId="11" fillId="0" borderId="13" xfId="1" applyNumberFormat="1" applyFont="1" applyBorder="1"/>
    <xf numFmtId="167" fontId="43" fillId="0" borderId="0" xfId="1" applyNumberFormat="1" applyFont="1"/>
    <xf numFmtId="167" fontId="11" fillId="0" borderId="0" xfId="1" applyNumberFormat="1" applyFont="1" applyAlignment="1">
      <alignment horizontal="center"/>
    </xf>
    <xf numFmtId="167" fontId="11" fillId="3" borderId="0" xfId="1" applyNumberFormat="1" applyFont="1" applyFill="1"/>
    <xf numFmtId="167" fontId="11" fillId="3" borderId="0" xfId="1" applyNumberFormat="1" applyFont="1" applyFill="1" applyAlignment="1">
      <alignment horizontal="center"/>
    </xf>
    <xf numFmtId="167" fontId="43" fillId="3" borderId="0" xfId="1" applyNumberFormat="1" applyFont="1" applyFill="1" applyAlignment="1">
      <alignment horizontal="center" wrapText="1"/>
    </xf>
    <xf numFmtId="167" fontId="43" fillId="0" borderId="0" xfId="1" applyNumberFormat="1" applyFont="1" applyAlignment="1">
      <alignment horizontal="center"/>
    </xf>
    <xf numFmtId="167" fontId="43" fillId="0" borderId="5" xfId="1" applyNumberFormat="1" applyFont="1" applyBorder="1" applyAlignment="1">
      <alignment horizontal="center"/>
    </xf>
    <xf numFmtId="167" fontId="43" fillId="0" borderId="5" xfId="1" applyNumberFormat="1" applyFont="1" applyBorder="1"/>
    <xf numFmtId="167" fontId="43" fillId="0" borderId="4" xfId="1" applyNumberFormat="1" applyFont="1" applyBorder="1" applyAlignment="1">
      <alignment horizontal="center"/>
    </xf>
    <xf numFmtId="167" fontId="44" fillId="0" borderId="0" xfId="1" applyNumberFormat="1" applyFont="1" applyAlignment="1">
      <alignment horizontal="center"/>
    </xf>
    <xf numFmtId="167" fontId="44" fillId="0" borderId="0" xfId="1" applyNumberFormat="1" applyFont="1"/>
    <xf numFmtId="0" fontId="11" fillId="0" borderId="0" xfId="1" applyNumberFormat="1" applyFont="1" applyAlignment="1">
      <alignment horizontal="center"/>
    </xf>
    <xf numFmtId="0" fontId="43" fillId="0" borderId="0" xfId="1" applyNumberFormat="1" applyFont="1" applyAlignment="1">
      <alignment horizontal="center" wrapText="1"/>
    </xf>
    <xf numFmtId="0" fontId="43" fillId="3" borderId="0" xfId="1" applyNumberFormat="1" applyFont="1" applyFill="1" applyAlignment="1">
      <alignment horizontal="center" wrapText="1"/>
    </xf>
    <xf numFmtId="0" fontId="43" fillId="0" borderId="0" xfId="1" applyNumberFormat="1" applyFont="1" applyAlignment="1">
      <alignment horizontal="center"/>
    </xf>
    <xf numFmtId="0" fontId="43" fillId="0" borderId="0" xfId="1" applyNumberFormat="1" applyFont="1" applyBorder="1" applyAlignment="1">
      <alignment horizontal="center"/>
    </xf>
    <xf numFmtId="0" fontId="43" fillId="0" borderId="5" xfId="1" applyNumberFormat="1" applyFont="1" applyBorder="1" applyAlignment="1">
      <alignment horizontal="center"/>
    </xf>
    <xf numFmtId="0" fontId="43" fillId="0" borderId="4" xfId="1" applyNumberFormat="1" applyFont="1" applyBorder="1" applyAlignment="1">
      <alignment horizontal="center"/>
    </xf>
    <xf numFmtId="0" fontId="44" fillId="0" borderId="0" xfId="1" applyNumberFormat="1" applyFont="1" applyAlignment="1">
      <alignment horizontal="center"/>
    </xf>
    <xf numFmtId="167" fontId="11" fillId="2" borderId="20" xfId="1" applyNumberFormat="1" applyFont="1" applyFill="1" applyBorder="1"/>
    <xf numFmtId="167" fontId="11" fillId="0" borderId="42" xfId="1" applyNumberFormat="1" applyFont="1" applyFill="1" applyBorder="1"/>
    <xf numFmtId="167" fontId="11" fillId="0" borderId="27" xfId="1" applyNumberFormat="1" applyFont="1" applyFill="1" applyBorder="1"/>
    <xf numFmtId="167" fontId="42" fillId="0" borderId="0" xfId="0" applyNumberFormat="1" applyFont="1" applyAlignment="1">
      <alignment horizontal="center"/>
    </xf>
    <xf numFmtId="164" fontId="11" fillId="0" borderId="0" xfId="1" applyFont="1"/>
    <xf numFmtId="167" fontId="11" fillId="2" borderId="11" xfId="1" applyNumberFormat="1" applyFont="1" applyFill="1" applyBorder="1"/>
    <xf numFmtId="167" fontId="11" fillId="2" borderId="11" xfId="1" applyNumberFormat="1" applyFont="1" applyFill="1" applyBorder="1" applyAlignment="1">
      <alignment horizontal="center"/>
    </xf>
    <xf numFmtId="167" fontId="11" fillId="4" borderId="11" xfId="1" applyNumberFormat="1" applyFont="1" applyFill="1" applyBorder="1"/>
    <xf numFmtId="167" fontId="11" fillId="2" borderId="18" xfId="1" applyNumberFormat="1" applyFont="1" applyFill="1" applyBorder="1"/>
    <xf numFmtId="167" fontId="11" fillId="4" borderId="20" xfId="1" applyNumberFormat="1" applyFont="1" applyFill="1" applyBorder="1"/>
    <xf numFmtId="167" fontId="11" fillId="13" borderId="20" xfId="1" applyNumberFormat="1" applyFont="1" applyFill="1" applyBorder="1"/>
    <xf numFmtId="167" fontId="11" fillId="2" borderId="4" xfId="1" applyNumberFormat="1" applyFont="1" applyFill="1" applyBorder="1"/>
    <xf numFmtId="167" fontId="11" fillId="2" borderId="4" xfId="1" applyNumberFormat="1" applyFont="1" applyFill="1" applyBorder="1" applyAlignment="1">
      <alignment horizontal="center"/>
    </xf>
    <xf numFmtId="167" fontId="11" fillId="4" borderId="4" xfId="1" applyNumberFormat="1" applyFont="1" applyFill="1" applyBorder="1"/>
    <xf numFmtId="167" fontId="11" fillId="13" borderId="4" xfId="1" applyNumberFormat="1" applyFont="1" applyFill="1" applyBorder="1"/>
    <xf numFmtId="167" fontId="11" fillId="2" borderId="43" xfId="1" applyNumberFormat="1" applyFont="1" applyFill="1" applyBorder="1"/>
    <xf numFmtId="167" fontId="11" fillId="0" borderId="11" xfId="1" applyNumberFormat="1" applyFont="1" applyFill="1" applyBorder="1"/>
    <xf numFmtId="167" fontId="11" fillId="13" borderId="11" xfId="1" applyNumberFormat="1" applyFont="1" applyFill="1" applyBorder="1"/>
    <xf numFmtId="167" fontId="11" fillId="0" borderId="10" xfId="1" applyNumberFormat="1" applyFont="1" applyBorder="1"/>
    <xf numFmtId="167" fontId="11" fillId="2" borderId="8" xfId="1" applyNumberFormat="1" applyFont="1" applyFill="1" applyBorder="1"/>
    <xf numFmtId="167" fontId="11" fillId="2" borderId="7" xfId="1" applyNumberFormat="1" applyFont="1" applyFill="1" applyBorder="1"/>
    <xf numFmtId="167" fontId="11" fillId="0" borderId="44" xfId="1" applyNumberFormat="1" applyFont="1" applyBorder="1"/>
    <xf numFmtId="167" fontId="11" fillId="3" borderId="42" xfId="1" applyNumberFormat="1" applyFont="1" applyFill="1" applyBorder="1"/>
    <xf numFmtId="167" fontId="42" fillId="0" borderId="21" xfId="1" applyNumberFormat="1" applyFont="1" applyBorder="1" applyAlignment="1">
      <alignment horizontal="center"/>
    </xf>
    <xf numFmtId="167" fontId="42" fillId="0" borderId="26" xfId="0" applyNumberFormat="1" applyFont="1" applyBorder="1" applyAlignment="1">
      <alignment horizontal="center"/>
    </xf>
    <xf numFmtId="167" fontId="11" fillId="2" borderId="22" xfId="1" applyNumberFormat="1" applyFont="1" applyFill="1" applyBorder="1"/>
    <xf numFmtId="167" fontId="11" fillId="2" borderId="24" xfId="1" applyNumberFormat="1" applyFont="1" applyFill="1" applyBorder="1"/>
    <xf numFmtId="167" fontId="11" fillId="2" borderId="45" xfId="1" applyNumberFormat="1" applyFont="1" applyFill="1" applyBorder="1"/>
    <xf numFmtId="167" fontId="11" fillId="2" borderId="45" xfId="1" applyNumberFormat="1" applyFont="1" applyFill="1" applyBorder="1" applyAlignment="1">
      <alignment horizontal="center"/>
    </xf>
    <xf numFmtId="167" fontId="11" fillId="2" borderId="46" xfId="1" applyNumberFormat="1" applyFont="1" applyFill="1" applyBorder="1"/>
    <xf numFmtId="0" fontId="12" fillId="0" borderId="0" xfId="3" applyFont="1" applyAlignment="1">
      <alignment horizontal="center"/>
    </xf>
    <xf numFmtId="167" fontId="41" fillId="0" borderId="0" xfId="0" applyNumberFormat="1" applyFont="1"/>
    <xf numFmtId="167" fontId="7" fillId="0" borderId="0" xfId="1" applyNumberFormat="1" applyFont="1"/>
    <xf numFmtId="167" fontId="7" fillId="0" borderId="14" xfId="1" applyNumberFormat="1" applyFont="1" applyBorder="1"/>
    <xf numFmtId="167" fontId="8" fillId="0" borderId="0" xfId="1" applyNumberFormat="1" applyFont="1"/>
    <xf numFmtId="166" fontId="8" fillId="0" borderId="0" xfId="4" applyNumberFormat="1" applyFont="1" applyBorder="1" applyAlignment="1">
      <alignment horizontal="center"/>
    </xf>
    <xf numFmtId="166" fontId="8" fillId="0" borderId="0" xfId="4" applyNumberFormat="1" applyFont="1" applyAlignment="1">
      <alignment horizontal="center"/>
    </xf>
    <xf numFmtId="3" fontId="6" fillId="0" borderId="0" xfId="4" applyNumberFormat="1" applyFont="1"/>
    <xf numFmtId="167" fontId="11" fillId="2" borderId="27" xfId="1" applyNumberFormat="1" applyFont="1" applyFill="1" applyBorder="1"/>
    <xf numFmtId="167" fontId="44" fillId="0" borderId="0" xfId="1" applyNumberFormat="1" applyFont="1" applyFill="1"/>
    <xf numFmtId="167" fontId="11" fillId="0" borderId="0" xfId="1" applyNumberFormat="1" applyFont="1" applyFill="1" applyAlignment="1">
      <alignment horizontal="center"/>
    </xf>
    <xf numFmtId="167" fontId="11" fillId="0" borderId="0" xfId="1" applyNumberFormat="1" applyFont="1" applyFill="1"/>
    <xf numFmtId="167" fontId="43" fillId="0" borderId="0" xfId="1" applyNumberFormat="1" applyFont="1" applyFill="1"/>
    <xf numFmtId="167" fontId="11" fillId="0" borderId="5" xfId="1" applyNumberFormat="1" applyFont="1" applyFill="1" applyBorder="1"/>
    <xf numFmtId="167" fontId="11" fillId="0" borderId="20" xfId="1" applyNumberFormat="1" applyFont="1" applyFill="1" applyBorder="1"/>
    <xf numFmtId="167" fontId="11" fillId="3" borderId="47" xfId="1" applyNumberFormat="1" applyFont="1" applyFill="1" applyBorder="1"/>
    <xf numFmtId="0" fontId="43" fillId="0" borderId="0" xfId="1" applyNumberFormat="1" applyFont="1" applyFill="1" applyAlignment="1">
      <alignment horizontal="center"/>
    </xf>
    <xf numFmtId="165" fontId="19" fillId="0" borderId="0" xfId="4" applyNumberFormat="1" applyFont="1" applyAlignment="1">
      <alignment horizontal="center"/>
    </xf>
    <xf numFmtId="0" fontId="45" fillId="0" borderId="0" xfId="4" applyFont="1"/>
    <xf numFmtId="0" fontId="46" fillId="0" borderId="0" xfId="4" applyFont="1"/>
    <xf numFmtId="0" fontId="47" fillId="0" borderId="0" xfId="4" applyFont="1"/>
    <xf numFmtId="0" fontId="47" fillId="0" borderId="0" xfId="4" applyFont="1" applyAlignment="1">
      <alignment horizontal="center"/>
    </xf>
    <xf numFmtId="0" fontId="48" fillId="0" borderId="0" xfId="0" applyFont="1"/>
    <xf numFmtId="0" fontId="47" fillId="0" borderId="0" xfId="4" quotePrefix="1" applyFont="1"/>
    <xf numFmtId="167" fontId="47" fillId="0" borderId="0" xfId="1" applyNumberFormat="1" applyFont="1" applyAlignment="1">
      <alignment horizontal="center"/>
    </xf>
    <xf numFmtId="167" fontId="47" fillId="0" borderId="0" xfId="4" applyNumberFormat="1" applyFont="1" applyAlignment="1">
      <alignment horizontal="center"/>
    </xf>
    <xf numFmtId="167" fontId="47" fillId="0" borderId="0" xfId="4" applyNumberFormat="1" applyFont="1" applyFill="1" applyAlignment="1">
      <alignment horizontal="center"/>
    </xf>
    <xf numFmtId="9" fontId="47" fillId="0" borderId="0" xfId="2" applyFont="1" applyBorder="1" applyAlignment="1">
      <alignment horizontal="center"/>
    </xf>
    <xf numFmtId="9" fontId="46" fillId="0" borderId="0" xfId="2" applyFont="1" applyBorder="1" applyAlignment="1">
      <alignment horizontal="center"/>
    </xf>
    <xf numFmtId="0" fontId="47" fillId="0" borderId="0" xfId="4" applyFont="1" applyFill="1" applyAlignment="1">
      <alignment horizontal="center"/>
    </xf>
    <xf numFmtId="167" fontId="47" fillId="0" borderId="0" xfId="1" applyNumberFormat="1" applyFont="1" applyFill="1" applyAlignment="1">
      <alignment horizontal="center"/>
    </xf>
    <xf numFmtId="9" fontId="46" fillId="0" borderId="0" xfId="2" applyFont="1" applyAlignment="1">
      <alignment horizontal="center"/>
    </xf>
    <xf numFmtId="0" fontId="45" fillId="14" borderId="0" xfId="4" applyFont="1" applyFill="1"/>
    <xf numFmtId="0" fontId="46" fillId="14" borderId="0" xfId="4" applyFont="1" applyFill="1"/>
    <xf numFmtId="0" fontId="47" fillId="14" borderId="0" xfId="4" applyFont="1" applyFill="1"/>
    <xf numFmtId="0" fontId="17" fillId="14" borderId="0" xfId="4" applyFont="1" applyFill="1"/>
    <xf numFmtId="167" fontId="45" fillId="14" borderId="0" xfId="1" applyNumberFormat="1" applyFont="1" applyFill="1" applyAlignment="1">
      <alignment horizontal="center"/>
    </xf>
    <xf numFmtId="167" fontId="45" fillId="14" borderId="0" xfId="4" applyNumberFormat="1" applyFont="1" applyFill="1" applyAlignment="1">
      <alignment horizontal="center"/>
    </xf>
    <xf numFmtId="167" fontId="45" fillId="14" borderId="0" xfId="4" applyNumberFormat="1" applyFont="1" applyFill="1" applyBorder="1" applyAlignment="1">
      <alignment horizontal="center"/>
    </xf>
    <xf numFmtId="168" fontId="45" fillId="14" borderId="0" xfId="4" applyNumberFormat="1" applyFont="1" applyFill="1" applyBorder="1" applyAlignment="1">
      <alignment horizontal="center"/>
    </xf>
    <xf numFmtId="167" fontId="45" fillId="14" borderId="0" xfId="1" applyNumberFormat="1" applyFont="1" applyFill="1" applyBorder="1" applyAlignment="1">
      <alignment horizontal="center"/>
    </xf>
    <xf numFmtId="168" fontId="45" fillId="14" borderId="0" xfId="4" applyNumberFormat="1" applyFont="1" applyFill="1" applyAlignment="1">
      <alignment horizontal="center"/>
    </xf>
    <xf numFmtId="0" fontId="45" fillId="14" borderId="0" xfId="4" applyFont="1" applyFill="1" applyAlignment="1">
      <alignment horizontal="center"/>
    </xf>
    <xf numFmtId="168" fontId="49" fillId="14" borderId="0" xfId="4" applyNumberFormat="1" applyFont="1" applyFill="1" applyBorder="1" applyAlignment="1">
      <alignment horizontal="center"/>
    </xf>
    <xf numFmtId="167" fontId="49" fillId="14" borderId="0" xfId="1" applyNumberFormat="1" applyFont="1" applyFill="1" applyAlignment="1">
      <alignment horizontal="center"/>
    </xf>
    <xf numFmtId="168" fontId="49" fillId="14" borderId="0" xfId="4" applyNumberFormat="1" applyFont="1" applyFill="1" applyAlignment="1">
      <alignment horizontal="center"/>
    </xf>
    <xf numFmtId="168" fontId="50" fillId="14" borderId="0" xfId="4" applyNumberFormat="1" applyFont="1" applyFill="1" applyAlignment="1">
      <alignment horizontal="center"/>
    </xf>
    <xf numFmtId="167" fontId="50" fillId="14" borderId="0" xfId="1" applyNumberFormat="1" applyFont="1" applyFill="1" applyBorder="1" applyAlignment="1">
      <alignment horizontal="center"/>
    </xf>
    <xf numFmtId="168" fontId="50" fillId="14" borderId="0" xfId="4" applyNumberFormat="1" applyFont="1" applyFill="1" applyBorder="1" applyAlignment="1">
      <alignment horizontal="center"/>
    </xf>
    <xf numFmtId="168" fontId="17" fillId="14" borderId="0" xfId="4" applyNumberFormat="1" applyFont="1" applyFill="1"/>
    <xf numFmtId="0" fontId="2" fillId="0" borderId="0" xfId="0" applyFont="1" applyAlignment="1">
      <alignment vertical="justify"/>
    </xf>
    <xf numFmtId="0" fontId="0" fillId="0" borderId="0" xfId="0" applyAlignment="1">
      <alignment vertical="justify"/>
    </xf>
    <xf numFmtId="0" fontId="8" fillId="0" borderId="0" xfId="4" applyFont="1" applyAlignment="1">
      <alignment horizontal="center"/>
    </xf>
    <xf numFmtId="0" fontId="33" fillId="9" borderId="16" xfId="163" applyFont="1" applyFill="1" applyBorder="1" applyAlignment="1">
      <alignment horizontal="center" vertical="center" textRotation="90"/>
    </xf>
    <xf numFmtId="0" fontId="33" fillId="9" borderId="15" xfId="163" applyFont="1" applyFill="1" applyBorder="1" applyAlignment="1">
      <alignment horizontal="center" vertical="center" textRotation="90"/>
    </xf>
    <xf numFmtId="0" fontId="27" fillId="0" borderId="5" xfId="0" applyFont="1" applyBorder="1" applyAlignment="1">
      <alignment horizontal="left" vertical="top"/>
    </xf>
    <xf numFmtId="0" fontId="27" fillId="0" borderId="11" xfId="0" applyFont="1" applyBorder="1" applyAlignment="1">
      <alignment horizontal="left" vertical="top"/>
    </xf>
    <xf numFmtId="0" fontId="30" fillId="5" borderId="5" xfId="160" applyFont="1" applyBorder="1" applyAlignment="1">
      <alignment horizontal="center" vertical="center" textRotation="90"/>
    </xf>
    <xf numFmtId="0" fontId="33" fillId="7" borderId="5" xfId="162" applyFont="1" applyBorder="1" applyAlignment="1">
      <alignment horizontal="center" vertical="center" textRotation="90"/>
    </xf>
    <xf numFmtId="0" fontId="33" fillId="8" borderId="16" xfId="163" applyFont="1" applyBorder="1" applyAlignment="1">
      <alignment horizontal="center" vertical="center" textRotation="90"/>
    </xf>
    <xf numFmtId="0" fontId="33" fillId="8" borderId="15" xfId="163" applyFont="1" applyBorder="1" applyAlignment="1">
      <alignment horizontal="center" vertical="center" textRotation="90"/>
    </xf>
    <xf numFmtId="0" fontId="27" fillId="0" borderId="32" xfId="0" applyFont="1" applyBorder="1" applyAlignment="1">
      <alignment horizontal="left" vertical="top"/>
    </xf>
    <xf numFmtId="0" fontId="27" fillId="0" borderId="33" xfId="0" applyFont="1" applyBorder="1" applyAlignment="1">
      <alignment horizontal="left" vertical="top"/>
    </xf>
    <xf numFmtId="0" fontId="27" fillId="0" borderId="34" xfId="0" applyFont="1" applyBorder="1" applyAlignment="1">
      <alignment horizontal="left" vertical="top"/>
    </xf>
    <xf numFmtId="0" fontId="33" fillId="10" borderId="16" xfId="163" applyFont="1" applyFill="1" applyBorder="1" applyAlignment="1">
      <alignment horizontal="center" vertical="center" textRotation="90"/>
    </xf>
    <xf numFmtId="0" fontId="33" fillId="10" borderId="15" xfId="163" applyFont="1" applyFill="1" applyBorder="1" applyAlignment="1">
      <alignment horizontal="center" vertical="center" textRotation="90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67" fontId="43" fillId="0" borderId="1" xfId="1" applyNumberFormat="1" applyFont="1" applyBorder="1" applyAlignment="1">
      <alignment horizontal="center"/>
    </xf>
    <xf numFmtId="167" fontId="43" fillId="0" borderId="2" xfId="1" applyNumberFormat="1" applyFont="1" applyBorder="1" applyAlignment="1">
      <alignment horizontal="center"/>
    </xf>
    <xf numFmtId="167" fontId="43" fillId="0" borderId="3" xfId="1" applyNumberFormat="1" applyFont="1" applyBorder="1" applyAlignment="1">
      <alignment horizontal="center"/>
    </xf>
    <xf numFmtId="0" fontId="44" fillId="0" borderId="11" xfId="1" applyNumberFormat="1" applyFont="1" applyBorder="1" applyAlignment="1">
      <alignment horizontal="center"/>
    </xf>
    <xf numFmtId="0" fontId="44" fillId="0" borderId="23" xfId="1" applyNumberFormat="1" applyFont="1" applyBorder="1" applyAlignment="1">
      <alignment horizontal="center"/>
    </xf>
    <xf numFmtId="0" fontId="44" fillId="0" borderId="4" xfId="1" applyNumberFormat="1" applyFont="1" applyBorder="1" applyAlignment="1">
      <alignment horizontal="center"/>
    </xf>
    <xf numFmtId="0" fontId="44" fillId="14" borderId="11" xfId="1" applyNumberFormat="1" applyFont="1" applyFill="1" applyBorder="1" applyAlignment="1">
      <alignment horizontal="center"/>
    </xf>
    <xf numFmtId="0" fontId="44" fillId="14" borderId="23" xfId="1" applyNumberFormat="1" applyFont="1" applyFill="1" applyBorder="1" applyAlignment="1">
      <alignment horizontal="center"/>
    </xf>
    <xf numFmtId="0" fontId="44" fillId="14" borderId="4" xfId="1" applyNumberFormat="1" applyFont="1" applyFill="1" applyBorder="1" applyAlignment="1">
      <alignment horizontal="center"/>
    </xf>
    <xf numFmtId="0" fontId="44" fillId="0" borderId="11" xfId="1" applyNumberFormat="1" applyFont="1" applyFill="1" applyBorder="1" applyAlignment="1">
      <alignment horizontal="center"/>
    </xf>
    <xf numFmtId="0" fontId="44" fillId="0" borderId="23" xfId="1" applyNumberFormat="1" applyFont="1" applyFill="1" applyBorder="1" applyAlignment="1">
      <alignment horizontal="center"/>
    </xf>
    <xf numFmtId="167" fontId="43" fillId="0" borderId="12" xfId="1" applyNumberFormat="1" applyFont="1" applyBorder="1" applyAlignment="1">
      <alignment horizontal="center"/>
    </xf>
    <xf numFmtId="167" fontId="43" fillId="0" borderId="6" xfId="1" applyNumberFormat="1" applyFont="1" applyBorder="1" applyAlignment="1">
      <alignment horizontal="center"/>
    </xf>
    <xf numFmtId="0" fontId="43" fillId="14" borderId="11" xfId="1" applyNumberFormat="1" applyFont="1" applyFill="1" applyBorder="1" applyAlignment="1">
      <alignment horizontal="center"/>
    </xf>
    <xf numFmtId="0" fontId="43" fillId="14" borderId="23" xfId="1" applyNumberFormat="1" applyFont="1" applyFill="1" applyBorder="1" applyAlignment="1">
      <alignment horizontal="center"/>
    </xf>
    <xf numFmtId="0" fontId="43" fillId="14" borderId="4" xfId="1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475">
    <cellStyle name="TableStyleLight1" xfId="164"/>
    <cellStyle name="Акцент1" xfId="162" builtinId="29"/>
    <cellStyle name="Акцент4" xfId="163" builtinId="4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Контрольная ячейка" xfId="161" builtinId="23"/>
    <cellStyle name="Обычный" xfId="0" builtinId="0"/>
    <cellStyle name="Обычный 2" xfId="3"/>
    <cellStyle name="Обычный 3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7" builtinId="9" hidden="1"/>
    <cellStyle name="Открывавшаяся гиперссылка" xfId="48" builtinId="9" hidden="1"/>
    <cellStyle name="Открывавшаяся гиперссылка" xfId="49" builtinId="9" hidden="1"/>
    <cellStyle name="Открывавшаяся гиперссылка" xfId="50" builtinId="9" hidden="1"/>
    <cellStyle name="Открывавшаяся гиперссылка" xfId="51" builtinId="9" hidden="1"/>
    <cellStyle name="Открывавшаяся гиперссылка" xfId="52" builtinId="9" hidden="1"/>
    <cellStyle name="Открывавшаяся гиперссылка" xfId="53" builtinId="9" hidden="1"/>
    <cellStyle name="Открывавшаяся гиперссылка" xfId="54" builtinId="9" hidden="1"/>
    <cellStyle name="Открывавшаяся гиперссылка" xfId="55" builtinId="9" hidden="1"/>
    <cellStyle name="Открывавшаяся гиперссылка" xfId="56" builtinId="9" hidden="1"/>
    <cellStyle name="Открывавшаяся гиперссылка" xfId="57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76" builtinId="9" hidden="1"/>
    <cellStyle name="Открывавшаяся гиперссылка" xfId="77" builtinId="9" hidden="1"/>
    <cellStyle name="Открывавшаяся гиперссылка" xfId="78" builtinId="9" hidden="1"/>
    <cellStyle name="Открывавшаяся гиперссылка" xfId="79" builtinId="9" hidden="1"/>
    <cellStyle name="Открывавшаяся гиперссылка" xfId="80" builtinId="9" hidden="1"/>
    <cellStyle name="Открывавшаяся гиперссылка" xfId="81" builtinId="9" hidden="1"/>
    <cellStyle name="Открывавшаяся гиперссылка" xfId="82" builtinId="9" hidden="1"/>
    <cellStyle name="Открывавшаяся гиперссылка" xfId="83" builtinId="9" hidden="1"/>
    <cellStyle name="Открывавшаяся гиперссылка" xfId="84" builtinId="9" hidden="1"/>
    <cellStyle name="Открывавшаяся гиперссылка" xfId="85" builtinId="9" hidden="1"/>
    <cellStyle name="Открывавшаяся гиперссылка" xfId="86" builtinId="9" hidden="1"/>
    <cellStyle name="Открывавшаяся гиперссылка" xfId="87" builtinId="9" hidden="1"/>
    <cellStyle name="Открывавшаяся гиперссылка" xfId="88" builtinId="9" hidden="1"/>
    <cellStyle name="Открывавшаяся гиперссылка" xfId="89" builtinId="9" hidden="1"/>
    <cellStyle name="Открывавшаяся гиперссылка" xfId="90" builtinId="9" hidden="1"/>
    <cellStyle name="Открывавшаяся гиперссылка" xfId="91" builtinId="9" hidden="1"/>
    <cellStyle name="Открывавшаяся гиперссылка" xfId="92" builtinId="9" hidden="1"/>
    <cellStyle name="Открывавшаяся гиперссылка" xfId="93" builtinId="9" hidden="1"/>
    <cellStyle name="Открывавшаяся гиперссылка" xfId="94" builtinId="9" hidden="1"/>
    <cellStyle name="Открывавшаяся гиперссылка" xfId="95" builtinId="9" hidden="1"/>
    <cellStyle name="Открывавшаяся гиперссылка" xfId="96" builtinId="9" hidden="1"/>
    <cellStyle name="Открывавшаяся гиперссылка" xfId="97" builtinId="9" hidden="1"/>
    <cellStyle name="Открывавшаяся гиперссылка" xfId="98" builtinId="9" hidden="1"/>
    <cellStyle name="Открывавшаяся гиперссылка" xfId="99" builtinId="9" hidden="1"/>
    <cellStyle name="Открывавшаяся гиперссылка" xfId="100" builtinId="9" hidden="1"/>
    <cellStyle name="Открывавшаяся гиперссылка" xfId="101" builtinId="9" hidden="1"/>
    <cellStyle name="Открывавшаяся гиперссылка" xfId="102" builtinId="9" hidden="1"/>
    <cellStyle name="Открывавшаяся гиперссылка" xfId="103" builtinId="9" hidden="1"/>
    <cellStyle name="Открывавшаяся гиперссылка" xfId="104" builtinId="9" hidden="1"/>
    <cellStyle name="Открывавшаяся гиперссылка" xfId="105" builtinId="9" hidden="1"/>
    <cellStyle name="Открывавшаяся гиперссылка" xfId="106" builtinId="9" hidden="1"/>
    <cellStyle name="Открывавшаяся гиперссылка" xfId="107" builtinId="9" hidden="1"/>
    <cellStyle name="Открывавшаяся гиперссылка" xfId="108" builtinId="9" hidden="1"/>
    <cellStyle name="Открывавшаяся гиперссылка" xfId="109" builtinId="9" hidden="1"/>
    <cellStyle name="Открывавшаяся гиперссылка" xfId="110" builtinId="9" hidden="1"/>
    <cellStyle name="Открывавшаяся гиперссылка" xfId="111" builtinId="9" hidden="1"/>
    <cellStyle name="Открывавшаяся гиперссылка" xfId="112" builtinId="9" hidden="1"/>
    <cellStyle name="Открывавшаяся гиперссылка" xfId="113" builtinId="9" hidden="1"/>
    <cellStyle name="Открывавшаяся гиперссылка" xfId="114" builtinId="9" hidden="1"/>
    <cellStyle name="Открывавшаяся гиперссылка" xfId="115" builtinId="9" hidden="1"/>
    <cellStyle name="Открывавшаяся гиперссылка" xfId="116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Процентный" xfId="2" builtinId="5"/>
    <cellStyle name="Процентный 2" xfId="5"/>
    <cellStyle name="Финансовый" xfId="1" builtinId="3"/>
    <cellStyle name="Хороший" xfId="160" builtinId="26"/>
  </cellStyles>
  <dxfs count="0"/>
  <tableStyles count="0" defaultTableStyle="TableStyleMedium9" defaultPivotStyle="PivotStyleMedium4"/>
  <colors>
    <mruColors>
      <color rgb="FFFFA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FCF</a:t>
            </a:r>
          </a:p>
          <a:p>
            <a:pPr>
              <a:defRPr/>
            </a:pP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840988626422"/>
          <c:y val="4.1666666666666699E-2"/>
          <c:w val="0.82515901137357806"/>
          <c:h val="0.87962962962962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FFA514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rgbClr val="FFA51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FCF!$E$46:$M$46</c:f>
              <c:strCache>
                <c:ptCount val="9"/>
                <c:pt idx="0">
                  <c:v>Sep. 31, 2018E</c:v>
                </c:pt>
                <c:pt idx="2">
                  <c:v>Sept.31, 2019E</c:v>
                </c:pt>
                <c:pt idx="4">
                  <c:v>Sept.31, 2020E</c:v>
                </c:pt>
                <c:pt idx="6">
                  <c:v>Sept.31, 2021E</c:v>
                </c:pt>
                <c:pt idx="8">
                  <c:v>Sept.31, 2022E</c:v>
                </c:pt>
              </c:strCache>
            </c:strRef>
          </c:cat>
          <c:val>
            <c:numRef>
              <c:f>FCF!$E$47:$M$47</c:f>
              <c:numCache>
                <c:formatCode>General</c:formatCode>
                <c:ptCount val="9"/>
                <c:pt idx="0" formatCode="#,##0;\(#,##0\)">
                  <c:v>-1443.9880000000001</c:v>
                </c:pt>
                <c:pt idx="2" formatCode="#,##0;\(#,##0\)">
                  <c:v>-5634.8909999999987</c:v>
                </c:pt>
                <c:pt idx="4" formatCode="#,##0;\(#,##0\)">
                  <c:v>39147.96437500001</c:v>
                </c:pt>
                <c:pt idx="6" formatCode="#,##0;\(#,##0\)">
                  <c:v>50320.294941250031</c:v>
                </c:pt>
                <c:pt idx="8" formatCode="#,##0;\(#,##0\)">
                  <c:v>81690.167204187528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763408"/>
        <c:axId val="290805520"/>
      </c:barChart>
      <c:catAx>
        <c:axId val="39376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805520"/>
        <c:crosses val="autoZero"/>
        <c:auto val="1"/>
        <c:lblAlgn val="ctr"/>
        <c:lblOffset val="100"/>
        <c:noMultiLvlLbl val="0"/>
      </c:catAx>
      <c:valAx>
        <c:axId val="290805520"/>
        <c:scaling>
          <c:orientation val="minMax"/>
        </c:scaling>
        <c:delete val="0"/>
        <c:axPos val="l"/>
        <c:numFmt formatCode="#,##0;\(#,##0\)" sourceLinked="1"/>
        <c:majorTickMark val="out"/>
        <c:minorTickMark val="none"/>
        <c:tickLblPos val="nextTo"/>
        <c:crossAx val="39376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</a:t>
            </a:r>
            <a:r>
              <a:rPr lang="en-US" baseline="0"/>
              <a:t> Profit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FFA514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rgbClr val="FFA51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FCF!$E$46:$M$46</c:f>
              <c:strCache>
                <c:ptCount val="9"/>
                <c:pt idx="0">
                  <c:v>Sep. 31, 2018E</c:v>
                </c:pt>
                <c:pt idx="2">
                  <c:v>Sept.31, 2019E</c:v>
                </c:pt>
                <c:pt idx="4">
                  <c:v>Sept.31, 2020E</c:v>
                </c:pt>
                <c:pt idx="6">
                  <c:v>Sept.31, 2021E</c:v>
                </c:pt>
                <c:pt idx="8">
                  <c:v>Sept.31, 2022E</c:v>
                </c:pt>
              </c:strCache>
            </c:strRef>
          </c:cat>
          <c:val>
            <c:numRef>
              <c:f>FCF!$E$49:$M$49</c:f>
              <c:numCache>
                <c:formatCode>General</c:formatCode>
                <c:ptCount val="9"/>
                <c:pt idx="0" formatCode="#,##0;\(#,##0\)">
                  <c:v>-1416.9880000000001</c:v>
                </c:pt>
                <c:pt idx="2" formatCode="#,##0;\(#,##0\)">
                  <c:v>-5450.8909999999987</c:v>
                </c:pt>
                <c:pt idx="4" formatCode="#,##0;\(#,##0\)">
                  <c:v>41021.96437500001</c:v>
                </c:pt>
                <c:pt idx="6" formatCode="#,##0;\(#,##0\)">
                  <c:v>52344.294941250031</c:v>
                </c:pt>
                <c:pt idx="8" formatCode="#,##0;\(#,##0\)">
                  <c:v>83964.167204187528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807760"/>
        <c:axId val="290808320"/>
      </c:barChart>
      <c:catAx>
        <c:axId val="29080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808320"/>
        <c:crosses val="autoZero"/>
        <c:auto val="1"/>
        <c:lblAlgn val="ctr"/>
        <c:lblOffset val="100"/>
        <c:noMultiLvlLbl val="0"/>
      </c:catAx>
      <c:valAx>
        <c:axId val="290808320"/>
        <c:scaling>
          <c:orientation val="minMax"/>
        </c:scaling>
        <c:delete val="0"/>
        <c:axPos val="l"/>
        <c:numFmt formatCode="#,##0;\(#,##0\)" sourceLinked="1"/>
        <c:majorTickMark val="out"/>
        <c:minorTickMark val="none"/>
        <c:tickLblPos val="nextTo"/>
        <c:crossAx val="29080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EBITDA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FFA514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rgbClr val="FFA51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FCF!$E$46:$M$46</c:f>
              <c:strCache>
                <c:ptCount val="9"/>
                <c:pt idx="0">
                  <c:v>Sep. 31, 2018E</c:v>
                </c:pt>
                <c:pt idx="2">
                  <c:v>Sept.31, 2019E</c:v>
                </c:pt>
                <c:pt idx="4">
                  <c:v>Sept.31, 2020E</c:v>
                </c:pt>
                <c:pt idx="6">
                  <c:v>Sept.31, 2021E</c:v>
                </c:pt>
                <c:pt idx="8">
                  <c:v>Sept.31, 2022E</c:v>
                </c:pt>
              </c:strCache>
            </c:strRef>
          </c:cat>
          <c:val>
            <c:numRef>
              <c:f>FCF!$E$51:$M$51</c:f>
              <c:numCache>
                <c:formatCode>General</c:formatCode>
                <c:ptCount val="9"/>
                <c:pt idx="0" formatCode="#,##0;\(#,##0\)">
                  <c:v>-1413.9880000000001</c:v>
                </c:pt>
                <c:pt idx="2" formatCode="#,##0;\(#,##0\)">
                  <c:v>-5434.8909999999987</c:v>
                </c:pt>
                <c:pt idx="4" formatCode="#,##0;\(#,##0\)">
                  <c:v>58782.806250000009</c:v>
                </c:pt>
                <c:pt idx="6" formatCode="#,##0;\(#,##0\)">
                  <c:v>75243.278487500036</c:v>
                </c:pt>
                <c:pt idx="8" formatCode="#,##0;\(#,##0\)">
                  <c:v>120700.23886312504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22144"/>
        <c:axId val="398322704"/>
      </c:barChart>
      <c:catAx>
        <c:axId val="3983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322704"/>
        <c:crosses val="autoZero"/>
        <c:auto val="1"/>
        <c:lblAlgn val="ctr"/>
        <c:lblOffset val="100"/>
        <c:noMultiLvlLbl val="0"/>
      </c:catAx>
      <c:valAx>
        <c:axId val="398322704"/>
        <c:scaling>
          <c:orientation val="minMax"/>
        </c:scaling>
        <c:delete val="0"/>
        <c:axPos val="l"/>
        <c:numFmt formatCode="#,##0;\(#,##0\)" sourceLinked="1"/>
        <c:majorTickMark val="out"/>
        <c:minorTickMark val="none"/>
        <c:tickLblPos val="nextTo"/>
        <c:crossAx val="39832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FFA514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rgbClr val="FFA51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FCF!$E$46:$M$46</c:f>
              <c:strCache>
                <c:ptCount val="9"/>
                <c:pt idx="0">
                  <c:v>Sep. 31, 2018E</c:v>
                </c:pt>
                <c:pt idx="2">
                  <c:v>Sept.31, 2019E</c:v>
                </c:pt>
                <c:pt idx="4">
                  <c:v>Sept.31, 2020E</c:v>
                </c:pt>
                <c:pt idx="6">
                  <c:v>Sept.31, 2021E</c:v>
                </c:pt>
                <c:pt idx="8">
                  <c:v>Sept.31, 2022E</c:v>
                </c:pt>
              </c:strCache>
            </c:strRef>
          </c:cat>
          <c:val>
            <c:numRef>
              <c:f>FCF!$E$53:$M$53</c:f>
              <c:numCache>
                <c:formatCode>General</c:formatCode>
                <c:ptCount val="9"/>
                <c:pt idx="0" formatCode="#,##0;\(#,##0\)">
                  <c:v>30</c:v>
                </c:pt>
                <c:pt idx="2" formatCode="#,##0;\(#,##0\)">
                  <c:v>100</c:v>
                </c:pt>
                <c:pt idx="4" formatCode="#,##0;\(#,##0\)">
                  <c:v>1000</c:v>
                </c:pt>
                <c:pt idx="6" formatCode="#,##0;\(#,##0\)">
                  <c:v>1000</c:v>
                </c:pt>
                <c:pt idx="8" formatCode="#,##0;\(#,##0\)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193120"/>
        <c:axId val="392193680"/>
      </c:barChart>
      <c:catAx>
        <c:axId val="3921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193680"/>
        <c:crosses val="autoZero"/>
        <c:auto val="1"/>
        <c:lblAlgn val="ctr"/>
        <c:lblOffset val="100"/>
        <c:noMultiLvlLbl val="0"/>
      </c:catAx>
      <c:valAx>
        <c:axId val="392193680"/>
        <c:scaling>
          <c:orientation val="minMax"/>
        </c:scaling>
        <c:delete val="0"/>
        <c:axPos val="l"/>
        <c:numFmt formatCode="#,##0;\(#,##0\)" sourceLinked="1"/>
        <c:majorTickMark val="out"/>
        <c:minorTickMark val="none"/>
        <c:tickLblPos val="nextTo"/>
        <c:crossAx val="39219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FFA514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rgbClr val="FFA51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FCF!$E$46:$M$46</c:f>
              <c:strCache>
                <c:ptCount val="9"/>
                <c:pt idx="0">
                  <c:v>Sep. 31, 2018E</c:v>
                </c:pt>
                <c:pt idx="2">
                  <c:v>Sept.31, 2019E</c:v>
                </c:pt>
                <c:pt idx="4">
                  <c:v>Sept.31, 2020E</c:v>
                </c:pt>
                <c:pt idx="6">
                  <c:v>Sept.31, 2021E</c:v>
                </c:pt>
                <c:pt idx="8">
                  <c:v>Sept.31, 2022E</c:v>
                </c:pt>
              </c:strCache>
            </c:strRef>
          </c:cat>
          <c:val>
            <c:numRef>
              <c:f>FCF!$E$55:$M$55</c:f>
              <c:numCache>
                <c:formatCode>General</c:formatCode>
                <c:ptCount val="9"/>
                <c:pt idx="0" formatCode="_-* #,##0\ _р_у_б_._-;\-* #,##0\ _р_у_б_._-;_-* &quot;-&quot;??\ _р_у_б_._-;_-@_-">
                  <c:v>0</c:v>
                </c:pt>
                <c:pt idx="2" formatCode="_-* #,##0\ _р_у_б_._-;\-* #,##0\ _р_у_б_._-;_-* &quot;-&quot;??\ _р_у_б_._-;_-@_-">
                  <c:v>6557.9949999999999</c:v>
                </c:pt>
                <c:pt idx="4" formatCode="_-* #,##0\ _р_у_б_._-;\-* #,##0\ _р_у_б_._-;_-* &quot;-&quot;??\ _р_у_б_._-;_-@_-">
                  <c:v>109153.43525000001</c:v>
                </c:pt>
                <c:pt idx="6" formatCode="_-* #,##0\ _р_у_б_._-;\-* #,##0\ _р_у_б_._-;_-* &quot;-&quot;??\ _р_у_б_._-;_-@_-">
                  <c:v>168388.09648750004</c:v>
                </c:pt>
                <c:pt idx="8" formatCode="_-* #,##0\ _р_у_б_._-;\-* #,##0\ _р_у_б_._-;_-* &quot;-&quot;??\ _р_у_б_._-;_-@_-">
                  <c:v>220790.79136312503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195920"/>
        <c:axId val="392196480"/>
      </c:barChart>
      <c:catAx>
        <c:axId val="39219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196480"/>
        <c:crosses val="autoZero"/>
        <c:auto val="1"/>
        <c:lblAlgn val="ctr"/>
        <c:lblOffset val="100"/>
        <c:noMultiLvlLbl val="0"/>
      </c:catAx>
      <c:valAx>
        <c:axId val="392196480"/>
        <c:scaling>
          <c:orientation val="minMax"/>
        </c:scaling>
        <c:delete val="0"/>
        <c:axPos val="l"/>
        <c:numFmt formatCode="_-* #,##0\ _р_у_б_._-;\-* #,##0\ _р_у_б_._-;_-* &quot;-&quot;??\ _р_у_б_._-;_-@_-" sourceLinked="1"/>
        <c:majorTickMark val="out"/>
        <c:minorTickMark val="none"/>
        <c:tickLblPos val="nextTo"/>
        <c:crossAx val="39219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'ConsSales&amp;Market'!$N$37</c:f>
              <c:strCache>
                <c:ptCount val="1"/>
                <c:pt idx="0">
                  <c:v>New SDK customers</c:v>
                </c:pt>
              </c:strCache>
            </c:strRef>
          </c:tx>
          <c:marker>
            <c:symbol val="none"/>
          </c:marker>
          <c:cat>
            <c:strRef>
              <c:f>'ConsSales&amp;Market'!$O$36:$S$36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'ConsSales&amp;Market'!$O$37:$S$37</c:f>
              <c:numCache>
                <c:formatCode>_-* #,##0\ _р_у_б_._-;\-* #,##0\ _р_у_б_._-;_-* "-"??\ _р_у_б_._-;_-@_-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21</c:v>
                </c:pt>
                <c:pt idx="3">
                  <c:v>32</c:v>
                </c:pt>
                <c:pt idx="4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'ConsSales&amp;Market'!$N$38</c:f>
              <c:strCache>
                <c:ptCount val="1"/>
                <c:pt idx="0">
                  <c:v>Total SDK customers</c:v>
                </c:pt>
              </c:strCache>
            </c:strRef>
          </c:tx>
          <c:marker>
            <c:symbol val="none"/>
          </c:marker>
          <c:cat>
            <c:strRef>
              <c:f>'ConsSales&amp;Market'!$O$36:$S$36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'ConsSales&amp;Market'!$O$38:$S$38</c:f>
              <c:numCache>
                <c:formatCode>_-* #,##0\ _р_у_б_._-;\-* #,##0\ _р_у_б_._-;_-* "-"??\ _р_у_б_._-;_-@_-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57</c:v>
                </c:pt>
                <c:pt idx="4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72352"/>
        <c:axId val="287672912"/>
      </c:lineChart>
      <c:catAx>
        <c:axId val="2876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7672912"/>
        <c:crosses val="autoZero"/>
        <c:auto val="1"/>
        <c:lblAlgn val="ctr"/>
        <c:lblOffset val="100"/>
        <c:noMultiLvlLbl val="0"/>
      </c:catAx>
      <c:valAx>
        <c:axId val="287672912"/>
        <c:scaling>
          <c:orientation val="minMax"/>
        </c:scaling>
        <c:delete val="0"/>
        <c:axPos val="l"/>
        <c:majorGridlines/>
        <c:numFmt formatCode="_-* #,##0\ _р_у_б_._-;\-* #,##0\ _р_у_б_._-;_-* &quot;-&quot;??\ _р_у_б_._-;_-@_-" sourceLinked="1"/>
        <c:majorTickMark val="out"/>
        <c:minorTickMark val="none"/>
        <c:tickLblPos val="nextTo"/>
        <c:crossAx val="287672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'ConsSales&amp;Market'!$N$41</c:f>
              <c:strCache>
                <c:ptCount val="1"/>
                <c:pt idx="0">
                  <c:v>New API customers</c:v>
                </c:pt>
              </c:strCache>
            </c:strRef>
          </c:tx>
          <c:marker>
            <c:symbol val="none"/>
          </c:marker>
          <c:cat>
            <c:strRef>
              <c:f>'ConsSales&amp;Market'!$O$40:$S$40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'ConsSales&amp;Market'!$O$41:$S$41</c:f>
              <c:numCache>
                <c:formatCode>_-* #,##0\ _р_у_б_._-;\-* #,##0\ _р_у_б_._-;_-* "-"??\ _р_у_б_._-;_-@_-</c:formatCode>
                <c:ptCount val="5"/>
                <c:pt idx="0">
                  <c:v>12</c:v>
                </c:pt>
                <c:pt idx="1">
                  <c:v>4310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'ConsSales&amp;Market'!$N$42</c:f>
              <c:strCache>
                <c:ptCount val="1"/>
                <c:pt idx="0">
                  <c:v>Total API customers</c:v>
                </c:pt>
              </c:strCache>
            </c:strRef>
          </c:tx>
          <c:marker>
            <c:symbol val="none"/>
          </c:marker>
          <c:cat>
            <c:strRef>
              <c:f>'ConsSales&amp;Market'!$O$40:$S$40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'ConsSales&amp;Market'!$O$42:$S$42</c:f>
              <c:numCache>
                <c:formatCode>_-* #,##0\ _р_у_б_._-;\-* #,##0\ _р_у_б_._-;_-* "-"??\ _р_у_б_._-;_-@_-</c:formatCode>
                <c:ptCount val="5"/>
                <c:pt idx="0">
                  <c:v>12</c:v>
                </c:pt>
                <c:pt idx="1">
                  <c:v>4322</c:v>
                </c:pt>
                <c:pt idx="2">
                  <c:v>10322</c:v>
                </c:pt>
                <c:pt idx="3">
                  <c:v>16322</c:v>
                </c:pt>
                <c:pt idx="4">
                  <c:v>22322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031664"/>
        <c:axId val="281032224"/>
      </c:lineChart>
      <c:catAx>
        <c:axId val="28103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1032224"/>
        <c:crosses val="autoZero"/>
        <c:auto val="1"/>
        <c:lblAlgn val="ctr"/>
        <c:lblOffset val="100"/>
        <c:noMultiLvlLbl val="0"/>
      </c:catAx>
      <c:valAx>
        <c:axId val="281032224"/>
        <c:scaling>
          <c:orientation val="minMax"/>
        </c:scaling>
        <c:delete val="0"/>
        <c:axPos val="l"/>
        <c:majorGridlines/>
        <c:numFmt formatCode="_-* #,##0\ _р_у_б_._-;\-* #,##0\ _р_у_б_._-;_-* &quot;-&quot;??\ _р_у_б_._-;_-@_-" sourceLinked="1"/>
        <c:majorTickMark val="out"/>
        <c:minorTickMark val="none"/>
        <c:tickLblPos val="nextTo"/>
        <c:crossAx val="28103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'ConsSales&amp;Market'!$N$45</c:f>
              <c:strCache>
                <c:ptCount val="1"/>
                <c:pt idx="0">
                  <c:v>New Consumers</c:v>
                </c:pt>
              </c:strCache>
            </c:strRef>
          </c:tx>
          <c:marker>
            <c:symbol val="none"/>
          </c:marker>
          <c:cat>
            <c:strRef>
              <c:f>'ConsSales&amp;Market'!$O$44:$S$44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'ConsSales&amp;Market'!$O$45:$S$45</c:f>
              <c:numCache>
                <c:formatCode>_-* #,##0\ _р_у_б_._-;\-* #,##0\ _р_у_б_._-;_-* "-"??\ _р_у_б_._-;_-@_-</c:formatCode>
                <c:ptCount val="5"/>
                <c:pt idx="0">
                  <c:v>176000</c:v>
                </c:pt>
                <c:pt idx="1">
                  <c:v>22008800</c:v>
                </c:pt>
                <c:pt idx="2">
                  <c:v>31680000.000000004</c:v>
                </c:pt>
                <c:pt idx="3">
                  <c:v>31680000.000000004</c:v>
                </c:pt>
                <c:pt idx="4">
                  <c:v>31680000.000000004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'ConsSales&amp;Market'!$N$46</c:f>
              <c:strCache>
                <c:ptCount val="1"/>
                <c:pt idx="0">
                  <c:v>Total Consumers</c:v>
                </c:pt>
              </c:strCache>
            </c:strRef>
          </c:tx>
          <c:marker>
            <c:symbol val="none"/>
          </c:marker>
          <c:cat>
            <c:strRef>
              <c:f>'ConsSales&amp;Market'!$O$44:$S$44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'ConsSales&amp;Market'!$O$46:$S$46</c:f>
              <c:numCache>
                <c:formatCode>_-* #,##0\ _р_у_б_._-;\-* #,##0\ _р_у_б_._-;_-* "-"??\ _р_у_б_._-;_-@_-</c:formatCode>
                <c:ptCount val="5"/>
                <c:pt idx="0">
                  <c:v>176000</c:v>
                </c:pt>
                <c:pt idx="1">
                  <c:v>22184800</c:v>
                </c:pt>
                <c:pt idx="2">
                  <c:v>53864800</c:v>
                </c:pt>
                <c:pt idx="3">
                  <c:v>85544800</c:v>
                </c:pt>
                <c:pt idx="4">
                  <c:v>117224800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09312"/>
        <c:axId val="400609872"/>
      </c:lineChart>
      <c:catAx>
        <c:axId val="4006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609872"/>
        <c:crosses val="autoZero"/>
        <c:auto val="1"/>
        <c:lblAlgn val="ctr"/>
        <c:lblOffset val="100"/>
        <c:noMultiLvlLbl val="0"/>
      </c:catAx>
      <c:valAx>
        <c:axId val="400609872"/>
        <c:scaling>
          <c:orientation val="minMax"/>
        </c:scaling>
        <c:delete val="0"/>
        <c:axPos val="l"/>
        <c:majorGridlines/>
        <c:numFmt formatCode="_-* #,##0\ _р_у_б_._-;\-* #,##0\ _р_у_б_._-;_-* &quot;-&quot;??\ _р_у_б_._-;_-@_-" sourceLinked="1"/>
        <c:majorTickMark val="out"/>
        <c:minorTickMark val="none"/>
        <c:tickLblPos val="nextTo"/>
        <c:crossAx val="4006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'ConsSales&amp;Market'!$N$48</c:f>
              <c:strCache>
                <c:ptCount val="1"/>
                <c:pt idx="0">
                  <c:v>Windows</c:v>
                </c:pt>
              </c:strCache>
            </c:strRef>
          </c:tx>
          <c:cat>
            <c:strRef>
              <c:f>'ConsSales&amp;Market'!$O$47:$S$47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'ConsSales&amp;Market'!$O$48:$S$48</c:f>
              <c:numCache>
                <c:formatCode>_-* #,##0\ _р_у_б_._-;\-* #,##0\ _р_у_б_._-;_-* "-"??\ _р_у_б_._-;_-@_-</c:formatCode>
                <c:ptCount val="5"/>
                <c:pt idx="0">
                  <c:v>176001</c:v>
                </c:pt>
                <c:pt idx="1">
                  <c:v>10498401</c:v>
                </c:pt>
                <c:pt idx="2">
                  <c:v>20008561.000000004</c:v>
                </c:pt>
                <c:pt idx="3">
                  <c:v>28567705.000000004</c:v>
                </c:pt>
                <c:pt idx="4">
                  <c:v>36270934.600000009</c:v>
                </c:pt>
              </c:numCache>
            </c:numRef>
          </c:val>
        </c:ser>
        <c:ser>
          <c:idx val="1"/>
          <c:order val="1"/>
          <c:tx>
            <c:strRef>
              <c:f>'ConsSales&amp;Market'!$N$49</c:f>
              <c:strCache>
                <c:ptCount val="1"/>
                <c:pt idx="0">
                  <c:v>OSX</c:v>
                </c:pt>
              </c:strCache>
            </c:strRef>
          </c:tx>
          <c:spPr>
            <a:pattFill prst="narHorz">
              <a:fgClr>
                <a:schemeClr val="bg1">
                  <a:lumMod val="50000"/>
                </a:schemeClr>
              </a:fgClr>
              <a:bgClr>
                <a:prstClr val="white"/>
              </a:bgClr>
            </a:pattFill>
          </c:spPr>
          <c:cat>
            <c:strRef>
              <c:f>'ConsSales&amp;Market'!$O$47:$S$47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'ConsSales&amp;Market'!$O$49:$S$49</c:f>
              <c:numCache>
                <c:formatCode>_-* #,##0\ _р_у_б_._-;\-* #,##0\ _р_у_б_._-;_-* "-"??\ _р_у_б_._-;_-@_-</c:formatCode>
                <c:ptCount val="5"/>
                <c:pt idx="0">
                  <c:v>1</c:v>
                </c:pt>
                <c:pt idx="1">
                  <c:v>5834400.9999999991</c:v>
                </c:pt>
                <c:pt idx="2">
                  <c:v>15810961</c:v>
                </c:pt>
                <c:pt idx="3">
                  <c:v>24789865</c:v>
                </c:pt>
                <c:pt idx="4">
                  <c:v>32870878.600000001</c:v>
                </c:pt>
              </c:numCache>
            </c:numRef>
          </c:val>
        </c:ser>
        <c:ser>
          <c:idx val="2"/>
          <c:order val="2"/>
          <c:tx>
            <c:strRef>
              <c:f>'ConsSales&amp;Market'!$N$50</c:f>
              <c:strCache>
                <c:ptCount val="1"/>
                <c:pt idx="0">
                  <c:v>Android</c:v>
                </c:pt>
              </c:strCache>
            </c:strRef>
          </c:tx>
          <c:spPr>
            <a:pattFill prst="ltVert">
              <a:fgClr>
                <a:schemeClr val="tx2">
                  <a:lumMod val="40000"/>
                  <a:lumOff val="60000"/>
                </a:schemeClr>
              </a:fgClr>
              <a:bgClr>
                <a:prstClr val="white"/>
              </a:bgClr>
            </a:pattFill>
          </c:spPr>
          <c:cat>
            <c:strRef>
              <c:f>'ConsSales&amp;Market'!$O$47:$S$47</c:f>
              <c:strCache>
                <c:ptCount val="5"/>
                <c:pt idx="0">
                  <c:v>FY ended Sep.31, 2017E</c:v>
                </c:pt>
                <c:pt idx="1">
                  <c:v>FY ended Sept.31, 2018E</c:v>
                </c:pt>
                <c:pt idx="2">
                  <c:v>FY ended Sept.31, 2019E</c:v>
                </c:pt>
                <c:pt idx="3">
                  <c:v>FY ended Sept.31, 2020E</c:v>
                </c:pt>
                <c:pt idx="4">
                  <c:v>FY  ended Sept.31, 2021E</c:v>
                </c:pt>
              </c:strCache>
            </c:strRef>
          </c:cat>
          <c:val>
            <c:numRef>
              <c:f>'ConsSales&amp;Market'!$O$50:$S$50</c:f>
              <c:numCache>
                <c:formatCode>_-* #,##0\ _р_у_б_._-;\-* #,##0\ _р_у_б_._-;_-* "-"??\ _р_у_б_._-;_-@_-</c:formatCode>
                <c:ptCount val="5"/>
                <c:pt idx="0">
                  <c:v>1</c:v>
                </c:pt>
                <c:pt idx="1">
                  <c:v>5484400.9999999991</c:v>
                </c:pt>
                <c:pt idx="2">
                  <c:v>12310961</c:v>
                </c:pt>
                <c:pt idx="3">
                  <c:v>24239865</c:v>
                </c:pt>
                <c:pt idx="4">
                  <c:v>31370878.600000001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41824"/>
        <c:axId val="281742384"/>
      </c:areaChart>
      <c:catAx>
        <c:axId val="28174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1742384"/>
        <c:crosses val="autoZero"/>
        <c:auto val="1"/>
        <c:lblAlgn val="ctr"/>
        <c:lblOffset val="100"/>
        <c:noMultiLvlLbl val="0"/>
      </c:catAx>
      <c:valAx>
        <c:axId val="281742384"/>
        <c:scaling>
          <c:orientation val="minMax"/>
        </c:scaling>
        <c:delete val="0"/>
        <c:axPos val="l"/>
        <c:majorGridlines/>
        <c:numFmt formatCode="_-* #,##0\ _р_у_б_._-;\-* #,##0\ _р_у_б_._-;_-* &quot;-&quot;??\ _р_у_б_._-;_-@_-" sourceLinked="1"/>
        <c:majorTickMark val="out"/>
        <c:minorTickMark val="none"/>
        <c:tickLblPos val="nextTo"/>
        <c:crossAx val="28174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</xdr:colOff>
      <xdr:row>4</xdr:row>
      <xdr:rowOff>167640</xdr:rowOff>
    </xdr:from>
    <xdr:to>
      <xdr:col>22</xdr:col>
      <xdr:colOff>386080</xdr:colOff>
      <xdr:row>23</xdr:row>
      <xdr:rowOff>50800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31</xdr:row>
      <xdr:rowOff>71120</xdr:rowOff>
    </xdr:from>
    <xdr:to>
      <xdr:col>22</xdr:col>
      <xdr:colOff>690880</xdr:colOff>
      <xdr:row>55</xdr:row>
      <xdr:rowOff>142240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20320</xdr:colOff>
      <xdr:row>6</xdr:row>
      <xdr:rowOff>0</xdr:rowOff>
    </xdr:from>
    <xdr:to>
      <xdr:col>32</xdr:col>
      <xdr:colOff>579120</xdr:colOff>
      <xdr:row>23</xdr:row>
      <xdr:rowOff>20320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71120</xdr:colOff>
      <xdr:row>31</xdr:row>
      <xdr:rowOff>91440</xdr:rowOff>
    </xdr:from>
    <xdr:to>
      <xdr:col>32</xdr:col>
      <xdr:colOff>792480</xdr:colOff>
      <xdr:row>56</xdr:row>
      <xdr:rowOff>10160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40640</xdr:colOff>
      <xdr:row>57</xdr:row>
      <xdr:rowOff>50800</xdr:rowOff>
    </xdr:from>
    <xdr:to>
      <xdr:col>24</xdr:col>
      <xdr:colOff>609600</xdr:colOff>
      <xdr:row>84</xdr:row>
      <xdr:rowOff>172720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</xdr:colOff>
      <xdr:row>30</xdr:row>
      <xdr:rowOff>121585</xdr:rowOff>
    </xdr:from>
    <xdr:to>
      <xdr:col>9</xdr:col>
      <xdr:colOff>0</xdr:colOff>
      <xdr:row>30</xdr:row>
      <xdr:rowOff>123264</xdr:rowOff>
    </xdr:to>
    <xdr:cxnSp macro="">
      <xdr:nvCxnSpPr>
        <xdr:cNvPr id="2" name="Straight Connector 29"/>
        <xdr:cNvCxnSpPr/>
      </xdr:nvCxnSpPr>
      <xdr:spPr>
        <a:xfrm>
          <a:off x="18839329" y="8782985"/>
          <a:ext cx="1252071" cy="1679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1098177</xdr:colOff>
      <xdr:row>21</xdr:row>
      <xdr:rowOff>112059</xdr:rowOff>
    </xdr:from>
    <xdr:to>
      <xdr:col>11</xdr:col>
      <xdr:colOff>0</xdr:colOff>
      <xdr:row>21</xdr:row>
      <xdr:rowOff>123265</xdr:rowOff>
    </xdr:to>
    <xdr:cxnSp macro="">
      <xdr:nvCxnSpPr>
        <xdr:cNvPr id="3" name="Straight Connector 29"/>
        <xdr:cNvCxnSpPr/>
      </xdr:nvCxnSpPr>
      <xdr:spPr>
        <a:xfrm flipV="1">
          <a:off x="19919577" y="6144559"/>
          <a:ext cx="2762623" cy="11206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28524</xdr:colOff>
      <xdr:row>20</xdr:row>
      <xdr:rowOff>158920</xdr:rowOff>
    </xdr:from>
    <xdr:to>
      <xdr:col>10</xdr:col>
      <xdr:colOff>13243</xdr:colOff>
      <xdr:row>20</xdr:row>
      <xdr:rowOff>170126</xdr:rowOff>
    </xdr:to>
    <xdr:cxnSp macro="">
      <xdr:nvCxnSpPr>
        <xdr:cNvPr id="4" name="Straight Connector 29"/>
        <xdr:cNvCxnSpPr/>
      </xdr:nvCxnSpPr>
      <xdr:spPr>
        <a:xfrm flipV="1">
          <a:off x="18849924" y="5899320"/>
          <a:ext cx="2512019" cy="11206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952498</xdr:colOff>
      <xdr:row>0</xdr:row>
      <xdr:rowOff>530371</xdr:rowOff>
    </xdr:from>
    <xdr:to>
      <xdr:col>9</xdr:col>
      <xdr:colOff>190497</xdr:colOff>
      <xdr:row>0</xdr:row>
      <xdr:rowOff>815190</xdr:rowOff>
    </xdr:to>
    <xdr:sp macro="" textlink="">
      <xdr:nvSpPr>
        <xdr:cNvPr id="5" name="Isosceles Triangle 65"/>
        <xdr:cNvSpPr/>
      </xdr:nvSpPr>
      <xdr:spPr>
        <a:xfrm rot="10800000">
          <a:off x="19773898" y="530371"/>
          <a:ext cx="507999" cy="284819"/>
        </a:xfrm>
        <a:prstGeom prst="triangl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13608</xdr:colOff>
      <xdr:row>2</xdr:row>
      <xdr:rowOff>144077</xdr:rowOff>
    </xdr:from>
    <xdr:to>
      <xdr:col>5</xdr:col>
      <xdr:colOff>0</xdr:colOff>
      <xdr:row>2</xdr:row>
      <xdr:rowOff>149679</xdr:rowOff>
    </xdr:to>
    <xdr:cxnSp macro="">
      <xdr:nvCxnSpPr>
        <xdr:cNvPr id="6" name="Straight Connector 38"/>
        <xdr:cNvCxnSpPr/>
      </xdr:nvCxnSpPr>
      <xdr:spPr>
        <a:xfrm flipV="1">
          <a:off x="12688208" y="1375977"/>
          <a:ext cx="2361292" cy="5602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11375</xdr:colOff>
      <xdr:row>4</xdr:row>
      <xdr:rowOff>95250</xdr:rowOff>
    </xdr:from>
    <xdr:to>
      <xdr:col>4</xdr:col>
      <xdr:colOff>0</xdr:colOff>
      <xdr:row>4</xdr:row>
      <xdr:rowOff>95250</xdr:rowOff>
    </xdr:to>
    <xdr:cxnSp macro="">
      <xdr:nvCxnSpPr>
        <xdr:cNvPr id="7" name="Straight Connector 38"/>
        <xdr:cNvCxnSpPr/>
      </xdr:nvCxnSpPr>
      <xdr:spPr>
        <a:xfrm>
          <a:off x="12685975" y="1797050"/>
          <a:ext cx="1195125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13608</xdr:colOff>
      <xdr:row>3</xdr:row>
      <xdr:rowOff>139435</xdr:rowOff>
    </xdr:from>
    <xdr:to>
      <xdr:col>5</xdr:col>
      <xdr:colOff>14728</xdr:colOff>
      <xdr:row>3</xdr:row>
      <xdr:rowOff>141675</xdr:rowOff>
    </xdr:to>
    <xdr:cxnSp macro="">
      <xdr:nvCxnSpPr>
        <xdr:cNvPr id="8" name="Straight Connector 38"/>
        <xdr:cNvCxnSpPr/>
      </xdr:nvCxnSpPr>
      <xdr:spPr>
        <a:xfrm flipV="1">
          <a:off x="12688208" y="1612635"/>
          <a:ext cx="2376020" cy="224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136071</xdr:rowOff>
    </xdr:from>
    <xdr:to>
      <xdr:col>9</xdr:col>
      <xdr:colOff>13607</xdr:colOff>
      <xdr:row>6</xdr:row>
      <xdr:rowOff>136071</xdr:rowOff>
    </xdr:to>
    <xdr:cxnSp macro="">
      <xdr:nvCxnSpPr>
        <xdr:cNvPr id="9" name="Straight Connector 38"/>
        <xdr:cNvCxnSpPr/>
      </xdr:nvCxnSpPr>
      <xdr:spPr>
        <a:xfrm>
          <a:off x="15049500" y="2295071"/>
          <a:ext cx="5055507" cy="0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10798</xdr:colOff>
      <xdr:row>8</xdr:row>
      <xdr:rowOff>121227</xdr:rowOff>
    </xdr:from>
    <xdr:to>
      <xdr:col>8</xdr:col>
      <xdr:colOff>1073728</xdr:colOff>
      <xdr:row>8</xdr:row>
      <xdr:rowOff>137119</xdr:rowOff>
    </xdr:to>
    <xdr:cxnSp macro="">
      <xdr:nvCxnSpPr>
        <xdr:cNvPr id="10" name="Straight Connector 38"/>
        <xdr:cNvCxnSpPr/>
      </xdr:nvCxnSpPr>
      <xdr:spPr>
        <a:xfrm flipV="1">
          <a:off x="15060298" y="2737427"/>
          <a:ext cx="4834830" cy="15892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13446</xdr:colOff>
      <xdr:row>9</xdr:row>
      <xdr:rowOff>100853</xdr:rowOff>
    </xdr:from>
    <xdr:to>
      <xdr:col>9</xdr:col>
      <xdr:colOff>0</xdr:colOff>
      <xdr:row>9</xdr:row>
      <xdr:rowOff>114301</xdr:rowOff>
    </xdr:to>
    <xdr:cxnSp macro="">
      <xdr:nvCxnSpPr>
        <xdr:cNvPr id="11" name="Straight Connector 38"/>
        <xdr:cNvCxnSpPr/>
      </xdr:nvCxnSpPr>
      <xdr:spPr>
        <a:xfrm flipV="1">
          <a:off x="15062946" y="2945653"/>
          <a:ext cx="5028454" cy="13448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112059</xdr:rowOff>
    </xdr:from>
    <xdr:to>
      <xdr:col>7</xdr:col>
      <xdr:colOff>0</xdr:colOff>
      <xdr:row>10</xdr:row>
      <xdr:rowOff>112059</xdr:rowOff>
    </xdr:to>
    <xdr:cxnSp macro="">
      <xdr:nvCxnSpPr>
        <xdr:cNvPr id="12" name="Straight Connector 38"/>
        <xdr:cNvCxnSpPr/>
      </xdr:nvCxnSpPr>
      <xdr:spPr>
        <a:xfrm>
          <a:off x="15049500" y="3185459"/>
          <a:ext cx="2501900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136071</xdr:rowOff>
    </xdr:from>
    <xdr:to>
      <xdr:col>4</xdr:col>
      <xdr:colOff>0</xdr:colOff>
      <xdr:row>23</xdr:row>
      <xdr:rowOff>136072</xdr:rowOff>
    </xdr:to>
    <xdr:cxnSp macro="">
      <xdr:nvCxnSpPr>
        <xdr:cNvPr id="13" name="Straight Connector 38"/>
        <xdr:cNvCxnSpPr/>
      </xdr:nvCxnSpPr>
      <xdr:spPr>
        <a:xfrm flipV="1">
          <a:off x="12674600" y="6752771"/>
          <a:ext cx="1206500" cy="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155864</xdr:rowOff>
    </xdr:from>
    <xdr:to>
      <xdr:col>5</xdr:col>
      <xdr:colOff>0</xdr:colOff>
      <xdr:row>19</xdr:row>
      <xdr:rowOff>155864</xdr:rowOff>
    </xdr:to>
    <xdr:cxnSp macro="">
      <xdr:nvCxnSpPr>
        <xdr:cNvPr id="14" name="Straight Connector 38"/>
        <xdr:cNvCxnSpPr/>
      </xdr:nvCxnSpPr>
      <xdr:spPr>
        <a:xfrm>
          <a:off x="13881100" y="5604164"/>
          <a:ext cx="1168400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173182</xdr:rowOff>
    </xdr:from>
    <xdr:to>
      <xdr:col>8</xdr:col>
      <xdr:colOff>17318</xdr:colOff>
      <xdr:row>20</xdr:row>
      <xdr:rowOff>176238</xdr:rowOff>
    </xdr:to>
    <xdr:cxnSp macro="">
      <xdr:nvCxnSpPr>
        <xdr:cNvPr id="15" name="Straight Connector 38"/>
        <xdr:cNvCxnSpPr/>
      </xdr:nvCxnSpPr>
      <xdr:spPr>
        <a:xfrm>
          <a:off x="15049500" y="5913582"/>
          <a:ext cx="3789218" cy="305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11206</xdr:colOff>
      <xdr:row>9</xdr:row>
      <xdr:rowOff>89648</xdr:rowOff>
    </xdr:from>
    <xdr:to>
      <xdr:col>10</xdr:col>
      <xdr:colOff>0</xdr:colOff>
      <xdr:row>9</xdr:row>
      <xdr:rowOff>100853</xdr:rowOff>
    </xdr:to>
    <xdr:cxnSp macro="">
      <xdr:nvCxnSpPr>
        <xdr:cNvPr id="16" name="Straight Connector 29"/>
        <xdr:cNvCxnSpPr/>
      </xdr:nvCxnSpPr>
      <xdr:spPr>
        <a:xfrm flipV="1">
          <a:off x="20102606" y="2934448"/>
          <a:ext cx="1246094" cy="11205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17317</xdr:colOff>
      <xdr:row>27</xdr:row>
      <xdr:rowOff>155863</xdr:rowOff>
    </xdr:from>
    <xdr:to>
      <xdr:col>9</xdr:col>
      <xdr:colOff>606136</xdr:colOff>
      <xdr:row>27</xdr:row>
      <xdr:rowOff>155863</xdr:rowOff>
    </xdr:to>
    <xdr:cxnSp macro="">
      <xdr:nvCxnSpPr>
        <xdr:cNvPr id="17" name="Straight Connector 38"/>
        <xdr:cNvCxnSpPr/>
      </xdr:nvCxnSpPr>
      <xdr:spPr>
        <a:xfrm>
          <a:off x="17568717" y="7940963"/>
          <a:ext cx="3128819" cy="0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8014</xdr:colOff>
      <xdr:row>22</xdr:row>
      <xdr:rowOff>176238</xdr:rowOff>
    </xdr:from>
    <xdr:to>
      <xdr:col>5</xdr:col>
      <xdr:colOff>0</xdr:colOff>
      <xdr:row>22</xdr:row>
      <xdr:rowOff>177359</xdr:rowOff>
    </xdr:to>
    <xdr:cxnSp macro="">
      <xdr:nvCxnSpPr>
        <xdr:cNvPr id="18" name="Straight Connector 38"/>
        <xdr:cNvCxnSpPr/>
      </xdr:nvCxnSpPr>
      <xdr:spPr>
        <a:xfrm flipV="1">
          <a:off x="13889114" y="6500838"/>
          <a:ext cx="1160386" cy="112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3532</xdr:colOff>
      <xdr:row>29</xdr:row>
      <xdr:rowOff>97493</xdr:rowOff>
    </xdr:from>
    <xdr:to>
      <xdr:col>8</xdr:col>
      <xdr:colOff>11206</xdr:colOff>
      <xdr:row>29</xdr:row>
      <xdr:rowOff>100853</xdr:rowOff>
    </xdr:to>
    <xdr:cxnSp macro="">
      <xdr:nvCxnSpPr>
        <xdr:cNvPr id="19" name="Straight Connector 38"/>
        <xdr:cNvCxnSpPr/>
      </xdr:nvCxnSpPr>
      <xdr:spPr>
        <a:xfrm>
          <a:off x="16259532" y="8466793"/>
          <a:ext cx="2573074" cy="336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1093693</xdr:colOff>
      <xdr:row>29</xdr:row>
      <xdr:rowOff>89647</xdr:rowOff>
    </xdr:from>
    <xdr:to>
      <xdr:col>9</xdr:col>
      <xdr:colOff>0</xdr:colOff>
      <xdr:row>29</xdr:row>
      <xdr:rowOff>99172</xdr:rowOff>
    </xdr:to>
    <xdr:cxnSp macro="">
      <xdr:nvCxnSpPr>
        <xdr:cNvPr id="20" name="Straight Connector 29"/>
        <xdr:cNvCxnSpPr/>
      </xdr:nvCxnSpPr>
      <xdr:spPr>
        <a:xfrm flipV="1">
          <a:off x="18645093" y="8458947"/>
          <a:ext cx="1446307" cy="9525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3531</xdr:colOff>
      <xdr:row>34</xdr:row>
      <xdr:rowOff>97492</xdr:rowOff>
    </xdr:from>
    <xdr:to>
      <xdr:col>5</xdr:col>
      <xdr:colOff>0</xdr:colOff>
      <xdr:row>34</xdr:row>
      <xdr:rowOff>100853</xdr:rowOff>
    </xdr:to>
    <xdr:cxnSp macro="">
      <xdr:nvCxnSpPr>
        <xdr:cNvPr id="21" name="Straight Connector 38"/>
        <xdr:cNvCxnSpPr/>
      </xdr:nvCxnSpPr>
      <xdr:spPr>
        <a:xfrm>
          <a:off x="12678131" y="9927292"/>
          <a:ext cx="2371369" cy="336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35</xdr:row>
      <xdr:rowOff>123265</xdr:rowOff>
    </xdr:from>
    <xdr:to>
      <xdr:col>4</xdr:col>
      <xdr:colOff>1015254</xdr:colOff>
      <xdr:row>35</xdr:row>
      <xdr:rowOff>129989</xdr:rowOff>
    </xdr:to>
    <xdr:cxnSp macro="">
      <xdr:nvCxnSpPr>
        <xdr:cNvPr id="22" name="Straight Connector 38"/>
        <xdr:cNvCxnSpPr/>
      </xdr:nvCxnSpPr>
      <xdr:spPr>
        <a:xfrm>
          <a:off x="12674600" y="10245165"/>
          <a:ext cx="2221754" cy="6724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36</xdr:row>
      <xdr:rowOff>136071</xdr:rowOff>
    </xdr:from>
    <xdr:to>
      <xdr:col>4</xdr:col>
      <xdr:colOff>0</xdr:colOff>
      <xdr:row>36</xdr:row>
      <xdr:rowOff>136071</xdr:rowOff>
    </xdr:to>
    <xdr:cxnSp macro="">
      <xdr:nvCxnSpPr>
        <xdr:cNvPr id="23" name="Straight Connector 38"/>
        <xdr:cNvCxnSpPr/>
      </xdr:nvCxnSpPr>
      <xdr:spPr>
        <a:xfrm>
          <a:off x="12674601" y="10550071"/>
          <a:ext cx="1206499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152807</xdr:rowOff>
    </xdr:from>
    <xdr:to>
      <xdr:col>11</xdr:col>
      <xdr:colOff>0</xdr:colOff>
      <xdr:row>37</xdr:row>
      <xdr:rowOff>155863</xdr:rowOff>
    </xdr:to>
    <xdr:cxnSp macro="">
      <xdr:nvCxnSpPr>
        <xdr:cNvPr id="24" name="Straight Connector 29"/>
        <xdr:cNvCxnSpPr/>
      </xdr:nvCxnSpPr>
      <xdr:spPr>
        <a:xfrm>
          <a:off x="20091400" y="10858907"/>
          <a:ext cx="2590800" cy="3056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8013</xdr:colOff>
      <xdr:row>14</xdr:row>
      <xdr:rowOff>108857</xdr:rowOff>
    </xdr:from>
    <xdr:to>
      <xdr:col>9</xdr:col>
      <xdr:colOff>0</xdr:colOff>
      <xdr:row>14</xdr:row>
      <xdr:rowOff>113181</xdr:rowOff>
    </xdr:to>
    <xdr:cxnSp macro="">
      <xdr:nvCxnSpPr>
        <xdr:cNvPr id="25" name="Straight Connector 38"/>
        <xdr:cNvCxnSpPr/>
      </xdr:nvCxnSpPr>
      <xdr:spPr>
        <a:xfrm flipV="1">
          <a:off x="18829413" y="4414157"/>
          <a:ext cx="1261987" cy="4324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25</xdr:row>
      <xdr:rowOff>166998</xdr:rowOff>
    </xdr:from>
    <xdr:to>
      <xdr:col>4</xdr:col>
      <xdr:colOff>11205</xdr:colOff>
      <xdr:row>25</xdr:row>
      <xdr:rowOff>172601</xdr:rowOff>
    </xdr:to>
    <xdr:cxnSp macro="">
      <xdr:nvCxnSpPr>
        <xdr:cNvPr id="26" name="Straight Connector 38"/>
        <xdr:cNvCxnSpPr/>
      </xdr:nvCxnSpPr>
      <xdr:spPr>
        <a:xfrm>
          <a:off x="12709236" y="7367898"/>
          <a:ext cx="1183069" cy="5603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1006928</xdr:colOff>
      <xdr:row>30</xdr:row>
      <xdr:rowOff>134470</xdr:rowOff>
    </xdr:from>
    <xdr:to>
      <xdr:col>8</xdr:col>
      <xdr:colOff>11206</xdr:colOff>
      <xdr:row>30</xdr:row>
      <xdr:rowOff>136071</xdr:rowOff>
    </xdr:to>
    <xdr:cxnSp macro="">
      <xdr:nvCxnSpPr>
        <xdr:cNvPr id="27" name="Straight Connector 38"/>
        <xdr:cNvCxnSpPr/>
      </xdr:nvCxnSpPr>
      <xdr:spPr>
        <a:xfrm flipV="1">
          <a:off x="14888028" y="8795870"/>
          <a:ext cx="3944578" cy="1601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1099778</xdr:colOff>
      <xdr:row>11</xdr:row>
      <xdr:rowOff>116862</xdr:rowOff>
    </xdr:from>
    <xdr:to>
      <xdr:col>10</xdr:col>
      <xdr:colOff>1167813</xdr:colOff>
      <xdr:row>11</xdr:row>
      <xdr:rowOff>116862</xdr:rowOff>
    </xdr:to>
    <xdr:cxnSp macro="">
      <xdr:nvCxnSpPr>
        <xdr:cNvPr id="28" name="Straight Connector 29"/>
        <xdr:cNvCxnSpPr/>
      </xdr:nvCxnSpPr>
      <xdr:spPr>
        <a:xfrm>
          <a:off x="21191178" y="3418862"/>
          <a:ext cx="1325335" cy="0"/>
        </a:xfrm>
        <a:prstGeom prst="line">
          <a:avLst/>
        </a:prstGeom>
        <a:ln w="31750">
          <a:solidFill>
            <a:schemeClr val="bg2">
              <a:lumMod val="10000"/>
            </a:schemeClr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13607</xdr:colOff>
      <xdr:row>7</xdr:row>
      <xdr:rowOff>122465</xdr:rowOff>
    </xdr:from>
    <xdr:to>
      <xdr:col>9</xdr:col>
      <xdr:colOff>13607</xdr:colOff>
      <xdr:row>7</xdr:row>
      <xdr:rowOff>122465</xdr:rowOff>
    </xdr:to>
    <xdr:cxnSp macro="">
      <xdr:nvCxnSpPr>
        <xdr:cNvPr id="29" name="Straight Connector 38"/>
        <xdr:cNvCxnSpPr/>
      </xdr:nvCxnSpPr>
      <xdr:spPr>
        <a:xfrm>
          <a:off x="18835007" y="2510065"/>
          <a:ext cx="1270000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26733</xdr:colOff>
      <xdr:row>7</xdr:row>
      <xdr:rowOff>108857</xdr:rowOff>
    </xdr:from>
    <xdr:to>
      <xdr:col>10</xdr:col>
      <xdr:colOff>0</xdr:colOff>
      <xdr:row>7</xdr:row>
      <xdr:rowOff>109978</xdr:rowOff>
    </xdr:to>
    <xdr:cxnSp macro="">
      <xdr:nvCxnSpPr>
        <xdr:cNvPr id="30" name="Straight Connector 29"/>
        <xdr:cNvCxnSpPr/>
      </xdr:nvCxnSpPr>
      <xdr:spPr>
        <a:xfrm flipV="1">
          <a:off x="20118133" y="2496457"/>
          <a:ext cx="1230567" cy="1121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10255</xdr:colOff>
      <xdr:row>21</xdr:row>
      <xdr:rowOff>123265</xdr:rowOff>
    </xdr:from>
    <xdr:to>
      <xdr:col>9</xdr:col>
      <xdr:colOff>0</xdr:colOff>
      <xdr:row>21</xdr:row>
      <xdr:rowOff>126629</xdr:rowOff>
    </xdr:to>
    <xdr:cxnSp macro="">
      <xdr:nvCxnSpPr>
        <xdr:cNvPr id="31" name="Straight Connector 38"/>
        <xdr:cNvCxnSpPr/>
      </xdr:nvCxnSpPr>
      <xdr:spPr>
        <a:xfrm flipV="1">
          <a:off x="15059755" y="6155765"/>
          <a:ext cx="5031645" cy="3364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996040</xdr:colOff>
      <xdr:row>0</xdr:row>
      <xdr:rowOff>529442</xdr:rowOff>
    </xdr:from>
    <xdr:to>
      <xdr:col>11</xdr:col>
      <xdr:colOff>179611</xdr:colOff>
      <xdr:row>0</xdr:row>
      <xdr:rowOff>851311</xdr:rowOff>
    </xdr:to>
    <xdr:sp macro="" textlink="">
      <xdr:nvSpPr>
        <xdr:cNvPr id="32" name="Isosceles Triangle 65"/>
        <xdr:cNvSpPr/>
      </xdr:nvSpPr>
      <xdr:spPr>
        <a:xfrm rot="10800000">
          <a:off x="22344740" y="529442"/>
          <a:ext cx="517071" cy="321869"/>
        </a:xfrm>
        <a:prstGeom prst="triangle">
          <a:avLst/>
        </a:prstGeom>
        <a:solidFill>
          <a:srgbClr val="207620"/>
        </a:solidFill>
        <a:ln>
          <a:solidFill>
            <a:srgbClr val="20762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8</xdr:col>
      <xdr:colOff>565316</xdr:colOff>
      <xdr:row>0</xdr:row>
      <xdr:rowOff>225136</xdr:rowOff>
    </xdr:from>
    <xdr:ext cx="1253094" cy="338345"/>
    <xdr:sp macro="" textlink="">
      <xdr:nvSpPr>
        <xdr:cNvPr id="33" name="TextBox 32"/>
        <xdr:cNvSpPr txBox="1"/>
      </xdr:nvSpPr>
      <xdr:spPr>
        <a:xfrm>
          <a:off x="19386716" y="225136"/>
          <a:ext cx="1253094" cy="338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Closed Alpha</a:t>
          </a:r>
          <a:endParaRPr lang="ru-RU" sz="1600" b="1"/>
        </a:p>
      </xdr:txBody>
    </xdr:sp>
    <xdr:clientData/>
  </xdr:oneCellAnchor>
  <xdr:oneCellAnchor>
    <xdr:from>
      <xdr:col>10</xdr:col>
      <xdr:colOff>669474</xdr:colOff>
      <xdr:row>0</xdr:row>
      <xdr:rowOff>234042</xdr:rowOff>
    </xdr:from>
    <xdr:ext cx="1084015" cy="342786"/>
    <xdr:sp macro="" textlink="">
      <xdr:nvSpPr>
        <xdr:cNvPr id="34" name="TextBox 33"/>
        <xdr:cNvSpPr txBox="1"/>
      </xdr:nvSpPr>
      <xdr:spPr>
        <a:xfrm>
          <a:off x="22018174" y="234042"/>
          <a:ext cx="108401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Open Beta</a:t>
          </a:r>
          <a:endParaRPr lang="ru-RU" sz="1600" b="1"/>
        </a:p>
      </xdr:txBody>
    </xdr:sp>
    <xdr:clientData/>
  </xdr:oneCellAnchor>
  <xdr:twoCellAnchor>
    <xdr:from>
      <xdr:col>5</xdr:col>
      <xdr:colOff>18410</xdr:colOff>
      <xdr:row>5</xdr:row>
      <xdr:rowOff>122464</xdr:rowOff>
    </xdr:from>
    <xdr:to>
      <xdr:col>8</xdr:col>
      <xdr:colOff>13607</xdr:colOff>
      <xdr:row>5</xdr:row>
      <xdr:rowOff>128067</xdr:rowOff>
    </xdr:to>
    <xdr:cxnSp macro="">
      <xdr:nvCxnSpPr>
        <xdr:cNvPr id="35" name="Straight Connector 38"/>
        <xdr:cNvCxnSpPr/>
      </xdr:nvCxnSpPr>
      <xdr:spPr>
        <a:xfrm flipV="1">
          <a:off x="15067910" y="2052864"/>
          <a:ext cx="3767097" cy="5603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1090028</xdr:colOff>
      <xdr:row>8</xdr:row>
      <xdr:rowOff>138546</xdr:rowOff>
    </xdr:from>
    <xdr:to>
      <xdr:col>10</xdr:col>
      <xdr:colOff>17319</xdr:colOff>
      <xdr:row>8</xdr:row>
      <xdr:rowOff>144005</xdr:rowOff>
    </xdr:to>
    <xdr:cxnSp macro="">
      <xdr:nvCxnSpPr>
        <xdr:cNvPr id="36" name="Straight Connector 29"/>
        <xdr:cNvCxnSpPr/>
      </xdr:nvCxnSpPr>
      <xdr:spPr>
        <a:xfrm flipV="1">
          <a:off x="19911428" y="2754746"/>
          <a:ext cx="1454591" cy="5459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1086170</xdr:colOff>
      <xdr:row>14</xdr:row>
      <xdr:rowOff>103255</xdr:rowOff>
    </xdr:from>
    <xdr:to>
      <xdr:col>9</xdr:col>
      <xdr:colOff>1088571</xdr:colOff>
      <xdr:row>14</xdr:row>
      <xdr:rowOff>108857</xdr:rowOff>
    </xdr:to>
    <xdr:cxnSp macro="">
      <xdr:nvCxnSpPr>
        <xdr:cNvPr id="37" name="Straight Connector 29"/>
        <xdr:cNvCxnSpPr/>
      </xdr:nvCxnSpPr>
      <xdr:spPr>
        <a:xfrm>
          <a:off x="19907570" y="4408555"/>
          <a:ext cx="1272401" cy="5602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1091045</xdr:colOff>
      <xdr:row>31</xdr:row>
      <xdr:rowOff>160812</xdr:rowOff>
    </xdr:from>
    <xdr:to>
      <xdr:col>10</xdr:col>
      <xdr:colOff>1160318</xdr:colOff>
      <xdr:row>31</xdr:row>
      <xdr:rowOff>174418</xdr:rowOff>
    </xdr:to>
    <xdr:cxnSp macro="">
      <xdr:nvCxnSpPr>
        <xdr:cNvPr id="38" name="Straight Connector 29"/>
        <xdr:cNvCxnSpPr/>
      </xdr:nvCxnSpPr>
      <xdr:spPr>
        <a:xfrm flipV="1">
          <a:off x="19912445" y="9114312"/>
          <a:ext cx="2596573" cy="13606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155864</xdr:rowOff>
    </xdr:from>
    <xdr:to>
      <xdr:col>6</xdr:col>
      <xdr:colOff>34636</xdr:colOff>
      <xdr:row>13</xdr:row>
      <xdr:rowOff>155864</xdr:rowOff>
    </xdr:to>
    <xdr:cxnSp macro="">
      <xdr:nvCxnSpPr>
        <xdr:cNvPr id="39" name="Straight Connector 38"/>
        <xdr:cNvCxnSpPr/>
      </xdr:nvCxnSpPr>
      <xdr:spPr>
        <a:xfrm>
          <a:off x="15049500" y="4232564"/>
          <a:ext cx="1241136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8644</xdr:colOff>
      <xdr:row>12</xdr:row>
      <xdr:rowOff>255175</xdr:rowOff>
    </xdr:from>
    <xdr:to>
      <xdr:col>9</xdr:col>
      <xdr:colOff>0</xdr:colOff>
      <xdr:row>12</xdr:row>
      <xdr:rowOff>258536</xdr:rowOff>
    </xdr:to>
    <xdr:cxnSp macro="">
      <xdr:nvCxnSpPr>
        <xdr:cNvPr id="40" name="Straight Connector 38"/>
        <xdr:cNvCxnSpPr/>
      </xdr:nvCxnSpPr>
      <xdr:spPr>
        <a:xfrm>
          <a:off x="15058144" y="3785775"/>
          <a:ext cx="5033256" cy="3361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1113386</xdr:colOff>
      <xdr:row>12</xdr:row>
      <xdr:rowOff>239327</xdr:rowOff>
    </xdr:from>
    <xdr:to>
      <xdr:col>9</xdr:col>
      <xdr:colOff>1088572</xdr:colOff>
      <xdr:row>12</xdr:row>
      <xdr:rowOff>244929</xdr:rowOff>
    </xdr:to>
    <xdr:cxnSp macro="">
      <xdr:nvCxnSpPr>
        <xdr:cNvPr id="41" name="Straight Connector 29"/>
        <xdr:cNvCxnSpPr/>
      </xdr:nvCxnSpPr>
      <xdr:spPr>
        <a:xfrm>
          <a:off x="19934786" y="3769927"/>
          <a:ext cx="1245186" cy="5602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108857</xdr:rowOff>
    </xdr:from>
    <xdr:to>
      <xdr:col>8</xdr:col>
      <xdr:colOff>1102179</xdr:colOff>
      <xdr:row>28</xdr:row>
      <xdr:rowOff>108857</xdr:rowOff>
    </xdr:to>
    <xdr:cxnSp macro="">
      <xdr:nvCxnSpPr>
        <xdr:cNvPr id="42" name="Straight Connector 29"/>
        <xdr:cNvCxnSpPr/>
      </xdr:nvCxnSpPr>
      <xdr:spPr>
        <a:xfrm>
          <a:off x="18821400" y="8186057"/>
          <a:ext cx="1102179" cy="0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3125</xdr:colOff>
      <xdr:row>37</xdr:row>
      <xdr:rowOff>170126</xdr:rowOff>
    </xdr:from>
    <xdr:to>
      <xdr:col>8</xdr:col>
      <xdr:colOff>17319</xdr:colOff>
      <xdr:row>37</xdr:row>
      <xdr:rowOff>184696</xdr:rowOff>
    </xdr:to>
    <xdr:cxnSp macro="">
      <xdr:nvCxnSpPr>
        <xdr:cNvPr id="43" name="Straight Connector 38"/>
        <xdr:cNvCxnSpPr/>
      </xdr:nvCxnSpPr>
      <xdr:spPr>
        <a:xfrm flipV="1">
          <a:off x="15052625" y="10876226"/>
          <a:ext cx="3786094" cy="1457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3531</xdr:colOff>
      <xdr:row>28</xdr:row>
      <xdr:rowOff>108699</xdr:rowOff>
    </xdr:from>
    <xdr:to>
      <xdr:col>8</xdr:col>
      <xdr:colOff>11206</xdr:colOff>
      <xdr:row>28</xdr:row>
      <xdr:rowOff>112058</xdr:rowOff>
    </xdr:to>
    <xdr:cxnSp macro="">
      <xdr:nvCxnSpPr>
        <xdr:cNvPr id="44" name="Straight Connector 38"/>
        <xdr:cNvCxnSpPr/>
      </xdr:nvCxnSpPr>
      <xdr:spPr>
        <a:xfrm>
          <a:off x="16259531" y="8185899"/>
          <a:ext cx="2573075" cy="3359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21651</xdr:colOff>
      <xdr:row>31</xdr:row>
      <xdr:rowOff>180665</xdr:rowOff>
    </xdr:from>
    <xdr:to>
      <xdr:col>9</xdr:col>
      <xdr:colOff>17319</xdr:colOff>
      <xdr:row>31</xdr:row>
      <xdr:rowOff>188027</xdr:rowOff>
    </xdr:to>
    <xdr:cxnSp macro="">
      <xdr:nvCxnSpPr>
        <xdr:cNvPr id="45" name="Straight Connector 38"/>
        <xdr:cNvCxnSpPr/>
      </xdr:nvCxnSpPr>
      <xdr:spPr>
        <a:xfrm>
          <a:off x="15071151" y="9134165"/>
          <a:ext cx="5037568" cy="7362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69269</xdr:colOff>
      <xdr:row>4</xdr:row>
      <xdr:rowOff>189183</xdr:rowOff>
    </xdr:from>
    <xdr:to>
      <xdr:col>49</xdr:col>
      <xdr:colOff>190500</xdr:colOff>
      <xdr:row>21</xdr:row>
      <xdr:rowOff>173182</xdr:rowOff>
    </xdr:to>
    <xdr:grpSp>
      <xdr:nvGrpSpPr>
        <xdr:cNvPr id="46" name="Группа 45"/>
        <xdr:cNvGrpSpPr/>
      </xdr:nvGrpSpPr>
      <xdr:grpSpPr>
        <a:xfrm>
          <a:off x="35235569" y="2303733"/>
          <a:ext cx="15704131" cy="5279899"/>
          <a:chOff x="26741749" y="6041574"/>
          <a:chExt cx="6442361" cy="4177395"/>
        </a:xfrm>
        <a:solidFill>
          <a:schemeClr val="accent6">
            <a:lumMod val="60000"/>
            <a:lumOff val="40000"/>
          </a:schemeClr>
        </a:solidFill>
      </xdr:grpSpPr>
      <xdr:grpSp>
        <xdr:nvGrpSpPr>
          <xdr:cNvPr id="47" name="Группа 46"/>
          <xdr:cNvGrpSpPr/>
        </xdr:nvGrpSpPr>
        <xdr:grpSpPr>
          <a:xfrm>
            <a:off x="26741749" y="6041574"/>
            <a:ext cx="6442361" cy="4177395"/>
            <a:chOff x="26256840" y="7530936"/>
            <a:chExt cx="6442361" cy="4177395"/>
          </a:xfrm>
          <a:grpFill/>
        </xdr:grpSpPr>
        <xdr:grpSp>
          <xdr:nvGrpSpPr>
            <xdr:cNvPr id="49" name="Группа 48"/>
            <xdr:cNvGrpSpPr/>
          </xdr:nvGrpSpPr>
          <xdr:grpSpPr>
            <a:xfrm>
              <a:off x="26256840" y="7530936"/>
              <a:ext cx="6442361" cy="4177395"/>
              <a:chOff x="15580179" y="1673679"/>
              <a:chExt cx="6490606" cy="3265715"/>
            </a:xfrm>
            <a:grpFill/>
          </xdr:grpSpPr>
          <xdr:sp macro="" textlink="">
            <xdr:nvSpPr>
              <xdr:cNvPr id="51" name="TextBox 50"/>
              <xdr:cNvSpPr txBox="1"/>
            </xdr:nvSpPr>
            <xdr:spPr>
              <a:xfrm>
                <a:off x="15580179" y="1673679"/>
                <a:ext cx="6490606" cy="3265715"/>
              </a:xfrm>
              <a:prstGeom prst="rect">
                <a:avLst/>
              </a:prstGeom>
              <a:grp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600" b="1"/>
                  <a:t>Legend</a:t>
                </a:r>
              </a:p>
              <a:p>
                <a:endParaRPr lang="en-US" sz="1600" b="1"/>
              </a:p>
              <a:p>
                <a:r>
                  <a:rPr lang="en-US" sz="1600" b="1"/>
                  <a:t>	</a:t>
                </a:r>
                <a:r>
                  <a:rPr lang="en-US" sz="1600" b="1" baseline="0"/>
                  <a:t> 	R&amp;D</a:t>
                </a:r>
                <a:endParaRPr lang="ru-RU" sz="1600" b="1" baseline="0"/>
              </a:p>
              <a:p>
                <a:endParaRPr lang="ru-RU" sz="1600" b="1" baseline="0"/>
              </a:p>
              <a:p>
                <a:r>
                  <a:rPr lang="ru-RU" sz="1600" b="1" baseline="0"/>
                  <a:t>		</a:t>
                </a:r>
                <a:r>
                  <a:rPr lang="en-US" sz="1600" b="1" baseline="0"/>
                  <a:t>Outsourced</a:t>
                </a:r>
                <a:endParaRPr lang="ru-RU" sz="1600" b="1" baseline="0"/>
              </a:p>
              <a:p>
                <a:endParaRPr lang="ru-RU" sz="1600" b="1" baseline="0"/>
              </a:p>
              <a:p>
                <a:r>
                  <a:rPr lang="ru-RU" sz="1600" b="1" baseline="0"/>
                  <a:t>		</a:t>
                </a:r>
                <a:r>
                  <a:rPr lang="en-US" sz="1600" b="1" baseline="0"/>
                  <a:t>Inhouse development</a:t>
                </a:r>
                <a:endParaRPr lang="ru-RU" sz="1600" b="1" baseline="0"/>
              </a:p>
              <a:p>
                <a:endParaRPr lang="ru-RU" sz="1600" b="1" baseline="0"/>
              </a:p>
              <a:p>
                <a:r>
                  <a:rPr lang="ru-RU" sz="1600" b="1" baseline="0"/>
                  <a:t>		</a:t>
                </a:r>
                <a:r>
                  <a:rPr lang="en-US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Outsourced testing and bug-fixing</a:t>
                </a:r>
                <a:endParaRPr lang="ru-RU" sz="1600" b="1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ru-RU" sz="1600" b="1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r>
                  <a:rPr lang="ru-RU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		</a:t>
                </a:r>
                <a:r>
                  <a:rPr lang="en-US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Improvements/optimisation/bugfixing</a:t>
                </a:r>
                <a:endParaRPr lang="ru-RU" sz="1600" b="1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ru-RU" sz="1600" b="1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r>
                  <a:rPr lang="ru-RU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		</a:t>
                </a:r>
                <a:r>
                  <a:rPr lang="en-US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Inhouse module testing/buf-fixing</a:t>
                </a:r>
              </a:p>
              <a:p>
                <a:endParaRPr lang="en-US" sz="1600" b="1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r>
                  <a:rPr lang="en-US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		Inhouse and</a:t>
                </a:r>
                <a:r>
                  <a:rPr lang="ru-RU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sz="1600" b="1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outsourced integration and system testing</a:t>
                </a:r>
                <a:endParaRPr lang="ru-RU" sz="1600" b="1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52" name="Straight Connector 38"/>
              <xdr:cNvCxnSpPr/>
            </xdr:nvCxnSpPr>
            <xdr:spPr>
              <a:xfrm flipV="1">
                <a:off x="15726632" y="2190079"/>
                <a:ext cx="375394" cy="1493"/>
              </a:xfrm>
              <a:prstGeom prst="line">
                <a:avLst/>
              </a:prstGeom>
              <a:grpFill/>
              <a:ln w="31750">
                <a:solidFill>
                  <a:schemeClr val="accent1"/>
                </a:solidFill>
                <a:headEnd type="oval" w="med" len="med"/>
                <a:tailEnd type="diamond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3" name="Straight Connector 38"/>
              <xdr:cNvCxnSpPr/>
            </xdr:nvCxnSpPr>
            <xdr:spPr>
              <a:xfrm>
                <a:off x="15740465" y="2591498"/>
                <a:ext cx="344728" cy="4740"/>
              </a:xfrm>
              <a:prstGeom prst="line">
                <a:avLst/>
              </a:prstGeom>
              <a:grpFill/>
              <a:ln w="31750">
                <a:solidFill>
                  <a:srgbClr val="009E47"/>
                </a:solidFill>
                <a:headEnd type="oval" w="med" len="med"/>
                <a:tailEnd type="diamond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" name="Straight Connector 38"/>
              <xdr:cNvCxnSpPr/>
            </xdr:nvCxnSpPr>
            <xdr:spPr>
              <a:xfrm flipV="1">
                <a:off x="15749106" y="2961782"/>
                <a:ext cx="361337" cy="1942"/>
              </a:xfrm>
              <a:prstGeom prst="line">
                <a:avLst/>
              </a:prstGeom>
              <a:grpFill/>
              <a:ln w="31750">
                <a:solidFill>
                  <a:srgbClr val="C00000"/>
                </a:solidFill>
                <a:headEnd type="oval" w="med" len="med"/>
                <a:tailEnd type="diamond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" name="Straight Connector 29"/>
              <xdr:cNvCxnSpPr/>
            </xdr:nvCxnSpPr>
            <xdr:spPr>
              <a:xfrm flipV="1">
                <a:off x="15721933" y="3381480"/>
                <a:ext cx="380093" cy="11539"/>
              </a:xfrm>
              <a:prstGeom prst="line">
                <a:avLst/>
              </a:prstGeom>
              <a:grpFill/>
              <a:ln w="31750">
                <a:solidFill>
                  <a:srgbClr val="009E47"/>
                </a:solidFill>
                <a:prstDash val="dash"/>
                <a:headEnd type="none" w="med" len="med"/>
                <a:tailEnd type="diamond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Straight Arrow Connector 84"/>
              <xdr:cNvCxnSpPr/>
            </xdr:nvCxnSpPr>
            <xdr:spPr>
              <a:xfrm flipV="1">
                <a:off x="15761702" y="3747022"/>
                <a:ext cx="416076" cy="7220"/>
              </a:xfrm>
              <a:prstGeom prst="straightConnector1">
                <a:avLst/>
              </a:prstGeom>
              <a:grpFill/>
              <a:ln w="38100">
                <a:solidFill>
                  <a:srgbClr val="C00000"/>
                </a:solidFill>
                <a:headEnd type="oval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0" name="Straight Connector 29"/>
            <xdr:cNvCxnSpPr/>
          </xdr:nvCxnSpPr>
          <xdr:spPr>
            <a:xfrm flipV="1">
              <a:off x="26468087" y="10702635"/>
              <a:ext cx="323430" cy="2398"/>
            </a:xfrm>
            <a:prstGeom prst="line">
              <a:avLst/>
            </a:prstGeom>
            <a:grpFill/>
            <a:ln w="31750">
              <a:solidFill>
                <a:srgbClr val="C00000"/>
              </a:solidFill>
              <a:prstDash val="dash"/>
              <a:headEnd type="none" w="med" len="med"/>
              <a:tailEnd type="diamond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8" name="Straight Connector 29"/>
          <xdr:cNvCxnSpPr/>
        </xdr:nvCxnSpPr>
        <xdr:spPr>
          <a:xfrm flipV="1">
            <a:off x="26914356" y="9646228"/>
            <a:ext cx="470675" cy="14189"/>
          </a:xfrm>
          <a:prstGeom prst="line">
            <a:avLst/>
          </a:prstGeom>
          <a:grpFill/>
          <a:ln w="31750">
            <a:solidFill>
              <a:schemeClr val="bg2">
                <a:lumMod val="10000"/>
              </a:schemeClr>
            </a:solidFill>
            <a:prstDash val="dash"/>
            <a:headEnd type="none" w="med" len="med"/>
            <a:tailEnd type="diamond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1095731</xdr:colOff>
      <xdr:row>37</xdr:row>
      <xdr:rowOff>173182</xdr:rowOff>
    </xdr:from>
    <xdr:to>
      <xdr:col>9</xdr:col>
      <xdr:colOff>17318</xdr:colOff>
      <xdr:row>37</xdr:row>
      <xdr:rowOff>175577</xdr:rowOff>
    </xdr:to>
    <xdr:cxnSp macro="">
      <xdr:nvCxnSpPr>
        <xdr:cNvPr id="57" name="Straight Connector 29"/>
        <xdr:cNvCxnSpPr/>
      </xdr:nvCxnSpPr>
      <xdr:spPr>
        <a:xfrm flipV="1">
          <a:off x="18647131" y="10879282"/>
          <a:ext cx="1461587" cy="2395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21868</xdr:colOff>
      <xdr:row>24</xdr:row>
      <xdr:rowOff>155456</xdr:rowOff>
    </xdr:from>
    <xdr:to>
      <xdr:col>5</xdr:col>
      <xdr:colOff>13854</xdr:colOff>
      <xdr:row>24</xdr:row>
      <xdr:rowOff>156577</xdr:rowOff>
    </xdr:to>
    <xdr:cxnSp macro="">
      <xdr:nvCxnSpPr>
        <xdr:cNvPr id="58" name="Straight Connector 38"/>
        <xdr:cNvCxnSpPr/>
      </xdr:nvCxnSpPr>
      <xdr:spPr>
        <a:xfrm flipV="1">
          <a:off x="13902968" y="7064256"/>
          <a:ext cx="1160386" cy="112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17318</xdr:colOff>
      <xdr:row>17</xdr:row>
      <xdr:rowOff>155864</xdr:rowOff>
    </xdr:from>
    <xdr:to>
      <xdr:col>11</xdr:col>
      <xdr:colOff>0</xdr:colOff>
      <xdr:row>17</xdr:row>
      <xdr:rowOff>155864</xdr:rowOff>
    </xdr:to>
    <xdr:cxnSp macro="">
      <xdr:nvCxnSpPr>
        <xdr:cNvPr id="59" name="Straight Connector 38"/>
        <xdr:cNvCxnSpPr/>
      </xdr:nvCxnSpPr>
      <xdr:spPr>
        <a:xfrm>
          <a:off x="20108718" y="5146964"/>
          <a:ext cx="2573482" cy="0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151501</xdr:rowOff>
    </xdr:from>
    <xdr:to>
      <xdr:col>8</xdr:col>
      <xdr:colOff>1107125</xdr:colOff>
      <xdr:row>17</xdr:row>
      <xdr:rowOff>155864</xdr:rowOff>
    </xdr:to>
    <xdr:cxnSp macro="">
      <xdr:nvCxnSpPr>
        <xdr:cNvPr id="60" name="Straight Connector 38"/>
        <xdr:cNvCxnSpPr/>
      </xdr:nvCxnSpPr>
      <xdr:spPr>
        <a:xfrm flipV="1">
          <a:off x="18821400" y="5142601"/>
          <a:ext cx="1107125" cy="4363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1039090</xdr:colOff>
      <xdr:row>15</xdr:row>
      <xdr:rowOff>86591</xdr:rowOff>
    </xdr:from>
    <xdr:to>
      <xdr:col>14</xdr:col>
      <xdr:colOff>97270</xdr:colOff>
      <xdr:row>15</xdr:row>
      <xdr:rowOff>219941</xdr:rowOff>
    </xdr:to>
    <xdr:sp macro="" textlink="">
      <xdr:nvSpPr>
        <xdr:cNvPr id="61" name="Isosceles Triangle 60"/>
        <xdr:cNvSpPr/>
      </xdr:nvSpPr>
      <xdr:spPr>
        <a:xfrm rot="10800000">
          <a:off x="26121590" y="4620491"/>
          <a:ext cx="315480" cy="13335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twoCellAnchor>
    <xdr:from>
      <xdr:col>12</xdr:col>
      <xdr:colOff>987137</xdr:colOff>
      <xdr:row>32</xdr:row>
      <xdr:rowOff>103911</xdr:rowOff>
    </xdr:from>
    <xdr:to>
      <xdr:col>13</xdr:col>
      <xdr:colOff>62635</xdr:colOff>
      <xdr:row>32</xdr:row>
      <xdr:rowOff>237261</xdr:rowOff>
    </xdr:to>
    <xdr:sp macro="" textlink="">
      <xdr:nvSpPr>
        <xdr:cNvPr id="62" name="Isosceles Triangle 60"/>
        <xdr:cNvSpPr/>
      </xdr:nvSpPr>
      <xdr:spPr>
        <a:xfrm rot="10800000">
          <a:off x="24850437" y="9349511"/>
          <a:ext cx="294698" cy="13335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twoCellAnchor>
    <xdr:from>
      <xdr:col>13</xdr:col>
      <xdr:colOff>1035627</xdr:colOff>
      <xdr:row>16</xdr:row>
      <xdr:rowOff>83128</xdr:rowOff>
    </xdr:from>
    <xdr:to>
      <xdr:col>14</xdr:col>
      <xdr:colOff>93807</xdr:colOff>
      <xdr:row>16</xdr:row>
      <xdr:rowOff>216478</xdr:rowOff>
    </xdr:to>
    <xdr:sp macro="" textlink="">
      <xdr:nvSpPr>
        <xdr:cNvPr id="63" name="Isosceles Triangle 60"/>
        <xdr:cNvSpPr/>
      </xdr:nvSpPr>
      <xdr:spPr>
        <a:xfrm rot="10800000">
          <a:off x="26118127" y="4845628"/>
          <a:ext cx="315480" cy="13335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twoCellAnchor>
    <xdr:from>
      <xdr:col>12</xdr:col>
      <xdr:colOff>894604</xdr:colOff>
      <xdr:row>0</xdr:row>
      <xdr:rowOff>529442</xdr:rowOff>
    </xdr:from>
    <xdr:to>
      <xdr:col>13</xdr:col>
      <xdr:colOff>182085</xdr:colOff>
      <xdr:row>0</xdr:row>
      <xdr:rowOff>851311</xdr:rowOff>
    </xdr:to>
    <xdr:sp macro="" textlink="">
      <xdr:nvSpPr>
        <xdr:cNvPr id="64" name="Isosceles Triangle 65"/>
        <xdr:cNvSpPr/>
      </xdr:nvSpPr>
      <xdr:spPr>
        <a:xfrm rot="10800000">
          <a:off x="24757904" y="529442"/>
          <a:ext cx="506681" cy="321869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12</xdr:col>
      <xdr:colOff>302327</xdr:colOff>
      <xdr:row>0</xdr:row>
      <xdr:rowOff>213260</xdr:rowOff>
    </xdr:from>
    <xdr:ext cx="1733616" cy="342786"/>
    <xdr:sp macro="" textlink="">
      <xdr:nvSpPr>
        <xdr:cNvPr id="65" name="TextBox 64"/>
        <xdr:cNvSpPr txBox="1"/>
      </xdr:nvSpPr>
      <xdr:spPr>
        <a:xfrm>
          <a:off x="24165627" y="213260"/>
          <a:ext cx="173361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Release candidate</a:t>
          </a:r>
          <a:endParaRPr lang="ru-RU" sz="1600" b="1"/>
        </a:p>
      </xdr:txBody>
    </xdr:sp>
    <xdr:clientData/>
  </xdr:oneCellAnchor>
  <xdr:twoCellAnchor>
    <xdr:from>
      <xdr:col>14</xdr:col>
      <xdr:colOff>925778</xdr:colOff>
      <xdr:row>0</xdr:row>
      <xdr:rowOff>560614</xdr:rowOff>
    </xdr:from>
    <xdr:to>
      <xdr:col>15</xdr:col>
      <xdr:colOff>178622</xdr:colOff>
      <xdr:row>0</xdr:row>
      <xdr:rowOff>882483</xdr:rowOff>
    </xdr:to>
    <xdr:sp macro="" textlink="">
      <xdr:nvSpPr>
        <xdr:cNvPr id="66" name="Isosceles Triangle 65"/>
        <xdr:cNvSpPr/>
      </xdr:nvSpPr>
      <xdr:spPr>
        <a:xfrm rot="10800000">
          <a:off x="27265578" y="560614"/>
          <a:ext cx="510144" cy="321869"/>
        </a:xfrm>
        <a:prstGeom prst="triangl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oneCellAnchor>
    <xdr:from>
      <xdr:col>14</xdr:col>
      <xdr:colOff>801091</xdr:colOff>
      <xdr:row>0</xdr:row>
      <xdr:rowOff>209796</xdr:rowOff>
    </xdr:from>
    <xdr:ext cx="581121" cy="342786"/>
    <xdr:sp macro="" textlink="">
      <xdr:nvSpPr>
        <xdr:cNvPr id="67" name="TextBox 66"/>
        <xdr:cNvSpPr txBox="1"/>
      </xdr:nvSpPr>
      <xdr:spPr>
        <a:xfrm>
          <a:off x="27140891" y="209796"/>
          <a:ext cx="5811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RTM</a:t>
          </a:r>
          <a:endParaRPr lang="ru-RU" sz="1600" b="1"/>
        </a:p>
      </xdr:txBody>
    </xdr:sp>
    <xdr:clientData/>
  </xdr:oneCellAnchor>
  <xdr:twoCellAnchor>
    <xdr:from>
      <xdr:col>11</xdr:col>
      <xdr:colOff>34636</xdr:colOff>
      <xdr:row>2</xdr:row>
      <xdr:rowOff>121227</xdr:rowOff>
    </xdr:from>
    <xdr:to>
      <xdr:col>11</xdr:col>
      <xdr:colOff>675409</xdr:colOff>
      <xdr:row>17</xdr:row>
      <xdr:rowOff>277091</xdr:rowOff>
    </xdr:to>
    <xdr:sp macro="" textlink="">
      <xdr:nvSpPr>
        <xdr:cNvPr id="68" name="Правая фигурная скобка 297"/>
        <xdr:cNvSpPr/>
      </xdr:nvSpPr>
      <xdr:spPr>
        <a:xfrm>
          <a:off x="22716836" y="1353127"/>
          <a:ext cx="640773" cy="3864264"/>
        </a:xfrm>
        <a:prstGeom prst="rightBrace">
          <a:avLst/>
        </a:prstGeom>
        <a:ln w="31750">
          <a:solidFill>
            <a:srgbClr val="009E47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92D050"/>
            </a:solidFill>
          </a:endParaRPr>
        </a:p>
      </xdr:txBody>
    </xdr:sp>
    <xdr:clientData/>
  </xdr:twoCellAnchor>
  <xdr:twoCellAnchor>
    <xdr:from>
      <xdr:col>11</xdr:col>
      <xdr:colOff>491021</xdr:colOff>
      <xdr:row>10</xdr:row>
      <xdr:rowOff>221062</xdr:rowOff>
    </xdr:from>
    <xdr:to>
      <xdr:col>15</xdr:col>
      <xdr:colOff>51955</xdr:colOff>
      <xdr:row>10</xdr:row>
      <xdr:rowOff>225137</xdr:rowOff>
    </xdr:to>
    <xdr:cxnSp macro="">
      <xdr:nvCxnSpPr>
        <xdr:cNvPr id="69" name="Straight Arrow Connector 84"/>
        <xdr:cNvCxnSpPr/>
      </xdr:nvCxnSpPr>
      <xdr:spPr>
        <a:xfrm>
          <a:off x="23173221" y="3294462"/>
          <a:ext cx="4475834" cy="4075"/>
        </a:xfrm>
        <a:prstGeom prst="straightConnector1">
          <a:avLst/>
        </a:prstGeom>
        <a:ln w="3175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31172</xdr:colOff>
      <xdr:row>17</xdr:row>
      <xdr:rowOff>233796</xdr:rowOff>
    </xdr:from>
    <xdr:to>
      <xdr:col>11</xdr:col>
      <xdr:colOff>671945</xdr:colOff>
      <xdr:row>35</xdr:row>
      <xdr:rowOff>0</xdr:rowOff>
    </xdr:to>
    <xdr:sp macro="" textlink="">
      <xdr:nvSpPr>
        <xdr:cNvPr id="70" name="Правая фигурная скобка 300"/>
        <xdr:cNvSpPr/>
      </xdr:nvSpPr>
      <xdr:spPr>
        <a:xfrm>
          <a:off x="22713372" y="5224896"/>
          <a:ext cx="640773" cy="4897004"/>
        </a:xfrm>
        <a:prstGeom prst="rightBrace">
          <a:avLst/>
        </a:prstGeom>
        <a:ln w="31750">
          <a:solidFill>
            <a:srgbClr val="0070C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556829</xdr:colOff>
      <xdr:row>26</xdr:row>
      <xdr:rowOff>165643</xdr:rowOff>
    </xdr:from>
    <xdr:to>
      <xdr:col>15</xdr:col>
      <xdr:colOff>117763</xdr:colOff>
      <xdr:row>26</xdr:row>
      <xdr:rowOff>169718</xdr:rowOff>
    </xdr:to>
    <xdr:cxnSp macro="">
      <xdr:nvCxnSpPr>
        <xdr:cNvPr id="71" name="Straight Arrow Connector 84"/>
        <xdr:cNvCxnSpPr/>
      </xdr:nvCxnSpPr>
      <xdr:spPr>
        <a:xfrm>
          <a:off x="23239029" y="7658643"/>
          <a:ext cx="4475834" cy="4075"/>
        </a:xfrm>
        <a:prstGeom prst="straightConnector1">
          <a:avLst/>
        </a:prstGeom>
        <a:ln w="31750">
          <a:solidFill>
            <a:srgbClr val="C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519546</xdr:colOff>
      <xdr:row>8</xdr:row>
      <xdr:rowOff>121227</xdr:rowOff>
    </xdr:from>
    <xdr:to>
      <xdr:col>15</xdr:col>
      <xdr:colOff>432955</xdr:colOff>
      <xdr:row>10</xdr:row>
      <xdr:rowOff>34635</xdr:rowOff>
    </xdr:to>
    <xdr:sp macro="" textlink="">
      <xdr:nvSpPr>
        <xdr:cNvPr id="72" name="TextBox 71"/>
        <xdr:cNvSpPr txBox="1"/>
      </xdr:nvSpPr>
      <xdr:spPr>
        <a:xfrm>
          <a:off x="23201746" y="2737427"/>
          <a:ext cx="4828309" cy="37060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Improvements</a:t>
          </a:r>
          <a:r>
            <a:rPr lang="ru-RU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optimisation/bug-fixing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11</xdr:col>
      <xdr:colOff>602673</xdr:colOff>
      <xdr:row>24</xdr:row>
      <xdr:rowOff>34636</xdr:rowOff>
    </xdr:from>
    <xdr:to>
      <xdr:col>15</xdr:col>
      <xdr:colOff>516082</xdr:colOff>
      <xdr:row>25</xdr:row>
      <xdr:rowOff>169715</xdr:rowOff>
    </xdr:to>
    <xdr:sp macro="" textlink="">
      <xdr:nvSpPr>
        <xdr:cNvPr id="73" name="TextBox 72"/>
        <xdr:cNvSpPr txBox="1"/>
      </xdr:nvSpPr>
      <xdr:spPr>
        <a:xfrm>
          <a:off x="23284873" y="6943436"/>
          <a:ext cx="4828309" cy="42717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Improvements/optimisation/bug-fixing</a:t>
          </a:r>
        </a:p>
        <a:p>
          <a:endParaRPr lang="ru-RU" sz="1050"/>
        </a:p>
      </xdr:txBody>
    </xdr:sp>
    <xdr:clientData/>
  </xdr:twoCellAnchor>
  <xdr:twoCellAnchor>
    <xdr:from>
      <xdr:col>2</xdr:col>
      <xdr:colOff>10454408</xdr:colOff>
      <xdr:row>0</xdr:row>
      <xdr:rowOff>467591</xdr:rowOff>
    </xdr:from>
    <xdr:to>
      <xdr:col>3</xdr:col>
      <xdr:colOff>1070258</xdr:colOff>
      <xdr:row>0</xdr:row>
      <xdr:rowOff>881000</xdr:rowOff>
    </xdr:to>
    <xdr:sp macro="" textlink="">
      <xdr:nvSpPr>
        <xdr:cNvPr id="74" name="Isosceles Triangle 65"/>
        <xdr:cNvSpPr/>
      </xdr:nvSpPr>
      <xdr:spPr>
        <a:xfrm rot="10800000">
          <a:off x="11686308" y="467591"/>
          <a:ext cx="2058550" cy="413409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2</xdr:col>
      <xdr:colOff>6605896</xdr:colOff>
      <xdr:row>0</xdr:row>
      <xdr:rowOff>519546</xdr:rowOff>
    </xdr:from>
    <xdr:ext cx="2018557" cy="334881"/>
    <xdr:sp macro="" textlink="">
      <xdr:nvSpPr>
        <xdr:cNvPr id="75" name="TextBox 74"/>
        <xdr:cNvSpPr txBox="1"/>
      </xdr:nvSpPr>
      <xdr:spPr>
        <a:xfrm>
          <a:off x="7837796" y="519546"/>
          <a:ext cx="2018557" cy="3348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Pre-Alpha (prototype)</a:t>
          </a:r>
          <a:endParaRPr lang="ru-RU" sz="1600" b="1"/>
        </a:p>
      </xdr:txBody>
    </xdr:sp>
    <xdr:clientData/>
  </xdr:oneCellAnchor>
  <xdr:twoCellAnchor>
    <xdr:from>
      <xdr:col>11</xdr:col>
      <xdr:colOff>516083</xdr:colOff>
      <xdr:row>11</xdr:row>
      <xdr:rowOff>103909</xdr:rowOff>
    </xdr:from>
    <xdr:to>
      <xdr:col>12</xdr:col>
      <xdr:colOff>900546</xdr:colOff>
      <xdr:row>12</xdr:row>
      <xdr:rowOff>204353</xdr:rowOff>
    </xdr:to>
    <xdr:sp macro="" textlink="">
      <xdr:nvSpPr>
        <xdr:cNvPr id="76" name="TextBox 75"/>
        <xdr:cNvSpPr txBox="1"/>
      </xdr:nvSpPr>
      <xdr:spPr>
        <a:xfrm>
          <a:off x="23198283" y="3405909"/>
          <a:ext cx="1565563" cy="3290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Pentesting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11</xdr:col>
      <xdr:colOff>616530</xdr:colOff>
      <xdr:row>26</xdr:row>
      <xdr:rowOff>290946</xdr:rowOff>
    </xdr:from>
    <xdr:to>
      <xdr:col>12</xdr:col>
      <xdr:colOff>1000993</xdr:colOff>
      <xdr:row>28</xdr:row>
      <xdr:rowOff>45026</xdr:rowOff>
    </xdr:to>
    <xdr:sp macro="" textlink="">
      <xdr:nvSpPr>
        <xdr:cNvPr id="77" name="TextBox 76"/>
        <xdr:cNvSpPr txBox="1"/>
      </xdr:nvSpPr>
      <xdr:spPr>
        <a:xfrm>
          <a:off x="23298730" y="7783946"/>
          <a:ext cx="1565563" cy="3382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Cracking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11</xdr:col>
      <xdr:colOff>31172</xdr:colOff>
      <xdr:row>35</xdr:row>
      <xdr:rowOff>31174</xdr:rowOff>
    </xdr:from>
    <xdr:to>
      <xdr:col>11</xdr:col>
      <xdr:colOff>671945</xdr:colOff>
      <xdr:row>39</xdr:row>
      <xdr:rowOff>0</xdr:rowOff>
    </xdr:to>
    <xdr:sp macro="" textlink="">
      <xdr:nvSpPr>
        <xdr:cNvPr id="78" name="Правая фигурная скобка 315"/>
        <xdr:cNvSpPr/>
      </xdr:nvSpPr>
      <xdr:spPr>
        <a:xfrm>
          <a:off x="22713372" y="10153074"/>
          <a:ext cx="640773" cy="2458026"/>
        </a:xfrm>
        <a:prstGeom prst="rightBrace">
          <a:avLst/>
        </a:prstGeom>
        <a:ln w="31750">
          <a:solidFill>
            <a:srgbClr val="7030A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512619</xdr:colOff>
      <xdr:row>37</xdr:row>
      <xdr:rowOff>135082</xdr:rowOff>
    </xdr:from>
    <xdr:to>
      <xdr:col>15</xdr:col>
      <xdr:colOff>426028</xdr:colOff>
      <xdr:row>38</xdr:row>
      <xdr:rowOff>225136</xdr:rowOff>
    </xdr:to>
    <xdr:sp macro="" textlink="">
      <xdr:nvSpPr>
        <xdr:cNvPr id="79" name="TextBox 78"/>
        <xdr:cNvSpPr txBox="1"/>
      </xdr:nvSpPr>
      <xdr:spPr>
        <a:xfrm>
          <a:off x="23194819" y="10841182"/>
          <a:ext cx="4828309" cy="3567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Improvements/optimisation/bug-fixing</a:t>
          </a:r>
        </a:p>
        <a:p>
          <a:endParaRPr lang="ru-RU" sz="1050"/>
        </a:p>
      </xdr:txBody>
    </xdr:sp>
    <xdr:clientData/>
  </xdr:twoCellAnchor>
  <xdr:twoCellAnchor>
    <xdr:from>
      <xdr:col>8</xdr:col>
      <xdr:colOff>1102252</xdr:colOff>
      <xdr:row>26</xdr:row>
      <xdr:rowOff>155863</xdr:rowOff>
    </xdr:from>
    <xdr:to>
      <xdr:col>10</xdr:col>
      <xdr:colOff>17319</xdr:colOff>
      <xdr:row>26</xdr:row>
      <xdr:rowOff>157901</xdr:rowOff>
    </xdr:to>
    <xdr:cxnSp macro="">
      <xdr:nvCxnSpPr>
        <xdr:cNvPr id="80" name="Straight Connector 29"/>
        <xdr:cNvCxnSpPr/>
      </xdr:nvCxnSpPr>
      <xdr:spPr>
        <a:xfrm flipV="1">
          <a:off x="19923652" y="7648863"/>
          <a:ext cx="1442367" cy="2038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152807</xdr:rowOff>
    </xdr:from>
    <xdr:to>
      <xdr:col>9</xdr:col>
      <xdr:colOff>1</xdr:colOff>
      <xdr:row>26</xdr:row>
      <xdr:rowOff>155863</xdr:rowOff>
    </xdr:to>
    <xdr:cxnSp macro="">
      <xdr:nvCxnSpPr>
        <xdr:cNvPr id="81" name="Straight Connector 38"/>
        <xdr:cNvCxnSpPr/>
      </xdr:nvCxnSpPr>
      <xdr:spPr>
        <a:xfrm flipV="1">
          <a:off x="18821400" y="7645807"/>
          <a:ext cx="1270001" cy="305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25977</xdr:colOff>
      <xdr:row>38</xdr:row>
      <xdr:rowOff>773133</xdr:rowOff>
    </xdr:from>
    <xdr:to>
      <xdr:col>9</xdr:col>
      <xdr:colOff>25977</xdr:colOff>
      <xdr:row>38</xdr:row>
      <xdr:rowOff>773133</xdr:rowOff>
    </xdr:to>
    <xdr:cxnSp macro="">
      <xdr:nvCxnSpPr>
        <xdr:cNvPr id="82" name="Straight Connector 38"/>
        <xdr:cNvCxnSpPr/>
      </xdr:nvCxnSpPr>
      <xdr:spPr>
        <a:xfrm>
          <a:off x="18847377" y="11745933"/>
          <a:ext cx="1270000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39103</xdr:colOff>
      <xdr:row>38</xdr:row>
      <xdr:rowOff>759525</xdr:rowOff>
    </xdr:from>
    <xdr:to>
      <xdr:col>10</xdr:col>
      <xdr:colOff>12370</xdr:colOff>
      <xdr:row>38</xdr:row>
      <xdr:rowOff>760646</xdr:rowOff>
    </xdr:to>
    <xdr:cxnSp macro="">
      <xdr:nvCxnSpPr>
        <xdr:cNvPr id="83" name="Straight Connector 29"/>
        <xdr:cNvCxnSpPr/>
      </xdr:nvCxnSpPr>
      <xdr:spPr>
        <a:xfrm flipV="1">
          <a:off x="20130503" y="11732325"/>
          <a:ext cx="1230567" cy="1121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678056</xdr:colOff>
      <xdr:row>38</xdr:row>
      <xdr:rowOff>408099</xdr:rowOff>
    </xdr:from>
    <xdr:to>
      <xdr:col>15</xdr:col>
      <xdr:colOff>238990</xdr:colOff>
      <xdr:row>38</xdr:row>
      <xdr:rowOff>412174</xdr:rowOff>
    </xdr:to>
    <xdr:cxnSp macro="">
      <xdr:nvCxnSpPr>
        <xdr:cNvPr id="84" name="Straight Arrow Connector 84"/>
        <xdr:cNvCxnSpPr/>
      </xdr:nvCxnSpPr>
      <xdr:spPr>
        <a:xfrm>
          <a:off x="23360256" y="11380899"/>
          <a:ext cx="4475834" cy="4075"/>
        </a:xfrm>
        <a:prstGeom prst="straightConnector1">
          <a:avLst/>
        </a:prstGeom>
        <a:ln w="31750">
          <a:solidFill>
            <a:srgbClr val="C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155863</xdr:rowOff>
    </xdr:from>
    <xdr:to>
      <xdr:col>15</xdr:col>
      <xdr:colOff>0</xdr:colOff>
      <xdr:row>41</xdr:row>
      <xdr:rowOff>155863</xdr:rowOff>
    </xdr:to>
    <xdr:cxnSp macro="">
      <xdr:nvCxnSpPr>
        <xdr:cNvPr id="85" name="Straight Connector 38"/>
        <xdr:cNvCxnSpPr/>
      </xdr:nvCxnSpPr>
      <xdr:spPr>
        <a:xfrm>
          <a:off x="16256000" y="13795663"/>
          <a:ext cx="11341100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37762</xdr:colOff>
      <xdr:row>44</xdr:row>
      <xdr:rowOff>167378</xdr:rowOff>
    </xdr:from>
    <xdr:to>
      <xdr:col>14</xdr:col>
      <xdr:colOff>17318</xdr:colOff>
      <xdr:row>44</xdr:row>
      <xdr:rowOff>190500</xdr:rowOff>
    </xdr:to>
    <xdr:cxnSp macro="">
      <xdr:nvCxnSpPr>
        <xdr:cNvPr id="86" name="Straight Connector 38"/>
        <xdr:cNvCxnSpPr/>
      </xdr:nvCxnSpPr>
      <xdr:spPr>
        <a:xfrm>
          <a:off x="23901062" y="14696178"/>
          <a:ext cx="2456056" cy="23122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73740</xdr:colOff>
      <xdr:row>44</xdr:row>
      <xdr:rowOff>155863</xdr:rowOff>
    </xdr:from>
    <xdr:to>
      <xdr:col>15</xdr:col>
      <xdr:colOff>17319</xdr:colOff>
      <xdr:row>44</xdr:row>
      <xdr:rowOff>171829</xdr:rowOff>
    </xdr:to>
    <xdr:cxnSp macro="">
      <xdr:nvCxnSpPr>
        <xdr:cNvPr id="87" name="Straight Connector 29"/>
        <xdr:cNvCxnSpPr/>
      </xdr:nvCxnSpPr>
      <xdr:spPr>
        <a:xfrm flipV="1">
          <a:off x="26413540" y="14684663"/>
          <a:ext cx="1200879" cy="15966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16980</xdr:colOff>
      <xdr:row>46</xdr:row>
      <xdr:rowOff>173182</xdr:rowOff>
    </xdr:from>
    <xdr:to>
      <xdr:col>17</xdr:col>
      <xdr:colOff>0</xdr:colOff>
      <xdr:row>46</xdr:row>
      <xdr:rowOff>181232</xdr:rowOff>
    </xdr:to>
    <xdr:cxnSp macro="">
      <xdr:nvCxnSpPr>
        <xdr:cNvPr id="88" name="Straight Connector 38"/>
        <xdr:cNvCxnSpPr/>
      </xdr:nvCxnSpPr>
      <xdr:spPr>
        <a:xfrm flipV="1">
          <a:off x="25099480" y="15286182"/>
          <a:ext cx="5532920" cy="805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34636</xdr:colOff>
      <xdr:row>57</xdr:row>
      <xdr:rowOff>190500</xdr:rowOff>
    </xdr:from>
    <xdr:to>
      <xdr:col>12</xdr:col>
      <xdr:colOff>34637</xdr:colOff>
      <xdr:row>57</xdr:row>
      <xdr:rowOff>190500</xdr:rowOff>
    </xdr:to>
    <xdr:cxnSp macro="">
      <xdr:nvCxnSpPr>
        <xdr:cNvPr id="89" name="Straight Connector 38"/>
        <xdr:cNvCxnSpPr/>
      </xdr:nvCxnSpPr>
      <xdr:spPr>
        <a:xfrm>
          <a:off x="22716836" y="19189700"/>
          <a:ext cx="1181101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21867</xdr:colOff>
      <xdr:row>33</xdr:row>
      <xdr:rowOff>155456</xdr:rowOff>
    </xdr:from>
    <xdr:to>
      <xdr:col>5</xdr:col>
      <xdr:colOff>13853</xdr:colOff>
      <xdr:row>33</xdr:row>
      <xdr:rowOff>156577</xdr:rowOff>
    </xdr:to>
    <xdr:cxnSp macro="">
      <xdr:nvCxnSpPr>
        <xdr:cNvPr id="90" name="Straight Connector 38"/>
        <xdr:cNvCxnSpPr/>
      </xdr:nvCxnSpPr>
      <xdr:spPr>
        <a:xfrm flipV="1">
          <a:off x="13902967" y="9693156"/>
          <a:ext cx="1160386" cy="112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1084524</xdr:colOff>
      <xdr:row>33</xdr:row>
      <xdr:rowOff>141602</xdr:rowOff>
    </xdr:from>
    <xdr:to>
      <xdr:col>7</xdr:col>
      <xdr:colOff>1081876</xdr:colOff>
      <xdr:row>33</xdr:row>
      <xdr:rowOff>151127</xdr:rowOff>
    </xdr:to>
    <xdr:cxnSp macro="">
      <xdr:nvCxnSpPr>
        <xdr:cNvPr id="91" name="Straight Connector 29"/>
        <xdr:cNvCxnSpPr/>
      </xdr:nvCxnSpPr>
      <xdr:spPr>
        <a:xfrm flipV="1">
          <a:off x="17340524" y="9679302"/>
          <a:ext cx="1292752" cy="95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10662</xdr:colOff>
      <xdr:row>33</xdr:row>
      <xdr:rowOff>149448</xdr:rowOff>
    </xdr:from>
    <xdr:to>
      <xdr:col>7</xdr:col>
      <xdr:colOff>17318</xdr:colOff>
      <xdr:row>33</xdr:row>
      <xdr:rowOff>155864</xdr:rowOff>
    </xdr:to>
    <xdr:cxnSp macro="">
      <xdr:nvCxnSpPr>
        <xdr:cNvPr id="92" name="Straight Connector 38"/>
        <xdr:cNvCxnSpPr/>
      </xdr:nvCxnSpPr>
      <xdr:spPr>
        <a:xfrm>
          <a:off x="15060162" y="9687148"/>
          <a:ext cx="2508556" cy="641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16081</xdr:colOff>
      <xdr:row>44</xdr:row>
      <xdr:rowOff>196685</xdr:rowOff>
    </xdr:from>
    <xdr:to>
      <xdr:col>12</xdr:col>
      <xdr:colOff>50717</xdr:colOff>
      <xdr:row>44</xdr:row>
      <xdr:rowOff>196685</xdr:rowOff>
    </xdr:to>
    <xdr:cxnSp macro="">
      <xdr:nvCxnSpPr>
        <xdr:cNvPr id="93" name="Straight Connector 38"/>
        <xdr:cNvCxnSpPr/>
      </xdr:nvCxnSpPr>
      <xdr:spPr>
        <a:xfrm>
          <a:off x="22698281" y="14725485"/>
          <a:ext cx="1215736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29935</xdr:colOff>
      <xdr:row>46</xdr:row>
      <xdr:rowOff>173182</xdr:rowOff>
    </xdr:from>
    <xdr:to>
      <xdr:col>13</xdr:col>
      <xdr:colOff>17318</xdr:colOff>
      <xdr:row>46</xdr:row>
      <xdr:rowOff>175903</xdr:rowOff>
    </xdr:to>
    <xdr:cxnSp macro="">
      <xdr:nvCxnSpPr>
        <xdr:cNvPr id="94" name="Straight Connector 38"/>
        <xdr:cNvCxnSpPr/>
      </xdr:nvCxnSpPr>
      <xdr:spPr>
        <a:xfrm flipV="1">
          <a:off x="22712135" y="15286182"/>
          <a:ext cx="2387683" cy="272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1039092</xdr:colOff>
      <xdr:row>42</xdr:row>
      <xdr:rowOff>86593</xdr:rowOff>
    </xdr:from>
    <xdr:to>
      <xdr:col>9</xdr:col>
      <xdr:colOff>79954</xdr:colOff>
      <xdr:row>42</xdr:row>
      <xdr:rowOff>219943</xdr:rowOff>
    </xdr:to>
    <xdr:sp macro="" textlink="">
      <xdr:nvSpPr>
        <xdr:cNvPr id="95" name="Isosceles Triangle 60"/>
        <xdr:cNvSpPr/>
      </xdr:nvSpPr>
      <xdr:spPr>
        <a:xfrm rot="10800000">
          <a:off x="19860492" y="14031193"/>
          <a:ext cx="310862" cy="13335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twoCellAnchor>
    <xdr:from>
      <xdr:col>14</xdr:col>
      <xdr:colOff>1000992</xdr:colOff>
      <xdr:row>42</xdr:row>
      <xdr:rowOff>100446</xdr:rowOff>
    </xdr:from>
    <xdr:to>
      <xdr:col>15</xdr:col>
      <xdr:colOff>59173</xdr:colOff>
      <xdr:row>42</xdr:row>
      <xdr:rowOff>233796</xdr:rowOff>
    </xdr:to>
    <xdr:sp macro="" textlink="">
      <xdr:nvSpPr>
        <xdr:cNvPr id="96" name="Isosceles Triangle 60"/>
        <xdr:cNvSpPr/>
      </xdr:nvSpPr>
      <xdr:spPr>
        <a:xfrm rot="10800000">
          <a:off x="27340792" y="14045046"/>
          <a:ext cx="315481" cy="13335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8</xdr:col>
      <xdr:colOff>246661</xdr:colOff>
      <xdr:row>42</xdr:row>
      <xdr:rowOff>0</xdr:rowOff>
    </xdr:from>
    <xdr:ext cx="861704" cy="296782"/>
    <xdr:sp macro="" textlink="">
      <xdr:nvSpPr>
        <xdr:cNvPr id="97" name="TextBox 96"/>
        <xdr:cNvSpPr txBox="1"/>
      </xdr:nvSpPr>
      <xdr:spPr>
        <a:xfrm>
          <a:off x="19068061" y="13944600"/>
          <a:ext cx="861704" cy="296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v.0.1.0</a:t>
          </a:r>
        </a:p>
      </xdr:txBody>
    </xdr:sp>
    <xdr:clientData/>
  </xdr:oneCellAnchor>
  <xdr:oneCellAnchor>
    <xdr:from>
      <xdr:col>14</xdr:col>
      <xdr:colOff>87333</xdr:colOff>
      <xdr:row>42</xdr:row>
      <xdr:rowOff>13855</xdr:rowOff>
    </xdr:from>
    <xdr:ext cx="861704" cy="296782"/>
    <xdr:sp macro="" textlink="">
      <xdr:nvSpPr>
        <xdr:cNvPr id="98" name="TextBox 97"/>
        <xdr:cNvSpPr txBox="1"/>
      </xdr:nvSpPr>
      <xdr:spPr>
        <a:xfrm>
          <a:off x="26427133" y="13958455"/>
          <a:ext cx="861704" cy="296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v.2.0.0</a:t>
          </a:r>
        </a:p>
      </xdr:txBody>
    </xdr:sp>
    <xdr:clientData/>
  </xdr:oneCellAnchor>
  <xdr:twoCellAnchor>
    <xdr:from>
      <xdr:col>13</xdr:col>
      <xdr:colOff>17317</xdr:colOff>
      <xdr:row>43</xdr:row>
      <xdr:rowOff>190500</xdr:rowOff>
    </xdr:from>
    <xdr:to>
      <xdr:col>17</xdr:col>
      <xdr:colOff>17319</xdr:colOff>
      <xdr:row>43</xdr:row>
      <xdr:rowOff>207818</xdr:rowOff>
    </xdr:to>
    <xdr:cxnSp macro="">
      <xdr:nvCxnSpPr>
        <xdr:cNvPr id="99" name="Straight Connector 38"/>
        <xdr:cNvCxnSpPr/>
      </xdr:nvCxnSpPr>
      <xdr:spPr>
        <a:xfrm flipV="1">
          <a:off x="25099817" y="14427200"/>
          <a:ext cx="5549902" cy="17318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47</xdr:row>
      <xdr:rowOff>173182</xdr:rowOff>
    </xdr:from>
    <xdr:to>
      <xdr:col>17</xdr:col>
      <xdr:colOff>0</xdr:colOff>
      <xdr:row>47</xdr:row>
      <xdr:rowOff>173182</xdr:rowOff>
    </xdr:to>
    <xdr:cxnSp macro="">
      <xdr:nvCxnSpPr>
        <xdr:cNvPr id="100" name="Straight Connector 38"/>
        <xdr:cNvCxnSpPr/>
      </xdr:nvCxnSpPr>
      <xdr:spPr>
        <a:xfrm>
          <a:off x="26339800" y="15578282"/>
          <a:ext cx="4292600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80479</xdr:colOff>
      <xdr:row>58</xdr:row>
      <xdr:rowOff>190500</xdr:rowOff>
    </xdr:from>
    <xdr:to>
      <xdr:col>17</xdr:col>
      <xdr:colOff>0</xdr:colOff>
      <xdr:row>58</xdr:row>
      <xdr:rowOff>201707</xdr:rowOff>
    </xdr:to>
    <xdr:cxnSp macro="">
      <xdr:nvCxnSpPr>
        <xdr:cNvPr id="101" name="Straight Connector 29"/>
        <xdr:cNvCxnSpPr/>
      </xdr:nvCxnSpPr>
      <xdr:spPr>
        <a:xfrm flipV="1">
          <a:off x="27677579" y="19481800"/>
          <a:ext cx="2954821" cy="11207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17319</xdr:colOff>
      <xdr:row>58</xdr:row>
      <xdr:rowOff>204763</xdr:rowOff>
    </xdr:from>
    <xdr:to>
      <xdr:col>15</xdr:col>
      <xdr:colOff>17319</xdr:colOff>
      <xdr:row>58</xdr:row>
      <xdr:rowOff>207818</xdr:rowOff>
    </xdr:to>
    <xdr:cxnSp macro="">
      <xdr:nvCxnSpPr>
        <xdr:cNvPr id="102" name="Straight Connector 38"/>
        <xdr:cNvCxnSpPr/>
      </xdr:nvCxnSpPr>
      <xdr:spPr>
        <a:xfrm>
          <a:off x="23880619" y="19496063"/>
          <a:ext cx="3733800" cy="3055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29543</xdr:colOff>
      <xdr:row>59</xdr:row>
      <xdr:rowOff>173182</xdr:rowOff>
    </xdr:from>
    <xdr:to>
      <xdr:col>17</xdr:col>
      <xdr:colOff>17319</xdr:colOff>
      <xdr:row>59</xdr:row>
      <xdr:rowOff>192537</xdr:rowOff>
    </xdr:to>
    <xdr:cxnSp macro="">
      <xdr:nvCxnSpPr>
        <xdr:cNvPr id="103" name="Straight Connector 29"/>
        <xdr:cNvCxnSpPr/>
      </xdr:nvCxnSpPr>
      <xdr:spPr>
        <a:xfrm flipV="1">
          <a:off x="27626643" y="19756582"/>
          <a:ext cx="3023076" cy="1935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15349</xdr:colOff>
      <xdr:row>59</xdr:row>
      <xdr:rowOff>190500</xdr:rowOff>
    </xdr:from>
    <xdr:to>
      <xdr:col>15</xdr:col>
      <xdr:colOff>17319</xdr:colOff>
      <xdr:row>59</xdr:row>
      <xdr:rowOff>195901</xdr:rowOff>
    </xdr:to>
    <xdr:cxnSp macro="">
      <xdr:nvCxnSpPr>
        <xdr:cNvPr id="104" name="Straight Connector 38"/>
        <xdr:cNvCxnSpPr/>
      </xdr:nvCxnSpPr>
      <xdr:spPr>
        <a:xfrm flipV="1">
          <a:off x="23878649" y="19773900"/>
          <a:ext cx="3735770" cy="5401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11885</xdr:colOff>
      <xdr:row>60</xdr:row>
      <xdr:rowOff>173182</xdr:rowOff>
    </xdr:from>
    <xdr:to>
      <xdr:col>14</xdr:col>
      <xdr:colOff>0</xdr:colOff>
      <xdr:row>60</xdr:row>
      <xdr:rowOff>175121</xdr:rowOff>
    </xdr:to>
    <xdr:cxnSp macro="">
      <xdr:nvCxnSpPr>
        <xdr:cNvPr id="105" name="Straight Connector 38"/>
        <xdr:cNvCxnSpPr/>
      </xdr:nvCxnSpPr>
      <xdr:spPr>
        <a:xfrm flipV="1">
          <a:off x="23875185" y="20048682"/>
          <a:ext cx="2464615" cy="1939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1065169</xdr:colOff>
      <xdr:row>60</xdr:row>
      <xdr:rowOff>171757</xdr:rowOff>
    </xdr:from>
    <xdr:to>
      <xdr:col>15</xdr:col>
      <xdr:colOff>0</xdr:colOff>
      <xdr:row>60</xdr:row>
      <xdr:rowOff>173182</xdr:rowOff>
    </xdr:to>
    <xdr:cxnSp macro="">
      <xdr:nvCxnSpPr>
        <xdr:cNvPr id="106" name="Straight Connector 29"/>
        <xdr:cNvCxnSpPr/>
      </xdr:nvCxnSpPr>
      <xdr:spPr>
        <a:xfrm>
          <a:off x="26147669" y="20047257"/>
          <a:ext cx="1449431" cy="14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69</xdr:row>
      <xdr:rowOff>155863</xdr:rowOff>
    </xdr:from>
    <xdr:to>
      <xdr:col>12</xdr:col>
      <xdr:colOff>17318</xdr:colOff>
      <xdr:row>69</xdr:row>
      <xdr:rowOff>155864</xdr:rowOff>
    </xdr:to>
    <xdr:cxnSp macro="">
      <xdr:nvCxnSpPr>
        <xdr:cNvPr id="107" name="Straight Connector 38"/>
        <xdr:cNvCxnSpPr/>
      </xdr:nvCxnSpPr>
      <xdr:spPr>
        <a:xfrm flipV="1">
          <a:off x="22699518" y="22660263"/>
          <a:ext cx="1181100" cy="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61</xdr:row>
      <xdr:rowOff>190501</xdr:rowOff>
    </xdr:from>
    <xdr:to>
      <xdr:col>12</xdr:col>
      <xdr:colOff>17319</xdr:colOff>
      <xdr:row>61</xdr:row>
      <xdr:rowOff>190501</xdr:rowOff>
    </xdr:to>
    <xdr:cxnSp macro="">
      <xdr:nvCxnSpPr>
        <xdr:cNvPr id="108" name="Straight Connector 38"/>
        <xdr:cNvCxnSpPr/>
      </xdr:nvCxnSpPr>
      <xdr:spPr>
        <a:xfrm>
          <a:off x="22699518" y="20358101"/>
          <a:ext cx="1181101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34636</xdr:colOff>
      <xdr:row>13</xdr:row>
      <xdr:rowOff>155864</xdr:rowOff>
    </xdr:from>
    <xdr:to>
      <xdr:col>9</xdr:col>
      <xdr:colOff>2475</xdr:colOff>
      <xdr:row>13</xdr:row>
      <xdr:rowOff>159575</xdr:rowOff>
    </xdr:to>
    <xdr:cxnSp macro="">
      <xdr:nvCxnSpPr>
        <xdr:cNvPr id="109" name="Straight Connector 38"/>
        <xdr:cNvCxnSpPr/>
      </xdr:nvCxnSpPr>
      <xdr:spPr>
        <a:xfrm>
          <a:off x="16290636" y="4232564"/>
          <a:ext cx="3803239" cy="3711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1097305</xdr:colOff>
      <xdr:row>13</xdr:row>
      <xdr:rowOff>157685</xdr:rowOff>
    </xdr:from>
    <xdr:to>
      <xdr:col>9</xdr:col>
      <xdr:colOff>1072491</xdr:colOff>
      <xdr:row>13</xdr:row>
      <xdr:rowOff>163287</xdr:rowOff>
    </xdr:to>
    <xdr:cxnSp macro="">
      <xdr:nvCxnSpPr>
        <xdr:cNvPr id="110" name="Straight Connector 29"/>
        <xdr:cNvCxnSpPr/>
      </xdr:nvCxnSpPr>
      <xdr:spPr>
        <a:xfrm>
          <a:off x="19918705" y="4234385"/>
          <a:ext cx="1245186" cy="5602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1050297</xdr:colOff>
      <xdr:row>13</xdr:row>
      <xdr:rowOff>138546</xdr:rowOff>
    </xdr:from>
    <xdr:to>
      <xdr:col>10</xdr:col>
      <xdr:colOff>1143000</xdr:colOff>
      <xdr:row>13</xdr:row>
      <xdr:rowOff>152808</xdr:rowOff>
    </xdr:to>
    <xdr:cxnSp macro="">
      <xdr:nvCxnSpPr>
        <xdr:cNvPr id="111" name="Straight Connector 29"/>
        <xdr:cNvCxnSpPr/>
      </xdr:nvCxnSpPr>
      <xdr:spPr>
        <a:xfrm flipV="1">
          <a:off x="21141697" y="4215246"/>
          <a:ext cx="1350003" cy="14262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10663</xdr:colOff>
      <xdr:row>65</xdr:row>
      <xdr:rowOff>166765</xdr:rowOff>
    </xdr:from>
    <xdr:to>
      <xdr:col>14</xdr:col>
      <xdr:colOff>1073727</xdr:colOff>
      <xdr:row>65</xdr:row>
      <xdr:rowOff>173181</xdr:rowOff>
    </xdr:to>
    <xdr:cxnSp macro="">
      <xdr:nvCxnSpPr>
        <xdr:cNvPr id="112" name="Straight Connector 38"/>
        <xdr:cNvCxnSpPr/>
      </xdr:nvCxnSpPr>
      <xdr:spPr>
        <a:xfrm>
          <a:off x="25093163" y="21502765"/>
          <a:ext cx="2320364" cy="641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34637</xdr:colOff>
      <xdr:row>65</xdr:row>
      <xdr:rowOff>173181</xdr:rowOff>
    </xdr:from>
    <xdr:to>
      <xdr:col>15</xdr:col>
      <xdr:colOff>1246910</xdr:colOff>
      <xdr:row>65</xdr:row>
      <xdr:rowOff>173182</xdr:rowOff>
    </xdr:to>
    <xdr:cxnSp macro="">
      <xdr:nvCxnSpPr>
        <xdr:cNvPr id="113" name="Straight Connector 29"/>
        <xdr:cNvCxnSpPr/>
      </xdr:nvCxnSpPr>
      <xdr:spPr>
        <a:xfrm flipV="1">
          <a:off x="27631737" y="21509181"/>
          <a:ext cx="1212273" cy="1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295152</xdr:colOff>
      <xdr:row>41</xdr:row>
      <xdr:rowOff>290945</xdr:rowOff>
    </xdr:from>
    <xdr:ext cx="861704" cy="296782"/>
    <xdr:sp macro="" textlink="">
      <xdr:nvSpPr>
        <xdr:cNvPr id="114" name="TextBox 113"/>
        <xdr:cNvSpPr txBox="1"/>
      </xdr:nvSpPr>
      <xdr:spPr>
        <a:xfrm>
          <a:off x="21643852" y="13930745"/>
          <a:ext cx="861704" cy="296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v.1.0.0</a:t>
          </a:r>
        </a:p>
      </xdr:txBody>
    </xdr:sp>
    <xdr:clientData/>
  </xdr:oneCellAnchor>
  <xdr:twoCellAnchor>
    <xdr:from>
      <xdr:col>10</xdr:col>
      <xdr:colOff>1087584</xdr:colOff>
      <xdr:row>42</xdr:row>
      <xdr:rowOff>65811</xdr:rowOff>
    </xdr:from>
    <xdr:to>
      <xdr:col>11</xdr:col>
      <xdr:colOff>76491</xdr:colOff>
      <xdr:row>42</xdr:row>
      <xdr:rowOff>199161</xdr:rowOff>
    </xdr:to>
    <xdr:sp macro="" textlink="">
      <xdr:nvSpPr>
        <xdr:cNvPr id="115" name="Isosceles Triangle 60"/>
        <xdr:cNvSpPr/>
      </xdr:nvSpPr>
      <xdr:spPr>
        <a:xfrm rot="10800000">
          <a:off x="22436284" y="14010411"/>
          <a:ext cx="322407" cy="13335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twoCellAnchor>
    <xdr:from>
      <xdr:col>13</xdr:col>
      <xdr:colOff>0</xdr:colOff>
      <xdr:row>6</xdr:row>
      <xdr:rowOff>138546</xdr:rowOff>
    </xdr:from>
    <xdr:to>
      <xdr:col>17</xdr:col>
      <xdr:colOff>0</xdr:colOff>
      <xdr:row>6</xdr:row>
      <xdr:rowOff>138546</xdr:rowOff>
    </xdr:to>
    <xdr:cxnSp macro="">
      <xdr:nvCxnSpPr>
        <xdr:cNvPr id="116" name="Straight Connector 38"/>
        <xdr:cNvCxnSpPr/>
      </xdr:nvCxnSpPr>
      <xdr:spPr>
        <a:xfrm>
          <a:off x="25082500" y="2297546"/>
          <a:ext cx="5549900" cy="0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1139538</xdr:colOff>
      <xdr:row>4</xdr:row>
      <xdr:rowOff>34636</xdr:rowOff>
    </xdr:from>
    <xdr:to>
      <xdr:col>17</xdr:col>
      <xdr:colOff>242455</xdr:colOff>
      <xdr:row>5</xdr:row>
      <xdr:rowOff>187034</xdr:rowOff>
    </xdr:to>
    <xdr:sp macro="" textlink="">
      <xdr:nvSpPr>
        <xdr:cNvPr id="117" name="TextBox 116"/>
        <xdr:cNvSpPr txBox="1"/>
      </xdr:nvSpPr>
      <xdr:spPr>
        <a:xfrm>
          <a:off x="28736638" y="1736436"/>
          <a:ext cx="2138217" cy="38099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OSX Whitelist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15</xdr:col>
      <xdr:colOff>11885</xdr:colOff>
      <xdr:row>62</xdr:row>
      <xdr:rowOff>207818</xdr:rowOff>
    </xdr:from>
    <xdr:to>
      <xdr:col>16</xdr:col>
      <xdr:colOff>0</xdr:colOff>
      <xdr:row>62</xdr:row>
      <xdr:rowOff>209758</xdr:rowOff>
    </xdr:to>
    <xdr:cxnSp macro="">
      <xdr:nvCxnSpPr>
        <xdr:cNvPr id="118" name="Straight Connector 38"/>
        <xdr:cNvCxnSpPr/>
      </xdr:nvCxnSpPr>
      <xdr:spPr>
        <a:xfrm flipV="1">
          <a:off x="27608985" y="20667518"/>
          <a:ext cx="1423215" cy="194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8761</xdr:colOff>
      <xdr:row>62</xdr:row>
      <xdr:rowOff>189074</xdr:rowOff>
    </xdr:from>
    <xdr:to>
      <xdr:col>17</xdr:col>
      <xdr:colOff>17319</xdr:colOff>
      <xdr:row>62</xdr:row>
      <xdr:rowOff>190500</xdr:rowOff>
    </xdr:to>
    <xdr:cxnSp macro="">
      <xdr:nvCxnSpPr>
        <xdr:cNvPr id="119" name="Straight Connector 29"/>
        <xdr:cNvCxnSpPr/>
      </xdr:nvCxnSpPr>
      <xdr:spPr>
        <a:xfrm>
          <a:off x="29040961" y="20648774"/>
          <a:ext cx="1608758" cy="1426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</xdr:colOff>
      <xdr:row>63</xdr:row>
      <xdr:rowOff>155863</xdr:rowOff>
    </xdr:from>
    <xdr:to>
      <xdr:col>15</xdr:col>
      <xdr:colOff>34637</xdr:colOff>
      <xdr:row>63</xdr:row>
      <xdr:rowOff>155863</xdr:rowOff>
    </xdr:to>
    <xdr:cxnSp macro="">
      <xdr:nvCxnSpPr>
        <xdr:cNvPr id="120" name="Straight Connector 38"/>
        <xdr:cNvCxnSpPr/>
      </xdr:nvCxnSpPr>
      <xdr:spPr>
        <a:xfrm>
          <a:off x="25117136" y="20907663"/>
          <a:ext cx="2514601" cy="0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64</xdr:row>
      <xdr:rowOff>173182</xdr:rowOff>
    </xdr:from>
    <xdr:to>
      <xdr:col>15</xdr:col>
      <xdr:colOff>0</xdr:colOff>
      <xdr:row>64</xdr:row>
      <xdr:rowOff>173182</xdr:rowOff>
    </xdr:to>
    <xdr:cxnSp macro="">
      <xdr:nvCxnSpPr>
        <xdr:cNvPr id="121" name="Straight Connector 38"/>
        <xdr:cNvCxnSpPr/>
      </xdr:nvCxnSpPr>
      <xdr:spPr>
        <a:xfrm>
          <a:off x="23863301" y="21217082"/>
          <a:ext cx="3733799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64</xdr:row>
      <xdr:rowOff>173182</xdr:rowOff>
    </xdr:from>
    <xdr:to>
      <xdr:col>17</xdr:col>
      <xdr:colOff>34636</xdr:colOff>
      <xdr:row>64</xdr:row>
      <xdr:rowOff>190500</xdr:rowOff>
    </xdr:to>
    <xdr:cxnSp macro="">
      <xdr:nvCxnSpPr>
        <xdr:cNvPr id="122" name="Straight Connector 29"/>
        <xdr:cNvCxnSpPr/>
      </xdr:nvCxnSpPr>
      <xdr:spPr>
        <a:xfrm>
          <a:off x="27597100" y="21217082"/>
          <a:ext cx="3069936" cy="17318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66</xdr:row>
      <xdr:rowOff>173183</xdr:rowOff>
    </xdr:from>
    <xdr:to>
      <xdr:col>12</xdr:col>
      <xdr:colOff>17319</xdr:colOff>
      <xdr:row>66</xdr:row>
      <xdr:rowOff>173183</xdr:rowOff>
    </xdr:to>
    <xdr:cxnSp macro="">
      <xdr:nvCxnSpPr>
        <xdr:cNvPr id="123" name="Straight Connector 38"/>
        <xdr:cNvCxnSpPr/>
      </xdr:nvCxnSpPr>
      <xdr:spPr>
        <a:xfrm>
          <a:off x="22699518" y="21801283"/>
          <a:ext cx="1181101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15349</xdr:colOff>
      <xdr:row>66</xdr:row>
      <xdr:rowOff>173182</xdr:rowOff>
    </xdr:from>
    <xdr:to>
      <xdr:col>15</xdr:col>
      <xdr:colOff>17319</xdr:colOff>
      <xdr:row>66</xdr:row>
      <xdr:rowOff>178583</xdr:rowOff>
    </xdr:to>
    <xdr:cxnSp macro="">
      <xdr:nvCxnSpPr>
        <xdr:cNvPr id="124" name="Straight Connector 38"/>
        <xdr:cNvCxnSpPr/>
      </xdr:nvCxnSpPr>
      <xdr:spPr>
        <a:xfrm flipV="1">
          <a:off x="23878649" y="21801282"/>
          <a:ext cx="3735770" cy="5401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28524</xdr:colOff>
      <xdr:row>66</xdr:row>
      <xdr:rowOff>155864</xdr:rowOff>
    </xdr:from>
    <xdr:to>
      <xdr:col>17</xdr:col>
      <xdr:colOff>0</xdr:colOff>
      <xdr:row>66</xdr:row>
      <xdr:rowOff>184389</xdr:rowOff>
    </xdr:to>
    <xdr:cxnSp macro="">
      <xdr:nvCxnSpPr>
        <xdr:cNvPr id="125" name="Straight Connector 29"/>
        <xdr:cNvCxnSpPr/>
      </xdr:nvCxnSpPr>
      <xdr:spPr>
        <a:xfrm flipV="1">
          <a:off x="27625624" y="21783964"/>
          <a:ext cx="3006776" cy="285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67</xdr:row>
      <xdr:rowOff>173181</xdr:rowOff>
    </xdr:from>
    <xdr:to>
      <xdr:col>15</xdr:col>
      <xdr:colOff>0</xdr:colOff>
      <xdr:row>67</xdr:row>
      <xdr:rowOff>190500</xdr:rowOff>
    </xdr:to>
    <xdr:cxnSp macro="">
      <xdr:nvCxnSpPr>
        <xdr:cNvPr id="126" name="Straight Connector 38"/>
        <xdr:cNvCxnSpPr/>
      </xdr:nvCxnSpPr>
      <xdr:spPr>
        <a:xfrm>
          <a:off x="23880618" y="22093381"/>
          <a:ext cx="3716482" cy="17319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25060</xdr:colOff>
      <xdr:row>67</xdr:row>
      <xdr:rowOff>152400</xdr:rowOff>
    </xdr:from>
    <xdr:to>
      <xdr:col>16</xdr:col>
      <xdr:colOff>1399308</xdr:colOff>
      <xdr:row>67</xdr:row>
      <xdr:rowOff>180925</xdr:rowOff>
    </xdr:to>
    <xdr:cxnSp macro="">
      <xdr:nvCxnSpPr>
        <xdr:cNvPr id="127" name="Straight Connector 29"/>
        <xdr:cNvCxnSpPr/>
      </xdr:nvCxnSpPr>
      <xdr:spPr>
        <a:xfrm flipV="1">
          <a:off x="27622160" y="22072600"/>
          <a:ext cx="2809348" cy="285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16980</xdr:colOff>
      <xdr:row>42</xdr:row>
      <xdr:rowOff>69273</xdr:rowOff>
    </xdr:from>
    <xdr:to>
      <xdr:col>17</xdr:col>
      <xdr:colOff>0</xdr:colOff>
      <xdr:row>42</xdr:row>
      <xdr:rowOff>77323</xdr:rowOff>
    </xdr:to>
    <xdr:cxnSp macro="">
      <xdr:nvCxnSpPr>
        <xdr:cNvPr id="128" name="Straight Connector 38"/>
        <xdr:cNvCxnSpPr/>
      </xdr:nvCxnSpPr>
      <xdr:spPr>
        <a:xfrm flipV="1">
          <a:off x="25099480" y="14013873"/>
          <a:ext cx="5532920" cy="805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30835</xdr:colOff>
      <xdr:row>49</xdr:row>
      <xdr:rowOff>177768</xdr:rowOff>
    </xdr:from>
    <xdr:to>
      <xdr:col>17</xdr:col>
      <xdr:colOff>34637</xdr:colOff>
      <xdr:row>49</xdr:row>
      <xdr:rowOff>190501</xdr:rowOff>
    </xdr:to>
    <xdr:cxnSp macro="">
      <xdr:nvCxnSpPr>
        <xdr:cNvPr id="129" name="Straight Connector 38"/>
        <xdr:cNvCxnSpPr/>
      </xdr:nvCxnSpPr>
      <xdr:spPr>
        <a:xfrm>
          <a:off x="22713035" y="16167068"/>
          <a:ext cx="7954002" cy="12733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917862</xdr:colOff>
      <xdr:row>55</xdr:row>
      <xdr:rowOff>530370</xdr:rowOff>
    </xdr:from>
    <xdr:to>
      <xdr:col>15</xdr:col>
      <xdr:colOff>173180</xdr:colOff>
      <xdr:row>55</xdr:row>
      <xdr:rowOff>815189</xdr:rowOff>
    </xdr:to>
    <xdr:sp macro="" textlink="">
      <xdr:nvSpPr>
        <xdr:cNvPr id="130" name="Isosceles Triangle 65"/>
        <xdr:cNvSpPr/>
      </xdr:nvSpPr>
      <xdr:spPr>
        <a:xfrm rot="10800000">
          <a:off x="27257662" y="18272270"/>
          <a:ext cx="512618" cy="284819"/>
        </a:xfrm>
        <a:prstGeom prst="triangl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14</xdr:col>
      <xdr:colOff>530680</xdr:colOff>
      <xdr:row>55</xdr:row>
      <xdr:rowOff>225135</xdr:rowOff>
    </xdr:from>
    <xdr:ext cx="1253094" cy="338345"/>
    <xdr:sp macro="" textlink="">
      <xdr:nvSpPr>
        <xdr:cNvPr id="131" name="TextBox 130"/>
        <xdr:cNvSpPr txBox="1"/>
      </xdr:nvSpPr>
      <xdr:spPr>
        <a:xfrm>
          <a:off x="26870480" y="17967035"/>
          <a:ext cx="1253094" cy="338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Closed Alpha</a:t>
          </a:r>
          <a:endParaRPr lang="ru-RU" sz="1600" b="1"/>
        </a:p>
      </xdr:txBody>
    </xdr:sp>
    <xdr:clientData/>
  </xdr:oneCellAnchor>
  <xdr:twoCellAnchor>
    <xdr:from>
      <xdr:col>16</xdr:col>
      <xdr:colOff>1238494</xdr:colOff>
      <xdr:row>55</xdr:row>
      <xdr:rowOff>477488</xdr:rowOff>
    </xdr:from>
    <xdr:to>
      <xdr:col>17</xdr:col>
      <xdr:colOff>179612</xdr:colOff>
      <xdr:row>55</xdr:row>
      <xdr:rowOff>799357</xdr:rowOff>
    </xdr:to>
    <xdr:sp macro="" textlink="">
      <xdr:nvSpPr>
        <xdr:cNvPr id="132" name="Isosceles Triangle 65"/>
        <xdr:cNvSpPr/>
      </xdr:nvSpPr>
      <xdr:spPr>
        <a:xfrm rot="10800000">
          <a:off x="30270694" y="18219388"/>
          <a:ext cx="541318" cy="321869"/>
        </a:xfrm>
        <a:prstGeom prst="triangle">
          <a:avLst/>
        </a:prstGeom>
        <a:solidFill>
          <a:srgbClr val="207620"/>
        </a:solidFill>
        <a:ln>
          <a:solidFill>
            <a:srgbClr val="20762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16</xdr:col>
      <xdr:colOff>911928</xdr:colOff>
      <xdr:row>55</xdr:row>
      <xdr:rowOff>182088</xdr:rowOff>
    </xdr:from>
    <xdr:ext cx="1084015" cy="342786"/>
    <xdr:sp macro="" textlink="">
      <xdr:nvSpPr>
        <xdr:cNvPr id="133" name="TextBox 132"/>
        <xdr:cNvSpPr txBox="1"/>
      </xdr:nvSpPr>
      <xdr:spPr>
        <a:xfrm>
          <a:off x="29944128" y="17923988"/>
          <a:ext cx="108401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Open Beta</a:t>
          </a:r>
          <a:endParaRPr lang="ru-RU" sz="1600" b="1"/>
        </a:p>
      </xdr:txBody>
    </xdr:sp>
    <xdr:clientData/>
  </xdr:oneCellAnchor>
  <xdr:twoCellAnchor>
    <xdr:from>
      <xdr:col>10</xdr:col>
      <xdr:colOff>1143000</xdr:colOff>
      <xdr:row>64</xdr:row>
      <xdr:rowOff>173183</xdr:rowOff>
    </xdr:from>
    <xdr:to>
      <xdr:col>11</xdr:col>
      <xdr:colOff>1004454</xdr:colOff>
      <xdr:row>64</xdr:row>
      <xdr:rowOff>173183</xdr:rowOff>
    </xdr:to>
    <xdr:cxnSp macro="">
      <xdr:nvCxnSpPr>
        <xdr:cNvPr id="134" name="Straight Connector 38"/>
        <xdr:cNvCxnSpPr/>
      </xdr:nvCxnSpPr>
      <xdr:spPr>
        <a:xfrm>
          <a:off x="22491700" y="21217083"/>
          <a:ext cx="1194954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13855</xdr:colOff>
      <xdr:row>18</xdr:row>
      <xdr:rowOff>135082</xdr:rowOff>
    </xdr:from>
    <xdr:to>
      <xdr:col>16</xdr:col>
      <xdr:colOff>0</xdr:colOff>
      <xdr:row>18</xdr:row>
      <xdr:rowOff>138545</xdr:rowOff>
    </xdr:to>
    <xdr:cxnSp macro="">
      <xdr:nvCxnSpPr>
        <xdr:cNvPr id="135" name="Straight Connector 38"/>
        <xdr:cNvCxnSpPr/>
      </xdr:nvCxnSpPr>
      <xdr:spPr>
        <a:xfrm>
          <a:off x="25096355" y="5354782"/>
          <a:ext cx="3935845" cy="3463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17391</xdr:colOff>
      <xdr:row>18</xdr:row>
      <xdr:rowOff>135417</xdr:rowOff>
    </xdr:from>
    <xdr:to>
      <xdr:col>16</xdr:col>
      <xdr:colOff>1385454</xdr:colOff>
      <xdr:row>18</xdr:row>
      <xdr:rowOff>138545</xdr:rowOff>
    </xdr:to>
    <xdr:cxnSp macro="">
      <xdr:nvCxnSpPr>
        <xdr:cNvPr id="136" name="Straight Connector 29"/>
        <xdr:cNvCxnSpPr/>
      </xdr:nvCxnSpPr>
      <xdr:spPr>
        <a:xfrm>
          <a:off x="29049591" y="5355117"/>
          <a:ext cx="1368063" cy="3128"/>
        </a:xfrm>
        <a:prstGeom prst="line">
          <a:avLst/>
        </a:prstGeom>
        <a:ln w="31750">
          <a:solidFill>
            <a:schemeClr val="bg2">
              <a:lumMod val="10000"/>
            </a:schemeClr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86591</xdr:rowOff>
    </xdr:from>
    <xdr:to>
      <xdr:col>17</xdr:col>
      <xdr:colOff>640773</xdr:colOff>
      <xdr:row>70</xdr:row>
      <xdr:rowOff>0</xdr:rowOff>
    </xdr:to>
    <xdr:sp macro="" textlink="">
      <xdr:nvSpPr>
        <xdr:cNvPr id="137" name="Правая фигурная скобка 210"/>
        <xdr:cNvSpPr/>
      </xdr:nvSpPr>
      <xdr:spPr>
        <a:xfrm>
          <a:off x="30632400" y="19085791"/>
          <a:ext cx="640773" cy="3710709"/>
        </a:xfrm>
        <a:prstGeom prst="rightBrace">
          <a:avLst/>
        </a:prstGeom>
        <a:ln w="31750">
          <a:solidFill>
            <a:srgbClr val="009E47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92D050"/>
            </a:solidFill>
          </a:endParaRPr>
        </a:p>
      </xdr:txBody>
    </xdr:sp>
    <xdr:clientData/>
  </xdr:twoCellAnchor>
  <xdr:twoCellAnchor>
    <xdr:from>
      <xdr:col>17</xdr:col>
      <xdr:colOff>612249</xdr:colOff>
      <xdr:row>63</xdr:row>
      <xdr:rowOff>186425</xdr:rowOff>
    </xdr:from>
    <xdr:to>
      <xdr:col>20</xdr:col>
      <xdr:colOff>155863</xdr:colOff>
      <xdr:row>63</xdr:row>
      <xdr:rowOff>190500</xdr:rowOff>
    </xdr:to>
    <xdr:cxnSp macro="">
      <xdr:nvCxnSpPr>
        <xdr:cNvPr id="138" name="Straight Arrow Connector 84"/>
        <xdr:cNvCxnSpPr/>
      </xdr:nvCxnSpPr>
      <xdr:spPr>
        <a:xfrm>
          <a:off x="31244649" y="20938225"/>
          <a:ext cx="3429814" cy="4075"/>
        </a:xfrm>
        <a:prstGeom prst="straightConnector1">
          <a:avLst/>
        </a:prstGeom>
        <a:ln w="3175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640773</xdr:colOff>
      <xdr:row>61</xdr:row>
      <xdr:rowOff>173183</xdr:rowOff>
    </xdr:from>
    <xdr:to>
      <xdr:col>26</xdr:col>
      <xdr:colOff>121226</xdr:colOff>
      <xdr:row>62</xdr:row>
      <xdr:rowOff>294408</xdr:rowOff>
    </xdr:to>
    <xdr:sp macro="" textlink="">
      <xdr:nvSpPr>
        <xdr:cNvPr id="139" name="TextBox 138"/>
        <xdr:cNvSpPr txBox="1"/>
      </xdr:nvSpPr>
      <xdr:spPr>
        <a:xfrm>
          <a:off x="31273173" y="20340783"/>
          <a:ext cx="4890653" cy="413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Improvements</a:t>
          </a:r>
          <a:r>
            <a:rPr lang="ru-RU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optimisation/bug-fixing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17</xdr:col>
      <xdr:colOff>637311</xdr:colOff>
      <xdr:row>64</xdr:row>
      <xdr:rowOff>34636</xdr:rowOff>
    </xdr:from>
    <xdr:to>
      <xdr:col>18</xdr:col>
      <xdr:colOff>952500</xdr:colOff>
      <xdr:row>65</xdr:row>
      <xdr:rowOff>65806</xdr:rowOff>
    </xdr:to>
    <xdr:sp macro="" textlink="">
      <xdr:nvSpPr>
        <xdr:cNvPr id="140" name="TextBox 139"/>
        <xdr:cNvSpPr txBox="1"/>
      </xdr:nvSpPr>
      <xdr:spPr>
        <a:xfrm>
          <a:off x="31269711" y="21078536"/>
          <a:ext cx="1559789" cy="32327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Pentesting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14</xdr:col>
      <xdr:colOff>1086344</xdr:colOff>
      <xdr:row>48</xdr:row>
      <xdr:rowOff>155863</xdr:rowOff>
    </xdr:from>
    <xdr:to>
      <xdr:col>16</xdr:col>
      <xdr:colOff>17318</xdr:colOff>
      <xdr:row>48</xdr:row>
      <xdr:rowOff>158585</xdr:rowOff>
    </xdr:to>
    <xdr:cxnSp macro="">
      <xdr:nvCxnSpPr>
        <xdr:cNvPr id="141" name="Straight Connector 38"/>
        <xdr:cNvCxnSpPr/>
      </xdr:nvCxnSpPr>
      <xdr:spPr>
        <a:xfrm flipV="1">
          <a:off x="27426144" y="15853063"/>
          <a:ext cx="1623374" cy="2722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48153</xdr:colOff>
      <xdr:row>48</xdr:row>
      <xdr:rowOff>138545</xdr:rowOff>
    </xdr:from>
    <xdr:to>
      <xdr:col>19</xdr:col>
      <xdr:colOff>0</xdr:colOff>
      <xdr:row>48</xdr:row>
      <xdr:rowOff>143131</xdr:rowOff>
    </xdr:to>
    <xdr:cxnSp macro="">
      <xdr:nvCxnSpPr>
        <xdr:cNvPr id="142" name="Straight Connector 38"/>
        <xdr:cNvCxnSpPr/>
      </xdr:nvCxnSpPr>
      <xdr:spPr>
        <a:xfrm flipV="1">
          <a:off x="29080353" y="15835745"/>
          <a:ext cx="3939647" cy="458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10054</xdr:colOff>
      <xdr:row>50</xdr:row>
      <xdr:rowOff>190500</xdr:rowOff>
    </xdr:from>
    <xdr:to>
      <xdr:col>17</xdr:col>
      <xdr:colOff>1489364</xdr:colOff>
      <xdr:row>50</xdr:row>
      <xdr:rowOff>191622</xdr:rowOff>
    </xdr:to>
    <xdr:cxnSp macro="">
      <xdr:nvCxnSpPr>
        <xdr:cNvPr id="143" name="Straight Connector 38"/>
        <xdr:cNvCxnSpPr/>
      </xdr:nvCxnSpPr>
      <xdr:spPr>
        <a:xfrm flipV="1">
          <a:off x="27607154" y="16471900"/>
          <a:ext cx="4273310" cy="1122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63161</xdr:colOff>
      <xdr:row>46</xdr:row>
      <xdr:rowOff>184391</xdr:rowOff>
    </xdr:from>
    <xdr:to>
      <xdr:col>18</xdr:col>
      <xdr:colOff>1437409</xdr:colOff>
      <xdr:row>46</xdr:row>
      <xdr:rowOff>190500</xdr:rowOff>
    </xdr:to>
    <xdr:cxnSp macro="">
      <xdr:nvCxnSpPr>
        <xdr:cNvPr id="144" name="Straight Connector 29"/>
        <xdr:cNvCxnSpPr/>
      </xdr:nvCxnSpPr>
      <xdr:spPr>
        <a:xfrm>
          <a:off x="30695561" y="15297391"/>
          <a:ext cx="2326748" cy="6109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42379</xdr:colOff>
      <xdr:row>49</xdr:row>
      <xdr:rowOff>198245</xdr:rowOff>
    </xdr:from>
    <xdr:to>
      <xdr:col>18</xdr:col>
      <xdr:colOff>1416627</xdr:colOff>
      <xdr:row>49</xdr:row>
      <xdr:rowOff>204354</xdr:rowOff>
    </xdr:to>
    <xdr:cxnSp macro="">
      <xdr:nvCxnSpPr>
        <xdr:cNvPr id="145" name="Straight Connector 29"/>
        <xdr:cNvCxnSpPr/>
      </xdr:nvCxnSpPr>
      <xdr:spPr>
        <a:xfrm>
          <a:off x="30674779" y="16187545"/>
          <a:ext cx="2339448" cy="6109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10053</xdr:colOff>
      <xdr:row>51</xdr:row>
      <xdr:rowOff>156987</xdr:rowOff>
    </xdr:from>
    <xdr:to>
      <xdr:col>17</xdr:col>
      <xdr:colOff>13855</xdr:colOff>
      <xdr:row>51</xdr:row>
      <xdr:rowOff>169720</xdr:rowOff>
    </xdr:to>
    <xdr:cxnSp macro="">
      <xdr:nvCxnSpPr>
        <xdr:cNvPr id="146" name="Straight Connector 38"/>
        <xdr:cNvCxnSpPr/>
      </xdr:nvCxnSpPr>
      <xdr:spPr>
        <a:xfrm>
          <a:off x="22692253" y="16730487"/>
          <a:ext cx="7954002" cy="12733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38915</xdr:colOff>
      <xdr:row>52</xdr:row>
      <xdr:rowOff>190500</xdr:rowOff>
    </xdr:from>
    <xdr:to>
      <xdr:col>16</xdr:col>
      <xdr:colOff>17318</xdr:colOff>
      <xdr:row>52</xdr:row>
      <xdr:rowOff>194782</xdr:rowOff>
    </xdr:to>
    <xdr:cxnSp macro="">
      <xdr:nvCxnSpPr>
        <xdr:cNvPr id="147" name="Straight Connector 29"/>
        <xdr:cNvCxnSpPr/>
      </xdr:nvCxnSpPr>
      <xdr:spPr>
        <a:xfrm flipV="1">
          <a:off x="27636015" y="17056100"/>
          <a:ext cx="1413503" cy="4282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815</xdr:colOff>
      <xdr:row>42</xdr:row>
      <xdr:rowOff>87409</xdr:rowOff>
    </xdr:from>
    <xdr:to>
      <xdr:col>18</xdr:col>
      <xdr:colOff>987136</xdr:colOff>
      <xdr:row>42</xdr:row>
      <xdr:rowOff>103909</xdr:rowOff>
    </xdr:to>
    <xdr:cxnSp macro="">
      <xdr:nvCxnSpPr>
        <xdr:cNvPr id="148" name="Straight Connector 29"/>
        <xdr:cNvCxnSpPr/>
      </xdr:nvCxnSpPr>
      <xdr:spPr>
        <a:xfrm>
          <a:off x="30633215" y="14032009"/>
          <a:ext cx="2230921" cy="16500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14670</xdr:colOff>
      <xdr:row>47</xdr:row>
      <xdr:rowOff>153218</xdr:rowOff>
    </xdr:from>
    <xdr:to>
      <xdr:col>18</xdr:col>
      <xdr:colOff>1000991</xdr:colOff>
      <xdr:row>47</xdr:row>
      <xdr:rowOff>169718</xdr:rowOff>
    </xdr:to>
    <xdr:cxnSp macro="">
      <xdr:nvCxnSpPr>
        <xdr:cNvPr id="149" name="Straight Connector 29"/>
        <xdr:cNvCxnSpPr/>
      </xdr:nvCxnSpPr>
      <xdr:spPr>
        <a:xfrm>
          <a:off x="30647070" y="15558318"/>
          <a:ext cx="2230921" cy="16500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34636</xdr:colOff>
      <xdr:row>72</xdr:row>
      <xdr:rowOff>190500</xdr:rowOff>
    </xdr:from>
    <xdr:to>
      <xdr:col>11</xdr:col>
      <xdr:colOff>1004455</xdr:colOff>
      <xdr:row>72</xdr:row>
      <xdr:rowOff>190500</xdr:rowOff>
    </xdr:to>
    <xdr:cxnSp macro="">
      <xdr:nvCxnSpPr>
        <xdr:cNvPr id="150" name="Straight Connector 38"/>
        <xdr:cNvCxnSpPr/>
      </xdr:nvCxnSpPr>
      <xdr:spPr>
        <a:xfrm>
          <a:off x="22716836" y="24536400"/>
          <a:ext cx="969819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80479</xdr:colOff>
      <xdr:row>73</xdr:row>
      <xdr:rowOff>190500</xdr:rowOff>
    </xdr:from>
    <xdr:to>
      <xdr:col>17</xdr:col>
      <xdr:colOff>0</xdr:colOff>
      <xdr:row>73</xdr:row>
      <xdr:rowOff>201707</xdr:rowOff>
    </xdr:to>
    <xdr:cxnSp macro="">
      <xdr:nvCxnSpPr>
        <xdr:cNvPr id="151" name="Straight Connector 29"/>
        <xdr:cNvCxnSpPr/>
      </xdr:nvCxnSpPr>
      <xdr:spPr>
        <a:xfrm flipV="1">
          <a:off x="27677579" y="24841200"/>
          <a:ext cx="2954821" cy="11207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17319</xdr:colOff>
      <xdr:row>73</xdr:row>
      <xdr:rowOff>204763</xdr:rowOff>
    </xdr:from>
    <xdr:to>
      <xdr:col>15</xdr:col>
      <xdr:colOff>17319</xdr:colOff>
      <xdr:row>73</xdr:row>
      <xdr:rowOff>207818</xdr:rowOff>
    </xdr:to>
    <xdr:cxnSp macro="">
      <xdr:nvCxnSpPr>
        <xdr:cNvPr id="152" name="Straight Connector 38"/>
        <xdr:cNvCxnSpPr/>
      </xdr:nvCxnSpPr>
      <xdr:spPr>
        <a:xfrm>
          <a:off x="23880619" y="24855463"/>
          <a:ext cx="3733800" cy="3055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29543</xdr:colOff>
      <xdr:row>74</xdr:row>
      <xdr:rowOff>173182</xdr:rowOff>
    </xdr:from>
    <xdr:to>
      <xdr:col>17</xdr:col>
      <xdr:colOff>17319</xdr:colOff>
      <xdr:row>74</xdr:row>
      <xdr:rowOff>192537</xdr:rowOff>
    </xdr:to>
    <xdr:cxnSp macro="">
      <xdr:nvCxnSpPr>
        <xdr:cNvPr id="153" name="Straight Connector 29"/>
        <xdr:cNvCxnSpPr/>
      </xdr:nvCxnSpPr>
      <xdr:spPr>
        <a:xfrm flipV="1">
          <a:off x="27626643" y="25115982"/>
          <a:ext cx="3023076" cy="1935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15349</xdr:colOff>
      <xdr:row>74</xdr:row>
      <xdr:rowOff>190500</xdr:rowOff>
    </xdr:from>
    <xdr:to>
      <xdr:col>15</xdr:col>
      <xdr:colOff>17319</xdr:colOff>
      <xdr:row>74</xdr:row>
      <xdr:rowOff>195901</xdr:rowOff>
    </xdr:to>
    <xdr:cxnSp macro="">
      <xdr:nvCxnSpPr>
        <xdr:cNvPr id="154" name="Straight Connector 38"/>
        <xdr:cNvCxnSpPr/>
      </xdr:nvCxnSpPr>
      <xdr:spPr>
        <a:xfrm flipV="1">
          <a:off x="23878649" y="25133300"/>
          <a:ext cx="3735770" cy="5401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11885</xdr:colOff>
      <xdr:row>75</xdr:row>
      <xdr:rowOff>173182</xdr:rowOff>
    </xdr:from>
    <xdr:to>
      <xdr:col>14</xdr:col>
      <xdr:colOff>0</xdr:colOff>
      <xdr:row>75</xdr:row>
      <xdr:rowOff>175121</xdr:rowOff>
    </xdr:to>
    <xdr:cxnSp macro="">
      <xdr:nvCxnSpPr>
        <xdr:cNvPr id="155" name="Straight Connector 38"/>
        <xdr:cNvCxnSpPr/>
      </xdr:nvCxnSpPr>
      <xdr:spPr>
        <a:xfrm flipV="1">
          <a:off x="23875185" y="25408082"/>
          <a:ext cx="2464615" cy="1939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1065169</xdr:colOff>
      <xdr:row>75</xdr:row>
      <xdr:rowOff>171757</xdr:rowOff>
    </xdr:from>
    <xdr:to>
      <xdr:col>15</xdr:col>
      <xdr:colOff>0</xdr:colOff>
      <xdr:row>75</xdr:row>
      <xdr:rowOff>173182</xdr:rowOff>
    </xdr:to>
    <xdr:cxnSp macro="">
      <xdr:nvCxnSpPr>
        <xdr:cNvPr id="156" name="Straight Connector 29"/>
        <xdr:cNvCxnSpPr/>
      </xdr:nvCxnSpPr>
      <xdr:spPr>
        <a:xfrm>
          <a:off x="26147669" y="25406657"/>
          <a:ext cx="1449431" cy="14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84</xdr:row>
      <xdr:rowOff>155863</xdr:rowOff>
    </xdr:from>
    <xdr:to>
      <xdr:col>12</xdr:col>
      <xdr:colOff>17318</xdr:colOff>
      <xdr:row>84</xdr:row>
      <xdr:rowOff>155864</xdr:rowOff>
    </xdr:to>
    <xdr:cxnSp macro="">
      <xdr:nvCxnSpPr>
        <xdr:cNvPr id="157" name="Straight Connector 38"/>
        <xdr:cNvCxnSpPr/>
      </xdr:nvCxnSpPr>
      <xdr:spPr>
        <a:xfrm flipV="1">
          <a:off x="22699518" y="28019663"/>
          <a:ext cx="1181100" cy="1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76</xdr:row>
      <xdr:rowOff>190501</xdr:rowOff>
    </xdr:from>
    <xdr:to>
      <xdr:col>12</xdr:col>
      <xdr:colOff>17319</xdr:colOff>
      <xdr:row>76</xdr:row>
      <xdr:rowOff>190501</xdr:rowOff>
    </xdr:to>
    <xdr:cxnSp macro="">
      <xdr:nvCxnSpPr>
        <xdr:cNvPr id="158" name="Straight Connector 38"/>
        <xdr:cNvCxnSpPr/>
      </xdr:nvCxnSpPr>
      <xdr:spPr>
        <a:xfrm>
          <a:off x="22699518" y="25717501"/>
          <a:ext cx="1181101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10663</xdr:colOff>
      <xdr:row>80</xdr:row>
      <xdr:rowOff>166765</xdr:rowOff>
    </xdr:from>
    <xdr:to>
      <xdr:col>14</xdr:col>
      <xdr:colOff>1073727</xdr:colOff>
      <xdr:row>80</xdr:row>
      <xdr:rowOff>173181</xdr:rowOff>
    </xdr:to>
    <xdr:cxnSp macro="">
      <xdr:nvCxnSpPr>
        <xdr:cNvPr id="159" name="Straight Connector 38"/>
        <xdr:cNvCxnSpPr/>
      </xdr:nvCxnSpPr>
      <xdr:spPr>
        <a:xfrm>
          <a:off x="25093163" y="26862165"/>
          <a:ext cx="2320364" cy="641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34637</xdr:colOff>
      <xdr:row>80</xdr:row>
      <xdr:rowOff>173181</xdr:rowOff>
    </xdr:from>
    <xdr:to>
      <xdr:col>15</xdr:col>
      <xdr:colOff>1246910</xdr:colOff>
      <xdr:row>80</xdr:row>
      <xdr:rowOff>173182</xdr:rowOff>
    </xdr:to>
    <xdr:cxnSp macro="">
      <xdr:nvCxnSpPr>
        <xdr:cNvPr id="160" name="Straight Connector 29"/>
        <xdr:cNvCxnSpPr/>
      </xdr:nvCxnSpPr>
      <xdr:spPr>
        <a:xfrm flipV="1">
          <a:off x="27631737" y="26868581"/>
          <a:ext cx="1212273" cy="1"/>
        </a:xfrm>
        <a:prstGeom prst="line">
          <a:avLst/>
        </a:prstGeom>
        <a:ln w="31750">
          <a:solidFill>
            <a:srgbClr val="C00000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11885</xdr:colOff>
      <xdr:row>77</xdr:row>
      <xdr:rowOff>207818</xdr:rowOff>
    </xdr:from>
    <xdr:to>
      <xdr:col>16</xdr:col>
      <xdr:colOff>0</xdr:colOff>
      <xdr:row>77</xdr:row>
      <xdr:rowOff>209758</xdr:rowOff>
    </xdr:to>
    <xdr:cxnSp macro="">
      <xdr:nvCxnSpPr>
        <xdr:cNvPr id="161" name="Straight Connector 38"/>
        <xdr:cNvCxnSpPr/>
      </xdr:nvCxnSpPr>
      <xdr:spPr>
        <a:xfrm flipV="1">
          <a:off x="27608985" y="26026918"/>
          <a:ext cx="1423215" cy="194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8761</xdr:colOff>
      <xdr:row>77</xdr:row>
      <xdr:rowOff>189074</xdr:rowOff>
    </xdr:from>
    <xdr:to>
      <xdr:col>17</xdr:col>
      <xdr:colOff>17319</xdr:colOff>
      <xdr:row>77</xdr:row>
      <xdr:rowOff>190500</xdr:rowOff>
    </xdr:to>
    <xdr:cxnSp macro="">
      <xdr:nvCxnSpPr>
        <xdr:cNvPr id="162" name="Straight Connector 29"/>
        <xdr:cNvCxnSpPr/>
      </xdr:nvCxnSpPr>
      <xdr:spPr>
        <a:xfrm>
          <a:off x="29040961" y="26008174"/>
          <a:ext cx="1608758" cy="1426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</xdr:colOff>
      <xdr:row>78</xdr:row>
      <xdr:rowOff>155863</xdr:rowOff>
    </xdr:from>
    <xdr:to>
      <xdr:col>15</xdr:col>
      <xdr:colOff>34637</xdr:colOff>
      <xdr:row>78</xdr:row>
      <xdr:rowOff>155863</xdr:rowOff>
    </xdr:to>
    <xdr:cxnSp macro="">
      <xdr:nvCxnSpPr>
        <xdr:cNvPr id="163" name="Straight Connector 38"/>
        <xdr:cNvCxnSpPr/>
      </xdr:nvCxnSpPr>
      <xdr:spPr>
        <a:xfrm>
          <a:off x="25117136" y="26267063"/>
          <a:ext cx="2514601" cy="0"/>
        </a:xfrm>
        <a:prstGeom prst="line">
          <a:avLst/>
        </a:prstGeom>
        <a:ln w="31750">
          <a:solidFill>
            <a:srgbClr val="009E47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79</xdr:row>
      <xdr:rowOff>173182</xdr:rowOff>
    </xdr:from>
    <xdr:to>
      <xdr:col>15</xdr:col>
      <xdr:colOff>0</xdr:colOff>
      <xdr:row>79</xdr:row>
      <xdr:rowOff>173182</xdr:rowOff>
    </xdr:to>
    <xdr:cxnSp macro="">
      <xdr:nvCxnSpPr>
        <xdr:cNvPr id="164" name="Straight Connector 38"/>
        <xdr:cNvCxnSpPr/>
      </xdr:nvCxnSpPr>
      <xdr:spPr>
        <a:xfrm>
          <a:off x="23863301" y="26576482"/>
          <a:ext cx="3733799" cy="0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79</xdr:row>
      <xdr:rowOff>173182</xdr:rowOff>
    </xdr:from>
    <xdr:to>
      <xdr:col>17</xdr:col>
      <xdr:colOff>34636</xdr:colOff>
      <xdr:row>79</xdr:row>
      <xdr:rowOff>190500</xdr:rowOff>
    </xdr:to>
    <xdr:cxnSp macro="">
      <xdr:nvCxnSpPr>
        <xdr:cNvPr id="165" name="Straight Connector 29"/>
        <xdr:cNvCxnSpPr/>
      </xdr:nvCxnSpPr>
      <xdr:spPr>
        <a:xfrm>
          <a:off x="27597100" y="26576482"/>
          <a:ext cx="3069936" cy="17318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81</xdr:row>
      <xdr:rowOff>173183</xdr:rowOff>
    </xdr:from>
    <xdr:to>
      <xdr:col>12</xdr:col>
      <xdr:colOff>17319</xdr:colOff>
      <xdr:row>81</xdr:row>
      <xdr:rowOff>173183</xdr:rowOff>
    </xdr:to>
    <xdr:cxnSp macro="">
      <xdr:nvCxnSpPr>
        <xdr:cNvPr id="166" name="Straight Connector 38"/>
        <xdr:cNvCxnSpPr/>
      </xdr:nvCxnSpPr>
      <xdr:spPr>
        <a:xfrm>
          <a:off x="22699518" y="27160683"/>
          <a:ext cx="1181101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15349</xdr:colOff>
      <xdr:row>81</xdr:row>
      <xdr:rowOff>173182</xdr:rowOff>
    </xdr:from>
    <xdr:to>
      <xdr:col>15</xdr:col>
      <xdr:colOff>17319</xdr:colOff>
      <xdr:row>81</xdr:row>
      <xdr:rowOff>178583</xdr:rowOff>
    </xdr:to>
    <xdr:cxnSp macro="">
      <xdr:nvCxnSpPr>
        <xdr:cNvPr id="167" name="Straight Connector 38"/>
        <xdr:cNvCxnSpPr/>
      </xdr:nvCxnSpPr>
      <xdr:spPr>
        <a:xfrm flipV="1">
          <a:off x="23878649" y="27160682"/>
          <a:ext cx="3735770" cy="5401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28524</xdr:colOff>
      <xdr:row>81</xdr:row>
      <xdr:rowOff>155864</xdr:rowOff>
    </xdr:from>
    <xdr:to>
      <xdr:col>17</xdr:col>
      <xdr:colOff>0</xdr:colOff>
      <xdr:row>81</xdr:row>
      <xdr:rowOff>184389</xdr:rowOff>
    </xdr:to>
    <xdr:cxnSp macro="">
      <xdr:nvCxnSpPr>
        <xdr:cNvPr id="168" name="Straight Connector 29"/>
        <xdr:cNvCxnSpPr/>
      </xdr:nvCxnSpPr>
      <xdr:spPr>
        <a:xfrm flipV="1">
          <a:off x="27625624" y="27143364"/>
          <a:ext cx="3006776" cy="285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82</xdr:row>
      <xdr:rowOff>173181</xdr:rowOff>
    </xdr:from>
    <xdr:to>
      <xdr:col>15</xdr:col>
      <xdr:colOff>0</xdr:colOff>
      <xdr:row>82</xdr:row>
      <xdr:rowOff>190500</xdr:rowOff>
    </xdr:to>
    <xdr:cxnSp macro="">
      <xdr:nvCxnSpPr>
        <xdr:cNvPr id="169" name="Straight Connector 38"/>
        <xdr:cNvCxnSpPr/>
      </xdr:nvCxnSpPr>
      <xdr:spPr>
        <a:xfrm>
          <a:off x="23880618" y="27452781"/>
          <a:ext cx="3716482" cy="17319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25060</xdr:colOff>
      <xdr:row>82</xdr:row>
      <xdr:rowOff>152400</xdr:rowOff>
    </xdr:from>
    <xdr:to>
      <xdr:col>16</xdr:col>
      <xdr:colOff>1399308</xdr:colOff>
      <xdr:row>82</xdr:row>
      <xdr:rowOff>180925</xdr:rowOff>
    </xdr:to>
    <xdr:cxnSp macro="">
      <xdr:nvCxnSpPr>
        <xdr:cNvPr id="170" name="Straight Connector 29"/>
        <xdr:cNvCxnSpPr/>
      </xdr:nvCxnSpPr>
      <xdr:spPr>
        <a:xfrm flipV="1">
          <a:off x="27622160" y="27432000"/>
          <a:ext cx="2809348" cy="28525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79</xdr:row>
      <xdr:rowOff>173183</xdr:rowOff>
    </xdr:from>
    <xdr:to>
      <xdr:col>11</xdr:col>
      <xdr:colOff>1004454</xdr:colOff>
      <xdr:row>79</xdr:row>
      <xdr:rowOff>173183</xdr:rowOff>
    </xdr:to>
    <xdr:cxnSp macro="">
      <xdr:nvCxnSpPr>
        <xdr:cNvPr id="171" name="Straight Connector 38"/>
        <xdr:cNvCxnSpPr/>
      </xdr:nvCxnSpPr>
      <xdr:spPr>
        <a:xfrm>
          <a:off x="22491700" y="26576483"/>
          <a:ext cx="1194954" cy="0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72</xdr:row>
      <xdr:rowOff>86591</xdr:rowOff>
    </xdr:from>
    <xdr:to>
      <xdr:col>17</xdr:col>
      <xdr:colOff>640773</xdr:colOff>
      <xdr:row>85</xdr:row>
      <xdr:rowOff>0</xdr:rowOff>
    </xdr:to>
    <xdr:sp macro="" textlink="">
      <xdr:nvSpPr>
        <xdr:cNvPr id="172" name="Правая фигурная скобка 309"/>
        <xdr:cNvSpPr/>
      </xdr:nvSpPr>
      <xdr:spPr>
        <a:xfrm>
          <a:off x="30632400" y="24432491"/>
          <a:ext cx="640773" cy="3723409"/>
        </a:xfrm>
        <a:prstGeom prst="rightBrace">
          <a:avLst/>
        </a:prstGeom>
        <a:ln w="31750">
          <a:solidFill>
            <a:srgbClr val="009E47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92D050"/>
            </a:solidFill>
          </a:endParaRPr>
        </a:p>
      </xdr:txBody>
    </xdr:sp>
    <xdr:clientData/>
  </xdr:twoCellAnchor>
  <xdr:twoCellAnchor>
    <xdr:from>
      <xdr:col>17</xdr:col>
      <xdr:colOff>612249</xdr:colOff>
      <xdr:row>78</xdr:row>
      <xdr:rowOff>186425</xdr:rowOff>
    </xdr:from>
    <xdr:to>
      <xdr:col>20</xdr:col>
      <xdr:colOff>155863</xdr:colOff>
      <xdr:row>78</xdr:row>
      <xdr:rowOff>190500</xdr:rowOff>
    </xdr:to>
    <xdr:cxnSp macro="">
      <xdr:nvCxnSpPr>
        <xdr:cNvPr id="173" name="Straight Arrow Connector 84"/>
        <xdr:cNvCxnSpPr/>
      </xdr:nvCxnSpPr>
      <xdr:spPr>
        <a:xfrm>
          <a:off x="31244649" y="26297625"/>
          <a:ext cx="3429814" cy="4075"/>
        </a:xfrm>
        <a:prstGeom prst="straightConnector1">
          <a:avLst/>
        </a:prstGeom>
        <a:ln w="3175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637311</xdr:colOff>
      <xdr:row>79</xdr:row>
      <xdr:rowOff>17319</xdr:rowOff>
    </xdr:from>
    <xdr:to>
      <xdr:col>19</xdr:col>
      <xdr:colOff>103909</xdr:colOff>
      <xdr:row>80</xdr:row>
      <xdr:rowOff>155863</xdr:rowOff>
    </xdr:to>
    <xdr:sp macro="" textlink="">
      <xdr:nvSpPr>
        <xdr:cNvPr id="174" name="TextBox 173"/>
        <xdr:cNvSpPr txBox="1"/>
      </xdr:nvSpPr>
      <xdr:spPr>
        <a:xfrm>
          <a:off x="31269711" y="26420619"/>
          <a:ext cx="1854198" cy="4306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Pentesting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17</xdr:col>
      <xdr:colOff>619991</xdr:colOff>
      <xdr:row>76</xdr:row>
      <xdr:rowOff>117765</xdr:rowOff>
    </xdr:from>
    <xdr:to>
      <xdr:col>26</xdr:col>
      <xdr:colOff>100444</xdr:colOff>
      <xdr:row>77</xdr:row>
      <xdr:rowOff>238990</xdr:rowOff>
    </xdr:to>
    <xdr:sp macro="" textlink="">
      <xdr:nvSpPr>
        <xdr:cNvPr id="175" name="TextBox 174"/>
        <xdr:cNvSpPr txBox="1"/>
      </xdr:nvSpPr>
      <xdr:spPr>
        <a:xfrm>
          <a:off x="31252391" y="25644765"/>
          <a:ext cx="4890653" cy="413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Improvements</a:t>
          </a:r>
          <a:r>
            <a:rPr lang="ru-RU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optimisation/bug-fixing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  <xdr:twoCellAnchor>
    <xdr:from>
      <xdr:col>11</xdr:col>
      <xdr:colOff>1014508</xdr:colOff>
      <xdr:row>52</xdr:row>
      <xdr:rowOff>190500</xdr:rowOff>
    </xdr:from>
    <xdr:to>
      <xdr:col>15</xdr:col>
      <xdr:colOff>17318</xdr:colOff>
      <xdr:row>52</xdr:row>
      <xdr:rowOff>191624</xdr:rowOff>
    </xdr:to>
    <xdr:cxnSp macro="">
      <xdr:nvCxnSpPr>
        <xdr:cNvPr id="176" name="Straight Connector 38"/>
        <xdr:cNvCxnSpPr/>
      </xdr:nvCxnSpPr>
      <xdr:spPr>
        <a:xfrm flipV="1">
          <a:off x="23696708" y="17056100"/>
          <a:ext cx="3917710" cy="1124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73551</xdr:colOff>
      <xdr:row>51</xdr:row>
      <xdr:rowOff>177464</xdr:rowOff>
    </xdr:from>
    <xdr:to>
      <xdr:col>19</xdr:col>
      <xdr:colOff>24244</xdr:colOff>
      <xdr:row>51</xdr:row>
      <xdr:rowOff>183573</xdr:rowOff>
    </xdr:to>
    <xdr:cxnSp macro="">
      <xdr:nvCxnSpPr>
        <xdr:cNvPr id="177" name="Straight Connector 29"/>
        <xdr:cNvCxnSpPr/>
      </xdr:nvCxnSpPr>
      <xdr:spPr>
        <a:xfrm>
          <a:off x="30705951" y="16750964"/>
          <a:ext cx="2338293" cy="6109"/>
        </a:xfrm>
        <a:prstGeom prst="line">
          <a:avLst/>
        </a:prstGeom>
        <a:ln w="31750">
          <a:solidFill>
            <a:srgbClr val="009E47"/>
          </a:solidFill>
          <a:prstDash val="dash"/>
          <a:headEnd type="none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12617</xdr:colOff>
      <xdr:row>53</xdr:row>
      <xdr:rowOff>155864</xdr:rowOff>
    </xdr:from>
    <xdr:to>
      <xdr:col>16</xdr:col>
      <xdr:colOff>34637</xdr:colOff>
      <xdr:row>53</xdr:row>
      <xdr:rowOff>158586</xdr:rowOff>
    </xdr:to>
    <xdr:cxnSp macro="">
      <xdr:nvCxnSpPr>
        <xdr:cNvPr id="178" name="Straight Connector 38"/>
        <xdr:cNvCxnSpPr/>
      </xdr:nvCxnSpPr>
      <xdr:spPr>
        <a:xfrm flipV="1">
          <a:off x="27609717" y="17313564"/>
          <a:ext cx="1457120" cy="2722"/>
        </a:xfrm>
        <a:prstGeom prst="line">
          <a:avLst/>
        </a:prstGeom>
        <a:ln w="31750">
          <a:solidFill>
            <a:schemeClr val="accent1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65472</xdr:colOff>
      <xdr:row>53</xdr:row>
      <xdr:rowOff>138546</xdr:rowOff>
    </xdr:from>
    <xdr:to>
      <xdr:col>19</xdr:col>
      <xdr:colOff>17319</xdr:colOff>
      <xdr:row>53</xdr:row>
      <xdr:rowOff>143132</xdr:rowOff>
    </xdr:to>
    <xdr:cxnSp macro="">
      <xdr:nvCxnSpPr>
        <xdr:cNvPr id="179" name="Straight Connector 38"/>
        <xdr:cNvCxnSpPr/>
      </xdr:nvCxnSpPr>
      <xdr:spPr>
        <a:xfrm flipV="1">
          <a:off x="29097672" y="17296246"/>
          <a:ext cx="3939647" cy="4586"/>
        </a:xfrm>
        <a:prstGeom prst="line">
          <a:avLst/>
        </a:prstGeom>
        <a:ln w="31750">
          <a:solidFill>
            <a:srgbClr val="C00000"/>
          </a:solidFill>
          <a:headEnd type="oval" w="med" len="med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156606</xdr:colOff>
      <xdr:row>32</xdr:row>
      <xdr:rowOff>13854</xdr:rowOff>
    </xdr:from>
    <xdr:ext cx="861704" cy="296782"/>
    <xdr:sp macro="" textlink="">
      <xdr:nvSpPr>
        <xdr:cNvPr id="180" name="TextBox 179"/>
        <xdr:cNvSpPr txBox="1"/>
      </xdr:nvSpPr>
      <xdr:spPr>
        <a:xfrm>
          <a:off x="24019906" y="9259454"/>
          <a:ext cx="861704" cy="296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v.1.0.0</a:t>
          </a:r>
        </a:p>
      </xdr:txBody>
    </xdr:sp>
    <xdr:clientData/>
  </xdr:oneCellAnchor>
  <xdr:oneCellAnchor>
    <xdr:from>
      <xdr:col>13</xdr:col>
      <xdr:colOff>170461</xdr:colOff>
      <xdr:row>15</xdr:row>
      <xdr:rowOff>114300</xdr:rowOff>
    </xdr:from>
    <xdr:ext cx="861704" cy="296782"/>
    <xdr:sp macro="" textlink="">
      <xdr:nvSpPr>
        <xdr:cNvPr id="181" name="TextBox 180"/>
        <xdr:cNvSpPr txBox="1"/>
      </xdr:nvSpPr>
      <xdr:spPr>
        <a:xfrm>
          <a:off x="25252961" y="4648200"/>
          <a:ext cx="861704" cy="296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v.1.0.0</a:t>
          </a:r>
        </a:p>
      </xdr:txBody>
    </xdr:sp>
    <xdr:clientData/>
  </xdr:oneCellAnchor>
  <xdr:twoCellAnchor>
    <xdr:from>
      <xdr:col>16</xdr:col>
      <xdr:colOff>1229590</xdr:colOff>
      <xdr:row>39</xdr:row>
      <xdr:rowOff>374506</xdr:rowOff>
    </xdr:from>
    <xdr:to>
      <xdr:col>17</xdr:col>
      <xdr:colOff>173181</xdr:colOff>
      <xdr:row>39</xdr:row>
      <xdr:rowOff>659325</xdr:rowOff>
    </xdr:to>
    <xdr:sp macro="" textlink="">
      <xdr:nvSpPr>
        <xdr:cNvPr id="182" name="Isosceles Triangle 65"/>
        <xdr:cNvSpPr/>
      </xdr:nvSpPr>
      <xdr:spPr>
        <a:xfrm rot="10800000">
          <a:off x="30261790" y="12985606"/>
          <a:ext cx="543791" cy="284819"/>
        </a:xfrm>
        <a:prstGeom prst="triangl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16</xdr:col>
      <xdr:colOff>842408</xdr:colOff>
      <xdr:row>39</xdr:row>
      <xdr:rowOff>69271</xdr:rowOff>
    </xdr:from>
    <xdr:ext cx="1253094" cy="338345"/>
    <xdr:sp macro="" textlink="">
      <xdr:nvSpPr>
        <xdr:cNvPr id="183" name="TextBox 182"/>
        <xdr:cNvSpPr txBox="1"/>
      </xdr:nvSpPr>
      <xdr:spPr>
        <a:xfrm>
          <a:off x="29874608" y="12680371"/>
          <a:ext cx="1253094" cy="338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Closed Alpha</a:t>
          </a:r>
          <a:endParaRPr lang="ru-RU" sz="1600" b="1"/>
        </a:p>
      </xdr:txBody>
    </xdr:sp>
    <xdr:clientData/>
  </xdr:oneCellAnchor>
  <xdr:twoCellAnchor>
    <xdr:from>
      <xdr:col>18</xdr:col>
      <xdr:colOff>822858</xdr:colOff>
      <xdr:row>39</xdr:row>
      <xdr:rowOff>304306</xdr:rowOff>
    </xdr:from>
    <xdr:to>
      <xdr:col>19</xdr:col>
      <xdr:colOff>162294</xdr:colOff>
      <xdr:row>39</xdr:row>
      <xdr:rowOff>626175</xdr:rowOff>
    </xdr:to>
    <xdr:sp macro="" textlink="">
      <xdr:nvSpPr>
        <xdr:cNvPr id="184" name="Isosceles Triangle 65"/>
        <xdr:cNvSpPr/>
      </xdr:nvSpPr>
      <xdr:spPr>
        <a:xfrm rot="10800000">
          <a:off x="32699858" y="12915406"/>
          <a:ext cx="482436" cy="321869"/>
        </a:xfrm>
        <a:prstGeom prst="triangle">
          <a:avLst/>
        </a:prstGeom>
        <a:solidFill>
          <a:srgbClr val="207620"/>
        </a:solidFill>
        <a:ln>
          <a:solidFill>
            <a:srgbClr val="20762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rgbClr val="C00000"/>
            </a:solidFill>
          </a:endParaRPr>
        </a:p>
      </xdr:txBody>
    </xdr:sp>
    <xdr:clientData/>
  </xdr:twoCellAnchor>
  <xdr:oneCellAnchor>
    <xdr:from>
      <xdr:col>18</xdr:col>
      <xdr:colOff>496292</xdr:colOff>
      <xdr:row>39</xdr:row>
      <xdr:rowOff>8906</xdr:rowOff>
    </xdr:from>
    <xdr:ext cx="1084015" cy="342786"/>
    <xdr:sp macro="" textlink="">
      <xdr:nvSpPr>
        <xdr:cNvPr id="185" name="TextBox 184"/>
        <xdr:cNvSpPr txBox="1"/>
      </xdr:nvSpPr>
      <xdr:spPr>
        <a:xfrm>
          <a:off x="32373292" y="12620006"/>
          <a:ext cx="108401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Open Beta</a:t>
          </a:r>
          <a:endParaRPr lang="ru-RU" sz="1600" b="1"/>
        </a:p>
      </xdr:txBody>
    </xdr:sp>
    <xdr:clientData/>
  </xdr:oneCellAnchor>
  <xdr:twoCellAnchor>
    <xdr:from>
      <xdr:col>19</xdr:col>
      <xdr:colOff>1</xdr:colOff>
      <xdr:row>41</xdr:row>
      <xdr:rowOff>69273</xdr:rowOff>
    </xdr:from>
    <xdr:to>
      <xdr:col>19</xdr:col>
      <xdr:colOff>640774</xdr:colOff>
      <xdr:row>53</xdr:row>
      <xdr:rowOff>277091</xdr:rowOff>
    </xdr:to>
    <xdr:sp macro="" textlink="">
      <xdr:nvSpPr>
        <xdr:cNvPr id="186" name="Правая фигурная скобка 207"/>
        <xdr:cNvSpPr/>
      </xdr:nvSpPr>
      <xdr:spPr>
        <a:xfrm>
          <a:off x="33020001" y="13709073"/>
          <a:ext cx="640773" cy="3725718"/>
        </a:xfrm>
        <a:prstGeom prst="rightBrace">
          <a:avLst/>
        </a:prstGeom>
        <a:ln w="31750">
          <a:solidFill>
            <a:schemeClr val="accent6">
              <a:lumMod val="75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92D050"/>
            </a:solidFill>
          </a:endParaRPr>
        </a:p>
      </xdr:txBody>
    </xdr:sp>
    <xdr:clientData/>
  </xdr:twoCellAnchor>
  <xdr:twoCellAnchor>
    <xdr:from>
      <xdr:col>19</xdr:col>
      <xdr:colOff>612250</xdr:colOff>
      <xdr:row>47</xdr:row>
      <xdr:rowOff>169106</xdr:rowOff>
    </xdr:from>
    <xdr:to>
      <xdr:col>29</xdr:col>
      <xdr:colOff>225137</xdr:colOff>
      <xdr:row>47</xdr:row>
      <xdr:rowOff>173181</xdr:rowOff>
    </xdr:to>
    <xdr:cxnSp macro="">
      <xdr:nvCxnSpPr>
        <xdr:cNvPr id="187" name="Straight Arrow Connector 84"/>
        <xdr:cNvCxnSpPr/>
      </xdr:nvCxnSpPr>
      <xdr:spPr>
        <a:xfrm>
          <a:off x="33632250" y="15574206"/>
          <a:ext cx="3397487" cy="4075"/>
        </a:xfrm>
        <a:prstGeom prst="straightConnector1">
          <a:avLst/>
        </a:prstGeom>
        <a:ln w="3175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519545</xdr:colOff>
      <xdr:row>45</xdr:row>
      <xdr:rowOff>103911</xdr:rowOff>
    </xdr:from>
    <xdr:to>
      <xdr:col>31</xdr:col>
      <xdr:colOff>242453</xdr:colOff>
      <xdr:row>46</xdr:row>
      <xdr:rowOff>225136</xdr:rowOff>
    </xdr:to>
    <xdr:sp macro="" textlink="">
      <xdr:nvSpPr>
        <xdr:cNvPr id="188" name="TextBox 187"/>
        <xdr:cNvSpPr txBox="1"/>
      </xdr:nvSpPr>
      <xdr:spPr>
        <a:xfrm>
          <a:off x="33539545" y="14924811"/>
          <a:ext cx="4853708" cy="413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Improvements</a:t>
          </a:r>
          <a:r>
            <a:rPr lang="ru-RU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optimisation/bug-fixing</a:t>
          </a:r>
          <a:endParaRPr lang="ru-RU" sz="1800">
            <a:effectLst/>
          </a:endParaRPr>
        </a:p>
        <a:p>
          <a:pPr algn="ctr"/>
          <a:endParaRPr lang="ru-RU" sz="105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22</xdr:row>
      <xdr:rowOff>31750</xdr:rowOff>
    </xdr:from>
    <xdr:to>
      <xdr:col>25</xdr:col>
      <xdr:colOff>482600</xdr:colOff>
      <xdr:row>37</xdr:row>
      <xdr:rowOff>69850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</xdr:colOff>
      <xdr:row>37</xdr:row>
      <xdr:rowOff>158750</xdr:rowOff>
    </xdr:from>
    <xdr:to>
      <xdr:col>25</xdr:col>
      <xdr:colOff>495300</xdr:colOff>
      <xdr:row>49</xdr:row>
      <xdr:rowOff>44450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88900</xdr:colOff>
      <xdr:row>49</xdr:row>
      <xdr:rowOff>184150</xdr:rowOff>
    </xdr:from>
    <xdr:to>
      <xdr:col>25</xdr:col>
      <xdr:colOff>533400</xdr:colOff>
      <xdr:row>64</xdr:row>
      <xdr:rowOff>69850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88900</xdr:colOff>
      <xdr:row>64</xdr:row>
      <xdr:rowOff>184150</xdr:rowOff>
    </xdr:from>
    <xdr:to>
      <xdr:col>25</xdr:col>
      <xdr:colOff>533400</xdr:colOff>
      <xdr:row>79</xdr:row>
      <xdr:rowOff>69850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7"/>
  <sheetViews>
    <sheetView zoomScale="75" zoomScaleNormal="75" zoomScalePageLayoutView="75" workbookViewId="0">
      <selection activeCell="M47" sqref="M47"/>
    </sheetView>
  </sheetViews>
  <sheetFormatPr defaultColWidth="10.625" defaultRowHeight="15.75" x14ac:dyDescent="0.25"/>
  <cols>
    <col min="1" max="1" width="10.625" style="22"/>
    <col min="2" max="2" width="6.5" style="31" customWidth="1"/>
    <col min="3" max="3" width="3" style="21" customWidth="1"/>
    <col min="4" max="4" width="88" style="22" customWidth="1"/>
    <col min="5" max="5" width="27.875" style="23" customWidth="1"/>
    <col min="6" max="6" width="14.875" style="23" customWidth="1"/>
    <col min="7" max="7" width="23" style="23" customWidth="1"/>
    <col min="8" max="8" width="14" style="23" customWidth="1"/>
    <col min="9" max="9" width="23.375" style="23" customWidth="1"/>
    <col min="10" max="10" width="12.125" style="23" customWidth="1"/>
    <col min="11" max="11" width="23.625" style="23" customWidth="1"/>
    <col min="12" max="12" width="13.625" style="23" customWidth="1"/>
    <col min="13" max="13" width="25.125" style="23" customWidth="1"/>
    <col min="14" max="16384" width="10.625" style="22"/>
  </cols>
  <sheetData>
    <row r="1" spans="2:13" ht="23.25" x14ac:dyDescent="0.35">
      <c r="B1" s="169" t="s">
        <v>44</v>
      </c>
      <c r="C1" s="170"/>
      <c r="D1" s="171"/>
      <c r="E1" s="172"/>
      <c r="F1" s="172"/>
      <c r="G1" s="172"/>
      <c r="H1" s="172"/>
      <c r="I1" s="172"/>
      <c r="J1" s="172"/>
      <c r="K1" s="172"/>
      <c r="L1" s="172"/>
      <c r="M1" s="172"/>
    </row>
    <row r="2" spans="2:13" ht="23.25" x14ac:dyDescent="0.35">
      <c r="B2" s="169"/>
      <c r="C2" s="170"/>
      <c r="D2" s="171"/>
      <c r="E2" s="173" t="s">
        <v>209</v>
      </c>
      <c r="F2" s="173"/>
      <c r="G2" s="173" t="s">
        <v>209</v>
      </c>
      <c r="H2" s="173"/>
      <c r="I2" s="173" t="s">
        <v>209</v>
      </c>
      <c r="J2" s="173"/>
      <c r="K2" s="173" t="s">
        <v>209</v>
      </c>
      <c r="L2" s="173"/>
      <c r="M2" s="173" t="s">
        <v>209</v>
      </c>
    </row>
    <row r="3" spans="2:13" ht="23.25" x14ac:dyDescent="0.35">
      <c r="B3" s="169"/>
      <c r="C3" s="170"/>
      <c r="D3" s="174" t="s">
        <v>45</v>
      </c>
      <c r="E3" s="173" t="s">
        <v>301</v>
      </c>
      <c r="F3" s="173"/>
      <c r="G3" s="173" t="s">
        <v>212</v>
      </c>
      <c r="H3" s="173"/>
      <c r="I3" s="173" t="s">
        <v>213</v>
      </c>
      <c r="J3" s="173"/>
      <c r="K3" s="173" t="s">
        <v>214</v>
      </c>
      <c r="L3" s="173"/>
      <c r="M3" s="173" t="s">
        <v>302</v>
      </c>
    </row>
    <row r="4" spans="2:13" ht="23.25" x14ac:dyDescent="0.35">
      <c r="B4" s="169" t="s">
        <v>13</v>
      </c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</row>
    <row r="5" spans="2:13" ht="23.25" x14ac:dyDescent="0.35">
      <c r="B5" s="169"/>
      <c r="C5" s="170"/>
      <c r="D5" s="170" t="s">
        <v>46</v>
      </c>
      <c r="E5" s="175"/>
      <c r="F5" s="175"/>
      <c r="G5" s="175"/>
      <c r="H5" s="175"/>
      <c r="I5" s="175">
        <f>'ConsSales&amp;Market'!H7/1000</f>
        <v>90353.340000000011</v>
      </c>
      <c r="J5" s="175"/>
      <c r="K5" s="175">
        <f>'ConsSales&amp;Market'!J7/1000</f>
        <v>136758.00600000002</v>
      </c>
      <c r="L5" s="175"/>
      <c r="M5" s="175">
        <f>'ConsSales&amp;Market'!L7/1000</f>
        <v>178522.20540000004</v>
      </c>
    </row>
    <row r="6" spans="2:13" ht="23.25" x14ac:dyDescent="0.35">
      <c r="B6" s="169"/>
      <c r="C6" s="170"/>
      <c r="D6" s="170" t="s">
        <v>47</v>
      </c>
      <c r="E6" s="175"/>
      <c r="F6" s="175"/>
      <c r="G6" s="175">
        <f>'ConsSales&amp;Market'!F17/1000</f>
        <v>6157.9949999999999</v>
      </c>
      <c r="H6" s="175"/>
      <c r="I6" s="175">
        <f>'ConsSales&amp;Market'!H17/1000</f>
        <v>14400.09525</v>
      </c>
      <c r="J6" s="175"/>
      <c r="K6" s="175">
        <f>'ConsSales&amp;Market'!J17/1000</f>
        <v>22230.090487500001</v>
      </c>
      <c r="L6" s="175"/>
      <c r="M6" s="175">
        <f>'ConsSales&amp;Market'!L17/1000</f>
        <v>29668.585963125002</v>
      </c>
    </row>
    <row r="7" spans="2:13" ht="23.25" x14ac:dyDescent="0.35">
      <c r="B7" s="169"/>
      <c r="C7" s="170"/>
      <c r="D7" s="170" t="s">
        <v>48</v>
      </c>
      <c r="E7" s="175"/>
      <c r="F7" s="175"/>
      <c r="G7" s="175">
        <f>'ConsSales&amp;Market'!F20/1000</f>
        <v>400</v>
      </c>
      <c r="H7" s="175"/>
      <c r="I7" s="175">
        <f>'ConsSales&amp;Market'!H20/1000</f>
        <v>4400</v>
      </c>
      <c r="J7" s="175"/>
      <c r="K7" s="175">
        <f>'ConsSales&amp;Market'!J20/1000</f>
        <v>9400</v>
      </c>
      <c r="L7" s="175"/>
      <c r="M7" s="175">
        <f>'ConsSales&amp;Market'!L20/1000</f>
        <v>12600</v>
      </c>
    </row>
    <row r="8" spans="2:13" s="186" customFormat="1" ht="23.25" x14ac:dyDescent="0.35">
      <c r="B8" s="183" t="s">
        <v>49</v>
      </c>
      <c r="C8" s="184"/>
      <c r="D8" s="185"/>
      <c r="E8" s="187">
        <f>SUM(E5:E7)</f>
        <v>0</v>
      </c>
      <c r="F8" s="188"/>
      <c r="G8" s="188">
        <f>SUM(G5:G7)</f>
        <v>6557.9949999999999</v>
      </c>
      <c r="H8" s="188"/>
      <c r="I8" s="188">
        <f>SUM(I5:I7)</f>
        <v>109153.43525000001</v>
      </c>
      <c r="J8" s="188"/>
      <c r="K8" s="188">
        <f>SUM(K5:K7)</f>
        <v>168388.09648750004</v>
      </c>
      <c r="L8" s="188"/>
      <c r="M8" s="188">
        <f>SUM(M5:M7)</f>
        <v>220790.79136312503</v>
      </c>
    </row>
    <row r="9" spans="2:13" ht="23.25" x14ac:dyDescent="0.35">
      <c r="B9" s="169" t="s">
        <v>50</v>
      </c>
      <c r="C9" s="170"/>
      <c r="D9" s="171"/>
      <c r="E9" s="172"/>
      <c r="F9" s="172"/>
      <c r="G9" s="172"/>
      <c r="H9" s="172"/>
      <c r="I9" s="172"/>
      <c r="J9" s="172"/>
      <c r="K9" s="172"/>
      <c r="L9" s="172"/>
      <c r="M9" s="172"/>
    </row>
    <row r="10" spans="2:13" ht="23.25" x14ac:dyDescent="0.35">
      <c r="B10" s="169"/>
      <c r="C10" s="171" t="s">
        <v>231</v>
      </c>
      <c r="D10" s="171"/>
      <c r="E10" s="176">
        <f>Headcount!E67/1000</f>
        <v>1153</v>
      </c>
      <c r="F10" s="176"/>
      <c r="G10" s="176">
        <f>Headcount!G67/1000</f>
        <v>2089</v>
      </c>
      <c r="H10" s="176"/>
      <c r="I10" s="176">
        <f>Headcount!I67/1000</f>
        <v>8083.4</v>
      </c>
      <c r="J10" s="176"/>
      <c r="K10" s="176">
        <f>Headcount!K67/1000</f>
        <v>13215.800000000001</v>
      </c>
      <c r="L10" s="176"/>
      <c r="M10" s="176">
        <f>Headcount!M67/1000</f>
        <v>17294.784000000003</v>
      </c>
    </row>
    <row r="11" spans="2:13" ht="23.25" x14ac:dyDescent="0.35">
      <c r="B11" s="169"/>
      <c r="C11" s="171" t="s">
        <v>286</v>
      </c>
      <c r="D11" s="171"/>
      <c r="E11" s="176">
        <f>SUM(E12:E15)</f>
        <v>35.988</v>
      </c>
      <c r="F11" s="176"/>
      <c r="G11" s="176">
        <f t="shared" ref="G11:M11" si="0">SUM(G12:G15)</f>
        <v>8052.8859999999995</v>
      </c>
      <c r="H11" s="176"/>
      <c r="I11" s="176">
        <f t="shared" si="0"/>
        <v>36773.978999999999</v>
      </c>
      <c r="J11" s="176"/>
      <c r="K11" s="176">
        <f t="shared" si="0"/>
        <v>69553.967999999993</v>
      </c>
      <c r="L11" s="176"/>
      <c r="M11" s="176">
        <f t="shared" si="0"/>
        <v>70253.960999999996</v>
      </c>
    </row>
    <row r="12" spans="2:13" ht="23.25" x14ac:dyDescent="0.35">
      <c r="B12" s="169"/>
      <c r="C12" s="170"/>
      <c r="D12" s="170" t="s">
        <v>245</v>
      </c>
      <c r="E12" s="177">
        <v>30</v>
      </c>
      <c r="F12" s="177"/>
      <c r="G12" s="177">
        <f>'ConsSales&amp;Market'!F28/1000</f>
        <v>5502.2</v>
      </c>
      <c r="H12" s="177"/>
      <c r="I12" s="177">
        <f>'ConsSales&amp;Market'!H28/1000</f>
        <v>31680.000000000004</v>
      </c>
      <c r="J12" s="177"/>
      <c r="K12" s="177">
        <f>'ConsSales&amp;Market'!J28/1000</f>
        <v>63360.000000000007</v>
      </c>
      <c r="L12" s="177"/>
      <c r="M12" s="177">
        <f>'ConsSales&amp;Market'!L28/1000</f>
        <v>63360.000000000007</v>
      </c>
    </row>
    <row r="13" spans="2:13" ht="23.25" x14ac:dyDescent="0.35">
      <c r="B13" s="169"/>
      <c r="C13" s="170"/>
      <c r="D13" s="170" t="s">
        <v>99</v>
      </c>
      <c r="E13" s="177">
        <f>'ConsSales&amp;Market'!D31/1000</f>
        <v>5.9880000000000004</v>
      </c>
      <c r="F13" s="177"/>
      <c r="G13" s="177">
        <f>'ConsSales&amp;Market'!F31/1000</f>
        <v>2150.69</v>
      </c>
      <c r="H13" s="177"/>
      <c r="I13" s="177">
        <f>'ConsSales&amp;Market'!H31/1000</f>
        <v>2994</v>
      </c>
      <c r="J13" s="177"/>
      <c r="K13" s="177">
        <f>'ConsSales&amp;Market'!J31/1000</f>
        <v>2994</v>
      </c>
      <c r="L13" s="177"/>
      <c r="M13" s="177">
        <f>'ConsSales&amp;Market'!L31/1000</f>
        <v>2994</v>
      </c>
    </row>
    <row r="14" spans="2:13" ht="23.25" x14ac:dyDescent="0.35">
      <c r="B14" s="169"/>
      <c r="C14" s="170"/>
      <c r="D14" s="170" t="s">
        <v>236</v>
      </c>
      <c r="E14" s="177">
        <f>'ConsSales&amp;Market'!D34/1000</f>
        <v>0</v>
      </c>
      <c r="F14" s="177"/>
      <c r="G14" s="177">
        <f>'ConsSales&amp;Market'!F34/1000</f>
        <v>399.99599999999998</v>
      </c>
      <c r="H14" s="177"/>
      <c r="I14" s="177">
        <f>'ConsSales&amp;Market'!H34/1000</f>
        <v>2099.9789999999998</v>
      </c>
      <c r="J14" s="177"/>
      <c r="K14" s="177">
        <f>'ConsSales&amp;Market'!J34/1000</f>
        <v>3199.9679999999998</v>
      </c>
      <c r="L14" s="177"/>
      <c r="M14" s="177">
        <f>'ConsSales&amp;Market'!L34/1000</f>
        <v>3899.9609999999998</v>
      </c>
    </row>
    <row r="15" spans="2:13" ht="6" customHeight="1" x14ac:dyDescent="0.35">
      <c r="B15" s="169"/>
      <c r="C15" s="170"/>
      <c r="D15" s="171"/>
      <c r="E15" s="177"/>
      <c r="F15" s="177"/>
      <c r="G15" s="175"/>
      <c r="H15" s="175"/>
      <c r="I15" s="176"/>
      <c r="J15" s="176"/>
      <c r="K15" s="176"/>
      <c r="L15" s="176"/>
      <c r="M15" s="176"/>
    </row>
    <row r="16" spans="2:13" s="186" customFormat="1" ht="23.25" x14ac:dyDescent="0.35">
      <c r="B16" s="183" t="s">
        <v>244</v>
      </c>
      <c r="C16" s="184"/>
      <c r="D16" s="185"/>
      <c r="E16" s="189">
        <f>E10+E11</f>
        <v>1188.9880000000001</v>
      </c>
      <c r="F16" s="189"/>
      <c r="G16" s="189">
        <f>G10+G11</f>
        <v>10141.885999999999</v>
      </c>
      <c r="H16" s="189"/>
      <c r="I16" s="189">
        <f>I10+I11</f>
        <v>44857.379000000001</v>
      </c>
      <c r="J16" s="189"/>
      <c r="K16" s="189">
        <f>K10+K11</f>
        <v>82769.767999999996</v>
      </c>
      <c r="L16" s="189"/>
      <c r="M16" s="189">
        <f>M10+M11</f>
        <v>87548.744999999995</v>
      </c>
    </row>
    <row r="17" spans="2:13" s="186" customFormat="1" ht="23.25" x14ac:dyDescent="0.35">
      <c r="B17" s="183" t="s">
        <v>28</v>
      </c>
      <c r="C17" s="184"/>
      <c r="D17" s="185"/>
      <c r="E17" s="190">
        <f>E8-E16</f>
        <v>-1188.9880000000001</v>
      </c>
      <c r="F17" s="190"/>
      <c r="G17" s="190">
        <f>G8-G16</f>
        <v>-3583.8909999999987</v>
      </c>
      <c r="H17" s="191"/>
      <c r="I17" s="191">
        <f>I8-I16</f>
        <v>64296.056250000009</v>
      </c>
      <c r="J17" s="191"/>
      <c r="K17" s="191">
        <f>K8-K16</f>
        <v>85618.328487500039</v>
      </c>
      <c r="L17" s="191"/>
      <c r="M17" s="191">
        <f>M8-M16</f>
        <v>133242.04636312503</v>
      </c>
    </row>
    <row r="18" spans="2:13" ht="23.25" x14ac:dyDescent="0.35">
      <c r="B18" s="170" t="s">
        <v>3</v>
      </c>
      <c r="C18" s="170"/>
      <c r="D18" s="171"/>
      <c r="E18" s="178" t="s">
        <v>14</v>
      </c>
      <c r="F18" s="178"/>
      <c r="G18" s="179" t="s">
        <v>14</v>
      </c>
      <c r="H18" s="178"/>
      <c r="I18" s="179">
        <f>I17/I8</f>
        <v>0.58904290188155117</v>
      </c>
      <c r="J18" s="179"/>
      <c r="K18" s="179">
        <f>K17/K8</f>
        <v>0.50845831904665395</v>
      </c>
      <c r="L18" s="179"/>
      <c r="M18" s="179">
        <f>M17/M8</f>
        <v>0.6034764653929231</v>
      </c>
    </row>
    <row r="19" spans="2:13" ht="23.25" x14ac:dyDescent="0.35">
      <c r="B19" s="169" t="s">
        <v>4</v>
      </c>
      <c r="C19" s="171"/>
      <c r="D19" s="171"/>
      <c r="E19" s="172"/>
      <c r="F19" s="172"/>
      <c r="G19" s="172"/>
      <c r="H19" s="172"/>
      <c r="I19" s="172"/>
      <c r="J19" s="172"/>
      <c r="K19" s="172"/>
      <c r="L19" s="172"/>
      <c r="M19" s="172"/>
    </row>
    <row r="20" spans="2:13" ht="23.25" x14ac:dyDescent="0.35">
      <c r="B20" s="169"/>
      <c r="C20" s="171"/>
      <c r="D20" s="171" t="s">
        <v>246</v>
      </c>
      <c r="E20" s="175">
        <v>10</v>
      </c>
      <c r="F20" s="175"/>
      <c r="G20" s="175">
        <f>Infrastructure!E6/1000</f>
        <v>540</v>
      </c>
      <c r="H20" s="175"/>
      <c r="I20" s="175">
        <f>Infrastructure!G6/1000</f>
        <v>1248</v>
      </c>
      <c r="J20" s="175"/>
      <c r="K20" s="175">
        <f>Infrastructure!I6/1000</f>
        <v>1884</v>
      </c>
      <c r="L20" s="175"/>
      <c r="M20" s="175">
        <f>Infrastructure!K6/1000</f>
        <v>2460</v>
      </c>
    </row>
    <row r="21" spans="2:13" ht="23.25" x14ac:dyDescent="0.35">
      <c r="B21" s="169"/>
      <c r="C21" s="171"/>
      <c r="D21" s="171" t="s">
        <v>0</v>
      </c>
      <c r="E21" s="175">
        <v>5</v>
      </c>
      <c r="F21" s="175"/>
      <c r="G21" s="175">
        <f>Infrastructure!E7/1000</f>
        <v>84</v>
      </c>
      <c r="H21" s="175"/>
      <c r="I21" s="175">
        <f>Infrastructure!G7/1000</f>
        <v>240</v>
      </c>
      <c r="J21" s="175"/>
      <c r="K21" s="175">
        <f>Infrastructure!I7/1000</f>
        <v>360</v>
      </c>
      <c r="L21" s="175"/>
      <c r="M21" s="175">
        <f>Infrastructure!K7/1000</f>
        <v>480</v>
      </c>
    </row>
    <row r="22" spans="2:13" s="186" customFormat="1" ht="23.25" x14ac:dyDescent="0.35">
      <c r="B22" s="183" t="s">
        <v>248</v>
      </c>
      <c r="C22" s="184"/>
      <c r="D22" s="185"/>
      <c r="E22" s="187">
        <f>SUM(E20:E21)</f>
        <v>15</v>
      </c>
      <c r="F22" s="187"/>
      <c r="G22" s="187">
        <f>SUM(G20:G21)</f>
        <v>624</v>
      </c>
      <c r="H22" s="187"/>
      <c r="I22" s="187">
        <f>SUM(I20:I21)</f>
        <v>1488</v>
      </c>
      <c r="J22" s="187"/>
      <c r="K22" s="187">
        <f>SUM(K20:K21)</f>
        <v>2244</v>
      </c>
      <c r="L22" s="187"/>
      <c r="M22" s="187">
        <f>SUM(M20:M21)</f>
        <v>2940</v>
      </c>
    </row>
    <row r="23" spans="2:13" s="186" customFormat="1" ht="23.25" x14ac:dyDescent="0.35">
      <c r="B23" s="183" t="s">
        <v>249</v>
      </c>
      <c r="C23" s="184"/>
      <c r="D23" s="185"/>
      <c r="E23" s="192">
        <f>E8-E16-E22</f>
        <v>-1203.9880000000001</v>
      </c>
      <c r="F23" s="192"/>
      <c r="G23" s="190">
        <f>G8-G16-G22</f>
        <v>-4207.8909999999987</v>
      </c>
      <c r="H23" s="187"/>
      <c r="I23" s="187">
        <f>I8-I16-I22</f>
        <v>62808.056250000009</v>
      </c>
      <c r="J23" s="187"/>
      <c r="K23" s="187">
        <f>K8-K16-K22</f>
        <v>83374.328487500039</v>
      </c>
      <c r="L23" s="187"/>
      <c r="M23" s="187">
        <f>M8-M16-M22</f>
        <v>130302.04636312503</v>
      </c>
    </row>
    <row r="24" spans="2:13" ht="23.25" x14ac:dyDescent="0.35">
      <c r="B24" s="169" t="s">
        <v>250</v>
      </c>
      <c r="C24" s="171"/>
      <c r="D24" s="171"/>
      <c r="E24" s="180"/>
      <c r="F24" s="180"/>
      <c r="G24" s="180"/>
      <c r="H24" s="180"/>
      <c r="I24" s="180"/>
      <c r="J24" s="180"/>
      <c r="K24" s="180"/>
      <c r="L24" s="180"/>
      <c r="M24" s="180"/>
    </row>
    <row r="25" spans="2:13" ht="23.25" x14ac:dyDescent="0.35">
      <c r="B25" s="169"/>
      <c r="C25" s="171"/>
      <c r="D25" s="171" t="s">
        <v>25</v>
      </c>
      <c r="E25" s="181">
        <f>Headcount!E68/1000/4</f>
        <v>205</v>
      </c>
      <c r="F25" s="181"/>
      <c r="G25" s="181">
        <f>Headcount!G68/1000</f>
        <v>840</v>
      </c>
      <c r="H25" s="181"/>
      <c r="I25" s="181">
        <f>Headcount!I68/1000</f>
        <v>1374.25</v>
      </c>
      <c r="J25" s="181"/>
      <c r="K25" s="181">
        <f>Headcount!K68/1000</f>
        <v>1825.0499999999997</v>
      </c>
      <c r="L25" s="181"/>
      <c r="M25" s="181">
        <f>Headcount!M68/1000</f>
        <v>2098.8074999999994</v>
      </c>
    </row>
    <row r="26" spans="2:13" ht="23.25" x14ac:dyDescent="0.35">
      <c r="B26" s="169"/>
      <c r="C26" s="171"/>
      <c r="D26" s="171" t="s">
        <v>285</v>
      </c>
      <c r="E26" s="181">
        <f>Headcount!E69/1000</f>
        <v>0</v>
      </c>
      <c r="F26" s="181"/>
      <c r="G26" s="181">
        <f>Headcount!G69/1000</f>
        <v>224</v>
      </c>
      <c r="H26" s="181"/>
      <c r="I26" s="181">
        <f>Headcount!I69/1000</f>
        <v>1622</v>
      </c>
      <c r="J26" s="181"/>
      <c r="K26" s="181">
        <f>Headcount!K69/1000</f>
        <v>3432</v>
      </c>
      <c r="L26" s="181"/>
      <c r="M26" s="181">
        <f>Headcount!M69/1000</f>
        <v>3801</v>
      </c>
    </row>
    <row r="27" spans="2:13" ht="23.25" x14ac:dyDescent="0.35">
      <c r="B27" s="169"/>
      <c r="C27" s="171"/>
      <c r="D27" s="171" t="s">
        <v>284</v>
      </c>
      <c r="E27" s="181">
        <f>Headcount!E70/1000</f>
        <v>0</v>
      </c>
      <c r="F27" s="181"/>
      <c r="G27" s="181">
        <f>Headcount!G70/1000</f>
        <v>53</v>
      </c>
      <c r="H27" s="181"/>
      <c r="I27" s="181">
        <f>Headcount!I70/1000</f>
        <v>639</v>
      </c>
      <c r="J27" s="181"/>
      <c r="K27" s="181">
        <f>Headcount!K70/1000</f>
        <v>2484</v>
      </c>
      <c r="L27" s="181"/>
      <c r="M27" s="181">
        <f>Headcount!M70/1000</f>
        <v>3312</v>
      </c>
    </row>
    <row r="28" spans="2:13" ht="23.25" x14ac:dyDescent="0.35">
      <c r="B28" s="169"/>
      <c r="C28" s="171"/>
      <c r="D28" s="171" t="s">
        <v>252</v>
      </c>
      <c r="E28" s="180">
        <v>0</v>
      </c>
      <c r="F28" s="180"/>
      <c r="G28" s="180">
        <v>60</v>
      </c>
      <c r="H28" s="180"/>
      <c r="I28" s="180">
        <v>240</v>
      </c>
      <c r="J28" s="180"/>
      <c r="K28" s="180">
        <v>240</v>
      </c>
      <c r="L28" s="180"/>
      <c r="M28" s="180">
        <v>240</v>
      </c>
    </row>
    <row r="29" spans="2:13" ht="23.25" x14ac:dyDescent="0.35">
      <c r="B29" s="169"/>
      <c r="C29" s="171"/>
      <c r="D29" s="171" t="s">
        <v>0</v>
      </c>
      <c r="E29" s="180">
        <v>5</v>
      </c>
      <c r="F29" s="180"/>
      <c r="G29" s="180">
        <v>50</v>
      </c>
      <c r="H29" s="180"/>
      <c r="I29" s="180">
        <v>150</v>
      </c>
      <c r="J29" s="180"/>
      <c r="K29" s="180">
        <v>150</v>
      </c>
      <c r="L29" s="180"/>
      <c r="M29" s="180">
        <v>150</v>
      </c>
    </row>
    <row r="30" spans="2:13" s="186" customFormat="1" ht="23.25" x14ac:dyDescent="0.35">
      <c r="B30" s="183" t="s">
        <v>40</v>
      </c>
      <c r="C30" s="185"/>
      <c r="D30" s="185"/>
      <c r="E30" s="187">
        <f>SUM(E25:E29)</f>
        <v>210</v>
      </c>
      <c r="F30" s="187"/>
      <c r="G30" s="187">
        <f>SUM(G25:G29)</f>
        <v>1227</v>
      </c>
      <c r="H30" s="187"/>
      <c r="I30" s="187">
        <f>SUM(I25:I29)</f>
        <v>4025.25</v>
      </c>
      <c r="J30" s="187"/>
      <c r="K30" s="187">
        <f>SUM(K25:K29)</f>
        <v>8131.0499999999993</v>
      </c>
      <c r="L30" s="187"/>
      <c r="M30" s="187">
        <f>SUM(M25:M29)</f>
        <v>9601.807499999999</v>
      </c>
    </row>
    <row r="31" spans="2:13" s="186" customFormat="1" ht="3.95" customHeight="1" x14ac:dyDescent="0.35">
      <c r="B31" s="183"/>
      <c r="C31" s="185"/>
      <c r="D31" s="185"/>
      <c r="E31" s="193"/>
      <c r="F31" s="193"/>
      <c r="G31" s="193"/>
      <c r="H31" s="193"/>
      <c r="I31" s="193"/>
      <c r="J31" s="193"/>
      <c r="K31" s="193"/>
      <c r="L31" s="193"/>
      <c r="M31" s="193"/>
    </row>
    <row r="32" spans="2:13" s="186" customFormat="1" ht="23.25" x14ac:dyDescent="0.35">
      <c r="B32" s="183" t="s">
        <v>5</v>
      </c>
      <c r="C32" s="184"/>
      <c r="D32" s="185"/>
      <c r="E32" s="194">
        <f>E23-E30</f>
        <v>-1413.9880000000001</v>
      </c>
      <c r="F32" s="195"/>
      <c r="G32" s="194">
        <f>G23-G30</f>
        <v>-5434.8909999999987</v>
      </c>
      <c r="H32" s="195"/>
      <c r="I32" s="195">
        <f>I23-I30</f>
        <v>58782.806250000009</v>
      </c>
      <c r="J32" s="195"/>
      <c r="K32" s="195">
        <f>K23-K30</f>
        <v>75243.278487500036</v>
      </c>
      <c r="L32" s="195"/>
      <c r="M32" s="195">
        <f>M23-M30</f>
        <v>120700.23886312504</v>
      </c>
    </row>
    <row r="33" spans="2:14" ht="23.25" x14ac:dyDescent="0.35">
      <c r="B33" s="170" t="s">
        <v>6</v>
      </c>
      <c r="C33" s="170"/>
      <c r="D33" s="170"/>
      <c r="E33" s="182" t="s">
        <v>14</v>
      </c>
      <c r="F33" s="182"/>
      <c r="G33" s="182" t="s">
        <v>14</v>
      </c>
      <c r="H33" s="182"/>
      <c r="I33" s="182">
        <f>I32/I8</f>
        <v>0.53853372654160236</v>
      </c>
      <c r="J33" s="182"/>
      <c r="K33" s="182">
        <f>K32/K8</f>
        <v>0.44684440323895208</v>
      </c>
      <c r="L33" s="182"/>
      <c r="M33" s="182">
        <f>M32/M8</f>
        <v>0.54667243193405923</v>
      </c>
    </row>
    <row r="34" spans="2:14" ht="23.25" x14ac:dyDescent="0.35">
      <c r="B34" s="169"/>
      <c r="C34" s="170"/>
      <c r="D34" s="171" t="s">
        <v>7</v>
      </c>
      <c r="E34" s="175">
        <f>CapEx!B13/1000</f>
        <v>3</v>
      </c>
      <c r="F34" s="175"/>
      <c r="G34" s="175">
        <f>CapEx!D13/1000</f>
        <v>16</v>
      </c>
      <c r="H34" s="175"/>
      <c r="I34" s="175">
        <f>CapEx!F13/1000</f>
        <v>126</v>
      </c>
      <c r="J34" s="175"/>
      <c r="K34" s="175">
        <f>CapEx!H13/1000</f>
        <v>326</v>
      </c>
      <c r="L34" s="175"/>
      <c r="M34" s="175">
        <f>CapEx!J13/1000</f>
        <v>526</v>
      </c>
    </row>
    <row r="35" spans="2:14" ht="23.25" x14ac:dyDescent="0.35">
      <c r="B35" s="169"/>
      <c r="C35" s="170"/>
      <c r="D35" s="171" t="s">
        <v>8</v>
      </c>
      <c r="E35" s="175">
        <v>0</v>
      </c>
      <c r="F35" s="175"/>
      <c r="G35" s="175">
        <v>0</v>
      </c>
      <c r="H35" s="175"/>
      <c r="I35" s="175">
        <f>I32*0.3</f>
        <v>17634.841875000002</v>
      </c>
      <c r="J35" s="175"/>
      <c r="K35" s="175">
        <f>K32*0.3</f>
        <v>22572.983546250009</v>
      </c>
      <c r="L35" s="175"/>
      <c r="M35" s="175">
        <f>M32*0.3</f>
        <v>36210.071658937508</v>
      </c>
    </row>
    <row r="36" spans="2:14" s="186" customFormat="1" ht="23.25" x14ac:dyDescent="0.35">
      <c r="B36" s="183" t="s">
        <v>9</v>
      </c>
      <c r="C36" s="184"/>
      <c r="D36" s="185"/>
      <c r="E36" s="196">
        <f>E32-E34-E35</f>
        <v>-1416.9880000000001</v>
      </c>
      <c r="F36" s="195"/>
      <c r="G36" s="194">
        <f>G32-G34-G35</f>
        <v>-5450.8909999999987</v>
      </c>
      <c r="H36" s="195"/>
      <c r="I36" s="195">
        <f>I32-I34-I35</f>
        <v>41021.96437500001</v>
      </c>
      <c r="J36" s="195"/>
      <c r="K36" s="195">
        <f>K32-K34-K35</f>
        <v>52344.294941250031</v>
      </c>
      <c r="L36" s="195"/>
      <c r="M36" s="195">
        <f>M32-M34-M35</f>
        <v>83964.167204187528</v>
      </c>
    </row>
    <row r="37" spans="2:14" ht="23.25" x14ac:dyDescent="0.35">
      <c r="B37" s="169"/>
      <c r="C37" s="170"/>
      <c r="D37" s="171" t="s">
        <v>7</v>
      </c>
      <c r="E37" s="175">
        <f>CapEx!B13/1000</f>
        <v>3</v>
      </c>
      <c r="F37" s="175"/>
      <c r="G37" s="175">
        <f>CapEx!D13/1000</f>
        <v>16</v>
      </c>
      <c r="H37" s="175"/>
      <c r="I37" s="175">
        <f>CapEx!F13/1000</f>
        <v>126</v>
      </c>
      <c r="J37" s="175"/>
      <c r="K37" s="175">
        <f>CapEx!H13/1000</f>
        <v>326</v>
      </c>
      <c r="L37" s="175"/>
      <c r="M37" s="175">
        <f>CapEx!J13/1000</f>
        <v>526</v>
      </c>
    </row>
    <row r="38" spans="2:14" ht="23.25" x14ac:dyDescent="0.35">
      <c r="B38" s="169"/>
      <c r="C38" s="170"/>
      <c r="D38" s="171" t="s">
        <v>10</v>
      </c>
      <c r="E38" s="175">
        <f>CapEx!B5/1000</f>
        <v>30</v>
      </c>
      <c r="F38" s="175"/>
      <c r="G38" s="175">
        <f>CapEx!D5/1000</f>
        <v>100</v>
      </c>
      <c r="H38" s="175"/>
      <c r="I38" s="175">
        <f>CapEx!F5/1000</f>
        <v>1000</v>
      </c>
      <c r="J38" s="175"/>
      <c r="K38" s="175">
        <f>CapEx!H5/1000</f>
        <v>1000</v>
      </c>
      <c r="L38" s="175"/>
      <c r="M38" s="175">
        <f>CapEx!J5/1000</f>
        <v>1000</v>
      </c>
      <c r="N38" s="25"/>
    </row>
    <row r="39" spans="2:14" ht="23.25" x14ac:dyDescent="0.35">
      <c r="B39" s="169"/>
      <c r="C39" s="170"/>
      <c r="D39" s="171" t="s">
        <v>11</v>
      </c>
      <c r="E39" s="175">
        <f>0.25*E7</f>
        <v>0</v>
      </c>
      <c r="F39" s="175"/>
      <c r="G39" s="175">
        <f>G7*0.25-E39</f>
        <v>100</v>
      </c>
      <c r="H39" s="175"/>
      <c r="I39" s="175">
        <f>I7*0.25-G39</f>
        <v>1000</v>
      </c>
      <c r="J39" s="175"/>
      <c r="K39" s="175">
        <f>K7*0.25-I39</f>
        <v>1350</v>
      </c>
      <c r="L39" s="175"/>
      <c r="M39" s="175">
        <f>M7*0.25-K39</f>
        <v>1800</v>
      </c>
    </row>
    <row r="40" spans="2:14" ht="5.0999999999999996" customHeight="1" x14ac:dyDescent="0.35">
      <c r="B40" s="169"/>
      <c r="C40" s="170"/>
      <c r="D40" s="171"/>
      <c r="E40" s="176"/>
      <c r="F40" s="176"/>
      <c r="G40" s="176"/>
      <c r="H40" s="176"/>
      <c r="I40" s="176"/>
      <c r="J40" s="176"/>
      <c r="K40" s="176"/>
      <c r="L40" s="176"/>
      <c r="M40" s="176"/>
    </row>
    <row r="41" spans="2:14" s="186" customFormat="1" ht="23.25" x14ac:dyDescent="0.35">
      <c r="B41" s="183" t="s">
        <v>12</v>
      </c>
      <c r="C41" s="184"/>
      <c r="D41" s="185"/>
      <c r="E41" s="197">
        <f>E36+E37-E38-E39</f>
        <v>-1443.9880000000001</v>
      </c>
      <c r="F41" s="198"/>
      <c r="G41" s="199">
        <f>G36+G37-G38-G39</f>
        <v>-5634.8909999999987</v>
      </c>
      <c r="H41" s="198"/>
      <c r="I41" s="198">
        <f>I36+I37-I38-I39</f>
        <v>39147.96437500001</v>
      </c>
      <c r="J41" s="198"/>
      <c r="K41" s="198">
        <f>K36+K37-K38-K39</f>
        <v>50320.294941250031</v>
      </c>
      <c r="L41" s="198"/>
      <c r="M41" s="198">
        <f>M36+M37-M38-M39</f>
        <v>81690.167204187528</v>
      </c>
      <c r="N41" s="200"/>
    </row>
    <row r="43" spans="2:14" ht="16.5" x14ac:dyDescent="0.25">
      <c r="B43" s="32" t="s">
        <v>288</v>
      </c>
      <c r="C43" s="33"/>
      <c r="D43" s="34"/>
      <c r="E43" s="168">
        <f>E41/12*8</f>
        <v>-962.6586666666667</v>
      </c>
      <c r="F43" s="26"/>
    </row>
    <row r="46" spans="2:14" x14ac:dyDescent="0.25">
      <c r="E46" s="14" t="s">
        <v>301</v>
      </c>
      <c r="F46" s="14"/>
      <c r="G46" s="14" t="s">
        <v>212</v>
      </c>
      <c r="H46" s="14"/>
      <c r="I46" s="14" t="s">
        <v>213</v>
      </c>
      <c r="J46" s="14"/>
      <c r="K46" s="14" t="s">
        <v>214</v>
      </c>
      <c r="L46" s="14"/>
      <c r="M46" s="14" t="s">
        <v>302</v>
      </c>
    </row>
    <row r="47" spans="2:14" x14ac:dyDescent="0.25">
      <c r="D47" s="22" t="s">
        <v>41</v>
      </c>
      <c r="E47" s="27">
        <f>E41</f>
        <v>-1443.9880000000001</v>
      </c>
      <c r="G47" s="27">
        <f>G41</f>
        <v>-5634.8909999999987</v>
      </c>
      <c r="I47" s="27">
        <f>I41</f>
        <v>39147.96437500001</v>
      </c>
      <c r="K47" s="27">
        <f>K41</f>
        <v>50320.294941250031</v>
      </c>
      <c r="M47" s="27">
        <f>M41</f>
        <v>81690.167204187528</v>
      </c>
    </row>
    <row r="48" spans="2:14" x14ac:dyDescent="0.25">
      <c r="E48" s="27"/>
      <c r="G48" s="27"/>
      <c r="I48" s="27"/>
      <c r="K48" s="27"/>
      <c r="L48" s="22"/>
      <c r="M48" s="27"/>
    </row>
    <row r="49" spans="4:13" x14ac:dyDescent="0.25">
      <c r="D49" s="22" t="s">
        <v>42</v>
      </c>
      <c r="E49" s="27">
        <f>E36</f>
        <v>-1416.9880000000001</v>
      </c>
      <c r="G49" s="27">
        <f>G36</f>
        <v>-5450.8909999999987</v>
      </c>
      <c r="I49" s="27">
        <f>I36</f>
        <v>41021.96437500001</v>
      </c>
      <c r="K49" s="27">
        <f>K36</f>
        <v>52344.294941250031</v>
      </c>
      <c r="M49" s="27">
        <f>M36</f>
        <v>83964.167204187528</v>
      </c>
    </row>
    <row r="50" spans="4:13" x14ac:dyDescent="0.25">
      <c r="E50" s="27"/>
      <c r="G50" s="27"/>
      <c r="I50" s="27"/>
      <c r="K50" s="27"/>
      <c r="M50" s="27"/>
    </row>
    <row r="51" spans="4:13" x14ac:dyDescent="0.25">
      <c r="D51" s="22" t="s">
        <v>43</v>
      </c>
      <c r="E51" s="27">
        <f>E32</f>
        <v>-1413.9880000000001</v>
      </c>
      <c r="G51" s="27">
        <f>G32</f>
        <v>-5434.8909999999987</v>
      </c>
      <c r="I51" s="27">
        <f>I32</f>
        <v>58782.806250000009</v>
      </c>
      <c r="K51" s="27">
        <f>K32</f>
        <v>75243.278487500036</v>
      </c>
      <c r="M51" s="27">
        <f>M32</f>
        <v>120700.23886312504</v>
      </c>
    </row>
    <row r="52" spans="4:13" x14ac:dyDescent="0.25">
      <c r="E52" s="27"/>
      <c r="G52" s="27"/>
      <c r="I52" s="27"/>
      <c r="K52" s="27"/>
      <c r="M52" s="27"/>
    </row>
    <row r="53" spans="4:13" x14ac:dyDescent="0.25">
      <c r="D53" s="22" t="s">
        <v>29</v>
      </c>
      <c r="E53" s="27">
        <f>E38</f>
        <v>30</v>
      </c>
      <c r="G53" s="27">
        <f>G38</f>
        <v>100</v>
      </c>
      <c r="I53" s="27">
        <f>I38</f>
        <v>1000</v>
      </c>
      <c r="K53" s="27">
        <f>K38</f>
        <v>1000</v>
      </c>
      <c r="M53" s="27">
        <f>M38</f>
        <v>1000</v>
      </c>
    </row>
    <row r="55" spans="4:13" x14ac:dyDescent="0.25">
      <c r="D55" s="22" t="s">
        <v>13</v>
      </c>
      <c r="E55" s="24">
        <f>E8</f>
        <v>0</v>
      </c>
      <c r="G55" s="24">
        <f>G8</f>
        <v>6557.9949999999999</v>
      </c>
      <c r="I55" s="24">
        <f>I8</f>
        <v>109153.43525000001</v>
      </c>
      <c r="K55" s="24">
        <f>K8</f>
        <v>168388.09648750004</v>
      </c>
      <c r="M55" s="24">
        <f>M8</f>
        <v>220790.79136312503</v>
      </c>
    </row>
    <row r="57" spans="4:13" x14ac:dyDescent="0.25">
      <c r="D57" s="22" t="s">
        <v>255</v>
      </c>
      <c r="E57" s="27">
        <f>E41</f>
        <v>-1443.9880000000001</v>
      </c>
      <c r="G57" s="27">
        <f>E57+G41</f>
        <v>-7078.878999999999</v>
      </c>
      <c r="H57" s="27"/>
      <c r="I57" s="27">
        <f t="shared" ref="I57:M57" si="1">G57+I41</f>
        <v>32069.08537500001</v>
      </c>
      <c r="J57" s="27"/>
      <c r="K57" s="27">
        <f t="shared" si="1"/>
        <v>82389.380316250041</v>
      </c>
      <c r="L57" s="27"/>
      <c r="M57" s="27">
        <f t="shared" si="1"/>
        <v>164079.54752043757</v>
      </c>
    </row>
  </sheetData>
  <phoneticPr fontId="15" type="noConversion"/>
  <pageMargins left="0.75000000000000011" right="0.75000000000000011" top="1" bottom="1" header="0.5" footer="0.5"/>
  <pageSetup paperSize="9" scale="57" orientation="landscape" horizontalDpi="4294967293" verticalDpi="429496729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92"/>
  <sheetViews>
    <sheetView zoomScale="75" zoomScaleNormal="75" zoomScalePageLayoutView="75" workbookViewId="0">
      <pane xSplit="3" ySplit="4" topLeftCell="AT74" activePane="bottomRight" state="frozen"/>
      <selection pane="topRight" activeCell="D1" sqref="D1"/>
      <selection pane="bottomLeft" activeCell="A5" sqref="A5"/>
      <selection pane="bottomRight" activeCell="AV3" sqref="AV3"/>
    </sheetView>
  </sheetViews>
  <sheetFormatPr defaultColWidth="11" defaultRowHeight="15.75" x14ac:dyDescent="0.25"/>
  <cols>
    <col min="1" max="1" width="3" style="14" customWidth="1"/>
    <col min="2" max="2" width="14.125" customWidth="1"/>
    <col min="3" max="3" width="11.125" style="7" customWidth="1"/>
    <col min="4" max="4" width="14.125" bestFit="1" customWidth="1"/>
    <col min="5" max="5" width="14.875" bestFit="1" customWidth="1"/>
    <col min="6" max="6" width="15.875" customWidth="1"/>
    <col min="7" max="7" width="16" bestFit="1" customWidth="1"/>
    <col min="8" max="12" width="16.125" bestFit="1" customWidth="1"/>
    <col min="13" max="56" width="17.5" bestFit="1" customWidth="1"/>
    <col min="57" max="57" width="17.375" bestFit="1" customWidth="1"/>
  </cols>
  <sheetData>
    <row r="2" spans="1:62" s="14" customFormat="1" x14ac:dyDescent="0.25">
      <c r="C2" s="10"/>
      <c r="D2" s="239">
        <v>2018</v>
      </c>
      <c r="E2" s="240"/>
      <c r="F2" s="240"/>
      <c r="G2" s="240"/>
      <c r="H2" s="240"/>
      <c r="I2" s="240"/>
      <c r="J2" s="240"/>
      <c r="K2" s="241"/>
      <c r="L2" s="242">
        <v>2019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4"/>
      <c r="X2" s="239">
        <v>2020</v>
      </c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1"/>
      <c r="AJ2" s="242">
        <v>2021</v>
      </c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4"/>
      <c r="AV2" s="239">
        <v>2022</v>
      </c>
      <c r="AW2" s="240"/>
      <c r="AX2" s="240"/>
      <c r="AY2" s="240"/>
      <c r="AZ2" s="240"/>
      <c r="BA2" s="240"/>
      <c r="BB2" s="240"/>
      <c r="BC2" s="240"/>
      <c r="BD2" s="241"/>
    </row>
    <row r="3" spans="1:62" s="7" customFormat="1" x14ac:dyDescent="0.25">
      <c r="A3" s="10"/>
      <c r="D3" s="66" t="s">
        <v>154</v>
      </c>
      <c r="E3" s="66" t="s">
        <v>156</v>
      </c>
      <c r="F3" s="66" t="s">
        <v>157</v>
      </c>
      <c r="G3" s="66" t="s">
        <v>158</v>
      </c>
      <c r="H3" s="66" t="s">
        <v>159</v>
      </c>
      <c r="I3" s="66" t="s">
        <v>160</v>
      </c>
      <c r="J3" s="66" t="s">
        <v>161</v>
      </c>
      <c r="K3" s="66" t="s">
        <v>162</v>
      </c>
      <c r="L3" s="66" t="s">
        <v>163</v>
      </c>
      <c r="M3" s="66" t="s">
        <v>164</v>
      </c>
      <c r="N3" s="66" t="s">
        <v>165</v>
      </c>
      <c r="O3" s="66" t="s">
        <v>155</v>
      </c>
      <c r="P3" s="66" t="s">
        <v>154</v>
      </c>
      <c r="Q3" s="66" t="s">
        <v>156</v>
      </c>
      <c r="R3" s="66" t="s">
        <v>157</v>
      </c>
      <c r="S3" s="66" t="s">
        <v>158</v>
      </c>
      <c r="T3" s="66" t="s">
        <v>159</v>
      </c>
      <c r="U3" s="66" t="s">
        <v>160</v>
      </c>
      <c r="V3" s="66" t="s">
        <v>161</v>
      </c>
      <c r="W3" s="66" t="s">
        <v>162</v>
      </c>
      <c r="X3" s="66" t="s">
        <v>163</v>
      </c>
      <c r="Y3" s="66" t="s">
        <v>164</v>
      </c>
      <c r="Z3" s="66" t="s">
        <v>165</v>
      </c>
      <c r="AA3" s="66" t="s">
        <v>155</v>
      </c>
      <c r="AB3" s="66" t="s">
        <v>154</v>
      </c>
      <c r="AC3" s="66" t="s">
        <v>156</v>
      </c>
      <c r="AD3" s="66" t="s">
        <v>157</v>
      </c>
      <c r="AE3" s="66" t="s">
        <v>158</v>
      </c>
      <c r="AF3" s="66" t="s">
        <v>159</v>
      </c>
      <c r="AG3" s="66" t="s">
        <v>160</v>
      </c>
      <c r="AH3" s="66" t="s">
        <v>161</v>
      </c>
      <c r="AI3" s="66" t="s">
        <v>162</v>
      </c>
      <c r="AJ3" s="66" t="s">
        <v>163</v>
      </c>
      <c r="AK3" s="66" t="s">
        <v>164</v>
      </c>
      <c r="AL3" s="66" t="s">
        <v>165</v>
      </c>
      <c r="AM3" s="66" t="s">
        <v>155</v>
      </c>
      <c r="AN3" s="66" t="s">
        <v>154</v>
      </c>
      <c r="AO3" s="66" t="s">
        <v>156</v>
      </c>
      <c r="AP3" s="66" t="s">
        <v>157</v>
      </c>
      <c r="AQ3" s="66" t="s">
        <v>158</v>
      </c>
      <c r="AR3" s="66" t="s">
        <v>159</v>
      </c>
      <c r="AS3" s="66" t="s">
        <v>160</v>
      </c>
      <c r="AT3" s="66" t="s">
        <v>161</v>
      </c>
      <c r="AU3" s="66" t="s">
        <v>162</v>
      </c>
      <c r="AV3" s="66" t="s">
        <v>163</v>
      </c>
      <c r="AW3" s="66" t="s">
        <v>164</v>
      </c>
      <c r="AX3" s="66" t="s">
        <v>165</v>
      </c>
      <c r="AY3" s="66" t="s">
        <v>155</v>
      </c>
      <c r="AZ3" s="66" t="s">
        <v>154</v>
      </c>
      <c r="BA3" s="66" t="s">
        <v>156</v>
      </c>
      <c r="BB3" s="66" t="s">
        <v>157</v>
      </c>
      <c r="BC3" s="66" t="s">
        <v>158</v>
      </c>
      <c r="BD3" s="66" t="s">
        <v>159</v>
      </c>
    </row>
    <row r="4" spans="1:62" s="7" customFormat="1" x14ac:dyDescent="0.25">
      <c r="A4" s="10"/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7">
        <v>17</v>
      </c>
      <c r="N4" s="7">
        <v>18</v>
      </c>
      <c r="O4" s="7">
        <v>19</v>
      </c>
      <c r="P4" s="7">
        <v>20</v>
      </c>
      <c r="Q4" s="7">
        <v>21</v>
      </c>
      <c r="R4" s="7">
        <v>22</v>
      </c>
      <c r="S4" s="7">
        <v>23</v>
      </c>
      <c r="T4" s="7">
        <v>24</v>
      </c>
      <c r="U4" s="7">
        <v>25</v>
      </c>
      <c r="V4" s="7">
        <v>26</v>
      </c>
      <c r="W4" s="7">
        <v>27</v>
      </c>
      <c r="X4" s="7">
        <v>28</v>
      </c>
      <c r="Y4" s="7">
        <v>29</v>
      </c>
      <c r="Z4" s="7">
        <v>30</v>
      </c>
      <c r="AA4" s="7">
        <v>31</v>
      </c>
      <c r="AB4" s="7">
        <v>32</v>
      </c>
      <c r="AC4" s="7">
        <v>33</v>
      </c>
      <c r="AD4" s="7">
        <v>34</v>
      </c>
      <c r="AE4" s="7">
        <v>35</v>
      </c>
      <c r="AF4" s="7">
        <v>36</v>
      </c>
      <c r="AG4" s="7">
        <v>37</v>
      </c>
      <c r="AH4" s="7">
        <v>38</v>
      </c>
      <c r="AI4" s="7">
        <v>39</v>
      </c>
      <c r="AJ4" s="7">
        <v>40</v>
      </c>
      <c r="AK4" s="7">
        <v>41</v>
      </c>
      <c r="AL4" s="7">
        <v>42</v>
      </c>
      <c r="AM4" s="7">
        <v>43</v>
      </c>
      <c r="AN4" s="7">
        <v>44</v>
      </c>
      <c r="AO4" s="7">
        <v>45</v>
      </c>
      <c r="AP4" s="7">
        <v>46</v>
      </c>
      <c r="AQ4" s="7">
        <v>47</v>
      </c>
      <c r="AR4" s="7">
        <v>48</v>
      </c>
      <c r="AS4" s="7">
        <v>49</v>
      </c>
      <c r="AT4" s="7">
        <v>50</v>
      </c>
      <c r="AU4" s="7">
        <v>51</v>
      </c>
      <c r="AV4" s="7">
        <v>52</v>
      </c>
      <c r="AW4" s="7">
        <v>53</v>
      </c>
      <c r="AX4" s="7">
        <v>54</v>
      </c>
      <c r="AY4" s="7">
        <v>55</v>
      </c>
      <c r="AZ4" s="7">
        <v>56</v>
      </c>
      <c r="BA4" s="7">
        <v>57</v>
      </c>
      <c r="BB4" s="7">
        <v>58</v>
      </c>
      <c r="BC4" s="7">
        <v>59</v>
      </c>
      <c r="BD4" s="7">
        <v>60</v>
      </c>
    </row>
    <row r="5" spans="1:62" s="10" customFormat="1" x14ac:dyDescent="0.25">
      <c r="J5" s="10" t="s">
        <v>148</v>
      </c>
      <c r="L5" s="10" t="s">
        <v>172</v>
      </c>
      <c r="N5" s="10" t="s">
        <v>171</v>
      </c>
    </row>
    <row r="6" spans="1:62" x14ac:dyDescent="0.25">
      <c r="A6" s="14" t="s">
        <v>181</v>
      </c>
      <c r="D6" s="11">
        <f>WinSales!$B$3*OSXSales!D92</f>
        <v>0</v>
      </c>
      <c r="E6" s="11">
        <f>WinSales!$B$3*OSXSales!E92</f>
        <v>0</v>
      </c>
      <c r="F6" s="11">
        <f>WinSales!$B$3*OSXSales!F92</f>
        <v>0</v>
      </c>
      <c r="G6" s="11">
        <f>WinSales!$B$3*OSXSales!G92</f>
        <v>0</v>
      </c>
      <c r="H6" s="11">
        <f>WinSales!$B$3*OSXSales!H92</f>
        <v>0</v>
      </c>
      <c r="I6" s="11">
        <f>WinSales!$B$3*OSXSales!I92</f>
        <v>0</v>
      </c>
      <c r="J6" s="11">
        <f>WinSales!$B$3*OSXSales!J92</f>
        <v>4400</v>
      </c>
      <c r="K6" s="11">
        <f>WinSales!$B$3*OSXSales!K92</f>
        <v>22000</v>
      </c>
      <c r="L6" s="11">
        <f>WinSales!$B$3*OSXSales!L92</f>
        <v>88000</v>
      </c>
      <c r="M6" s="11">
        <f>WinSales!$B$3*OSXSales!M92</f>
        <v>220000.00000000003</v>
      </c>
      <c r="N6" s="11">
        <f>WinSales!$B$3*OSXSales!N92</f>
        <v>440000.00000000006</v>
      </c>
      <c r="O6" s="11">
        <f>WinSales!$B$3*OSXSales!O92</f>
        <v>660000</v>
      </c>
      <c r="P6" s="11">
        <f>WinSales!$B$3*OSXSales!P92</f>
        <v>880000.00000000012</v>
      </c>
      <c r="Q6" s="11">
        <f>WinSales!$B$3*OSXSales!Q92</f>
        <v>880000.00000000012</v>
      </c>
      <c r="R6" s="11">
        <f>WinSales!$B$3*OSXSales!R92</f>
        <v>880000.00000000012</v>
      </c>
      <c r="S6" s="11">
        <f>WinSales!$B$3*OSXSales!S92</f>
        <v>880000.00000000012</v>
      </c>
      <c r="T6" s="11">
        <f>WinSales!$B$3*OSXSales!T92</f>
        <v>880000.00000000012</v>
      </c>
      <c r="U6" s="11">
        <f>WinSales!$B$3*OSXSales!U92</f>
        <v>880000.00000000012</v>
      </c>
      <c r="V6" s="11">
        <f>WinSales!$B$3*OSXSales!V92</f>
        <v>880000.00000000012</v>
      </c>
      <c r="W6" s="11">
        <f>WinSales!$B$3*OSXSales!W92</f>
        <v>880000.00000000012</v>
      </c>
      <c r="X6" s="11">
        <f>WinSales!$B$3*OSXSales!X92</f>
        <v>880000.00000000012</v>
      </c>
      <c r="Y6" s="11">
        <f>WinSales!$B$3*OSXSales!Y92</f>
        <v>880000.00000000012</v>
      </c>
      <c r="Z6" s="11">
        <f>WinSales!$B$3*OSXSales!Z92</f>
        <v>880000.00000000012</v>
      </c>
      <c r="AA6" s="11">
        <f>WinSales!$B$3*OSXSales!AA92</f>
        <v>880000.00000000012</v>
      </c>
      <c r="AB6" s="11">
        <f>WinSales!$B$3*OSXSales!AB92</f>
        <v>880000.00000000012</v>
      </c>
      <c r="AC6" s="11">
        <f>WinSales!$B$3*OSXSales!AC92</f>
        <v>880000.00000000012</v>
      </c>
      <c r="AD6" s="11">
        <f>WinSales!$B$3*OSXSales!AD92</f>
        <v>880000.00000000012</v>
      </c>
      <c r="AE6" s="11">
        <f>WinSales!$B$3*OSXSales!AE92</f>
        <v>880000.00000000012</v>
      </c>
      <c r="AF6" s="11">
        <f>WinSales!$B$3*OSXSales!AF92</f>
        <v>880000.00000000012</v>
      </c>
      <c r="AG6" s="11">
        <f>WinSales!$B$3*OSXSales!AG92</f>
        <v>880000.00000000012</v>
      </c>
      <c r="AH6" s="11">
        <f>WinSales!$B$3*OSXSales!AH92</f>
        <v>880000.00000000012</v>
      </c>
      <c r="AI6" s="11">
        <f>WinSales!$B$3*OSXSales!AI92</f>
        <v>880000.00000000012</v>
      </c>
      <c r="AJ6" s="11">
        <f>WinSales!$B$3*OSXSales!AJ92</f>
        <v>880000.00000000012</v>
      </c>
      <c r="AK6" s="11">
        <f>WinSales!$B$3*OSXSales!AK92</f>
        <v>880000.00000000012</v>
      </c>
      <c r="AL6" s="11">
        <f>WinSales!$B$3*OSXSales!AL92</f>
        <v>880000.00000000012</v>
      </c>
      <c r="AM6" s="11">
        <f>WinSales!$B$3*OSXSales!AM92</f>
        <v>880000.00000000012</v>
      </c>
      <c r="AN6" s="11">
        <f>WinSales!$B$3*OSXSales!AN92</f>
        <v>880000.00000000012</v>
      </c>
      <c r="AO6" s="11">
        <f>WinSales!$B$3*OSXSales!AO92</f>
        <v>880000.00000000012</v>
      </c>
      <c r="AP6" s="11">
        <f>WinSales!$B$3*OSXSales!AP92</f>
        <v>880000.00000000012</v>
      </c>
      <c r="AQ6" s="11">
        <f>WinSales!$B$3*OSXSales!AQ92</f>
        <v>880000.00000000012</v>
      </c>
      <c r="AR6" s="11">
        <f>WinSales!$B$3*OSXSales!AR92</f>
        <v>880000.00000000012</v>
      </c>
      <c r="AS6" s="11">
        <f>WinSales!$B$3*OSXSales!AS92</f>
        <v>880000.00000000012</v>
      </c>
      <c r="AT6" s="11">
        <f>WinSales!$B$3*OSXSales!AT92</f>
        <v>880000.00000000012</v>
      </c>
      <c r="AU6" s="11">
        <f>WinSales!$B$3*OSXSales!AU92</f>
        <v>880000.00000000012</v>
      </c>
      <c r="AV6" s="11">
        <f>WinSales!$B$3*OSXSales!AV92</f>
        <v>880000.00000000012</v>
      </c>
      <c r="AW6" s="11">
        <f>WinSales!$B$3*OSXSales!AW92</f>
        <v>880000.00000000012</v>
      </c>
      <c r="AX6" s="11">
        <f>WinSales!$B$3*OSXSales!AX92</f>
        <v>880000.00000000012</v>
      </c>
      <c r="AY6" s="11">
        <f>WinSales!$B$3*OSXSales!AY92</f>
        <v>880000.00000000012</v>
      </c>
      <c r="AZ6" s="11">
        <f>WinSales!$B$3*OSXSales!AZ92</f>
        <v>880000.00000000012</v>
      </c>
      <c r="BA6" s="11">
        <f>WinSales!$B$3*OSXSales!BA92</f>
        <v>880000.00000000012</v>
      </c>
      <c r="BB6" s="11">
        <f>WinSales!$B$3*OSXSales!BB92</f>
        <v>880000.00000000012</v>
      </c>
      <c r="BC6" s="11">
        <f>WinSales!$B$3*OSXSales!BC92</f>
        <v>880000.00000000012</v>
      </c>
      <c r="BD6" s="11">
        <f>WinSales!$B$3*OSXSales!BD92</f>
        <v>880000.00000000012</v>
      </c>
      <c r="BE6" s="11"/>
      <c r="BF6" s="11"/>
      <c r="BG6" s="11"/>
      <c r="BH6" s="11"/>
      <c r="BI6" s="11"/>
      <c r="BJ6" s="11"/>
    </row>
    <row r="7" spans="1:62" x14ac:dyDescent="0.25">
      <c r="B7" t="s">
        <v>150</v>
      </c>
      <c r="C7" s="8">
        <v>0.69</v>
      </c>
      <c r="D7" s="11">
        <f>D6*$C7</f>
        <v>0</v>
      </c>
      <c r="E7" s="11">
        <f t="shared" ref="E7:BD7" si="0">E6*$C7</f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3035.9999999999995</v>
      </c>
      <c r="K7" s="11">
        <f t="shared" si="0"/>
        <v>15179.999999999998</v>
      </c>
      <c r="L7" s="11">
        <f t="shared" si="0"/>
        <v>60719.999999999993</v>
      </c>
      <c r="M7" s="11">
        <f t="shared" si="0"/>
        <v>151800</v>
      </c>
      <c r="N7" s="11">
        <f t="shared" si="0"/>
        <v>303600</v>
      </c>
      <c r="O7" s="11">
        <f t="shared" si="0"/>
        <v>455399.99999999994</v>
      </c>
      <c r="P7" s="11">
        <f t="shared" si="0"/>
        <v>607200</v>
      </c>
      <c r="Q7" s="11">
        <f t="shared" si="0"/>
        <v>607200</v>
      </c>
      <c r="R7" s="11">
        <f t="shared" si="0"/>
        <v>607200</v>
      </c>
      <c r="S7" s="11">
        <f t="shared" si="0"/>
        <v>607200</v>
      </c>
      <c r="T7" s="11">
        <f t="shared" si="0"/>
        <v>607200</v>
      </c>
      <c r="U7" s="11">
        <f t="shared" si="0"/>
        <v>607200</v>
      </c>
      <c r="V7" s="11">
        <f t="shared" si="0"/>
        <v>607200</v>
      </c>
      <c r="W7" s="11">
        <f t="shared" si="0"/>
        <v>607200</v>
      </c>
      <c r="X7" s="11">
        <f t="shared" si="0"/>
        <v>607200</v>
      </c>
      <c r="Y7" s="11">
        <f t="shared" si="0"/>
        <v>607200</v>
      </c>
      <c r="Z7" s="11">
        <f t="shared" si="0"/>
        <v>607200</v>
      </c>
      <c r="AA7" s="11">
        <f t="shared" si="0"/>
        <v>607200</v>
      </c>
      <c r="AB7" s="11">
        <f t="shared" si="0"/>
        <v>607200</v>
      </c>
      <c r="AC7" s="11">
        <f t="shared" si="0"/>
        <v>607200</v>
      </c>
      <c r="AD7" s="11">
        <f t="shared" si="0"/>
        <v>607200</v>
      </c>
      <c r="AE7" s="11">
        <f t="shared" si="0"/>
        <v>607200</v>
      </c>
      <c r="AF7" s="11">
        <f t="shared" si="0"/>
        <v>607200</v>
      </c>
      <c r="AG7" s="11">
        <f t="shared" si="0"/>
        <v>607200</v>
      </c>
      <c r="AH7" s="11">
        <f t="shared" si="0"/>
        <v>607200</v>
      </c>
      <c r="AI7" s="11">
        <f t="shared" si="0"/>
        <v>607200</v>
      </c>
      <c r="AJ7" s="11">
        <f t="shared" si="0"/>
        <v>607200</v>
      </c>
      <c r="AK7" s="11">
        <f t="shared" si="0"/>
        <v>607200</v>
      </c>
      <c r="AL7" s="11">
        <f t="shared" si="0"/>
        <v>607200</v>
      </c>
      <c r="AM7" s="11">
        <f t="shared" si="0"/>
        <v>607200</v>
      </c>
      <c r="AN7" s="11">
        <f t="shared" si="0"/>
        <v>607200</v>
      </c>
      <c r="AO7" s="11">
        <f t="shared" si="0"/>
        <v>607200</v>
      </c>
      <c r="AP7" s="11">
        <f t="shared" si="0"/>
        <v>607200</v>
      </c>
      <c r="AQ7" s="11">
        <f t="shared" si="0"/>
        <v>607200</v>
      </c>
      <c r="AR7" s="11">
        <f t="shared" si="0"/>
        <v>607200</v>
      </c>
      <c r="AS7" s="11">
        <f t="shared" si="0"/>
        <v>607200</v>
      </c>
      <c r="AT7" s="11">
        <f t="shared" si="0"/>
        <v>607200</v>
      </c>
      <c r="AU7" s="11">
        <f t="shared" si="0"/>
        <v>607200</v>
      </c>
      <c r="AV7" s="11">
        <f t="shared" si="0"/>
        <v>607200</v>
      </c>
      <c r="AW7" s="11">
        <f t="shared" si="0"/>
        <v>607200</v>
      </c>
      <c r="AX7" s="11">
        <f t="shared" si="0"/>
        <v>607200</v>
      </c>
      <c r="AY7" s="11">
        <f t="shared" si="0"/>
        <v>607200</v>
      </c>
      <c r="AZ7" s="11">
        <f t="shared" si="0"/>
        <v>607200</v>
      </c>
      <c r="BA7" s="11">
        <f t="shared" si="0"/>
        <v>607200</v>
      </c>
      <c r="BB7" s="11">
        <f t="shared" si="0"/>
        <v>607200</v>
      </c>
      <c r="BC7" s="11">
        <f t="shared" si="0"/>
        <v>607200</v>
      </c>
      <c r="BD7" s="11">
        <f t="shared" si="0"/>
        <v>607200</v>
      </c>
    </row>
    <row r="8" spans="1:62" x14ac:dyDescent="0.25">
      <c r="B8" t="s">
        <v>151</v>
      </c>
      <c r="C8" s="8">
        <v>0.25</v>
      </c>
      <c r="D8" s="11">
        <f>D6*$C8</f>
        <v>0</v>
      </c>
      <c r="E8" s="11">
        <f t="shared" ref="E8:BD8" si="1">E6*$C8</f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1100</v>
      </c>
      <c r="K8" s="11">
        <f t="shared" si="1"/>
        <v>5500</v>
      </c>
      <c r="L8" s="11">
        <f t="shared" si="1"/>
        <v>22000</v>
      </c>
      <c r="M8" s="11">
        <f t="shared" si="1"/>
        <v>55000.000000000007</v>
      </c>
      <c r="N8" s="11">
        <f t="shared" si="1"/>
        <v>110000.00000000001</v>
      </c>
      <c r="O8" s="11">
        <f t="shared" si="1"/>
        <v>165000</v>
      </c>
      <c r="P8" s="11">
        <f t="shared" si="1"/>
        <v>220000.00000000003</v>
      </c>
      <c r="Q8" s="11">
        <f t="shared" si="1"/>
        <v>220000.00000000003</v>
      </c>
      <c r="R8" s="11">
        <f t="shared" si="1"/>
        <v>220000.00000000003</v>
      </c>
      <c r="S8" s="11">
        <f t="shared" si="1"/>
        <v>220000.00000000003</v>
      </c>
      <c r="T8" s="11">
        <f t="shared" si="1"/>
        <v>220000.00000000003</v>
      </c>
      <c r="U8" s="11">
        <f t="shared" si="1"/>
        <v>220000.00000000003</v>
      </c>
      <c r="V8" s="11">
        <f t="shared" si="1"/>
        <v>220000.00000000003</v>
      </c>
      <c r="W8" s="11">
        <f t="shared" si="1"/>
        <v>220000.00000000003</v>
      </c>
      <c r="X8" s="11">
        <f t="shared" si="1"/>
        <v>220000.00000000003</v>
      </c>
      <c r="Y8" s="11">
        <f t="shared" si="1"/>
        <v>220000.00000000003</v>
      </c>
      <c r="Z8" s="11">
        <f t="shared" si="1"/>
        <v>220000.00000000003</v>
      </c>
      <c r="AA8" s="11">
        <f t="shared" si="1"/>
        <v>220000.00000000003</v>
      </c>
      <c r="AB8" s="11">
        <f t="shared" si="1"/>
        <v>220000.00000000003</v>
      </c>
      <c r="AC8" s="11">
        <f t="shared" si="1"/>
        <v>220000.00000000003</v>
      </c>
      <c r="AD8" s="11">
        <f t="shared" si="1"/>
        <v>220000.00000000003</v>
      </c>
      <c r="AE8" s="11">
        <f t="shared" si="1"/>
        <v>220000.00000000003</v>
      </c>
      <c r="AF8" s="11">
        <f t="shared" si="1"/>
        <v>220000.00000000003</v>
      </c>
      <c r="AG8" s="11">
        <f t="shared" si="1"/>
        <v>220000.00000000003</v>
      </c>
      <c r="AH8" s="11">
        <f t="shared" si="1"/>
        <v>220000.00000000003</v>
      </c>
      <c r="AI8" s="11">
        <f t="shared" si="1"/>
        <v>220000.00000000003</v>
      </c>
      <c r="AJ8" s="11">
        <f t="shared" si="1"/>
        <v>220000.00000000003</v>
      </c>
      <c r="AK8" s="11">
        <f t="shared" si="1"/>
        <v>220000.00000000003</v>
      </c>
      <c r="AL8" s="11">
        <f t="shared" si="1"/>
        <v>220000.00000000003</v>
      </c>
      <c r="AM8" s="11">
        <f t="shared" si="1"/>
        <v>220000.00000000003</v>
      </c>
      <c r="AN8" s="11">
        <f t="shared" si="1"/>
        <v>220000.00000000003</v>
      </c>
      <c r="AO8" s="11">
        <f t="shared" si="1"/>
        <v>220000.00000000003</v>
      </c>
      <c r="AP8" s="11">
        <f t="shared" si="1"/>
        <v>220000.00000000003</v>
      </c>
      <c r="AQ8" s="11">
        <f t="shared" si="1"/>
        <v>220000.00000000003</v>
      </c>
      <c r="AR8" s="11">
        <f t="shared" si="1"/>
        <v>220000.00000000003</v>
      </c>
      <c r="AS8" s="11">
        <f t="shared" si="1"/>
        <v>220000.00000000003</v>
      </c>
      <c r="AT8" s="11">
        <f t="shared" si="1"/>
        <v>220000.00000000003</v>
      </c>
      <c r="AU8" s="11">
        <f t="shared" si="1"/>
        <v>220000.00000000003</v>
      </c>
      <c r="AV8" s="11">
        <f t="shared" si="1"/>
        <v>220000.00000000003</v>
      </c>
      <c r="AW8" s="11">
        <f t="shared" si="1"/>
        <v>220000.00000000003</v>
      </c>
      <c r="AX8" s="11">
        <f t="shared" si="1"/>
        <v>220000.00000000003</v>
      </c>
      <c r="AY8" s="11">
        <f t="shared" si="1"/>
        <v>220000.00000000003</v>
      </c>
      <c r="AZ8" s="11">
        <f t="shared" si="1"/>
        <v>220000.00000000003</v>
      </c>
      <c r="BA8" s="11">
        <f t="shared" si="1"/>
        <v>220000.00000000003</v>
      </c>
      <c r="BB8" s="11">
        <f t="shared" si="1"/>
        <v>220000.00000000003</v>
      </c>
      <c r="BC8" s="11">
        <f t="shared" si="1"/>
        <v>220000.00000000003</v>
      </c>
      <c r="BD8" s="11">
        <f t="shared" si="1"/>
        <v>220000.00000000003</v>
      </c>
    </row>
    <row r="9" spans="1:62" x14ac:dyDescent="0.25">
      <c r="B9" t="s">
        <v>152</v>
      </c>
      <c r="C9" s="8">
        <v>0.05</v>
      </c>
      <c r="D9" s="11">
        <f>D6*$C9</f>
        <v>0</v>
      </c>
      <c r="E9" s="11">
        <f t="shared" ref="E9:BD9" si="2">E6*$C9</f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220</v>
      </c>
      <c r="K9" s="11">
        <f t="shared" si="2"/>
        <v>1100</v>
      </c>
      <c r="L9" s="11">
        <f t="shared" si="2"/>
        <v>4400</v>
      </c>
      <c r="M9" s="11">
        <f t="shared" si="2"/>
        <v>11000.000000000002</v>
      </c>
      <c r="N9" s="11">
        <f t="shared" si="2"/>
        <v>22000.000000000004</v>
      </c>
      <c r="O9" s="11">
        <f t="shared" si="2"/>
        <v>33000</v>
      </c>
      <c r="P9" s="11">
        <f t="shared" si="2"/>
        <v>44000.000000000007</v>
      </c>
      <c r="Q9" s="11">
        <f t="shared" si="2"/>
        <v>44000.000000000007</v>
      </c>
      <c r="R9" s="11">
        <f t="shared" si="2"/>
        <v>44000.000000000007</v>
      </c>
      <c r="S9" s="11">
        <f t="shared" si="2"/>
        <v>44000.000000000007</v>
      </c>
      <c r="T9" s="11">
        <f t="shared" si="2"/>
        <v>44000.000000000007</v>
      </c>
      <c r="U9" s="11">
        <f t="shared" si="2"/>
        <v>44000.000000000007</v>
      </c>
      <c r="V9" s="11">
        <f t="shared" si="2"/>
        <v>44000.000000000007</v>
      </c>
      <c r="W9" s="11">
        <f t="shared" si="2"/>
        <v>44000.000000000007</v>
      </c>
      <c r="X9" s="11">
        <f t="shared" si="2"/>
        <v>44000.000000000007</v>
      </c>
      <c r="Y9" s="11">
        <f t="shared" si="2"/>
        <v>44000.000000000007</v>
      </c>
      <c r="Z9" s="11">
        <f t="shared" si="2"/>
        <v>44000.000000000007</v>
      </c>
      <c r="AA9" s="11">
        <f t="shared" si="2"/>
        <v>44000.000000000007</v>
      </c>
      <c r="AB9" s="11">
        <f t="shared" si="2"/>
        <v>44000.000000000007</v>
      </c>
      <c r="AC9" s="11">
        <f t="shared" si="2"/>
        <v>44000.000000000007</v>
      </c>
      <c r="AD9" s="11">
        <f t="shared" si="2"/>
        <v>44000.000000000007</v>
      </c>
      <c r="AE9" s="11">
        <f t="shared" si="2"/>
        <v>44000.000000000007</v>
      </c>
      <c r="AF9" s="11">
        <f t="shared" si="2"/>
        <v>44000.000000000007</v>
      </c>
      <c r="AG9" s="11">
        <f t="shared" si="2"/>
        <v>44000.000000000007</v>
      </c>
      <c r="AH9" s="11">
        <f t="shared" si="2"/>
        <v>44000.000000000007</v>
      </c>
      <c r="AI9" s="11">
        <f t="shared" si="2"/>
        <v>44000.000000000007</v>
      </c>
      <c r="AJ9" s="11">
        <f t="shared" si="2"/>
        <v>44000.000000000007</v>
      </c>
      <c r="AK9" s="11">
        <f t="shared" si="2"/>
        <v>44000.000000000007</v>
      </c>
      <c r="AL9" s="11">
        <f t="shared" si="2"/>
        <v>44000.000000000007</v>
      </c>
      <c r="AM9" s="11">
        <f t="shared" si="2"/>
        <v>44000.000000000007</v>
      </c>
      <c r="AN9" s="11">
        <f t="shared" si="2"/>
        <v>44000.000000000007</v>
      </c>
      <c r="AO9" s="11">
        <f t="shared" si="2"/>
        <v>44000.000000000007</v>
      </c>
      <c r="AP9" s="11">
        <f t="shared" si="2"/>
        <v>44000.000000000007</v>
      </c>
      <c r="AQ9" s="11">
        <f t="shared" si="2"/>
        <v>44000.000000000007</v>
      </c>
      <c r="AR9" s="11">
        <f t="shared" si="2"/>
        <v>44000.000000000007</v>
      </c>
      <c r="AS9" s="11">
        <f t="shared" si="2"/>
        <v>44000.000000000007</v>
      </c>
      <c r="AT9" s="11">
        <f t="shared" si="2"/>
        <v>44000.000000000007</v>
      </c>
      <c r="AU9" s="11">
        <f t="shared" si="2"/>
        <v>44000.000000000007</v>
      </c>
      <c r="AV9" s="11">
        <f t="shared" si="2"/>
        <v>44000.000000000007</v>
      </c>
      <c r="AW9" s="11">
        <f t="shared" si="2"/>
        <v>44000.000000000007</v>
      </c>
      <c r="AX9" s="11">
        <f t="shared" si="2"/>
        <v>44000.000000000007</v>
      </c>
      <c r="AY9" s="11">
        <f t="shared" si="2"/>
        <v>44000.000000000007</v>
      </c>
      <c r="AZ9" s="11">
        <f t="shared" si="2"/>
        <v>44000.000000000007</v>
      </c>
      <c r="BA9" s="11">
        <f t="shared" si="2"/>
        <v>44000.000000000007</v>
      </c>
      <c r="BB9" s="11">
        <f t="shared" si="2"/>
        <v>44000.000000000007</v>
      </c>
      <c r="BC9" s="11">
        <f t="shared" si="2"/>
        <v>44000.000000000007</v>
      </c>
      <c r="BD9" s="11">
        <f t="shared" si="2"/>
        <v>44000.000000000007</v>
      </c>
    </row>
    <row r="10" spans="1:62" x14ac:dyDescent="0.25">
      <c r="B10" t="s">
        <v>153</v>
      </c>
      <c r="C10" s="8">
        <v>0.01</v>
      </c>
      <c r="D10" s="11">
        <f>D6*$C10</f>
        <v>0</v>
      </c>
      <c r="E10" s="11">
        <f t="shared" ref="E10:BD10" si="3">E6*$C10</f>
        <v>0</v>
      </c>
      <c r="F10" s="11">
        <f t="shared" si="3"/>
        <v>0</v>
      </c>
      <c r="G10" s="11">
        <f t="shared" si="3"/>
        <v>0</v>
      </c>
      <c r="H10" s="11">
        <f t="shared" si="3"/>
        <v>0</v>
      </c>
      <c r="I10" s="11">
        <f t="shared" si="3"/>
        <v>0</v>
      </c>
      <c r="J10" s="11">
        <f t="shared" si="3"/>
        <v>44</v>
      </c>
      <c r="K10" s="11">
        <f t="shared" si="3"/>
        <v>220</v>
      </c>
      <c r="L10" s="11">
        <f t="shared" si="3"/>
        <v>880</v>
      </c>
      <c r="M10" s="11">
        <f t="shared" si="3"/>
        <v>2200.0000000000005</v>
      </c>
      <c r="N10" s="11">
        <f t="shared" si="3"/>
        <v>4400.0000000000009</v>
      </c>
      <c r="O10" s="11">
        <f t="shared" si="3"/>
        <v>6600</v>
      </c>
      <c r="P10" s="11">
        <f t="shared" si="3"/>
        <v>8800.0000000000018</v>
      </c>
      <c r="Q10" s="11">
        <f t="shared" si="3"/>
        <v>8800.0000000000018</v>
      </c>
      <c r="R10" s="11">
        <f t="shared" si="3"/>
        <v>8800.0000000000018</v>
      </c>
      <c r="S10" s="11">
        <f t="shared" si="3"/>
        <v>8800.0000000000018</v>
      </c>
      <c r="T10" s="11">
        <f t="shared" si="3"/>
        <v>8800.0000000000018</v>
      </c>
      <c r="U10" s="11">
        <f t="shared" si="3"/>
        <v>8800.0000000000018</v>
      </c>
      <c r="V10" s="11">
        <f t="shared" si="3"/>
        <v>8800.0000000000018</v>
      </c>
      <c r="W10" s="11">
        <f t="shared" si="3"/>
        <v>8800.0000000000018</v>
      </c>
      <c r="X10" s="11">
        <f t="shared" si="3"/>
        <v>8800.0000000000018</v>
      </c>
      <c r="Y10" s="11">
        <f t="shared" si="3"/>
        <v>8800.0000000000018</v>
      </c>
      <c r="Z10" s="11">
        <f t="shared" si="3"/>
        <v>8800.0000000000018</v>
      </c>
      <c r="AA10" s="11">
        <f t="shared" si="3"/>
        <v>8800.0000000000018</v>
      </c>
      <c r="AB10" s="11">
        <f t="shared" si="3"/>
        <v>8800.0000000000018</v>
      </c>
      <c r="AC10" s="11">
        <f t="shared" si="3"/>
        <v>8800.0000000000018</v>
      </c>
      <c r="AD10" s="11">
        <f t="shared" si="3"/>
        <v>8800.0000000000018</v>
      </c>
      <c r="AE10" s="11">
        <f t="shared" si="3"/>
        <v>8800.0000000000018</v>
      </c>
      <c r="AF10" s="11">
        <f t="shared" si="3"/>
        <v>8800.0000000000018</v>
      </c>
      <c r="AG10" s="11">
        <f t="shared" si="3"/>
        <v>8800.0000000000018</v>
      </c>
      <c r="AH10" s="11">
        <f t="shared" si="3"/>
        <v>8800.0000000000018</v>
      </c>
      <c r="AI10" s="11">
        <f t="shared" si="3"/>
        <v>8800.0000000000018</v>
      </c>
      <c r="AJ10" s="11">
        <f t="shared" si="3"/>
        <v>8800.0000000000018</v>
      </c>
      <c r="AK10" s="11">
        <f t="shared" si="3"/>
        <v>8800.0000000000018</v>
      </c>
      <c r="AL10" s="11">
        <f t="shared" si="3"/>
        <v>8800.0000000000018</v>
      </c>
      <c r="AM10" s="11">
        <f t="shared" si="3"/>
        <v>8800.0000000000018</v>
      </c>
      <c r="AN10" s="11">
        <f t="shared" si="3"/>
        <v>8800.0000000000018</v>
      </c>
      <c r="AO10" s="11">
        <f t="shared" si="3"/>
        <v>8800.0000000000018</v>
      </c>
      <c r="AP10" s="11">
        <f t="shared" si="3"/>
        <v>8800.0000000000018</v>
      </c>
      <c r="AQ10" s="11">
        <f t="shared" si="3"/>
        <v>8800.0000000000018</v>
      </c>
      <c r="AR10" s="11">
        <f t="shared" si="3"/>
        <v>8800.0000000000018</v>
      </c>
      <c r="AS10" s="11">
        <f t="shared" si="3"/>
        <v>8800.0000000000018</v>
      </c>
      <c r="AT10" s="11">
        <f t="shared" si="3"/>
        <v>8800.0000000000018</v>
      </c>
      <c r="AU10" s="11">
        <f t="shared" si="3"/>
        <v>8800.0000000000018</v>
      </c>
      <c r="AV10" s="11">
        <f t="shared" si="3"/>
        <v>8800.0000000000018</v>
      </c>
      <c r="AW10" s="11">
        <f t="shared" si="3"/>
        <v>8800.0000000000018</v>
      </c>
      <c r="AX10" s="11">
        <f t="shared" si="3"/>
        <v>8800.0000000000018</v>
      </c>
      <c r="AY10" s="11">
        <f t="shared" si="3"/>
        <v>8800.0000000000018</v>
      </c>
      <c r="AZ10" s="11">
        <f t="shared" si="3"/>
        <v>8800.0000000000018</v>
      </c>
      <c r="BA10" s="11">
        <f t="shared" si="3"/>
        <v>8800.0000000000018</v>
      </c>
      <c r="BB10" s="11">
        <f t="shared" si="3"/>
        <v>8800.0000000000018</v>
      </c>
      <c r="BC10" s="11">
        <f t="shared" si="3"/>
        <v>8800.0000000000018</v>
      </c>
      <c r="BD10" s="11">
        <f t="shared" si="3"/>
        <v>8800.0000000000018</v>
      </c>
    </row>
    <row r="11" spans="1:62" x14ac:dyDescent="0.25"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62" x14ac:dyDescent="0.25">
      <c r="A12" s="14" t="s">
        <v>166</v>
      </c>
      <c r="C12" s="8">
        <v>0.9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62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62" x14ac:dyDescent="0.25">
      <c r="A14" s="14" t="s">
        <v>173</v>
      </c>
      <c r="D14" s="11">
        <f t="shared" ref="D14:BC14" si="4">SUM(D15:D18)</f>
        <v>0</v>
      </c>
      <c r="E14" s="11">
        <f t="shared" si="4"/>
        <v>0</v>
      </c>
      <c r="F14" s="11">
        <f t="shared" si="4"/>
        <v>0</v>
      </c>
      <c r="G14" s="11">
        <f t="shared" si="4"/>
        <v>0</v>
      </c>
      <c r="H14" s="11">
        <f t="shared" si="4"/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  <c r="T14" s="11">
        <f t="shared" si="4"/>
        <v>0</v>
      </c>
      <c r="U14" s="11">
        <f t="shared" si="4"/>
        <v>0</v>
      </c>
      <c r="V14" s="11">
        <f t="shared" si="4"/>
        <v>3959.9999999999995</v>
      </c>
      <c r="W14" s="11">
        <f t="shared" si="4"/>
        <v>19800</v>
      </c>
      <c r="X14" s="11">
        <f t="shared" si="4"/>
        <v>79200</v>
      </c>
      <c r="Y14" s="11">
        <f t="shared" si="4"/>
        <v>198000</v>
      </c>
      <c r="Z14" s="11">
        <f t="shared" si="4"/>
        <v>396000</v>
      </c>
      <c r="AA14" s="11">
        <f t="shared" si="4"/>
        <v>594000</v>
      </c>
      <c r="AB14" s="11">
        <f t="shared" si="4"/>
        <v>792000</v>
      </c>
      <c r="AC14" s="11">
        <f t="shared" si="4"/>
        <v>792000</v>
      </c>
      <c r="AD14" s="11">
        <f t="shared" si="4"/>
        <v>792000</v>
      </c>
      <c r="AE14" s="11">
        <f t="shared" si="4"/>
        <v>792000</v>
      </c>
      <c r="AF14" s="11">
        <f t="shared" si="4"/>
        <v>792000</v>
      </c>
      <c r="AG14" s="11">
        <f t="shared" si="4"/>
        <v>792000</v>
      </c>
      <c r="AH14" s="11">
        <f t="shared" si="4"/>
        <v>3563.9999999999995</v>
      </c>
      <c r="AI14" s="11">
        <f t="shared" si="4"/>
        <v>17820</v>
      </c>
      <c r="AJ14" s="11">
        <f t="shared" si="4"/>
        <v>71280</v>
      </c>
      <c r="AK14" s="11">
        <f t="shared" si="4"/>
        <v>178200</v>
      </c>
      <c r="AL14" s="11">
        <f t="shared" si="4"/>
        <v>356400</v>
      </c>
      <c r="AM14" s="11">
        <f t="shared" si="4"/>
        <v>534600</v>
      </c>
      <c r="AN14" s="11">
        <f t="shared" si="4"/>
        <v>712800</v>
      </c>
      <c r="AO14" s="11">
        <f t="shared" si="4"/>
        <v>712800</v>
      </c>
      <c r="AP14" s="11">
        <f t="shared" si="4"/>
        <v>712800</v>
      </c>
      <c r="AQ14" s="11">
        <f t="shared" si="4"/>
        <v>712800</v>
      </c>
      <c r="AR14" s="11">
        <f t="shared" si="4"/>
        <v>712800</v>
      </c>
      <c r="AS14" s="11">
        <f t="shared" si="4"/>
        <v>712800</v>
      </c>
      <c r="AT14" s="11">
        <f t="shared" si="4"/>
        <v>3207.6000000000004</v>
      </c>
      <c r="AU14" s="11">
        <f t="shared" si="4"/>
        <v>16037.999999999998</v>
      </c>
      <c r="AV14" s="11">
        <f t="shared" si="4"/>
        <v>64151.999999999993</v>
      </c>
      <c r="AW14" s="11">
        <f t="shared" si="4"/>
        <v>160380</v>
      </c>
      <c r="AX14" s="11">
        <f t="shared" si="4"/>
        <v>320760</v>
      </c>
      <c r="AY14" s="11">
        <f t="shared" si="4"/>
        <v>481140</v>
      </c>
      <c r="AZ14" s="11">
        <f t="shared" si="4"/>
        <v>641520</v>
      </c>
      <c r="BA14" s="11">
        <f t="shared" si="4"/>
        <v>641520</v>
      </c>
      <c r="BB14" s="11">
        <f t="shared" si="4"/>
        <v>641520</v>
      </c>
      <c r="BC14" s="11">
        <f t="shared" si="4"/>
        <v>641520</v>
      </c>
      <c r="BD14" s="11">
        <f>SUM(BD15:BD18)</f>
        <v>641520</v>
      </c>
    </row>
    <row r="15" spans="1:62" x14ac:dyDescent="0.25">
      <c r="B15" t="s">
        <v>150</v>
      </c>
      <c r="C15" s="8">
        <f>C7</f>
        <v>0.69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D6*$C15*$C12</f>
        <v>0</v>
      </c>
      <c r="Q15" s="11">
        <f t="shared" ref="Q15:U15" si="5">E6*$C15*$C12</f>
        <v>0</v>
      </c>
      <c r="R15" s="11">
        <f t="shared" si="5"/>
        <v>0</v>
      </c>
      <c r="S15" s="11">
        <f t="shared" si="5"/>
        <v>0</v>
      </c>
      <c r="T15" s="11">
        <f t="shared" si="5"/>
        <v>0</v>
      </c>
      <c r="U15" s="11">
        <f t="shared" si="5"/>
        <v>0</v>
      </c>
      <c r="V15" s="11">
        <f>J6*$C15*$C12</f>
        <v>2732.3999999999996</v>
      </c>
      <c r="W15" s="11">
        <f t="shared" ref="W15" si="6">K6*$C15*$C12</f>
        <v>13661.999999999998</v>
      </c>
      <c r="X15" s="11">
        <f t="shared" ref="X15" si="7">L6*$C15*$C12</f>
        <v>54647.999999999993</v>
      </c>
      <c r="Y15" s="11">
        <f t="shared" ref="Y15" si="8">M6*$C15*$C12</f>
        <v>136620</v>
      </c>
      <c r="Z15" s="11">
        <f t="shared" ref="Z15" si="9">N6*$C15*$C12</f>
        <v>273240</v>
      </c>
      <c r="AA15" s="11">
        <f t="shared" ref="AA15" si="10">O6*$C15*$C12</f>
        <v>409859.99999999994</v>
      </c>
      <c r="AB15" s="11">
        <f t="shared" ref="AB15" si="11">P6*$C15*$C12</f>
        <v>546480</v>
      </c>
      <c r="AC15" s="11">
        <f t="shared" ref="AC15" si="12">Q6*$C15*$C12</f>
        <v>546480</v>
      </c>
      <c r="AD15" s="11">
        <f t="shared" ref="AD15" si="13">R6*$C15*$C12</f>
        <v>546480</v>
      </c>
      <c r="AE15" s="11">
        <f t="shared" ref="AE15" si="14">S6*$C15*$C12</f>
        <v>546480</v>
      </c>
      <c r="AF15" s="11">
        <f t="shared" ref="AF15" si="15">T6*$C15*$C12</f>
        <v>546480</v>
      </c>
      <c r="AG15" s="11">
        <f t="shared" ref="AG15" si="16">U6*$C15*$C12</f>
        <v>546480</v>
      </c>
      <c r="AH15" s="11">
        <f>V15*$C12</f>
        <v>2459.16</v>
      </c>
      <c r="AI15" s="11">
        <f t="shared" ref="AI15" si="17">W15*$C12</f>
        <v>12295.8</v>
      </c>
      <c r="AJ15" s="11">
        <f t="shared" ref="AJ15" si="18">X15*$C12</f>
        <v>49183.199999999997</v>
      </c>
      <c r="AK15" s="11">
        <f t="shared" ref="AK15" si="19">Y15*$C12</f>
        <v>122958</v>
      </c>
      <c r="AL15" s="11">
        <f t="shared" ref="AL15" si="20">Z15*$C12</f>
        <v>245916</v>
      </c>
      <c r="AM15" s="11">
        <f t="shared" ref="AM15" si="21">AA15*$C12</f>
        <v>368873.99999999994</v>
      </c>
      <c r="AN15" s="11">
        <f t="shared" ref="AN15" si="22">AB15*$C12</f>
        <v>491832</v>
      </c>
      <c r="AO15" s="11">
        <f t="shared" ref="AO15" si="23">AC15*$C12</f>
        <v>491832</v>
      </c>
      <c r="AP15" s="11">
        <f t="shared" ref="AP15" si="24">AD15*$C12</f>
        <v>491832</v>
      </c>
      <c r="AQ15" s="11">
        <f t="shared" ref="AQ15" si="25">AE15*$C12</f>
        <v>491832</v>
      </c>
      <c r="AR15" s="11">
        <f t="shared" ref="AR15" si="26">AF15*$C12</f>
        <v>491832</v>
      </c>
      <c r="AS15" s="11">
        <f t="shared" ref="AS15" si="27">AG15*$C12</f>
        <v>491832</v>
      </c>
      <c r="AT15" s="11">
        <f t="shared" ref="AT15" si="28">AH15*$C12</f>
        <v>2213.2440000000001</v>
      </c>
      <c r="AU15" s="11">
        <f t="shared" ref="AU15" si="29">AI15*$C12</f>
        <v>11066.22</v>
      </c>
      <c r="AV15" s="11">
        <f t="shared" ref="AV15" si="30">AJ15*$C12</f>
        <v>44264.88</v>
      </c>
      <c r="AW15" s="11">
        <f t="shared" ref="AW15" si="31">AK15*$C12</f>
        <v>110662.2</v>
      </c>
      <c r="AX15" s="11">
        <f t="shared" ref="AX15" si="32">AL15*$C12</f>
        <v>221324.4</v>
      </c>
      <c r="AY15" s="11">
        <f t="shared" ref="AY15" si="33">AM15*$C12</f>
        <v>331986.59999999998</v>
      </c>
      <c r="AZ15" s="11">
        <f t="shared" ref="AZ15" si="34">AN15*$C12</f>
        <v>442648.8</v>
      </c>
      <c r="BA15" s="11">
        <f t="shared" ref="BA15" si="35">AO15*$C12</f>
        <v>442648.8</v>
      </c>
      <c r="BB15" s="11">
        <f t="shared" ref="BB15" si="36">AP15*$C12</f>
        <v>442648.8</v>
      </c>
      <c r="BC15" s="11">
        <f t="shared" ref="BC15" si="37">AQ15*$C12</f>
        <v>442648.8</v>
      </c>
      <c r="BD15" s="11">
        <f t="shared" ref="BD15" si="38">AR15*$C12</f>
        <v>442648.8</v>
      </c>
      <c r="BE15" s="11"/>
      <c r="BF15" s="11"/>
      <c r="BG15" s="11"/>
      <c r="BH15" s="11"/>
      <c r="BI15" s="11"/>
      <c r="BJ15" s="11"/>
    </row>
    <row r="16" spans="1:62" x14ac:dyDescent="0.25">
      <c r="B16" t="s">
        <v>151</v>
      </c>
      <c r="C16" s="8">
        <f t="shared" ref="C16:C18" si="39">C8</f>
        <v>0.25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D6*$C16*$C12</f>
        <v>0</v>
      </c>
      <c r="Q16" s="11">
        <f t="shared" ref="Q16:U16" si="40">E6*$C16*$C12</f>
        <v>0</v>
      </c>
      <c r="R16" s="11">
        <f t="shared" si="40"/>
        <v>0</v>
      </c>
      <c r="S16" s="11">
        <f t="shared" si="40"/>
        <v>0</v>
      </c>
      <c r="T16" s="11">
        <f t="shared" si="40"/>
        <v>0</v>
      </c>
      <c r="U16" s="11">
        <f t="shared" si="40"/>
        <v>0</v>
      </c>
      <c r="V16" s="11">
        <f>J6*$C16*$C12</f>
        <v>990</v>
      </c>
      <c r="W16" s="11">
        <f t="shared" ref="W16" si="41">K6*$C16*$C12</f>
        <v>4950</v>
      </c>
      <c r="X16" s="11">
        <f t="shared" ref="X16" si="42">L6*$C16*$C12</f>
        <v>19800</v>
      </c>
      <c r="Y16" s="11">
        <f t="shared" ref="Y16" si="43">M6*$C16*$C12</f>
        <v>49500.000000000007</v>
      </c>
      <c r="Z16" s="11">
        <f t="shared" ref="Z16" si="44">N6*$C16*$C12</f>
        <v>99000.000000000015</v>
      </c>
      <c r="AA16" s="11">
        <f t="shared" ref="AA16" si="45">O6*$C16*$C12</f>
        <v>148500</v>
      </c>
      <c r="AB16" s="11">
        <f t="shared" ref="AB16" si="46">P6*$C16*$C12</f>
        <v>198000.00000000003</v>
      </c>
      <c r="AC16" s="11">
        <f t="shared" ref="AC16" si="47">Q6*$C16*$C12</f>
        <v>198000.00000000003</v>
      </c>
      <c r="AD16" s="11">
        <f t="shared" ref="AD16" si="48">R6*$C16*$C12</f>
        <v>198000.00000000003</v>
      </c>
      <c r="AE16" s="11">
        <f t="shared" ref="AE16" si="49">S6*$C16*$C12</f>
        <v>198000.00000000003</v>
      </c>
      <c r="AF16" s="11">
        <f t="shared" ref="AF16" si="50">T6*$C16*$C12</f>
        <v>198000.00000000003</v>
      </c>
      <c r="AG16" s="11">
        <f t="shared" ref="AG16" si="51">U6*$C16*$C12</f>
        <v>198000.00000000003</v>
      </c>
      <c r="AH16" s="11">
        <f>V16*$C12</f>
        <v>891</v>
      </c>
      <c r="AI16" s="11">
        <f t="shared" ref="AI16" si="52">W16*$C12</f>
        <v>4455</v>
      </c>
      <c r="AJ16" s="11">
        <f t="shared" ref="AJ16" si="53">X16*$C12</f>
        <v>17820</v>
      </c>
      <c r="AK16" s="11">
        <f t="shared" ref="AK16" si="54">Y16*$C12</f>
        <v>44550.000000000007</v>
      </c>
      <c r="AL16" s="11">
        <f t="shared" ref="AL16" si="55">Z16*$C12</f>
        <v>89100.000000000015</v>
      </c>
      <c r="AM16" s="11">
        <f t="shared" ref="AM16" si="56">AA16*$C12</f>
        <v>133650</v>
      </c>
      <c r="AN16" s="11">
        <f t="shared" ref="AN16" si="57">AB16*$C12</f>
        <v>178200.00000000003</v>
      </c>
      <c r="AO16" s="11">
        <f t="shared" ref="AO16" si="58">AC16*$C12</f>
        <v>178200.00000000003</v>
      </c>
      <c r="AP16" s="11">
        <f t="shared" ref="AP16" si="59">AD16*$C12</f>
        <v>178200.00000000003</v>
      </c>
      <c r="AQ16" s="11">
        <f t="shared" ref="AQ16" si="60">AE16*$C12</f>
        <v>178200.00000000003</v>
      </c>
      <c r="AR16" s="11">
        <f t="shared" ref="AR16" si="61">AF16*$C12</f>
        <v>178200.00000000003</v>
      </c>
      <c r="AS16" s="11">
        <f t="shared" ref="AS16" si="62">AG16*$C12</f>
        <v>178200.00000000003</v>
      </c>
      <c r="AT16" s="11">
        <f t="shared" ref="AT16" si="63">AH16*$C12</f>
        <v>801.9</v>
      </c>
      <c r="AU16" s="11">
        <f t="shared" ref="AU16" si="64">AI16*$C12</f>
        <v>4009.5</v>
      </c>
      <c r="AV16" s="11">
        <f t="shared" ref="AV16" si="65">AJ16*$C12</f>
        <v>16038</v>
      </c>
      <c r="AW16" s="11">
        <f t="shared" ref="AW16" si="66">AK16*$C12</f>
        <v>40095.000000000007</v>
      </c>
      <c r="AX16" s="11">
        <f t="shared" ref="AX16" si="67">AL16*$C12</f>
        <v>80190.000000000015</v>
      </c>
      <c r="AY16" s="11">
        <f t="shared" ref="AY16" si="68">AM16*$C12</f>
        <v>120285</v>
      </c>
      <c r="AZ16" s="11">
        <f t="shared" ref="AZ16" si="69">AN16*$C12</f>
        <v>160380.00000000003</v>
      </c>
      <c r="BA16" s="11">
        <f t="shared" ref="BA16" si="70">AO16*$C12</f>
        <v>160380.00000000003</v>
      </c>
      <c r="BB16" s="11">
        <f t="shared" ref="BB16" si="71">AP16*$C12</f>
        <v>160380.00000000003</v>
      </c>
      <c r="BC16" s="11">
        <f t="shared" ref="BC16" si="72">AQ16*$C12</f>
        <v>160380.00000000003</v>
      </c>
      <c r="BD16" s="11">
        <f t="shared" ref="BD16" si="73">AR16*$C12</f>
        <v>160380.00000000003</v>
      </c>
      <c r="BE16" s="11"/>
      <c r="BF16" s="11"/>
      <c r="BG16" s="11"/>
      <c r="BH16" s="11"/>
      <c r="BI16" s="11"/>
      <c r="BJ16" s="11"/>
    </row>
    <row r="17" spans="1:62" x14ac:dyDescent="0.25">
      <c r="B17" t="s">
        <v>152</v>
      </c>
      <c r="C17" s="8">
        <f t="shared" si="39"/>
        <v>0.05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f>D6*$C17*$C12</f>
        <v>0</v>
      </c>
      <c r="Q17" s="11">
        <f t="shared" ref="Q17:U17" si="74">E6*$C17*$C12</f>
        <v>0</v>
      </c>
      <c r="R17" s="11">
        <f t="shared" si="74"/>
        <v>0</v>
      </c>
      <c r="S17" s="11">
        <f t="shared" si="74"/>
        <v>0</v>
      </c>
      <c r="T17" s="11">
        <f t="shared" si="74"/>
        <v>0</v>
      </c>
      <c r="U17" s="11">
        <f t="shared" si="74"/>
        <v>0</v>
      </c>
      <c r="V17" s="11">
        <f>J6*$C17*$C12</f>
        <v>198</v>
      </c>
      <c r="W17" s="11">
        <f t="shared" ref="W17" si="75">K6*$C17*$C12</f>
        <v>990</v>
      </c>
      <c r="X17" s="11">
        <f t="shared" ref="X17" si="76">L6*$C17*$C12</f>
        <v>3960</v>
      </c>
      <c r="Y17" s="11">
        <f t="shared" ref="Y17" si="77">M6*$C17*$C12</f>
        <v>9900.0000000000018</v>
      </c>
      <c r="Z17" s="11">
        <f t="shared" ref="Z17" si="78">N6*$C17*$C12</f>
        <v>19800.000000000004</v>
      </c>
      <c r="AA17" s="11">
        <f t="shared" ref="AA17" si="79">O6*$C17*$C12</f>
        <v>29700</v>
      </c>
      <c r="AB17" s="11">
        <f t="shared" ref="AB17" si="80">P6*$C17*$C12</f>
        <v>39600.000000000007</v>
      </c>
      <c r="AC17" s="11">
        <f t="shared" ref="AC17" si="81">Q6*$C17*$C12</f>
        <v>39600.000000000007</v>
      </c>
      <c r="AD17" s="11">
        <f t="shared" ref="AD17" si="82">R6*$C17*$C12</f>
        <v>39600.000000000007</v>
      </c>
      <c r="AE17" s="11">
        <f t="shared" ref="AE17" si="83">S6*$C17*$C12</f>
        <v>39600.000000000007</v>
      </c>
      <c r="AF17" s="11">
        <f t="shared" ref="AF17" si="84">T6*$C17*$C12</f>
        <v>39600.000000000007</v>
      </c>
      <c r="AG17" s="11">
        <f t="shared" ref="AG17" si="85">U6*$C17*$C12</f>
        <v>39600.000000000007</v>
      </c>
      <c r="AH17" s="11">
        <f>V17*$C12</f>
        <v>178.20000000000002</v>
      </c>
      <c r="AI17" s="11">
        <f t="shared" ref="AI17" si="86">W17*$C12</f>
        <v>891</v>
      </c>
      <c r="AJ17" s="11">
        <f t="shared" ref="AJ17" si="87">X17*$C12</f>
        <v>3564</v>
      </c>
      <c r="AK17" s="11">
        <f t="shared" ref="AK17" si="88">Y17*$C12</f>
        <v>8910.0000000000018</v>
      </c>
      <c r="AL17" s="11">
        <f t="shared" ref="AL17" si="89">Z17*$C12</f>
        <v>17820.000000000004</v>
      </c>
      <c r="AM17" s="11">
        <f t="shared" ref="AM17" si="90">AA17*$C12</f>
        <v>26730</v>
      </c>
      <c r="AN17" s="11">
        <f t="shared" ref="AN17" si="91">AB17*$C12</f>
        <v>35640.000000000007</v>
      </c>
      <c r="AO17" s="11">
        <f t="shared" ref="AO17" si="92">AC17*$C12</f>
        <v>35640.000000000007</v>
      </c>
      <c r="AP17" s="11">
        <f t="shared" ref="AP17" si="93">AD17*$C12</f>
        <v>35640.000000000007</v>
      </c>
      <c r="AQ17" s="11">
        <f t="shared" ref="AQ17" si="94">AE17*$C12</f>
        <v>35640.000000000007</v>
      </c>
      <c r="AR17" s="11">
        <f t="shared" ref="AR17" si="95">AF17*$C12</f>
        <v>35640.000000000007</v>
      </c>
      <c r="AS17" s="11">
        <f t="shared" ref="AS17" si="96">AG17*$C12</f>
        <v>35640.000000000007</v>
      </c>
      <c r="AT17" s="11">
        <f t="shared" ref="AT17" si="97">AH17*$C12</f>
        <v>160.38000000000002</v>
      </c>
      <c r="AU17" s="11">
        <f t="shared" ref="AU17" si="98">AI17*$C12</f>
        <v>801.9</v>
      </c>
      <c r="AV17" s="11">
        <f t="shared" ref="AV17" si="99">AJ17*$C12</f>
        <v>3207.6</v>
      </c>
      <c r="AW17" s="11">
        <f t="shared" ref="AW17" si="100">AK17*$C12</f>
        <v>8019.0000000000018</v>
      </c>
      <c r="AX17" s="11">
        <f t="shared" ref="AX17" si="101">AL17*$C12</f>
        <v>16038.000000000004</v>
      </c>
      <c r="AY17" s="11">
        <f t="shared" ref="AY17" si="102">AM17*$C12</f>
        <v>24057</v>
      </c>
      <c r="AZ17" s="11">
        <f t="shared" ref="AZ17" si="103">AN17*$C12</f>
        <v>32076.000000000007</v>
      </c>
      <c r="BA17" s="11">
        <f t="shared" ref="BA17" si="104">AO17*$C12</f>
        <v>32076.000000000007</v>
      </c>
      <c r="BB17" s="11">
        <f t="shared" ref="BB17" si="105">AP17*$C12</f>
        <v>32076.000000000007</v>
      </c>
      <c r="BC17" s="11">
        <f t="shared" ref="BC17" si="106">AQ17*$C12</f>
        <v>32076.000000000007</v>
      </c>
      <c r="BD17" s="11">
        <f t="shared" ref="BD17" si="107">AR17*$C12</f>
        <v>32076.000000000007</v>
      </c>
      <c r="BE17" s="11"/>
      <c r="BF17" s="11"/>
      <c r="BG17" s="11"/>
      <c r="BH17" s="11"/>
      <c r="BI17" s="11"/>
      <c r="BJ17" s="11"/>
    </row>
    <row r="18" spans="1:62" x14ac:dyDescent="0.25">
      <c r="B18" t="s">
        <v>153</v>
      </c>
      <c r="C18" s="8">
        <f t="shared" si="39"/>
        <v>0.01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f>D6*$C18*$C12</f>
        <v>0</v>
      </c>
      <c r="Q18" s="11">
        <f t="shared" ref="Q18:U18" si="108">E6*$C18*$C12</f>
        <v>0</v>
      </c>
      <c r="R18" s="11">
        <f t="shared" si="108"/>
        <v>0</v>
      </c>
      <c r="S18" s="11">
        <f t="shared" si="108"/>
        <v>0</v>
      </c>
      <c r="T18" s="11">
        <f t="shared" si="108"/>
        <v>0</v>
      </c>
      <c r="U18" s="11">
        <f t="shared" si="108"/>
        <v>0</v>
      </c>
      <c r="V18" s="11">
        <f>J6*$C18*$C12</f>
        <v>39.6</v>
      </c>
      <c r="W18" s="11">
        <f t="shared" ref="W18" si="109">K6*$C18*$C12</f>
        <v>198</v>
      </c>
      <c r="X18" s="11">
        <f t="shared" ref="X18" si="110">L6*$C18*$C12</f>
        <v>792</v>
      </c>
      <c r="Y18" s="11">
        <f t="shared" ref="Y18" si="111">M6*$C18*$C12</f>
        <v>1980.0000000000005</v>
      </c>
      <c r="Z18" s="11">
        <f t="shared" ref="Z18" si="112">N6*$C18*$C12</f>
        <v>3960.0000000000009</v>
      </c>
      <c r="AA18" s="11">
        <f t="shared" ref="AA18" si="113">O6*$C18*$C12</f>
        <v>5940</v>
      </c>
      <c r="AB18" s="11">
        <f t="shared" ref="AB18" si="114">P6*$C18*$C12</f>
        <v>7920.0000000000018</v>
      </c>
      <c r="AC18" s="11">
        <f t="shared" ref="AC18" si="115">Q6*$C18*$C12</f>
        <v>7920.0000000000018</v>
      </c>
      <c r="AD18" s="11">
        <f t="shared" ref="AD18" si="116">R6*$C18*$C12</f>
        <v>7920.0000000000018</v>
      </c>
      <c r="AE18" s="11">
        <f t="shared" ref="AE18" si="117">S6*$C18*$C12</f>
        <v>7920.0000000000018</v>
      </c>
      <c r="AF18" s="11">
        <f t="shared" ref="AF18" si="118">T6*$C18*$C12</f>
        <v>7920.0000000000018</v>
      </c>
      <c r="AG18" s="11">
        <f t="shared" ref="AG18" si="119">U6*$C18*$C12</f>
        <v>7920.0000000000018</v>
      </c>
      <c r="AH18" s="11">
        <f>V18*$C12</f>
        <v>35.64</v>
      </c>
      <c r="AI18" s="11">
        <f t="shared" ref="AI18" si="120">W18*$C12</f>
        <v>178.20000000000002</v>
      </c>
      <c r="AJ18" s="11">
        <f t="shared" ref="AJ18" si="121">X18*$C12</f>
        <v>712.80000000000007</v>
      </c>
      <c r="AK18" s="11">
        <f t="shared" ref="AK18" si="122">Y18*$C12</f>
        <v>1782.0000000000005</v>
      </c>
      <c r="AL18" s="11">
        <f t="shared" ref="AL18" si="123">Z18*$C12</f>
        <v>3564.0000000000009</v>
      </c>
      <c r="AM18" s="11">
        <f t="shared" ref="AM18" si="124">AA18*$C12</f>
        <v>5346</v>
      </c>
      <c r="AN18" s="11">
        <f t="shared" ref="AN18" si="125">AB18*$C12</f>
        <v>7128.0000000000018</v>
      </c>
      <c r="AO18" s="11">
        <f t="shared" ref="AO18" si="126">AC18*$C12</f>
        <v>7128.0000000000018</v>
      </c>
      <c r="AP18" s="11">
        <f t="shared" ref="AP18" si="127">AD18*$C12</f>
        <v>7128.0000000000018</v>
      </c>
      <c r="AQ18" s="11">
        <f t="shared" ref="AQ18" si="128">AE18*$C12</f>
        <v>7128.0000000000018</v>
      </c>
      <c r="AR18" s="11">
        <f t="shared" ref="AR18" si="129">AF18*$C12</f>
        <v>7128.0000000000018</v>
      </c>
      <c r="AS18" s="11">
        <f t="shared" ref="AS18" si="130">AG18*$C12</f>
        <v>7128.0000000000018</v>
      </c>
      <c r="AT18" s="11">
        <f t="shared" ref="AT18" si="131">AH18*$C12</f>
        <v>32.076000000000001</v>
      </c>
      <c r="AU18" s="11">
        <f t="shared" ref="AU18" si="132">AI18*$C12</f>
        <v>160.38000000000002</v>
      </c>
      <c r="AV18" s="11">
        <f t="shared" ref="AV18" si="133">AJ18*$C12</f>
        <v>641.5200000000001</v>
      </c>
      <c r="AW18" s="11">
        <f t="shared" ref="AW18" si="134">AK18*$C12</f>
        <v>1603.8000000000004</v>
      </c>
      <c r="AX18" s="11">
        <f t="shared" ref="AX18" si="135">AL18*$C12</f>
        <v>3207.6000000000008</v>
      </c>
      <c r="AY18" s="11">
        <f t="shared" ref="AY18" si="136">AM18*$C12</f>
        <v>4811.4000000000005</v>
      </c>
      <c r="AZ18" s="11">
        <f t="shared" ref="AZ18" si="137">AN18*$C12</f>
        <v>6415.2000000000016</v>
      </c>
      <c r="BA18" s="11">
        <f t="shared" ref="BA18" si="138">AO18*$C12</f>
        <v>6415.2000000000016</v>
      </c>
      <c r="BB18" s="11">
        <f t="shared" ref="BB18" si="139">AP18*$C12</f>
        <v>6415.2000000000016</v>
      </c>
      <c r="BC18" s="11">
        <f t="shared" ref="BC18" si="140">AQ18*$C12</f>
        <v>6415.2000000000016</v>
      </c>
      <c r="BD18" s="11">
        <f t="shared" ref="BD18" si="141">AR18*$C12</f>
        <v>6415.2000000000016</v>
      </c>
      <c r="BE18" s="11"/>
      <c r="BF18" s="11"/>
      <c r="BG18" s="11"/>
      <c r="BH18" s="11"/>
      <c r="BI18" s="11"/>
      <c r="BJ18" s="11"/>
    </row>
    <row r="19" spans="1:62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62" x14ac:dyDescent="0.25">
      <c r="A20" s="14" t="s">
        <v>174</v>
      </c>
      <c r="D20" s="11">
        <f t="shared" ref="D20" si="142">SUM(D21:D24)</f>
        <v>0</v>
      </c>
      <c r="E20" s="11">
        <f t="shared" ref="E20:BC20" si="143">SUM(E21:E24)</f>
        <v>0</v>
      </c>
      <c r="F20" s="11">
        <f t="shared" si="143"/>
        <v>0</v>
      </c>
      <c r="G20" s="11">
        <f t="shared" si="143"/>
        <v>0</v>
      </c>
      <c r="H20" s="11">
        <f t="shared" si="143"/>
        <v>0</v>
      </c>
      <c r="I20" s="11">
        <f t="shared" si="143"/>
        <v>0</v>
      </c>
      <c r="J20" s="11">
        <f t="shared" si="143"/>
        <v>0</v>
      </c>
      <c r="K20" s="11">
        <f t="shared" si="143"/>
        <v>0</v>
      </c>
      <c r="L20" s="11">
        <f t="shared" si="143"/>
        <v>0</v>
      </c>
      <c r="M20" s="11">
        <f t="shared" si="143"/>
        <v>0</v>
      </c>
      <c r="N20" s="11">
        <f t="shared" si="143"/>
        <v>0</v>
      </c>
      <c r="O20" s="11">
        <f t="shared" si="143"/>
        <v>0</v>
      </c>
      <c r="P20" s="11">
        <f t="shared" si="143"/>
        <v>0</v>
      </c>
      <c r="Q20" s="11">
        <f t="shared" si="143"/>
        <v>0</v>
      </c>
      <c r="R20" s="11">
        <f t="shared" si="143"/>
        <v>0</v>
      </c>
      <c r="S20" s="11">
        <f t="shared" si="143"/>
        <v>0</v>
      </c>
      <c r="T20" s="11">
        <f t="shared" si="143"/>
        <v>0</v>
      </c>
      <c r="U20" s="11">
        <f t="shared" si="143"/>
        <v>0</v>
      </c>
      <c r="V20" s="11">
        <f t="shared" si="143"/>
        <v>0</v>
      </c>
      <c r="W20" s="11">
        <f t="shared" si="143"/>
        <v>0</v>
      </c>
      <c r="X20" s="11">
        <f t="shared" si="143"/>
        <v>0</v>
      </c>
      <c r="Y20" s="11">
        <f t="shared" si="143"/>
        <v>0</v>
      </c>
      <c r="Z20" s="11">
        <f t="shared" si="143"/>
        <v>0</v>
      </c>
      <c r="AA20" s="11">
        <f t="shared" si="143"/>
        <v>0</v>
      </c>
      <c r="AB20" s="11">
        <f t="shared" si="143"/>
        <v>0</v>
      </c>
      <c r="AC20" s="11">
        <f t="shared" si="143"/>
        <v>0</v>
      </c>
      <c r="AD20" s="11">
        <f t="shared" si="143"/>
        <v>0</v>
      </c>
      <c r="AE20" s="11">
        <f t="shared" si="143"/>
        <v>0</v>
      </c>
      <c r="AF20" s="11">
        <f t="shared" si="143"/>
        <v>0</v>
      </c>
      <c r="AG20" s="11">
        <f t="shared" si="143"/>
        <v>0</v>
      </c>
      <c r="AH20" s="11">
        <f t="shared" si="143"/>
        <v>792000</v>
      </c>
      <c r="AI20" s="11">
        <f t="shared" si="143"/>
        <v>792000</v>
      </c>
      <c r="AJ20" s="11">
        <f t="shared" si="143"/>
        <v>792000</v>
      </c>
      <c r="AK20" s="11">
        <f t="shared" si="143"/>
        <v>792000</v>
      </c>
      <c r="AL20" s="11">
        <f t="shared" si="143"/>
        <v>792000</v>
      </c>
      <c r="AM20" s="11">
        <f t="shared" si="143"/>
        <v>792000</v>
      </c>
      <c r="AN20" s="11">
        <f t="shared" si="143"/>
        <v>792000</v>
      </c>
      <c r="AO20" s="11">
        <f t="shared" si="143"/>
        <v>792000</v>
      </c>
      <c r="AP20" s="11">
        <f t="shared" si="143"/>
        <v>792000</v>
      </c>
      <c r="AQ20" s="11">
        <f t="shared" si="143"/>
        <v>792000</v>
      </c>
      <c r="AR20" s="11">
        <f t="shared" si="143"/>
        <v>792000</v>
      </c>
      <c r="AS20" s="11">
        <f t="shared" si="143"/>
        <v>792000</v>
      </c>
      <c r="AT20" s="11">
        <f t="shared" si="143"/>
        <v>712800</v>
      </c>
      <c r="AU20" s="11">
        <f t="shared" si="143"/>
        <v>712800</v>
      </c>
      <c r="AV20" s="11">
        <f t="shared" si="143"/>
        <v>712800</v>
      </c>
      <c r="AW20" s="11">
        <f t="shared" si="143"/>
        <v>712800</v>
      </c>
      <c r="AX20" s="11">
        <f t="shared" si="143"/>
        <v>712800</v>
      </c>
      <c r="AY20" s="11">
        <f t="shared" si="143"/>
        <v>712800</v>
      </c>
      <c r="AZ20" s="11">
        <f t="shared" si="143"/>
        <v>712800</v>
      </c>
      <c r="BA20" s="11">
        <f t="shared" si="143"/>
        <v>712800</v>
      </c>
      <c r="BB20" s="11">
        <f t="shared" si="143"/>
        <v>712800</v>
      </c>
      <c r="BC20" s="11">
        <f t="shared" si="143"/>
        <v>712800</v>
      </c>
      <c r="BD20" s="11">
        <f>SUM(BD21:BD24)</f>
        <v>712800</v>
      </c>
    </row>
    <row r="21" spans="1:62" x14ac:dyDescent="0.25">
      <c r="B21" s="63" t="s">
        <v>150</v>
      </c>
      <c r="C21" s="64">
        <f>C7</f>
        <v>0.69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f>V6*$C21*$C12</f>
        <v>546480</v>
      </c>
      <c r="AI21" s="11">
        <f t="shared" ref="AI21" si="144">W6*$C21*$C12</f>
        <v>546480</v>
      </c>
      <c r="AJ21" s="11">
        <f t="shared" ref="AJ21" si="145">X6*$C21*$C12</f>
        <v>546480</v>
      </c>
      <c r="AK21" s="11">
        <f t="shared" ref="AK21" si="146">Y6*$C21*$C12</f>
        <v>546480</v>
      </c>
      <c r="AL21" s="11">
        <f t="shared" ref="AL21" si="147">Z6*$C21*$C12</f>
        <v>546480</v>
      </c>
      <c r="AM21" s="11">
        <f t="shared" ref="AM21" si="148">AA6*$C21*$C12</f>
        <v>546480</v>
      </c>
      <c r="AN21" s="11">
        <f t="shared" ref="AN21" si="149">AB6*$C21*$C12</f>
        <v>546480</v>
      </c>
      <c r="AO21" s="11">
        <f t="shared" ref="AO21" si="150">AC6*$C21*$C12</f>
        <v>546480</v>
      </c>
      <c r="AP21" s="11">
        <f t="shared" ref="AP21" si="151">AD6*$C21*$C12</f>
        <v>546480</v>
      </c>
      <c r="AQ21" s="11">
        <f t="shared" ref="AQ21" si="152">AE6*$C21*$C12</f>
        <v>546480</v>
      </c>
      <c r="AR21" s="11">
        <f t="shared" ref="AR21" si="153">AF6*$C21*$C12</f>
        <v>546480</v>
      </c>
      <c r="AS21" s="11">
        <f t="shared" ref="AS21" si="154">AG6*$C21*$C12</f>
        <v>546480</v>
      </c>
      <c r="AT21" s="11">
        <f>AH21*$C12</f>
        <v>491832</v>
      </c>
      <c r="AU21" s="11">
        <f t="shared" ref="AU21" si="155">AI21*$C12</f>
        <v>491832</v>
      </c>
      <c r="AV21" s="11">
        <f t="shared" ref="AV21" si="156">AJ21*$C12</f>
        <v>491832</v>
      </c>
      <c r="AW21" s="11">
        <f t="shared" ref="AW21" si="157">AK21*$C12</f>
        <v>491832</v>
      </c>
      <c r="AX21" s="11">
        <f t="shared" ref="AX21" si="158">AL21*$C12</f>
        <v>491832</v>
      </c>
      <c r="AY21" s="11">
        <f t="shared" ref="AY21" si="159">AM21*$C12</f>
        <v>491832</v>
      </c>
      <c r="AZ21" s="11">
        <f t="shared" ref="AZ21" si="160">AN21*$C12</f>
        <v>491832</v>
      </c>
      <c r="BA21" s="11">
        <f t="shared" ref="BA21" si="161">AO21*$C12</f>
        <v>491832</v>
      </c>
      <c r="BB21" s="11">
        <f t="shared" ref="BB21" si="162">AP21*$C12</f>
        <v>491832</v>
      </c>
      <c r="BC21" s="11">
        <f t="shared" ref="BC21" si="163">AQ21*$C12</f>
        <v>491832</v>
      </c>
      <c r="BD21" s="11">
        <f t="shared" ref="BD21" si="164">AR21*$C12</f>
        <v>491832</v>
      </c>
      <c r="BE21" s="11"/>
      <c r="BF21" s="11"/>
      <c r="BG21" s="11"/>
      <c r="BH21" s="11"/>
      <c r="BI21" s="11"/>
      <c r="BJ21" s="11"/>
    </row>
    <row r="22" spans="1:62" x14ac:dyDescent="0.25">
      <c r="B22" s="63" t="s">
        <v>151</v>
      </c>
      <c r="C22" s="64">
        <f t="shared" ref="C22:C24" si="165">C8</f>
        <v>0.25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f>V6*$C22*$C12</f>
        <v>198000.00000000003</v>
      </c>
      <c r="AI22" s="11">
        <f t="shared" ref="AI22" si="166">W6*$C22*$C12</f>
        <v>198000.00000000003</v>
      </c>
      <c r="AJ22" s="11">
        <f t="shared" ref="AJ22" si="167">X6*$C22*$C12</f>
        <v>198000.00000000003</v>
      </c>
      <c r="AK22" s="11">
        <f t="shared" ref="AK22" si="168">Y6*$C22*$C12</f>
        <v>198000.00000000003</v>
      </c>
      <c r="AL22" s="11">
        <f t="shared" ref="AL22" si="169">Z6*$C22*$C12</f>
        <v>198000.00000000003</v>
      </c>
      <c r="AM22" s="11">
        <f t="shared" ref="AM22" si="170">AA6*$C22*$C12</f>
        <v>198000.00000000003</v>
      </c>
      <c r="AN22" s="11">
        <f t="shared" ref="AN22" si="171">AB6*$C22*$C12</f>
        <v>198000.00000000003</v>
      </c>
      <c r="AO22" s="11">
        <f t="shared" ref="AO22" si="172">AC6*$C22*$C12</f>
        <v>198000.00000000003</v>
      </c>
      <c r="AP22" s="11">
        <f t="shared" ref="AP22" si="173">AD6*$C22*$C12</f>
        <v>198000.00000000003</v>
      </c>
      <c r="AQ22" s="11">
        <f t="shared" ref="AQ22" si="174">AE6*$C22*$C12</f>
        <v>198000.00000000003</v>
      </c>
      <c r="AR22" s="11">
        <f t="shared" ref="AR22" si="175">AF6*$C22*$C12</f>
        <v>198000.00000000003</v>
      </c>
      <c r="AS22" s="11">
        <f t="shared" ref="AS22" si="176">AG6*$C22*$C12</f>
        <v>198000.00000000003</v>
      </c>
      <c r="AT22" s="11">
        <f>AH22*$C12</f>
        <v>178200.00000000003</v>
      </c>
      <c r="AU22" s="11">
        <f t="shared" ref="AU22" si="177">AI22*$C12</f>
        <v>178200.00000000003</v>
      </c>
      <c r="AV22" s="11">
        <f t="shared" ref="AV22" si="178">AJ22*$C12</f>
        <v>178200.00000000003</v>
      </c>
      <c r="AW22" s="11">
        <f t="shared" ref="AW22" si="179">AK22*$C12</f>
        <v>178200.00000000003</v>
      </c>
      <c r="AX22" s="11">
        <f t="shared" ref="AX22" si="180">AL22*$C12</f>
        <v>178200.00000000003</v>
      </c>
      <c r="AY22" s="11">
        <f t="shared" ref="AY22" si="181">AM22*$C12</f>
        <v>178200.00000000003</v>
      </c>
      <c r="AZ22" s="11">
        <f t="shared" ref="AZ22" si="182">AN22*$C12</f>
        <v>178200.00000000003</v>
      </c>
      <c r="BA22" s="11">
        <f t="shared" ref="BA22" si="183">AO22*$C12</f>
        <v>178200.00000000003</v>
      </c>
      <c r="BB22" s="11">
        <f t="shared" ref="BB22" si="184">AP22*$C12</f>
        <v>178200.00000000003</v>
      </c>
      <c r="BC22" s="11">
        <f t="shared" ref="BC22" si="185">AQ22*$C12</f>
        <v>178200.00000000003</v>
      </c>
      <c r="BD22" s="11">
        <f t="shared" ref="BD22" si="186">AR22*$C12</f>
        <v>178200.00000000003</v>
      </c>
      <c r="BE22" s="11"/>
      <c r="BF22" s="11"/>
      <c r="BG22" s="11"/>
      <c r="BH22" s="11"/>
      <c r="BI22" s="11"/>
      <c r="BJ22" s="11"/>
    </row>
    <row r="23" spans="1:62" x14ac:dyDescent="0.25">
      <c r="B23" s="63" t="s">
        <v>152</v>
      </c>
      <c r="C23" s="64">
        <f t="shared" si="165"/>
        <v>0.05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f>V6*$C12*$C23</f>
        <v>39600.000000000007</v>
      </c>
      <c r="AI23" s="11">
        <f t="shared" ref="AI23" si="187">W6*$C12*$C23</f>
        <v>39600.000000000007</v>
      </c>
      <c r="AJ23" s="11">
        <f t="shared" ref="AJ23" si="188">X6*$C12*$C23</f>
        <v>39600.000000000007</v>
      </c>
      <c r="AK23" s="11">
        <f t="shared" ref="AK23" si="189">Y6*$C12*$C23</f>
        <v>39600.000000000007</v>
      </c>
      <c r="AL23" s="11">
        <f t="shared" ref="AL23" si="190">Z6*$C12*$C23</f>
        <v>39600.000000000007</v>
      </c>
      <c r="AM23" s="11">
        <f t="shared" ref="AM23" si="191">AA6*$C12*$C23</f>
        <v>39600.000000000007</v>
      </c>
      <c r="AN23" s="11">
        <f t="shared" ref="AN23" si="192">AB6*$C12*$C23</f>
        <v>39600.000000000007</v>
      </c>
      <c r="AO23" s="11">
        <f t="shared" ref="AO23" si="193">AC6*$C12*$C23</f>
        <v>39600.000000000007</v>
      </c>
      <c r="AP23" s="11">
        <f t="shared" ref="AP23" si="194">AD6*$C12*$C23</f>
        <v>39600.000000000007</v>
      </c>
      <c r="AQ23" s="11">
        <f t="shared" ref="AQ23" si="195">AE6*$C12*$C23</f>
        <v>39600.000000000007</v>
      </c>
      <c r="AR23" s="11">
        <f t="shared" ref="AR23" si="196">AF6*$C12*$C23</f>
        <v>39600.000000000007</v>
      </c>
      <c r="AS23" s="11">
        <f t="shared" ref="AS23" si="197">AG6*$C12*$C23</f>
        <v>39600.000000000007</v>
      </c>
      <c r="AT23" s="11">
        <f>AH23*$C12</f>
        <v>35640.000000000007</v>
      </c>
      <c r="AU23" s="11">
        <f t="shared" ref="AU23" si="198">AI23*$C12</f>
        <v>35640.000000000007</v>
      </c>
      <c r="AV23" s="11">
        <f t="shared" ref="AV23" si="199">AJ23*$C12</f>
        <v>35640.000000000007</v>
      </c>
      <c r="AW23" s="11">
        <f t="shared" ref="AW23" si="200">AK23*$C12</f>
        <v>35640.000000000007</v>
      </c>
      <c r="AX23" s="11">
        <f t="shared" ref="AX23" si="201">AL23*$C12</f>
        <v>35640.000000000007</v>
      </c>
      <c r="AY23" s="11">
        <f t="shared" ref="AY23" si="202">AM23*$C12</f>
        <v>35640.000000000007</v>
      </c>
      <c r="AZ23" s="11">
        <f t="shared" ref="AZ23" si="203">AN23*$C12</f>
        <v>35640.000000000007</v>
      </c>
      <c r="BA23" s="11">
        <f t="shared" ref="BA23" si="204">AO23*$C12</f>
        <v>35640.000000000007</v>
      </c>
      <c r="BB23" s="11">
        <f t="shared" ref="BB23" si="205">AP23*$C12</f>
        <v>35640.000000000007</v>
      </c>
      <c r="BC23" s="11">
        <f t="shared" ref="BC23" si="206">AQ23*$C12</f>
        <v>35640.000000000007</v>
      </c>
      <c r="BD23" s="11">
        <f t="shared" ref="BD23" si="207">AR23*$C12</f>
        <v>35640.000000000007</v>
      </c>
      <c r="BE23" s="11"/>
      <c r="BF23" s="11"/>
      <c r="BG23" s="11"/>
      <c r="BH23" s="11"/>
      <c r="BI23" s="11"/>
      <c r="BJ23" s="11"/>
    </row>
    <row r="24" spans="1:62" x14ac:dyDescent="0.25">
      <c r="B24" s="63" t="s">
        <v>153</v>
      </c>
      <c r="C24" s="64">
        <f t="shared" si="165"/>
        <v>0.01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f>V6*$C12*$C24</f>
        <v>7920.0000000000009</v>
      </c>
      <c r="AI24" s="11">
        <f t="shared" ref="AI24" si="208">W6*$C12*$C24</f>
        <v>7920.0000000000009</v>
      </c>
      <c r="AJ24" s="11">
        <f t="shared" ref="AJ24" si="209">X6*$C12*$C24</f>
        <v>7920.0000000000009</v>
      </c>
      <c r="AK24" s="11">
        <f t="shared" ref="AK24" si="210">Y6*$C12*$C24</f>
        <v>7920.0000000000009</v>
      </c>
      <c r="AL24" s="11">
        <f t="shared" ref="AL24" si="211">Z6*$C12*$C24</f>
        <v>7920.0000000000009</v>
      </c>
      <c r="AM24" s="11">
        <f t="shared" ref="AM24" si="212">AA6*$C12*$C24</f>
        <v>7920.0000000000009</v>
      </c>
      <c r="AN24" s="11">
        <f t="shared" ref="AN24" si="213">AB6*$C12*$C24</f>
        <v>7920.0000000000009</v>
      </c>
      <c r="AO24" s="11">
        <f t="shared" ref="AO24" si="214">AC6*$C12*$C24</f>
        <v>7920.0000000000009</v>
      </c>
      <c r="AP24" s="11">
        <f t="shared" ref="AP24" si="215">AD6*$C12*$C24</f>
        <v>7920.0000000000009</v>
      </c>
      <c r="AQ24" s="11">
        <f t="shared" ref="AQ24" si="216">AE6*$C12*$C24</f>
        <v>7920.0000000000009</v>
      </c>
      <c r="AR24" s="11">
        <f t="shared" ref="AR24" si="217">AF6*$C12*$C24</f>
        <v>7920.0000000000009</v>
      </c>
      <c r="AS24" s="11">
        <f t="shared" ref="AS24" si="218">AG6*$C12*$C24</f>
        <v>7920.0000000000009</v>
      </c>
      <c r="AT24" s="11">
        <f>AH24*$C12</f>
        <v>7128.0000000000009</v>
      </c>
      <c r="AU24" s="11">
        <f t="shared" ref="AU24" si="219">AI24*$C12</f>
        <v>7128.0000000000009</v>
      </c>
      <c r="AV24" s="11">
        <f t="shared" ref="AV24" si="220">AJ24*$C12</f>
        <v>7128.0000000000009</v>
      </c>
      <c r="AW24" s="11">
        <f t="shared" ref="AW24" si="221">AK24*$C12</f>
        <v>7128.0000000000009</v>
      </c>
      <c r="AX24" s="11">
        <f t="shared" ref="AX24" si="222">AL24*$C12</f>
        <v>7128.0000000000009</v>
      </c>
      <c r="AY24" s="11">
        <f t="shared" ref="AY24" si="223">AM24*$C12</f>
        <v>7128.0000000000009</v>
      </c>
      <c r="AZ24" s="11">
        <f t="shared" ref="AZ24" si="224">AN24*$C12</f>
        <v>7128.0000000000009</v>
      </c>
      <c r="BA24" s="11">
        <f t="shared" ref="BA24" si="225">AO24*$C12</f>
        <v>7128.0000000000009</v>
      </c>
      <c r="BB24" s="11">
        <f t="shared" ref="BB24" si="226">AP24*$C12</f>
        <v>7128.0000000000009</v>
      </c>
      <c r="BC24" s="11">
        <f t="shared" ref="BC24" si="227">AQ24*$C12</f>
        <v>7128.0000000000009</v>
      </c>
      <c r="BD24" s="11">
        <f t="shared" ref="BD24" si="228">AR24*$C12</f>
        <v>7128.0000000000009</v>
      </c>
      <c r="BE24" s="11"/>
      <c r="BF24" s="11"/>
      <c r="BG24" s="11"/>
      <c r="BH24" s="11"/>
      <c r="BI24" s="11"/>
      <c r="BJ24" s="11"/>
    </row>
    <row r="25" spans="1:62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62" x14ac:dyDescent="0.25">
      <c r="A26" s="14" t="s">
        <v>175</v>
      </c>
      <c r="D26" s="11">
        <f t="shared" ref="D26:BC26" si="229">SUM(D27:D30)</f>
        <v>0</v>
      </c>
      <c r="E26" s="11">
        <f t="shared" si="229"/>
        <v>0</v>
      </c>
      <c r="F26" s="11">
        <f t="shared" si="229"/>
        <v>0</v>
      </c>
      <c r="G26" s="11">
        <f t="shared" si="229"/>
        <v>0</v>
      </c>
      <c r="H26" s="11">
        <f t="shared" si="229"/>
        <v>0</v>
      </c>
      <c r="I26" s="11">
        <f t="shared" si="229"/>
        <v>0</v>
      </c>
      <c r="J26" s="11">
        <f t="shared" si="229"/>
        <v>0</v>
      </c>
      <c r="K26" s="11">
        <f t="shared" si="229"/>
        <v>0</v>
      </c>
      <c r="L26" s="11">
        <f t="shared" si="229"/>
        <v>0</v>
      </c>
      <c r="M26" s="11">
        <f t="shared" si="229"/>
        <v>0</v>
      </c>
      <c r="N26" s="11">
        <f t="shared" si="229"/>
        <v>0</v>
      </c>
      <c r="O26" s="11">
        <f t="shared" si="229"/>
        <v>0</v>
      </c>
      <c r="P26" s="11">
        <f t="shared" si="229"/>
        <v>0</v>
      </c>
      <c r="Q26" s="11">
        <f t="shared" si="229"/>
        <v>0</v>
      </c>
      <c r="R26" s="11">
        <f t="shared" si="229"/>
        <v>0</v>
      </c>
      <c r="S26" s="11">
        <f t="shared" si="229"/>
        <v>0</v>
      </c>
      <c r="T26" s="11">
        <f t="shared" si="229"/>
        <v>0</v>
      </c>
      <c r="U26" s="11">
        <f t="shared" si="229"/>
        <v>0</v>
      </c>
      <c r="V26" s="11">
        <f t="shared" si="229"/>
        <v>0</v>
      </c>
      <c r="W26" s="11">
        <f t="shared" si="229"/>
        <v>0</v>
      </c>
      <c r="X26" s="11">
        <f t="shared" si="229"/>
        <v>0</v>
      </c>
      <c r="Y26" s="11">
        <f t="shared" si="229"/>
        <v>0</v>
      </c>
      <c r="Z26" s="11">
        <f t="shared" si="229"/>
        <v>0</v>
      </c>
      <c r="AA26" s="11">
        <f t="shared" si="229"/>
        <v>0</v>
      </c>
      <c r="AB26" s="11">
        <f t="shared" si="229"/>
        <v>0</v>
      </c>
      <c r="AC26" s="11">
        <f t="shared" si="229"/>
        <v>0</v>
      </c>
      <c r="AD26" s="11">
        <f t="shared" si="229"/>
        <v>0</v>
      </c>
      <c r="AE26" s="11">
        <f t="shared" si="229"/>
        <v>0</v>
      </c>
      <c r="AF26" s="11">
        <f t="shared" si="229"/>
        <v>0</v>
      </c>
      <c r="AG26" s="11">
        <f t="shared" si="229"/>
        <v>0</v>
      </c>
      <c r="AH26" s="11">
        <f t="shared" si="229"/>
        <v>0</v>
      </c>
      <c r="AI26" s="11">
        <f t="shared" si="229"/>
        <v>0</v>
      </c>
      <c r="AJ26" s="11">
        <f t="shared" si="229"/>
        <v>0</v>
      </c>
      <c r="AK26" s="11">
        <f t="shared" si="229"/>
        <v>0</v>
      </c>
      <c r="AL26" s="11">
        <f t="shared" si="229"/>
        <v>0</v>
      </c>
      <c r="AM26" s="11">
        <f t="shared" si="229"/>
        <v>0</v>
      </c>
      <c r="AN26" s="11">
        <f t="shared" si="229"/>
        <v>0</v>
      </c>
      <c r="AO26" s="11">
        <f t="shared" si="229"/>
        <v>0</v>
      </c>
      <c r="AP26" s="11">
        <f t="shared" si="229"/>
        <v>0</v>
      </c>
      <c r="AQ26" s="11">
        <f t="shared" si="229"/>
        <v>0</v>
      </c>
      <c r="AR26" s="11">
        <f t="shared" si="229"/>
        <v>0</v>
      </c>
      <c r="AS26" s="11">
        <f t="shared" si="229"/>
        <v>0</v>
      </c>
      <c r="AT26" s="11">
        <f t="shared" si="229"/>
        <v>792000</v>
      </c>
      <c r="AU26" s="11">
        <f t="shared" si="229"/>
        <v>792000</v>
      </c>
      <c r="AV26" s="11">
        <f t="shared" si="229"/>
        <v>792000</v>
      </c>
      <c r="AW26" s="11">
        <f t="shared" si="229"/>
        <v>792000</v>
      </c>
      <c r="AX26" s="11">
        <f t="shared" si="229"/>
        <v>792000</v>
      </c>
      <c r="AY26" s="11">
        <f t="shared" si="229"/>
        <v>792000</v>
      </c>
      <c r="AZ26" s="11">
        <f t="shared" si="229"/>
        <v>792000</v>
      </c>
      <c r="BA26" s="11">
        <f t="shared" si="229"/>
        <v>792000</v>
      </c>
      <c r="BB26" s="11">
        <f t="shared" si="229"/>
        <v>792000</v>
      </c>
      <c r="BC26" s="11">
        <f t="shared" si="229"/>
        <v>792000</v>
      </c>
      <c r="BD26" s="11">
        <f>SUM(BD27:BD30)</f>
        <v>792000</v>
      </c>
    </row>
    <row r="27" spans="1:62" x14ac:dyDescent="0.25">
      <c r="B27" s="63" t="s">
        <v>150</v>
      </c>
      <c r="C27" s="64">
        <f>C7</f>
        <v>0.69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>
        <f>AH6*$C27*$C12</f>
        <v>546480</v>
      </c>
      <c r="AU27" s="11">
        <f t="shared" ref="AU27" si="230">AI6*$C27*$C12</f>
        <v>546480</v>
      </c>
      <c r="AV27" s="11">
        <f t="shared" ref="AV27" si="231">AJ6*$C27*$C12</f>
        <v>546480</v>
      </c>
      <c r="AW27" s="11">
        <f t="shared" ref="AW27" si="232">AK6*$C27*$C12</f>
        <v>546480</v>
      </c>
      <c r="AX27" s="11">
        <f t="shared" ref="AX27" si="233">AL6*$C27*$C12</f>
        <v>546480</v>
      </c>
      <c r="AY27" s="11">
        <f t="shared" ref="AY27" si="234">AM6*$C27*$C12</f>
        <v>546480</v>
      </c>
      <c r="AZ27" s="11">
        <f t="shared" ref="AZ27" si="235">AN6*$C27*$C12</f>
        <v>546480</v>
      </c>
      <c r="BA27" s="11">
        <f t="shared" ref="BA27" si="236">AO6*$C27*$C12</f>
        <v>546480</v>
      </c>
      <c r="BB27" s="11">
        <f t="shared" ref="BB27" si="237">AP6*$C27*$C12</f>
        <v>546480</v>
      </c>
      <c r="BC27" s="11">
        <f t="shared" ref="BC27" si="238">AQ6*$C27*$C12</f>
        <v>546480</v>
      </c>
      <c r="BD27" s="11">
        <f t="shared" ref="BD27" si="239">AR6*$C27*$C12</f>
        <v>546480</v>
      </c>
      <c r="BE27" s="11"/>
      <c r="BF27" s="11"/>
      <c r="BG27" s="11"/>
      <c r="BH27" s="11"/>
      <c r="BI27" s="11"/>
      <c r="BJ27" s="11"/>
    </row>
    <row r="28" spans="1:62" x14ac:dyDescent="0.25">
      <c r="B28" s="63" t="s">
        <v>151</v>
      </c>
      <c r="C28" s="64">
        <f t="shared" ref="C28:C30" si="240">C8</f>
        <v>0.25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>
        <f>AH6*$C12*$C28</f>
        <v>198000.00000000003</v>
      </c>
      <c r="AU28" s="11">
        <f t="shared" ref="AU28" si="241">AI6*$C12*$C28</f>
        <v>198000.00000000003</v>
      </c>
      <c r="AV28" s="11">
        <f t="shared" ref="AV28" si="242">AJ6*$C12*$C28</f>
        <v>198000.00000000003</v>
      </c>
      <c r="AW28" s="11">
        <f t="shared" ref="AW28" si="243">AK6*$C12*$C28</f>
        <v>198000.00000000003</v>
      </c>
      <c r="AX28" s="11">
        <f t="shared" ref="AX28" si="244">AL6*$C12*$C28</f>
        <v>198000.00000000003</v>
      </c>
      <c r="AY28" s="11">
        <f t="shared" ref="AY28" si="245">AM6*$C12*$C28</f>
        <v>198000.00000000003</v>
      </c>
      <c r="AZ28" s="11">
        <f t="shared" ref="AZ28" si="246">AN6*$C12*$C28</f>
        <v>198000.00000000003</v>
      </c>
      <c r="BA28" s="11">
        <f t="shared" ref="BA28" si="247">AO6*$C12*$C28</f>
        <v>198000.00000000003</v>
      </c>
      <c r="BB28" s="11">
        <f t="shared" ref="BB28" si="248">AP6*$C12*$C28</f>
        <v>198000.00000000003</v>
      </c>
      <c r="BC28" s="11">
        <f t="shared" ref="BC28" si="249">AQ6*$C12*$C28</f>
        <v>198000.00000000003</v>
      </c>
      <c r="BD28" s="11">
        <f t="shared" ref="BD28" si="250">AR6*$C12*$C28</f>
        <v>198000.00000000003</v>
      </c>
      <c r="BE28" s="11"/>
      <c r="BF28" s="11"/>
      <c r="BG28" s="11"/>
      <c r="BH28" s="11"/>
      <c r="BI28" s="11"/>
      <c r="BJ28" s="11"/>
    </row>
    <row r="29" spans="1:62" x14ac:dyDescent="0.25">
      <c r="B29" s="63" t="s">
        <v>152</v>
      </c>
      <c r="C29" s="64">
        <f t="shared" si="240"/>
        <v>0.05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>
        <f>AH6*$C29*$C12</f>
        <v>39600.000000000007</v>
      </c>
      <c r="AU29" s="11">
        <f t="shared" ref="AU29" si="251">AI6*$C29*$C12</f>
        <v>39600.000000000007</v>
      </c>
      <c r="AV29" s="11">
        <f t="shared" ref="AV29" si="252">AJ6*$C29*$C12</f>
        <v>39600.000000000007</v>
      </c>
      <c r="AW29" s="11">
        <f t="shared" ref="AW29" si="253">AK6*$C29*$C12</f>
        <v>39600.000000000007</v>
      </c>
      <c r="AX29" s="11">
        <f t="shared" ref="AX29" si="254">AL6*$C29*$C12</f>
        <v>39600.000000000007</v>
      </c>
      <c r="AY29" s="11">
        <f t="shared" ref="AY29" si="255">AM6*$C29*$C12</f>
        <v>39600.000000000007</v>
      </c>
      <c r="AZ29" s="11">
        <f t="shared" ref="AZ29" si="256">AN6*$C29*$C12</f>
        <v>39600.000000000007</v>
      </c>
      <c r="BA29" s="11">
        <f t="shared" ref="BA29" si="257">AO6*$C29*$C12</f>
        <v>39600.000000000007</v>
      </c>
      <c r="BB29" s="11">
        <f t="shared" ref="BB29" si="258">AP6*$C29*$C12</f>
        <v>39600.000000000007</v>
      </c>
      <c r="BC29" s="11">
        <f t="shared" ref="BC29" si="259">AQ6*$C29*$C12</f>
        <v>39600.000000000007</v>
      </c>
      <c r="BD29" s="11">
        <f t="shared" ref="BD29" si="260">AR6*$C29*$C12</f>
        <v>39600.000000000007</v>
      </c>
      <c r="BE29" s="11"/>
      <c r="BF29" s="11"/>
      <c r="BG29" s="11"/>
      <c r="BH29" s="11"/>
      <c r="BI29" s="11"/>
      <c r="BJ29" s="11"/>
    </row>
    <row r="30" spans="1:62" x14ac:dyDescent="0.25">
      <c r="B30" s="63" t="s">
        <v>153</v>
      </c>
      <c r="C30" s="64">
        <f t="shared" si="240"/>
        <v>0.01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>
        <f>AH6*$C12*$C30</f>
        <v>7920.0000000000009</v>
      </c>
      <c r="AU30" s="11">
        <f t="shared" ref="AU30" si="261">AI6*$C12*$C30</f>
        <v>7920.0000000000009</v>
      </c>
      <c r="AV30" s="11">
        <f t="shared" ref="AV30" si="262">AJ6*$C12*$C30</f>
        <v>7920.0000000000009</v>
      </c>
      <c r="AW30" s="11">
        <f t="shared" ref="AW30" si="263">AK6*$C12*$C30</f>
        <v>7920.0000000000009</v>
      </c>
      <c r="AX30" s="11">
        <f t="shared" ref="AX30" si="264">AL6*$C12*$C30</f>
        <v>7920.0000000000009</v>
      </c>
      <c r="AY30" s="11">
        <f t="shared" ref="AY30" si="265">AM6*$C12*$C30</f>
        <v>7920.0000000000009</v>
      </c>
      <c r="AZ30" s="11">
        <f t="shared" ref="AZ30" si="266">AN6*$C12*$C30</f>
        <v>7920.0000000000009</v>
      </c>
      <c r="BA30" s="11">
        <f t="shared" ref="BA30" si="267">AO6*$C12*$C30</f>
        <v>7920.0000000000009</v>
      </c>
      <c r="BB30" s="11">
        <f t="shared" ref="BB30" si="268">AP6*$C12*$C30</f>
        <v>7920.0000000000009</v>
      </c>
      <c r="BC30" s="11">
        <f t="shared" ref="BC30" si="269">AQ6*$C12*$C30</f>
        <v>7920.0000000000009</v>
      </c>
      <c r="BD30" s="11">
        <f t="shared" ref="BD30" si="270">AR6*$C12*$C30</f>
        <v>7920.0000000000009</v>
      </c>
      <c r="BE30" s="11"/>
      <c r="BF30" s="11"/>
      <c r="BG30" s="11"/>
      <c r="BH30" s="11"/>
      <c r="BI30" s="11"/>
      <c r="BJ30" s="11"/>
    </row>
    <row r="31" spans="1:62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62" x14ac:dyDescent="0.25">
      <c r="A32" s="14" t="s">
        <v>176</v>
      </c>
      <c r="D32" s="11">
        <f t="shared" ref="D32:AY32" si="271">SUM(D33:D36)</f>
        <v>0</v>
      </c>
      <c r="E32" s="11">
        <f t="shared" si="271"/>
        <v>0</v>
      </c>
      <c r="F32" s="11">
        <f t="shared" si="271"/>
        <v>0</v>
      </c>
      <c r="G32" s="11">
        <f t="shared" si="271"/>
        <v>0</v>
      </c>
      <c r="H32" s="11">
        <f t="shared" si="271"/>
        <v>0</v>
      </c>
      <c r="I32" s="11">
        <f t="shared" si="271"/>
        <v>0</v>
      </c>
      <c r="J32" s="11">
        <f t="shared" si="271"/>
        <v>0</v>
      </c>
      <c r="K32" s="11">
        <f t="shared" si="271"/>
        <v>0</v>
      </c>
      <c r="L32" s="11">
        <f t="shared" si="271"/>
        <v>0</v>
      </c>
      <c r="M32" s="11">
        <f t="shared" si="271"/>
        <v>0</v>
      </c>
      <c r="N32" s="11">
        <f t="shared" si="271"/>
        <v>0</v>
      </c>
      <c r="O32" s="11">
        <f t="shared" si="271"/>
        <v>0</v>
      </c>
      <c r="P32" s="11">
        <f t="shared" si="271"/>
        <v>0</v>
      </c>
      <c r="Q32" s="11">
        <f t="shared" si="271"/>
        <v>0</v>
      </c>
      <c r="R32" s="11">
        <f t="shared" si="271"/>
        <v>0</v>
      </c>
      <c r="S32" s="11">
        <f t="shared" si="271"/>
        <v>0</v>
      </c>
      <c r="T32" s="11">
        <f t="shared" si="271"/>
        <v>0</v>
      </c>
      <c r="U32" s="11">
        <f t="shared" si="271"/>
        <v>0</v>
      </c>
      <c r="V32" s="11">
        <f t="shared" si="271"/>
        <v>0</v>
      </c>
      <c r="W32" s="11">
        <f t="shared" si="271"/>
        <v>0</v>
      </c>
      <c r="X32" s="11">
        <f t="shared" si="271"/>
        <v>0</v>
      </c>
      <c r="Y32" s="11">
        <f t="shared" si="271"/>
        <v>0</v>
      </c>
      <c r="Z32" s="11">
        <f t="shared" si="271"/>
        <v>0</v>
      </c>
      <c r="AA32" s="11">
        <f t="shared" si="271"/>
        <v>0</v>
      </c>
      <c r="AB32" s="11">
        <f t="shared" si="271"/>
        <v>0</v>
      </c>
      <c r="AC32" s="11">
        <f t="shared" si="271"/>
        <v>0</v>
      </c>
      <c r="AD32" s="11">
        <f t="shared" si="271"/>
        <v>0</v>
      </c>
      <c r="AE32" s="11">
        <f t="shared" si="271"/>
        <v>0</v>
      </c>
      <c r="AF32" s="11">
        <f t="shared" si="271"/>
        <v>0</v>
      </c>
      <c r="AG32" s="11">
        <f t="shared" si="271"/>
        <v>0</v>
      </c>
      <c r="AH32" s="11">
        <f t="shared" si="271"/>
        <v>0</v>
      </c>
      <c r="AI32" s="11">
        <f t="shared" si="271"/>
        <v>0</v>
      </c>
      <c r="AJ32" s="11">
        <f t="shared" si="271"/>
        <v>0</v>
      </c>
      <c r="AK32" s="11">
        <f t="shared" si="271"/>
        <v>0</v>
      </c>
      <c r="AL32" s="11">
        <f t="shared" si="271"/>
        <v>0</v>
      </c>
      <c r="AM32" s="11">
        <f t="shared" si="271"/>
        <v>0</v>
      </c>
      <c r="AN32" s="11">
        <f t="shared" si="271"/>
        <v>0</v>
      </c>
      <c r="AO32" s="11">
        <f t="shared" si="271"/>
        <v>0</v>
      </c>
      <c r="AP32" s="11">
        <f t="shared" si="271"/>
        <v>0</v>
      </c>
      <c r="AQ32" s="11">
        <f t="shared" si="271"/>
        <v>0</v>
      </c>
      <c r="AR32" s="11">
        <f t="shared" si="271"/>
        <v>0</v>
      </c>
      <c r="AS32" s="11">
        <f t="shared" si="271"/>
        <v>0</v>
      </c>
      <c r="AT32" s="11">
        <f t="shared" si="271"/>
        <v>0</v>
      </c>
      <c r="AU32" s="11">
        <f t="shared" si="271"/>
        <v>0</v>
      </c>
      <c r="AV32" s="11">
        <f t="shared" si="271"/>
        <v>0</v>
      </c>
      <c r="AW32" s="11">
        <f t="shared" si="271"/>
        <v>0</v>
      </c>
      <c r="AX32" s="11">
        <f t="shared" si="271"/>
        <v>0</v>
      </c>
      <c r="AY32" s="11">
        <f t="shared" si="271"/>
        <v>0</v>
      </c>
      <c r="AZ32" s="11"/>
      <c r="BA32" s="11"/>
      <c r="BB32" s="11"/>
      <c r="BC32" s="11"/>
      <c r="BD32" s="11"/>
    </row>
    <row r="33" spans="1:56" x14ac:dyDescent="0.25">
      <c r="B33" s="63" t="s">
        <v>150</v>
      </c>
      <c r="C33" s="64">
        <f>C7</f>
        <v>0.69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x14ac:dyDescent="0.25">
      <c r="B34" s="63" t="s">
        <v>151</v>
      </c>
      <c r="C34" s="64">
        <f t="shared" ref="C34:C36" si="272">C8</f>
        <v>0.25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x14ac:dyDescent="0.25">
      <c r="B35" s="63" t="s">
        <v>152</v>
      </c>
      <c r="C35" s="64">
        <f t="shared" si="272"/>
        <v>0.05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 x14ac:dyDescent="0.25">
      <c r="B36" s="63" t="s">
        <v>153</v>
      </c>
      <c r="C36" s="64">
        <f t="shared" si="272"/>
        <v>0.01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x14ac:dyDescent="0.25">
      <c r="A38" s="14" t="s">
        <v>167</v>
      </c>
      <c r="D38" s="70">
        <f t="shared" ref="D38:BC38" si="273">SUM(D39:D42)</f>
        <v>0</v>
      </c>
      <c r="E38" s="70">
        <f t="shared" si="273"/>
        <v>0</v>
      </c>
      <c r="F38" s="70">
        <f t="shared" si="273"/>
        <v>0</v>
      </c>
      <c r="G38" s="70">
        <f t="shared" si="273"/>
        <v>0</v>
      </c>
      <c r="H38" s="70">
        <f t="shared" si="273"/>
        <v>0</v>
      </c>
      <c r="I38" s="70">
        <f t="shared" si="273"/>
        <v>0</v>
      </c>
      <c r="J38" s="70">
        <f t="shared" si="273"/>
        <v>7700</v>
      </c>
      <c r="K38" s="70">
        <f t="shared" si="273"/>
        <v>38500</v>
      </c>
      <c r="L38" s="70">
        <f t="shared" si="273"/>
        <v>154000</v>
      </c>
      <c r="M38" s="70">
        <f t="shared" si="273"/>
        <v>385000.00000000012</v>
      </c>
      <c r="N38" s="70">
        <f t="shared" si="273"/>
        <v>770000.00000000023</v>
      </c>
      <c r="O38" s="70">
        <f t="shared" si="273"/>
        <v>1155000</v>
      </c>
      <c r="P38" s="70">
        <f t="shared" si="273"/>
        <v>1540000.0000000005</v>
      </c>
      <c r="Q38" s="70">
        <f t="shared" si="273"/>
        <v>1540000.0000000005</v>
      </c>
      <c r="R38" s="70">
        <f t="shared" si="273"/>
        <v>1540000.0000000005</v>
      </c>
      <c r="S38" s="70">
        <f t="shared" si="273"/>
        <v>1540000.0000000005</v>
      </c>
      <c r="T38" s="70">
        <f t="shared" si="273"/>
        <v>1540000.0000000005</v>
      </c>
      <c r="U38" s="70">
        <f t="shared" si="273"/>
        <v>1540000.0000000005</v>
      </c>
      <c r="V38" s="70">
        <f t="shared" si="273"/>
        <v>1540000.0000000005</v>
      </c>
      <c r="W38" s="70">
        <f t="shared" si="273"/>
        <v>1540000.0000000005</v>
      </c>
      <c r="X38" s="70">
        <f t="shared" si="273"/>
        <v>1540000.0000000005</v>
      </c>
      <c r="Y38" s="70">
        <f t="shared" si="273"/>
        <v>1540000.0000000005</v>
      </c>
      <c r="Z38" s="70">
        <f t="shared" si="273"/>
        <v>1540000.0000000005</v>
      </c>
      <c r="AA38" s="70">
        <f t="shared" si="273"/>
        <v>1540000.0000000005</v>
      </c>
      <c r="AB38" s="70">
        <f t="shared" si="273"/>
        <v>1540000.0000000005</v>
      </c>
      <c r="AC38" s="70">
        <f t="shared" si="273"/>
        <v>1540000.0000000005</v>
      </c>
      <c r="AD38" s="70">
        <f t="shared" si="273"/>
        <v>1540000.0000000005</v>
      </c>
      <c r="AE38" s="70">
        <f t="shared" si="273"/>
        <v>1540000.0000000005</v>
      </c>
      <c r="AF38" s="70">
        <f t="shared" si="273"/>
        <v>1540000.0000000005</v>
      </c>
      <c r="AG38" s="70">
        <f t="shared" si="273"/>
        <v>1540000.0000000005</v>
      </c>
      <c r="AH38" s="70">
        <f t="shared" si="273"/>
        <v>1540000.0000000005</v>
      </c>
      <c r="AI38" s="70">
        <f t="shared" si="273"/>
        <v>1540000.0000000005</v>
      </c>
      <c r="AJ38" s="70">
        <f t="shared" si="273"/>
        <v>1540000.0000000005</v>
      </c>
      <c r="AK38" s="70">
        <f t="shared" si="273"/>
        <v>1540000.0000000005</v>
      </c>
      <c r="AL38" s="70">
        <f t="shared" si="273"/>
        <v>1540000.0000000005</v>
      </c>
      <c r="AM38" s="70">
        <f t="shared" si="273"/>
        <v>1540000.0000000005</v>
      </c>
      <c r="AN38" s="70">
        <f t="shared" si="273"/>
        <v>1540000.0000000005</v>
      </c>
      <c r="AO38" s="70">
        <f t="shared" si="273"/>
        <v>1540000.0000000005</v>
      </c>
      <c r="AP38" s="70">
        <f t="shared" si="273"/>
        <v>1540000.0000000005</v>
      </c>
      <c r="AQ38" s="70">
        <f t="shared" si="273"/>
        <v>1540000.0000000005</v>
      </c>
      <c r="AR38" s="70">
        <f t="shared" si="273"/>
        <v>1540000.0000000005</v>
      </c>
      <c r="AS38" s="70">
        <f t="shared" si="273"/>
        <v>1540000.0000000005</v>
      </c>
      <c r="AT38" s="70">
        <f t="shared" si="273"/>
        <v>1540000.0000000005</v>
      </c>
      <c r="AU38" s="70">
        <f t="shared" si="273"/>
        <v>1540000.0000000005</v>
      </c>
      <c r="AV38" s="70">
        <f t="shared" si="273"/>
        <v>1540000.0000000005</v>
      </c>
      <c r="AW38" s="70">
        <f t="shared" si="273"/>
        <v>1540000.0000000005</v>
      </c>
      <c r="AX38" s="70">
        <f t="shared" si="273"/>
        <v>1540000.0000000005</v>
      </c>
      <c r="AY38" s="70">
        <f t="shared" si="273"/>
        <v>1540000.0000000005</v>
      </c>
      <c r="AZ38" s="70">
        <f t="shared" si="273"/>
        <v>1540000.0000000005</v>
      </c>
      <c r="BA38" s="70">
        <f t="shared" si="273"/>
        <v>1540000.0000000005</v>
      </c>
      <c r="BB38" s="70">
        <f t="shared" si="273"/>
        <v>1540000.0000000005</v>
      </c>
      <c r="BC38" s="70">
        <f t="shared" si="273"/>
        <v>1540000.0000000005</v>
      </c>
      <c r="BD38" s="70">
        <f>SUM(BD39:BD42)</f>
        <v>1540000.0000000005</v>
      </c>
    </row>
    <row r="39" spans="1:56" x14ac:dyDescent="0.25">
      <c r="B39" s="63" t="s">
        <v>150</v>
      </c>
      <c r="C39" s="65">
        <v>0</v>
      </c>
      <c r="D39" s="70">
        <f>D7*$C39</f>
        <v>0</v>
      </c>
      <c r="E39" s="70">
        <f t="shared" ref="E39:BD42" si="274">E7*$C39</f>
        <v>0</v>
      </c>
      <c r="F39" s="70">
        <f t="shared" si="274"/>
        <v>0</v>
      </c>
      <c r="G39" s="70">
        <f t="shared" si="274"/>
        <v>0</v>
      </c>
      <c r="H39" s="70">
        <f t="shared" si="274"/>
        <v>0</v>
      </c>
      <c r="I39" s="70">
        <f t="shared" si="274"/>
        <v>0</v>
      </c>
      <c r="J39" s="70">
        <f t="shared" si="274"/>
        <v>0</v>
      </c>
      <c r="K39" s="70">
        <f t="shared" si="274"/>
        <v>0</v>
      </c>
      <c r="L39" s="70">
        <f t="shared" si="274"/>
        <v>0</v>
      </c>
      <c r="M39" s="70">
        <f t="shared" si="274"/>
        <v>0</v>
      </c>
      <c r="N39" s="70">
        <f t="shared" si="274"/>
        <v>0</v>
      </c>
      <c r="O39" s="70">
        <f t="shared" si="274"/>
        <v>0</v>
      </c>
      <c r="P39" s="70">
        <f t="shared" si="274"/>
        <v>0</v>
      </c>
      <c r="Q39" s="70">
        <f t="shared" si="274"/>
        <v>0</v>
      </c>
      <c r="R39" s="70">
        <f t="shared" si="274"/>
        <v>0</v>
      </c>
      <c r="S39" s="70">
        <f t="shared" si="274"/>
        <v>0</v>
      </c>
      <c r="T39" s="70">
        <f t="shared" si="274"/>
        <v>0</v>
      </c>
      <c r="U39" s="70">
        <f t="shared" si="274"/>
        <v>0</v>
      </c>
      <c r="V39" s="70">
        <f t="shared" si="274"/>
        <v>0</v>
      </c>
      <c r="W39" s="70">
        <f t="shared" si="274"/>
        <v>0</v>
      </c>
      <c r="X39" s="70">
        <f t="shared" si="274"/>
        <v>0</v>
      </c>
      <c r="Y39" s="70">
        <f t="shared" si="274"/>
        <v>0</v>
      </c>
      <c r="Z39" s="70">
        <f t="shared" si="274"/>
        <v>0</v>
      </c>
      <c r="AA39" s="70">
        <f t="shared" si="274"/>
        <v>0</v>
      </c>
      <c r="AB39" s="70">
        <f t="shared" si="274"/>
        <v>0</v>
      </c>
      <c r="AC39" s="70">
        <f t="shared" si="274"/>
        <v>0</v>
      </c>
      <c r="AD39" s="70">
        <f t="shared" si="274"/>
        <v>0</v>
      </c>
      <c r="AE39" s="70">
        <f t="shared" si="274"/>
        <v>0</v>
      </c>
      <c r="AF39" s="70">
        <f t="shared" si="274"/>
        <v>0</v>
      </c>
      <c r="AG39" s="70">
        <f t="shared" si="274"/>
        <v>0</v>
      </c>
      <c r="AH39" s="70">
        <f t="shared" si="274"/>
        <v>0</v>
      </c>
      <c r="AI39" s="70">
        <f t="shared" si="274"/>
        <v>0</v>
      </c>
      <c r="AJ39" s="70">
        <f t="shared" si="274"/>
        <v>0</v>
      </c>
      <c r="AK39" s="70">
        <f t="shared" si="274"/>
        <v>0</v>
      </c>
      <c r="AL39" s="70">
        <f t="shared" si="274"/>
        <v>0</v>
      </c>
      <c r="AM39" s="70">
        <f t="shared" si="274"/>
        <v>0</v>
      </c>
      <c r="AN39" s="70">
        <f t="shared" si="274"/>
        <v>0</v>
      </c>
      <c r="AO39" s="70">
        <f t="shared" si="274"/>
        <v>0</v>
      </c>
      <c r="AP39" s="70">
        <f t="shared" si="274"/>
        <v>0</v>
      </c>
      <c r="AQ39" s="70">
        <f t="shared" si="274"/>
        <v>0</v>
      </c>
      <c r="AR39" s="70">
        <f t="shared" si="274"/>
        <v>0</v>
      </c>
      <c r="AS39" s="70">
        <f t="shared" si="274"/>
        <v>0</v>
      </c>
      <c r="AT39" s="70">
        <f t="shared" si="274"/>
        <v>0</v>
      </c>
      <c r="AU39" s="70">
        <f t="shared" si="274"/>
        <v>0</v>
      </c>
      <c r="AV39" s="70">
        <f t="shared" si="274"/>
        <v>0</v>
      </c>
      <c r="AW39" s="70">
        <f t="shared" si="274"/>
        <v>0</v>
      </c>
      <c r="AX39" s="70">
        <f t="shared" si="274"/>
        <v>0</v>
      </c>
      <c r="AY39" s="70">
        <f t="shared" si="274"/>
        <v>0</v>
      </c>
      <c r="AZ39" s="70">
        <f t="shared" si="274"/>
        <v>0</v>
      </c>
      <c r="BA39" s="70">
        <f t="shared" si="274"/>
        <v>0</v>
      </c>
      <c r="BB39" s="70">
        <f t="shared" si="274"/>
        <v>0</v>
      </c>
      <c r="BC39" s="70">
        <f t="shared" si="274"/>
        <v>0</v>
      </c>
      <c r="BD39" s="70">
        <f t="shared" si="274"/>
        <v>0</v>
      </c>
    </row>
    <row r="40" spans="1:56" x14ac:dyDescent="0.25">
      <c r="B40" s="63" t="s">
        <v>151</v>
      </c>
      <c r="C40" s="67">
        <v>1</v>
      </c>
      <c r="D40" s="70">
        <f t="shared" ref="D40:D42" si="275">D8*$C40</f>
        <v>0</v>
      </c>
      <c r="E40" s="70">
        <f t="shared" si="274"/>
        <v>0</v>
      </c>
      <c r="F40" s="70">
        <f t="shared" si="274"/>
        <v>0</v>
      </c>
      <c r="G40" s="70">
        <f t="shared" si="274"/>
        <v>0</v>
      </c>
      <c r="H40" s="70">
        <f t="shared" si="274"/>
        <v>0</v>
      </c>
      <c r="I40" s="70">
        <f t="shared" si="274"/>
        <v>0</v>
      </c>
      <c r="J40" s="70">
        <f t="shared" si="274"/>
        <v>1100</v>
      </c>
      <c r="K40" s="70">
        <f t="shared" si="274"/>
        <v>5500</v>
      </c>
      <c r="L40" s="70">
        <f t="shared" si="274"/>
        <v>22000</v>
      </c>
      <c r="M40" s="70">
        <f t="shared" si="274"/>
        <v>55000.000000000007</v>
      </c>
      <c r="N40" s="70">
        <f t="shared" si="274"/>
        <v>110000.00000000001</v>
      </c>
      <c r="O40" s="70">
        <f t="shared" si="274"/>
        <v>165000</v>
      </c>
      <c r="P40" s="70">
        <f t="shared" si="274"/>
        <v>220000.00000000003</v>
      </c>
      <c r="Q40" s="70">
        <f t="shared" si="274"/>
        <v>220000.00000000003</v>
      </c>
      <c r="R40" s="70">
        <f t="shared" si="274"/>
        <v>220000.00000000003</v>
      </c>
      <c r="S40" s="70">
        <f t="shared" si="274"/>
        <v>220000.00000000003</v>
      </c>
      <c r="T40" s="70">
        <f t="shared" si="274"/>
        <v>220000.00000000003</v>
      </c>
      <c r="U40" s="70">
        <f t="shared" si="274"/>
        <v>220000.00000000003</v>
      </c>
      <c r="V40" s="70">
        <f t="shared" si="274"/>
        <v>220000.00000000003</v>
      </c>
      <c r="W40" s="70">
        <f t="shared" si="274"/>
        <v>220000.00000000003</v>
      </c>
      <c r="X40" s="70">
        <f t="shared" si="274"/>
        <v>220000.00000000003</v>
      </c>
      <c r="Y40" s="70">
        <f t="shared" si="274"/>
        <v>220000.00000000003</v>
      </c>
      <c r="Z40" s="70">
        <f t="shared" si="274"/>
        <v>220000.00000000003</v>
      </c>
      <c r="AA40" s="70">
        <f t="shared" si="274"/>
        <v>220000.00000000003</v>
      </c>
      <c r="AB40" s="70">
        <f t="shared" si="274"/>
        <v>220000.00000000003</v>
      </c>
      <c r="AC40" s="70">
        <f t="shared" si="274"/>
        <v>220000.00000000003</v>
      </c>
      <c r="AD40" s="70">
        <f t="shared" si="274"/>
        <v>220000.00000000003</v>
      </c>
      <c r="AE40" s="70">
        <f t="shared" si="274"/>
        <v>220000.00000000003</v>
      </c>
      <c r="AF40" s="70">
        <f t="shared" si="274"/>
        <v>220000.00000000003</v>
      </c>
      <c r="AG40" s="70">
        <f t="shared" si="274"/>
        <v>220000.00000000003</v>
      </c>
      <c r="AH40" s="70">
        <f t="shared" si="274"/>
        <v>220000.00000000003</v>
      </c>
      <c r="AI40" s="70">
        <f t="shared" si="274"/>
        <v>220000.00000000003</v>
      </c>
      <c r="AJ40" s="70">
        <f t="shared" si="274"/>
        <v>220000.00000000003</v>
      </c>
      <c r="AK40" s="70">
        <f t="shared" si="274"/>
        <v>220000.00000000003</v>
      </c>
      <c r="AL40" s="70">
        <f t="shared" si="274"/>
        <v>220000.00000000003</v>
      </c>
      <c r="AM40" s="70">
        <f t="shared" si="274"/>
        <v>220000.00000000003</v>
      </c>
      <c r="AN40" s="70">
        <f t="shared" si="274"/>
        <v>220000.00000000003</v>
      </c>
      <c r="AO40" s="70">
        <f t="shared" si="274"/>
        <v>220000.00000000003</v>
      </c>
      <c r="AP40" s="70">
        <f t="shared" si="274"/>
        <v>220000.00000000003</v>
      </c>
      <c r="AQ40" s="70">
        <f t="shared" si="274"/>
        <v>220000.00000000003</v>
      </c>
      <c r="AR40" s="70">
        <f t="shared" si="274"/>
        <v>220000.00000000003</v>
      </c>
      <c r="AS40" s="70">
        <f t="shared" si="274"/>
        <v>220000.00000000003</v>
      </c>
      <c r="AT40" s="70">
        <f t="shared" si="274"/>
        <v>220000.00000000003</v>
      </c>
      <c r="AU40" s="70">
        <f t="shared" si="274"/>
        <v>220000.00000000003</v>
      </c>
      <c r="AV40" s="70">
        <f t="shared" si="274"/>
        <v>220000.00000000003</v>
      </c>
      <c r="AW40" s="70">
        <f t="shared" si="274"/>
        <v>220000.00000000003</v>
      </c>
      <c r="AX40" s="70">
        <f t="shared" si="274"/>
        <v>220000.00000000003</v>
      </c>
      <c r="AY40" s="70">
        <f t="shared" si="274"/>
        <v>220000.00000000003</v>
      </c>
      <c r="AZ40" s="70">
        <f t="shared" si="274"/>
        <v>220000.00000000003</v>
      </c>
      <c r="BA40" s="70">
        <f t="shared" si="274"/>
        <v>220000.00000000003</v>
      </c>
      <c r="BB40" s="70">
        <f t="shared" si="274"/>
        <v>220000.00000000003</v>
      </c>
      <c r="BC40" s="70">
        <f t="shared" si="274"/>
        <v>220000.00000000003</v>
      </c>
      <c r="BD40" s="70">
        <f t="shared" si="274"/>
        <v>220000.00000000003</v>
      </c>
    </row>
    <row r="41" spans="1:56" x14ac:dyDescent="0.25">
      <c r="B41" s="63" t="s">
        <v>152</v>
      </c>
      <c r="C41" s="67">
        <v>10</v>
      </c>
      <c r="D41" s="70">
        <f t="shared" si="275"/>
        <v>0</v>
      </c>
      <c r="E41" s="70">
        <f t="shared" si="274"/>
        <v>0</v>
      </c>
      <c r="F41" s="70">
        <f t="shared" si="274"/>
        <v>0</v>
      </c>
      <c r="G41" s="70">
        <f t="shared" si="274"/>
        <v>0</v>
      </c>
      <c r="H41" s="70">
        <f t="shared" si="274"/>
        <v>0</v>
      </c>
      <c r="I41" s="70">
        <f t="shared" si="274"/>
        <v>0</v>
      </c>
      <c r="J41" s="70">
        <f t="shared" si="274"/>
        <v>2200</v>
      </c>
      <c r="K41" s="70">
        <f t="shared" si="274"/>
        <v>11000</v>
      </c>
      <c r="L41" s="70">
        <f t="shared" si="274"/>
        <v>44000</v>
      </c>
      <c r="M41" s="70">
        <f t="shared" si="274"/>
        <v>110000.00000000001</v>
      </c>
      <c r="N41" s="70">
        <f t="shared" si="274"/>
        <v>220000.00000000003</v>
      </c>
      <c r="O41" s="70">
        <f t="shared" si="274"/>
        <v>330000</v>
      </c>
      <c r="P41" s="70">
        <f t="shared" si="274"/>
        <v>440000.00000000006</v>
      </c>
      <c r="Q41" s="70">
        <f t="shared" si="274"/>
        <v>440000.00000000006</v>
      </c>
      <c r="R41" s="70">
        <f t="shared" si="274"/>
        <v>440000.00000000006</v>
      </c>
      <c r="S41" s="70">
        <f t="shared" si="274"/>
        <v>440000.00000000006</v>
      </c>
      <c r="T41" s="70">
        <f t="shared" si="274"/>
        <v>440000.00000000006</v>
      </c>
      <c r="U41" s="70">
        <f t="shared" si="274"/>
        <v>440000.00000000006</v>
      </c>
      <c r="V41" s="70">
        <f t="shared" si="274"/>
        <v>440000.00000000006</v>
      </c>
      <c r="W41" s="70">
        <f t="shared" si="274"/>
        <v>440000.00000000006</v>
      </c>
      <c r="X41" s="70">
        <f t="shared" si="274"/>
        <v>440000.00000000006</v>
      </c>
      <c r="Y41" s="70">
        <f t="shared" si="274"/>
        <v>440000.00000000006</v>
      </c>
      <c r="Z41" s="70">
        <f t="shared" si="274"/>
        <v>440000.00000000006</v>
      </c>
      <c r="AA41" s="70">
        <f t="shared" si="274"/>
        <v>440000.00000000006</v>
      </c>
      <c r="AB41" s="70">
        <f t="shared" si="274"/>
        <v>440000.00000000006</v>
      </c>
      <c r="AC41" s="70">
        <f t="shared" si="274"/>
        <v>440000.00000000006</v>
      </c>
      <c r="AD41" s="70">
        <f t="shared" si="274"/>
        <v>440000.00000000006</v>
      </c>
      <c r="AE41" s="70">
        <f t="shared" si="274"/>
        <v>440000.00000000006</v>
      </c>
      <c r="AF41" s="70">
        <f t="shared" si="274"/>
        <v>440000.00000000006</v>
      </c>
      <c r="AG41" s="70">
        <f t="shared" si="274"/>
        <v>440000.00000000006</v>
      </c>
      <c r="AH41" s="70">
        <f t="shared" si="274"/>
        <v>440000.00000000006</v>
      </c>
      <c r="AI41" s="70">
        <f t="shared" si="274"/>
        <v>440000.00000000006</v>
      </c>
      <c r="AJ41" s="70">
        <f t="shared" si="274"/>
        <v>440000.00000000006</v>
      </c>
      <c r="AK41" s="70">
        <f t="shared" si="274"/>
        <v>440000.00000000006</v>
      </c>
      <c r="AL41" s="70">
        <f t="shared" si="274"/>
        <v>440000.00000000006</v>
      </c>
      <c r="AM41" s="70">
        <f t="shared" si="274"/>
        <v>440000.00000000006</v>
      </c>
      <c r="AN41" s="70">
        <f t="shared" si="274"/>
        <v>440000.00000000006</v>
      </c>
      <c r="AO41" s="70">
        <f t="shared" si="274"/>
        <v>440000.00000000006</v>
      </c>
      <c r="AP41" s="70">
        <f t="shared" si="274"/>
        <v>440000.00000000006</v>
      </c>
      <c r="AQ41" s="70">
        <f t="shared" si="274"/>
        <v>440000.00000000006</v>
      </c>
      <c r="AR41" s="70">
        <f t="shared" si="274"/>
        <v>440000.00000000006</v>
      </c>
      <c r="AS41" s="70">
        <f t="shared" si="274"/>
        <v>440000.00000000006</v>
      </c>
      <c r="AT41" s="70">
        <f t="shared" si="274"/>
        <v>440000.00000000006</v>
      </c>
      <c r="AU41" s="70">
        <f t="shared" si="274"/>
        <v>440000.00000000006</v>
      </c>
      <c r="AV41" s="70">
        <f t="shared" si="274"/>
        <v>440000.00000000006</v>
      </c>
      <c r="AW41" s="70">
        <f t="shared" si="274"/>
        <v>440000.00000000006</v>
      </c>
      <c r="AX41" s="70">
        <f t="shared" si="274"/>
        <v>440000.00000000006</v>
      </c>
      <c r="AY41" s="70">
        <f t="shared" si="274"/>
        <v>440000.00000000006</v>
      </c>
      <c r="AZ41" s="70">
        <f t="shared" si="274"/>
        <v>440000.00000000006</v>
      </c>
      <c r="BA41" s="70">
        <f t="shared" si="274"/>
        <v>440000.00000000006</v>
      </c>
      <c r="BB41" s="70">
        <f t="shared" si="274"/>
        <v>440000.00000000006</v>
      </c>
      <c r="BC41" s="70">
        <f t="shared" si="274"/>
        <v>440000.00000000006</v>
      </c>
      <c r="BD41" s="70">
        <f t="shared" si="274"/>
        <v>440000.00000000006</v>
      </c>
    </row>
    <row r="42" spans="1:56" x14ac:dyDescent="0.25">
      <c r="B42" s="63" t="s">
        <v>153</v>
      </c>
      <c r="C42" s="67">
        <v>100</v>
      </c>
      <c r="D42" s="70">
        <f t="shared" si="275"/>
        <v>0</v>
      </c>
      <c r="E42" s="70">
        <f t="shared" si="274"/>
        <v>0</v>
      </c>
      <c r="F42" s="70">
        <f t="shared" si="274"/>
        <v>0</v>
      </c>
      <c r="G42" s="70">
        <f t="shared" si="274"/>
        <v>0</v>
      </c>
      <c r="H42" s="70">
        <f t="shared" si="274"/>
        <v>0</v>
      </c>
      <c r="I42" s="70">
        <f t="shared" si="274"/>
        <v>0</v>
      </c>
      <c r="J42" s="70">
        <f t="shared" si="274"/>
        <v>4400</v>
      </c>
      <c r="K42" s="70">
        <f t="shared" si="274"/>
        <v>22000</v>
      </c>
      <c r="L42" s="70">
        <f t="shared" si="274"/>
        <v>88000</v>
      </c>
      <c r="M42" s="70">
        <f t="shared" si="274"/>
        <v>220000.00000000006</v>
      </c>
      <c r="N42" s="70">
        <f t="shared" si="274"/>
        <v>440000.00000000012</v>
      </c>
      <c r="O42" s="70">
        <f t="shared" si="274"/>
        <v>660000</v>
      </c>
      <c r="P42" s="70">
        <f t="shared" si="274"/>
        <v>880000.00000000023</v>
      </c>
      <c r="Q42" s="70">
        <f t="shared" si="274"/>
        <v>880000.00000000023</v>
      </c>
      <c r="R42" s="70">
        <f t="shared" si="274"/>
        <v>880000.00000000023</v>
      </c>
      <c r="S42" s="70">
        <f t="shared" si="274"/>
        <v>880000.00000000023</v>
      </c>
      <c r="T42" s="70">
        <f t="shared" si="274"/>
        <v>880000.00000000023</v>
      </c>
      <c r="U42" s="70">
        <f t="shared" si="274"/>
        <v>880000.00000000023</v>
      </c>
      <c r="V42" s="70">
        <f t="shared" si="274"/>
        <v>880000.00000000023</v>
      </c>
      <c r="W42" s="70">
        <f t="shared" si="274"/>
        <v>880000.00000000023</v>
      </c>
      <c r="X42" s="70">
        <f t="shared" si="274"/>
        <v>880000.00000000023</v>
      </c>
      <c r="Y42" s="70">
        <f t="shared" si="274"/>
        <v>880000.00000000023</v>
      </c>
      <c r="Z42" s="70">
        <f t="shared" si="274"/>
        <v>880000.00000000023</v>
      </c>
      <c r="AA42" s="70">
        <f t="shared" si="274"/>
        <v>880000.00000000023</v>
      </c>
      <c r="AB42" s="70">
        <f t="shared" si="274"/>
        <v>880000.00000000023</v>
      </c>
      <c r="AC42" s="70">
        <f t="shared" si="274"/>
        <v>880000.00000000023</v>
      </c>
      <c r="AD42" s="70">
        <f t="shared" si="274"/>
        <v>880000.00000000023</v>
      </c>
      <c r="AE42" s="70">
        <f t="shared" si="274"/>
        <v>880000.00000000023</v>
      </c>
      <c r="AF42" s="70">
        <f t="shared" si="274"/>
        <v>880000.00000000023</v>
      </c>
      <c r="AG42" s="70">
        <f t="shared" si="274"/>
        <v>880000.00000000023</v>
      </c>
      <c r="AH42" s="70">
        <f t="shared" si="274"/>
        <v>880000.00000000023</v>
      </c>
      <c r="AI42" s="70">
        <f t="shared" si="274"/>
        <v>880000.00000000023</v>
      </c>
      <c r="AJ42" s="70">
        <f t="shared" si="274"/>
        <v>880000.00000000023</v>
      </c>
      <c r="AK42" s="70">
        <f t="shared" si="274"/>
        <v>880000.00000000023</v>
      </c>
      <c r="AL42" s="70">
        <f t="shared" si="274"/>
        <v>880000.00000000023</v>
      </c>
      <c r="AM42" s="70">
        <f t="shared" si="274"/>
        <v>880000.00000000023</v>
      </c>
      <c r="AN42" s="70">
        <f t="shared" si="274"/>
        <v>880000.00000000023</v>
      </c>
      <c r="AO42" s="70">
        <f t="shared" si="274"/>
        <v>880000.00000000023</v>
      </c>
      <c r="AP42" s="70">
        <f t="shared" si="274"/>
        <v>880000.00000000023</v>
      </c>
      <c r="AQ42" s="70">
        <f t="shared" si="274"/>
        <v>880000.00000000023</v>
      </c>
      <c r="AR42" s="70">
        <f t="shared" si="274"/>
        <v>880000.00000000023</v>
      </c>
      <c r="AS42" s="70">
        <f t="shared" si="274"/>
        <v>880000.00000000023</v>
      </c>
      <c r="AT42" s="70">
        <f t="shared" si="274"/>
        <v>880000.00000000023</v>
      </c>
      <c r="AU42" s="70">
        <f t="shared" si="274"/>
        <v>880000.00000000023</v>
      </c>
      <c r="AV42" s="70">
        <f t="shared" si="274"/>
        <v>880000.00000000023</v>
      </c>
      <c r="AW42" s="70">
        <f t="shared" si="274"/>
        <v>880000.00000000023</v>
      </c>
      <c r="AX42" s="70">
        <f t="shared" si="274"/>
        <v>880000.00000000023</v>
      </c>
      <c r="AY42" s="70">
        <f t="shared" si="274"/>
        <v>880000.00000000023</v>
      </c>
      <c r="AZ42" s="70">
        <f t="shared" si="274"/>
        <v>880000.00000000023</v>
      </c>
      <c r="BA42" s="70">
        <f t="shared" si="274"/>
        <v>880000.00000000023</v>
      </c>
      <c r="BB42" s="70">
        <f t="shared" si="274"/>
        <v>880000.00000000023</v>
      </c>
      <c r="BC42" s="70">
        <f t="shared" si="274"/>
        <v>880000.00000000023</v>
      </c>
      <c r="BD42" s="70">
        <f t="shared" si="274"/>
        <v>880000.00000000023</v>
      </c>
    </row>
    <row r="43" spans="1:56" x14ac:dyDescent="0.25">
      <c r="C43" s="68"/>
    </row>
    <row r="44" spans="1:56" x14ac:dyDescent="0.25">
      <c r="A44" s="14" t="s">
        <v>168</v>
      </c>
      <c r="C44" s="68"/>
      <c r="D44" s="70">
        <f t="shared" ref="D44:BC44" si="276">SUM(D45:D48)</f>
        <v>0</v>
      </c>
      <c r="E44" s="70">
        <f t="shared" si="276"/>
        <v>0</v>
      </c>
      <c r="F44" s="70">
        <f t="shared" si="276"/>
        <v>0</v>
      </c>
      <c r="G44" s="70">
        <f t="shared" si="276"/>
        <v>0</v>
      </c>
      <c r="H44" s="70">
        <f t="shared" si="276"/>
        <v>0</v>
      </c>
      <c r="I44" s="70">
        <f t="shared" si="276"/>
        <v>0</v>
      </c>
      <c r="J44" s="70">
        <f t="shared" si="276"/>
        <v>0</v>
      </c>
      <c r="K44" s="70">
        <f t="shared" si="276"/>
        <v>0</v>
      </c>
      <c r="L44" s="70">
        <f t="shared" si="276"/>
        <v>0</v>
      </c>
      <c r="M44" s="70">
        <f t="shared" si="276"/>
        <v>0</v>
      </c>
      <c r="N44" s="70">
        <f t="shared" si="276"/>
        <v>0</v>
      </c>
      <c r="O44" s="70">
        <f t="shared" si="276"/>
        <v>0</v>
      </c>
      <c r="P44" s="70">
        <f t="shared" si="276"/>
        <v>0</v>
      </c>
      <c r="Q44" s="70">
        <f t="shared" si="276"/>
        <v>0</v>
      </c>
      <c r="R44" s="70">
        <f t="shared" si="276"/>
        <v>0</v>
      </c>
      <c r="S44" s="70">
        <f t="shared" si="276"/>
        <v>0</v>
      </c>
      <c r="T44" s="70">
        <f t="shared" si="276"/>
        <v>0</v>
      </c>
      <c r="U44" s="70">
        <f t="shared" si="276"/>
        <v>0</v>
      </c>
      <c r="V44" s="70">
        <f t="shared" si="276"/>
        <v>6930</v>
      </c>
      <c r="W44" s="70">
        <f t="shared" si="276"/>
        <v>34650</v>
      </c>
      <c r="X44" s="70">
        <f t="shared" si="276"/>
        <v>138600</v>
      </c>
      <c r="Y44" s="70">
        <f t="shared" si="276"/>
        <v>346500.00000000012</v>
      </c>
      <c r="Z44" s="70">
        <f t="shared" si="276"/>
        <v>693000.00000000023</v>
      </c>
      <c r="AA44" s="70">
        <f t="shared" si="276"/>
        <v>1039500</v>
      </c>
      <c r="AB44" s="70">
        <f t="shared" si="276"/>
        <v>1386000.0000000005</v>
      </c>
      <c r="AC44" s="70">
        <f t="shared" si="276"/>
        <v>1386000.0000000005</v>
      </c>
      <c r="AD44" s="70">
        <f t="shared" si="276"/>
        <v>1386000.0000000005</v>
      </c>
      <c r="AE44" s="70">
        <f t="shared" si="276"/>
        <v>1386000.0000000005</v>
      </c>
      <c r="AF44" s="70">
        <f t="shared" si="276"/>
        <v>1386000.0000000005</v>
      </c>
      <c r="AG44" s="70">
        <f t="shared" si="276"/>
        <v>1386000.0000000005</v>
      </c>
      <c r="AH44" s="70">
        <f t="shared" si="276"/>
        <v>1392237.0000000002</v>
      </c>
      <c r="AI44" s="70">
        <f t="shared" si="276"/>
        <v>1417185.0000000002</v>
      </c>
      <c r="AJ44" s="70">
        <f t="shared" si="276"/>
        <v>1510740.0000000002</v>
      </c>
      <c r="AK44" s="70">
        <f t="shared" si="276"/>
        <v>1697850.0000000005</v>
      </c>
      <c r="AL44" s="70">
        <f t="shared" si="276"/>
        <v>2009700.0000000005</v>
      </c>
      <c r="AM44" s="70">
        <f t="shared" si="276"/>
        <v>2321550</v>
      </c>
      <c r="AN44" s="70">
        <f t="shared" si="276"/>
        <v>2633400.0000000009</v>
      </c>
      <c r="AO44" s="70">
        <f t="shared" si="276"/>
        <v>2633400.0000000009</v>
      </c>
      <c r="AP44" s="70">
        <f t="shared" si="276"/>
        <v>2633400.0000000009</v>
      </c>
      <c r="AQ44" s="70">
        <f t="shared" si="276"/>
        <v>2633400.0000000009</v>
      </c>
      <c r="AR44" s="70">
        <f t="shared" si="276"/>
        <v>2633400.0000000009</v>
      </c>
      <c r="AS44" s="70">
        <f t="shared" si="276"/>
        <v>2633400.0000000009</v>
      </c>
      <c r="AT44" s="70">
        <f t="shared" si="276"/>
        <v>2639013.3000000003</v>
      </c>
      <c r="AU44" s="70">
        <f t="shared" si="276"/>
        <v>2661466.5</v>
      </c>
      <c r="AV44" s="70">
        <f t="shared" si="276"/>
        <v>2745666</v>
      </c>
      <c r="AW44" s="70">
        <f t="shared" si="276"/>
        <v>2914065.0000000005</v>
      </c>
      <c r="AX44" s="70">
        <f t="shared" si="276"/>
        <v>3194730.0000000009</v>
      </c>
      <c r="AY44" s="70">
        <f t="shared" si="276"/>
        <v>3475395</v>
      </c>
      <c r="AZ44" s="70">
        <f t="shared" si="276"/>
        <v>3756060.0000000009</v>
      </c>
      <c r="BA44" s="70">
        <f t="shared" si="276"/>
        <v>3756060.0000000009</v>
      </c>
      <c r="BB44" s="70">
        <f t="shared" si="276"/>
        <v>3756060.0000000009</v>
      </c>
      <c r="BC44" s="70">
        <f t="shared" si="276"/>
        <v>3756060.0000000009</v>
      </c>
      <c r="BD44" s="70">
        <f>SUM(BD45:BD48)</f>
        <v>3756060.0000000009</v>
      </c>
    </row>
    <row r="45" spans="1:56" x14ac:dyDescent="0.25">
      <c r="B45" s="63" t="s">
        <v>150</v>
      </c>
      <c r="C45" s="67">
        <f>C39</f>
        <v>0</v>
      </c>
      <c r="D45" s="70">
        <f t="shared" ref="D45:BC48" si="277">(D15+D21+D27+D33)*$C45</f>
        <v>0</v>
      </c>
      <c r="E45" s="70">
        <f t="shared" si="277"/>
        <v>0</v>
      </c>
      <c r="F45" s="70">
        <f t="shared" si="277"/>
        <v>0</v>
      </c>
      <c r="G45" s="70">
        <f t="shared" si="277"/>
        <v>0</v>
      </c>
      <c r="H45" s="70">
        <f t="shared" si="277"/>
        <v>0</v>
      </c>
      <c r="I45" s="70">
        <f t="shared" si="277"/>
        <v>0</v>
      </c>
      <c r="J45" s="70">
        <f t="shared" si="277"/>
        <v>0</v>
      </c>
      <c r="K45" s="70">
        <f t="shared" si="277"/>
        <v>0</v>
      </c>
      <c r="L45" s="70">
        <f t="shared" si="277"/>
        <v>0</v>
      </c>
      <c r="M45" s="70">
        <f t="shared" si="277"/>
        <v>0</v>
      </c>
      <c r="N45" s="70">
        <f t="shared" si="277"/>
        <v>0</v>
      </c>
      <c r="O45" s="70">
        <f t="shared" si="277"/>
        <v>0</v>
      </c>
      <c r="P45" s="70">
        <f t="shared" si="277"/>
        <v>0</v>
      </c>
      <c r="Q45" s="70">
        <f t="shared" si="277"/>
        <v>0</v>
      </c>
      <c r="R45" s="70">
        <f t="shared" si="277"/>
        <v>0</v>
      </c>
      <c r="S45" s="70">
        <f t="shared" si="277"/>
        <v>0</v>
      </c>
      <c r="T45" s="70">
        <f t="shared" si="277"/>
        <v>0</v>
      </c>
      <c r="U45" s="70">
        <f t="shared" si="277"/>
        <v>0</v>
      </c>
      <c r="V45" s="70">
        <f t="shared" si="277"/>
        <v>0</v>
      </c>
      <c r="W45" s="70">
        <f t="shared" si="277"/>
        <v>0</v>
      </c>
      <c r="X45" s="70">
        <f t="shared" si="277"/>
        <v>0</v>
      </c>
      <c r="Y45" s="70">
        <f t="shared" si="277"/>
        <v>0</v>
      </c>
      <c r="Z45" s="70">
        <f t="shared" si="277"/>
        <v>0</v>
      </c>
      <c r="AA45" s="70">
        <f t="shared" si="277"/>
        <v>0</v>
      </c>
      <c r="AB45" s="70">
        <f t="shared" si="277"/>
        <v>0</v>
      </c>
      <c r="AC45" s="70">
        <f t="shared" si="277"/>
        <v>0</v>
      </c>
      <c r="AD45" s="70">
        <f t="shared" si="277"/>
        <v>0</v>
      </c>
      <c r="AE45" s="70">
        <f t="shared" si="277"/>
        <v>0</v>
      </c>
      <c r="AF45" s="70">
        <f t="shared" si="277"/>
        <v>0</v>
      </c>
      <c r="AG45" s="70">
        <f t="shared" si="277"/>
        <v>0</v>
      </c>
      <c r="AH45" s="70">
        <f t="shared" si="277"/>
        <v>0</v>
      </c>
      <c r="AI45" s="70">
        <f t="shared" si="277"/>
        <v>0</v>
      </c>
      <c r="AJ45" s="70">
        <f t="shared" si="277"/>
        <v>0</v>
      </c>
      <c r="AK45" s="70">
        <f t="shared" si="277"/>
        <v>0</v>
      </c>
      <c r="AL45" s="70">
        <f t="shared" si="277"/>
        <v>0</v>
      </c>
      <c r="AM45" s="70">
        <f t="shared" si="277"/>
        <v>0</v>
      </c>
      <c r="AN45" s="70">
        <f t="shared" si="277"/>
        <v>0</v>
      </c>
      <c r="AO45" s="70">
        <f t="shared" si="277"/>
        <v>0</v>
      </c>
      <c r="AP45" s="70">
        <f t="shared" si="277"/>
        <v>0</v>
      </c>
      <c r="AQ45" s="70">
        <f t="shared" si="277"/>
        <v>0</v>
      </c>
      <c r="AR45" s="70">
        <f t="shared" si="277"/>
        <v>0</v>
      </c>
      <c r="AS45" s="70">
        <f t="shared" si="277"/>
        <v>0</v>
      </c>
      <c r="AT45" s="70">
        <f t="shared" si="277"/>
        <v>0</v>
      </c>
      <c r="AU45" s="70">
        <f t="shared" si="277"/>
        <v>0</v>
      </c>
      <c r="AV45" s="70">
        <f t="shared" si="277"/>
        <v>0</v>
      </c>
      <c r="AW45" s="70">
        <f t="shared" si="277"/>
        <v>0</v>
      </c>
      <c r="AX45" s="70">
        <f t="shared" si="277"/>
        <v>0</v>
      </c>
      <c r="AY45" s="70">
        <f t="shared" si="277"/>
        <v>0</v>
      </c>
      <c r="AZ45" s="70">
        <f t="shared" si="277"/>
        <v>0</v>
      </c>
      <c r="BA45" s="70">
        <f t="shared" si="277"/>
        <v>0</v>
      </c>
      <c r="BB45" s="70">
        <f t="shared" si="277"/>
        <v>0</v>
      </c>
      <c r="BC45" s="70">
        <f t="shared" si="277"/>
        <v>0</v>
      </c>
      <c r="BD45" s="70">
        <f>(BD15+BD21+BD27+BD33)*$C45</f>
        <v>0</v>
      </c>
    </row>
    <row r="46" spans="1:56" x14ac:dyDescent="0.25">
      <c r="B46" s="63" t="s">
        <v>151</v>
      </c>
      <c r="C46" s="67">
        <f t="shared" ref="C46:C48" si="278">C40</f>
        <v>1</v>
      </c>
      <c r="D46" s="70">
        <f t="shared" si="277"/>
        <v>0</v>
      </c>
      <c r="E46" s="70">
        <f t="shared" si="277"/>
        <v>0</v>
      </c>
      <c r="F46" s="70">
        <f t="shared" si="277"/>
        <v>0</v>
      </c>
      <c r="G46" s="70">
        <f t="shared" si="277"/>
        <v>0</v>
      </c>
      <c r="H46" s="70">
        <f t="shared" si="277"/>
        <v>0</v>
      </c>
      <c r="I46" s="70">
        <f t="shared" si="277"/>
        <v>0</v>
      </c>
      <c r="J46" s="70">
        <f t="shared" si="277"/>
        <v>0</v>
      </c>
      <c r="K46" s="70">
        <f t="shared" si="277"/>
        <v>0</v>
      </c>
      <c r="L46" s="70">
        <f t="shared" si="277"/>
        <v>0</v>
      </c>
      <c r="M46" s="70">
        <f t="shared" si="277"/>
        <v>0</v>
      </c>
      <c r="N46" s="70">
        <f t="shared" si="277"/>
        <v>0</v>
      </c>
      <c r="O46" s="70">
        <f t="shared" si="277"/>
        <v>0</v>
      </c>
      <c r="P46" s="70">
        <f t="shared" si="277"/>
        <v>0</v>
      </c>
      <c r="Q46" s="70">
        <f t="shared" si="277"/>
        <v>0</v>
      </c>
      <c r="R46" s="70">
        <f t="shared" si="277"/>
        <v>0</v>
      </c>
      <c r="S46" s="70">
        <f t="shared" si="277"/>
        <v>0</v>
      </c>
      <c r="T46" s="70">
        <f t="shared" si="277"/>
        <v>0</v>
      </c>
      <c r="U46" s="70">
        <f t="shared" si="277"/>
        <v>0</v>
      </c>
      <c r="V46" s="70">
        <f t="shared" si="277"/>
        <v>990</v>
      </c>
      <c r="W46" s="70">
        <f t="shared" si="277"/>
        <v>4950</v>
      </c>
      <c r="X46" s="70">
        <f t="shared" si="277"/>
        <v>19800</v>
      </c>
      <c r="Y46" s="70">
        <f t="shared" si="277"/>
        <v>49500.000000000007</v>
      </c>
      <c r="Z46" s="70">
        <f t="shared" si="277"/>
        <v>99000.000000000015</v>
      </c>
      <c r="AA46" s="70">
        <f t="shared" si="277"/>
        <v>148500</v>
      </c>
      <c r="AB46" s="70">
        <f t="shared" si="277"/>
        <v>198000.00000000003</v>
      </c>
      <c r="AC46" s="70">
        <f t="shared" si="277"/>
        <v>198000.00000000003</v>
      </c>
      <c r="AD46" s="70">
        <f t="shared" si="277"/>
        <v>198000.00000000003</v>
      </c>
      <c r="AE46" s="70">
        <f t="shared" si="277"/>
        <v>198000.00000000003</v>
      </c>
      <c r="AF46" s="70">
        <f t="shared" si="277"/>
        <v>198000.00000000003</v>
      </c>
      <c r="AG46" s="70">
        <f t="shared" si="277"/>
        <v>198000.00000000003</v>
      </c>
      <c r="AH46" s="70">
        <f t="shared" si="277"/>
        <v>198891.00000000003</v>
      </c>
      <c r="AI46" s="70">
        <f t="shared" si="277"/>
        <v>202455.00000000003</v>
      </c>
      <c r="AJ46" s="70">
        <f t="shared" si="277"/>
        <v>215820.00000000003</v>
      </c>
      <c r="AK46" s="70">
        <f t="shared" si="277"/>
        <v>242550.00000000003</v>
      </c>
      <c r="AL46" s="70">
        <f t="shared" si="277"/>
        <v>287100.00000000006</v>
      </c>
      <c r="AM46" s="70">
        <f t="shared" si="277"/>
        <v>331650</v>
      </c>
      <c r="AN46" s="70">
        <f t="shared" si="277"/>
        <v>376200.00000000006</v>
      </c>
      <c r="AO46" s="70">
        <f t="shared" si="277"/>
        <v>376200.00000000006</v>
      </c>
      <c r="AP46" s="70">
        <f t="shared" si="277"/>
        <v>376200.00000000006</v>
      </c>
      <c r="AQ46" s="70">
        <f t="shared" si="277"/>
        <v>376200.00000000006</v>
      </c>
      <c r="AR46" s="70">
        <f t="shared" si="277"/>
        <v>376200.00000000006</v>
      </c>
      <c r="AS46" s="70">
        <f t="shared" si="277"/>
        <v>376200.00000000006</v>
      </c>
      <c r="AT46" s="70">
        <f t="shared" si="277"/>
        <v>377001.9</v>
      </c>
      <c r="AU46" s="70">
        <f t="shared" si="277"/>
        <v>380209.50000000006</v>
      </c>
      <c r="AV46" s="70">
        <f t="shared" si="277"/>
        <v>392238.00000000006</v>
      </c>
      <c r="AW46" s="70">
        <f t="shared" si="277"/>
        <v>416295.00000000006</v>
      </c>
      <c r="AX46" s="70">
        <f t="shared" si="277"/>
        <v>456390.00000000012</v>
      </c>
      <c r="AY46" s="70">
        <f t="shared" si="277"/>
        <v>496485</v>
      </c>
      <c r="AZ46" s="70">
        <f t="shared" si="277"/>
        <v>536580.00000000012</v>
      </c>
      <c r="BA46" s="70">
        <f t="shared" si="277"/>
        <v>536580.00000000012</v>
      </c>
      <c r="BB46" s="70">
        <f t="shared" si="277"/>
        <v>536580.00000000012</v>
      </c>
      <c r="BC46" s="70">
        <f t="shared" si="277"/>
        <v>536580.00000000012</v>
      </c>
      <c r="BD46" s="70">
        <f t="shared" ref="BD46:BD48" si="279">(BD16+BD22+BD28+BD34)*$C46</f>
        <v>536580.00000000012</v>
      </c>
    </row>
    <row r="47" spans="1:56" x14ac:dyDescent="0.25">
      <c r="B47" s="63" t="s">
        <v>152</v>
      </c>
      <c r="C47" s="67">
        <f t="shared" si="278"/>
        <v>10</v>
      </c>
      <c r="D47" s="70">
        <f t="shared" si="277"/>
        <v>0</v>
      </c>
      <c r="E47" s="70">
        <f t="shared" si="277"/>
        <v>0</v>
      </c>
      <c r="F47" s="70">
        <f t="shared" si="277"/>
        <v>0</v>
      </c>
      <c r="G47" s="70">
        <f t="shared" si="277"/>
        <v>0</v>
      </c>
      <c r="H47" s="70">
        <f t="shared" si="277"/>
        <v>0</v>
      </c>
      <c r="I47" s="70">
        <f t="shared" si="277"/>
        <v>0</v>
      </c>
      <c r="J47" s="70">
        <f t="shared" si="277"/>
        <v>0</v>
      </c>
      <c r="K47" s="70">
        <f t="shared" si="277"/>
        <v>0</v>
      </c>
      <c r="L47" s="70">
        <f t="shared" si="277"/>
        <v>0</v>
      </c>
      <c r="M47" s="70">
        <f t="shared" si="277"/>
        <v>0</v>
      </c>
      <c r="N47" s="70">
        <f t="shared" si="277"/>
        <v>0</v>
      </c>
      <c r="O47" s="70">
        <f t="shared" si="277"/>
        <v>0</v>
      </c>
      <c r="P47" s="70">
        <f t="shared" si="277"/>
        <v>0</v>
      </c>
      <c r="Q47" s="70">
        <f t="shared" si="277"/>
        <v>0</v>
      </c>
      <c r="R47" s="70">
        <f t="shared" si="277"/>
        <v>0</v>
      </c>
      <c r="S47" s="70">
        <f t="shared" si="277"/>
        <v>0</v>
      </c>
      <c r="T47" s="70">
        <f t="shared" si="277"/>
        <v>0</v>
      </c>
      <c r="U47" s="70">
        <f t="shared" si="277"/>
        <v>0</v>
      </c>
      <c r="V47" s="70">
        <f t="shared" si="277"/>
        <v>1980</v>
      </c>
      <c r="W47" s="70">
        <f t="shared" si="277"/>
        <v>9900</v>
      </c>
      <c r="X47" s="70">
        <f t="shared" si="277"/>
        <v>39600</v>
      </c>
      <c r="Y47" s="70">
        <f t="shared" si="277"/>
        <v>99000.000000000015</v>
      </c>
      <c r="Z47" s="70">
        <f t="shared" si="277"/>
        <v>198000.00000000003</v>
      </c>
      <c r="AA47" s="70">
        <f t="shared" si="277"/>
        <v>297000</v>
      </c>
      <c r="AB47" s="70">
        <f t="shared" si="277"/>
        <v>396000.00000000006</v>
      </c>
      <c r="AC47" s="70">
        <f t="shared" si="277"/>
        <v>396000.00000000006</v>
      </c>
      <c r="AD47" s="70">
        <f t="shared" si="277"/>
        <v>396000.00000000006</v>
      </c>
      <c r="AE47" s="70">
        <f t="shared" si="277"/>
        <v>396000.00000000006</v>
      </c>
      <c r="AF47" s="70">
        <f t="shared" si="277"/>
        <v>396000.00000000006</v>
      </c>
      <c r="AG47" s="70">
        <f t="shared" si="277"/>
        <v>396000.00000000006</v>
      </c>
      <c r="AH47" s="70">
        <f t="shared" si="277"/>
        <v>397782.00000000006</v>
      </c>
      <c r="AI47" s="70">
        <f t="shared" si="277"/>
        <v>404910.00000000006</v>
      </c>
      <c r="AJ47" s="70">
        <f t="shared" si="277"/>
        <v>431640.00000000006</v>
      </c>
      <c r="AK47" s="70">
        <f t="shared" si="277"/>
        <v>485100.00000000006</v>
      </c>
      <c r="AL47" s="70">
        <f t="shared" si="277"/>
        <v>574200.00000000012</v>
      </c>
      <c r="AM47" s="70">
        <f t="shared" si="277"/>
        <v>663300</v>
      </c>
      <c r="AN47" s="70">
        <f t="shared" si="277"/>
        <v>752400.00000000012</v>
      </c>
      <c r="AO47" s="70">
        <f t="shared" si="277"/>
        <v>752400.00000000012</v>
      </c>
      <c r="AP47" s="70">
        <f t="shared" si="277"/>
        <v>752400.00000000012</v>
      </c>
      <c r="AQ47" s="70">
        <f t="shared" si="277"/>
        <v>752400.00000000012</v>
      </c>
      <c r="AR47" s="70">
        <f t="shared" si="277"/>
        <v>752400.00000000012</v>
      </c>
      <c r="AS47" s="70">
        <f t="shared" si="277"/>
        <v>752400.00000000012</v>
      </c>
      <c r="AT47" s="70">
        <f t="shared" si="277"/>
        <v>754003.8</v>
      </c>
      <c r="AU47" s="70">
        <f t="shared" si="277"/>
        <v>760419.00000000023</v>
      </c>
      <c r="AV47" s="70">
        <f t="shared" si="277"/>
        <v>784476</v>
      </c>
      <c r="AW47" s="70">
        <f t="shared" si="277"/>
        <v>832590.00000000012</v>
      </c>
      <c r="AX47" s="70">
        <f t="shared" si="277"/>
        <v>912780.00000000023</v>
      </c>
      <c r="AY47" s="70">
        <f t="shared" si="277"/>
        <v>992970.00000000012</v>
      </c>
      <c r="AZ47" s="70">
        <f t="shared" si="277"/>
        <v>1073160.0000000002</v>
      </c>
      <c r="BA47" s="70">
        <f t="shared" si="277"/>
        <v>1073160.0000000002</v>
      </c>
      <c r="BB47" s="70">
        <f t="shared" si="277"/>
        <v>1073160.0000000002</v>
      </c>
      <c r="BC47" s="70">
        <f t="shared" si="277"/>
        <v>1073160.0000000002</v>
      </c>
      <c r="BD47" s="70">
        <f t="shared" si="279"/>
        <v>1073160.0000000002</v>
      </c>
    </row>
    <row r="48" spans="1:56" x14ac:dyDescent="0.25">
      <c r="B48" s="63" t="s">
        <v>153</v>
      </c>
      <c r="C48" s="67">
        <f t="shared" si="278"/>
        <v>100</v>
      </c>
      <c r="D48" s="70">
        <f t="shared" si="277"/>
        <v>0</v>
      </c>
      <c r="E48" s="70">
        <f t="shared" si="277"/>
        <v>0</v>
      </c>
      <c r="F48" s="70">
        <f t="shared" si="277"/>
        <v>0</v>
      </c>
      <c r="G48" s="70">
        <f t="shared" si="277"/>
        <v>0</v>
      </c>
      <c r="H48" s="70">
        <f t="shared" si="277"/>
        <v>0</v>
      </c>
      <c r="I48" s="70">
        <f t="shared" si="277"/>
        <v>0</v>
      </c>
      <c r="J48" s="70">
        <f t="shared" si="277"/>
        <v>0</v>
      </c>
      <c r="K48" s="70">
        <f t="shared" si="277"/>
        <v>0</v>
      </c>
      <c r="L48" s="70">
        <f t="shared" si="277"/>
        <v>0</v>
      </c>
      <c r="M48" s="70">
        <f t="shared" si="277"/>
        <v>0</v>
      </c>
      <c r="N48" s="70">
        <f t="shared" si="277"/>
        <v>0</v>
      </c>
      <c r="O48" s="70">
        <f t="shared" si="277"/>
        <v>0</v>
      </c>
      <c r="P48" s="70">
        <f t="shared" si="277"/>
        <v>0</v>
      </c>
      <c r="Q48" s="70">
        <f t="shared" si="277"/>
        <v>0</v>
      </c>
      <c r="R48" s="70">
        <f t="shared" si="277"/>
        <v>0</v>
      </c>
      <c r="S48" s="70">
        <f t="shared" si="277"/>
        <v>0</v>
      </c>
      <c r="T48" s="70">
        <f t="shared" si="277"/>
        <v>0</v>
      </c>
      <c r="U48" s="70">
        <f t="shared" si="277"/>
        <v>0</v>
      </c>
      <c r="V48" s="70">
        <f t="shared" si="277"/>
        <v>3960</v>
      </c>
      <c r="W48" s="70">
        <f t="shared" si="277"/>
        <v>19800</v>
      </c>
      <c r="X48" s="70">
        <f t="shared" si="277"/>
        <v>79200</v>
      </c>
      <c r="Y48" s="70">
        <f t="shared" si="277"/>
        <v>198000.00000000006</v>
      </c>
      <c r="Z48" s="70">
        <f t="shared" si="277"/>
        <v>396000.00000000012</v>
      </c>
      <c r="AA48" s="70">
        <f t="shared" si="277"/>
        <v>594000</v>
      </c>
      <c r="AB48" s="70">
        <f t="shared" si="277"/>
        <v>792000.00000000023</v>
      </c>
      <c r="AC48" s="70">
        <f t="shared" si="277"/>
        <v>792000.00000000023</v>
      </c>
      <c r="AD48" s="70">
        <f t="shared" si="277"/>
        <v>792000.00000000023</v>
      </c>
      <c r="AE48" s="70">
        <f t="shared" si="277"/>
        <v>792000.00000000023</v>
      </c>
      <c r="AF48" s="70">
        <f t="shared" si="277"/>
        <v>792000.00000000023</v>
      </c>
      <c r="AG48" s="70">
        <f t="shared" si="277"/>
        <v>792000.00000000023</v>
      </c>
      <c r="AH48" s="70">
        <f t="shared" si="277"/>
        <v>795564.00000000012</v>
      </c>
      <c r="AI48" s="70">
        <f t="shared" si="277"/>
        <v>809820.00000000012</v>
      </c>
      <c r="AJ48" s="70">
        <f t="shared" si="277"/>
        <v>863280.00000000012</v>
      </c>
      <c r="AK48" s="70">
        <f t="shared" si="277"/>
        <v>970200.00000000023</v>
      </c>
      <c r="AL48" s="70">
        <f t="shared" si="277"/>
        <v>1148400.0000000002</v>
      </c>
      <c r="AM48" s="70">
        <f t="shared" si="277"/>
        <v>1326600</v>
      </c>
      <c r="AN48" s="70">
        <f t="shared" si="277"/>
        <v>1504800.0000000005</v>
      </c>
      <c r="AO48" s="70">
        <f t="shared" si="277"/>
        <v>1504800.0000000005</v>
      </c>
      <c r="AP48" s="70">
        <f t="shared" si="277"/>
        <v>1504800.0000000005</v>
      </c>
      <c r="AQ48" s="70">
        <f t="shared" si="277"/>
        <v>1504800.0000000005</v>
      </c>
      <c r="AR48" s="70">
        <f t="shared" si="277"/>
        <v>1504800.0000000005</v>
      </c>
      <c r="AS48" s="70">
        <f t="shared" si="277"/>
        <v>1504800.0000000005</v>
      </c>
      <c r="AT48" s="70">
        <f t="shared" si="277"/>
        <v>1508007.6</v>
      </c>
      <c r="AU48" s="70">
        <f t="shared" si="277"/>
        <v>1520838</v>
      </c>
      <c r="AV48" s="70">
        <f t="shared" si="277"/>
        <v>1568952.0000000002</v>
      </c>
      <c r="AW48" s="70">
        <f t="shared" si="277"/>
        <v>1665180.0000000002</v>
      </c>
      <c r="AX48" s="70">
        <f t="shared" si="277"/>
        <v>1825560.0000000002</v>
      </c>
      <c r="AY48" s="70">
        <f t="shared" si="277"/>
        <v>1985940.0000000002</v>
      </c>
      <c r="AZ48" s="70">
        <f t="shared" si="277"/>
        <v>2146320.0000000005</v>
      </c>
      <c r="BA48" s="70">
        <f t="shared" si="277"/>
        <v>2146320.0000000005</v>
      </c>
      <c r="BB48" s="70">
        <f t="shared" si="277"/>
        <v>2146320.0000000005</v>
      </c>
      <c r="BC48" s="70">
        <f t="shared" si="277"/>
        <v>2146320.0000000005</v>
      </c>
      <c r="BD48" s="70">
        <f t="shared" si="279"/>
        <v>2146320.0000000005</v>
      </c>
    </row>
    <row r="49" spans="1:68" x14ac:dyDescent="0.25">
      <c r="C49" s="69"/>
    </row>
    <row r="50" spans="1:68" x14ac:dyDescent="0.25">
      <c r="A50" s="14" t="s">
        <v>182</v>
      </c>
      <c r="C50" s="69"/>
      <c r="D50" s="70">
        <f t="shared" ref="D50:BC50" si="280">SUM(D51:D54)</f>
        <v>0</v>
      </c>
      <c r="E50" s="70">
        <f t="shared" si="280"/>
        <v>0</v>
      </c>
      <c r="F50" s="70">
        <f t="shared" si="280"/>
        <v>0</v>
      </c>
      <c r="G50" s="70">
        <f t="shared" si="280"/>
        <v>0</v>
      </c>
      <c r="H50" s="70">
        <f t="shared" si="280"/>
        <v>0</v>
      </c>
      <c r="I50" s="70">
        <f t="shared" si="280"/>
        <v>0</v>
      </c>
      <c r="J50" s="70">
        <f t="shared" si="280"/>
        <v>7700</v>
      </c>
      <c r="K50" s="70">
        <f t="shared" si="280"/>
        <v>38500</v>
      </c>
      <c r="L50" s="70">
        <f t="shared" si="280"/>
        <v>154000</v>
      </c>
      <c r="M50" s="70">
        <f t="shared" si="280"/>
        <v>385000.00000000012</v>
      </c>
      <c r="N50" s="70">
        <f t="shared" si="280"/>
        <v>770000.00000000023</v>
      </c>
      <c r="O50" s="70">
        <f t="shared" si="280"/>
        <v>1155000</v>
      </c>
      <c r="P50" s="70">
        <f t="shared" si="280"/>
        <v>1540000.0000000005</v>
      </c>
      <c r="Q50" s="70">
        <f t="shared" si="280"/>
        <v>1540000.0000000005</v>
      </c>
      <c r="R50" s="70">
        <f t="shared" si="280"/>
        <v>1540000.0000000005</v>
      </c>
      <c r="S50" s="70">
        <f t="shared" si="280"/>
        <v>1540000.0000000005</v>
      </c>
      <c r="T50" s="70">
        <f t="shared" si="280"/>
        <v>1540000.0000000005</v>
      </c>
      <c r="U50" s="70">
        <f t="shared" si="280"/>
        <v>1540000.0000000005</v>
      </c>
      <c r="V50" s="70">
        <f t="shared" si="280"/>
        <v>1546930.0000000005</v>
      </c>
      <c r="W50" s="70">
        <f t="shared" si="280"/>
        <v>1574650.0000000005</v>
      </c>
      <c r="X50" s="70">
        <f t="shared" si="280"/>
        <v>1678600.0000000005</v>
      </c>
      <c r="Y50" s="70">
        <f t="shared" si="280"/>
        <v>1886500.0000000005</v>
      </c>
      <c r="Z50" s="70">
        <f t="shared" si="280"/>
        <v>2233000.0000000009</v>
      </c>
      <c r="AA50" s="70">
        <f t="shared" si="280"/>
        <v>2579500</v>
      </c>
      <c r="AB50" s="70">
        <f t="shared" si="280"/>
        <v>2926000.0000000009</v>
      </c>
      <c r="AC50" s="70">
        <f t="shared" si="280"/>
        <v>2926000.0000000009</v>
      </c>
      <c r="AD50" s="70">
        <f t="shared" si="280"/>
        <v>2926000.0000000009</v>
      </c>
      <c r="AE50" s="70">
        <f t="shared" si="280"/>
        <v>2926000.0000000009</v>
      </c>
      <c r="AF50" s="70">
        <f t="shared" si="280"/>
        <v>2926000.0000000009</v>
      </c>
      <c r="AG50" s="70">
        <f t="shared" si="280"/>
        <v>2926000.0000000009</v>
      </c>
      <c r="AH50" s="70">
        <f t="shared" si="280"/>
        <v>2932237.0000000009</v>
      </c>
      <c r="AI50" s="70">
        <f t="shared" si="280"/>
        <v>2957185.0000000009</v>
      </c>
      <c r="AJ50" s="70">
        <f t="shared" si="280"/>
        <v>3050740.0000000009</v>
      </c>
      <c r="AK50" s="70">
        <f t="shared" si="280"/>
        <v>3237850.0000000009</v>
      </c>
      <c r="AL50" s="70">
        <f t="shared" si="280"/>
        <v>3549700.0000000009</v>
      </c>
      <c r="AM50" s="70">
        <f t="shared" si="280"/>
        <v>3861550</v>
      </c>
      <c r="AN50" s="70">
        <f t="shared" si="280"/>
        <v>4173400.0000000014</v>
      </c>
      <c r="AO50" s="70">
        <f t="shared" si="280"/>
        <v>4173400.0000000014</v>
      </c>
      <c r="AP50" s="70">
        <f t="shared" si="280"/>
        <v>4173400.0000000014</v>
      </c>
      <c r="AQ50" s="70">
        <f t="shared" si="280"/>
        <v>4173400.0000000014</v>
      </c>
      <c r="AR50" s="70">
        <f t="shared" si="280"/>
        <v>4173400.0000000014</v>
      </c>
      <c r="AS50" s="70">
        <f t="shared" si="280"/>
        <v>4173400.0000000014</v>
      </c>
      <c r="AT50" s="70">
        <f t="shared" si="280"/>
        <v>4179013.3000000007</v>
      </c>
      <c r="AU50" s="70">
        <f t="shared" si="280"/>
        <v>4201466.5</v>
      </c>
      <c r="AV50" s="70">
        <f t="shared" si="280"/>
        <v>4285666</v>
      </c>
      <c r="AW50" s="70">
        <f t="shared" si="280"/>
        <v>4454065.0000000009</v>
      </c>
      <c r="AX50" s="70">
        <f t="shared" si="280"/>
        <v>4734730.0000000009</v>
      </c>
      <c r="AY50" s="70">
        <f t="shared" si="280"/>
        <v>5015395</v>
      </c>
      <c r="AZ50" s="70">
        <f t="shared" si="280"/>
        <v>5296060.0000000019</v>
      </c>
      <c r="BA50" s="70">
        <f t="shared" si="280"/>
        <v>5296060.0000000019</v>
      </c>
      <c r="BB50" s="70">
        <f t="shared" si="280"/>
        <v>5296060.0000000019</v>
      </c>
      <c r="BC50" s="70">
        <f t="shared" si="280"/>
        <v>5296060.0000000019</v>
      </c>
      <c r="BD50" s="70">
        <f>SUM(BD51:BD54)</f>
        <v>5296060.0000000019</v>
      </c>
    </row>
    <row r="51" spans="1:68" x14ac:dyDescent="0.25">
      <c r="B51" s="63" t="s">
        <v>150</v>
      </c>
      <c r="C51" s="67">
        <f>C39</f>
        <v>0</v>
      </c>
      <c r="D51" s="70">
        <f>D45+D39</f>
        <v>0</v>
      </c>
      <c r="E51" s="70">
        <f t="shared" ref="E51:BD54" si="281">E45+E39</f>
        <v>0</v>
      </c>
      <c r="F51" s="70">
        <f t="shared" si="281"/>
        <v>0</v>
      </c>
      <c r="G51" s="70">
        <f t="shared" si="281"/>
        <v>0</v>
      </c>
      <c r="H51" s="70">
        <f t="shared" si="281"/>
        <v>0</v>
      </c>
      <c r="I51" s="70">
        <f t="shared" si="281"/>
        <v>0</v>
      </c>
      <c r="J51" s="70">
        <f t="shared" si="281"/>
        <v>0</v>
      </c>
      <c r="K51" s="70">
        <f t="shared" si="281"/>
        <v>0</v>
      </c>
      <c r="L51" s="70">
        <f t="shared" si="281"/>
        <v>0</v>
      </c>
      <c r="M51" s="70">
        <f t="shared" si="281"/>
        <v>0</v>
      </c>
      <c r="N51" s="70">
        <f t="shared" si="281"/>
        <v>0</v>
      </c>
      <c r="O51" s="70">
        <f t="shared" si="281"/>
        <v>0</v>
      </c>
      <c r="P51" s="70">
        <f t="shared" si="281"/>
        <v>0</v>
      </c>
      <c r="Q51" s="70">
        <f t="shared" si="281"/>
        <v>0</v>
      </c>
      <c r="R51" s="70">
        <f t="shared" si="281"/>
        <v>0</v>
      </c>
      <c r="S51" s="70">
        <f t="shared" si="281"/>
        <v>0</v>
      </c>
      <c r="T51" s="70">
        <f t="shared" si="281"/>
        <v>0</v>
      </c>
      <c r="U51" s="70">
        <f t="shared" si="281"/>
        <v>0</v>
      </c>
      <c r="V51" s="70">
        <f t="shared" si="281"/>
        <v>0</v>
      </c>
      <c r="W51" s="70">
        <f t="shared" si="281"/>
        <v>0</v>
      </c>
      <c r="X51" s="70">
        <f t="shared" si="281"/>
        <v>0</v>
      </c>
      <c r="Y51" s="70">
        <f t="shared" si="281"/>
        <v>0</v>
      </c>
      <c r="Z51" s="70">
        <f t="shared" si="281"/>
        <v>0</v>
      </c>
      <c r="AA51" s="70">
        <f t="shared" si="281"/>
        <v>0</v>
      </c>
      <c r="AB51" s="70">
        <f t="shared" si="281"/>
        <v>0</v>
      </c>
      <c r="AC51" s="70">
        <f t="shared" si="281"/>
        <v>0</v>
      </c>
      <c r="AD51" s="70">
        <f t="shared" si="281"/>
        <v>0</v>
      </c>
      <c r="AE51" s="70">
        <f t="shared" si="281"/>
        <v>0</v>
      </c>
      <c r="AF51" s="70">
        <f t="shared" si="281"/>
        <v>0</v>
      </c>
      <c r="AG51" s="70">
        <f t="shared" si="281"/>
        <v>0</v>
      </c>
      <c r="AH51" s="70">
        <f t="shared" si="281"/>
        <v>0</v>
      </c>
      <c r="AI51" s="70">
        <f t="shared" si="281"/>
        <v>0</v>
      </c>
      <c r="AJ51" s="70">
        <f t="shared" si="281"/>
        <v>0</v>
      </c>
      <c r="AK51" s="70">
        <f t="shared" si="281"/>
        <v>0</v>
      </c>
      <c r="AL51" s="70">
        <f t="shared" si="281"/>
        <v>0</v>
      </c>
      <c r="AM51" s="70">
        <f t="shared" si="281"/>
        <v>0</v>
      </c>
      <c r="AN51" s="70">
        <f t="shared" si="281"/>
        <v>0</v>
      </c>
      <c r="AO51" s="70">
        <f t="shared" si="281"/>
        <v>0</v>
      </c>
      <c r="AP51" s="70">
        <f t="shared" si="281"/>
        <v>0</v>
      </c>
      <c r="AQ51" s="70">
        <f t="shared" si="281"/>
        <v>0</v>
      </c>
      <c r="AR51" s="70">
        <f t="shared" si="281"/>
        <v>0</v>
      </c>
      <c r="AS51" s="70">
        <f t="shared" si="281"/>
        <v>0</v>
      </c>
      <c r="AT51" s="70">
        <f t="shared" si="281"/>
        <v>0</v>
      </c>
      <c r="AU51" s="70">
        <f t="shared" si="281"/>
        <v>0</v>
      </c>
      <c r="AV51" s="70">
        <f t="shared" si="281"/>
        <v>0</v>
      </c>
      <c r="AW51" s="70">
        <f t="shared" si="281"/>
        <v>0</v>
      </c>
      <c r="AX51" s="70">
        <f t="shared" si="281"/>
        <v>0</v>
      </c>
      <c r="AY51" s="70">
        <f t="shared" si="281"/>
        <v>0</v>
      </c>
      <c r="AZ51" s="70">
        <f t="shared" si="281"/>
        <v>0</v>
      </c>
      <c r="BA51" s="70">
        <f t="shared" si="281"/>
        <v>0</v>
      </c>
      <c r="BB51" s="70">
        <f t="shared" si="281"/>
        <v>0</v>
      </c>
      <c r="BC51" s="70">
        <f t="shared" si="281"/>
        <v>0</v>
      </c>
      <c r="BD51" s="70">
        <f t="shared" si="281"/>
        <v>0</v>
      </c>
    </row>
    <row r="52" spans="1:68" x14ac:dyDescent="0.25">
      <c r="B52" s="63" t="s">
        <v>151</v>
      </c>
      <c r="C52" s="67">
        <f t="shared" ref="C52:C54" si="282">C40</f>
        <v>1</v>
      </c>
      <c r="D52" s="70">
        <f t="shared" ref="D52:S54" si="283">D46+D40</f>
        <v>0</v>
      </c>
      <c r="E52" s="70">
        <f t="shared" si="283"/>
        <v>0</v>
      </c>
      <c r="F52" s="70">
        <f t="shared" si="283"/>
        <v>0</v>
      </c>
      <c r="G52" s="70">
        <f t="shared" si="283"/>
        <v>0</v>
      </c>
      <c r="H52" s="70">
        <f t="shared" si="283"/>
        <v>0</v>
      </c>
      <c r="I52" s="70">
        <f t="shared" si="283"/>
        <v>0</v>
      </c>
      <c r="J52" s="70">
        <f t="shared" si="283"/>
        <v>1100</v>
      </c>
      <c r="K52" s="70">
        <f t="shared" si="283"/>
        <v>5500</v>
      </c>
      <c r="L52" s="70">
        <f t="shared" si="283"/>
        <v>22000</v>
      </c>
      <c r="M52" s="70">
        <f t="shared" si="283"/>
        <v>55000.000000000007</v>
      </c>
      <c r="N52" s="70">
        <f t="shared" si="283"/>
        <v>110000.00000000001</v>
      </c>
      <c r="O52" s="70">
        <f t="shared" si="283"/>
        <v>165000</v>
      </c>
      <c r="P52" s="70">
        <f t="shared" si="283"/>
        <v>220000.00000000003</v>
      </c>
      <c r="Q52" s="70">
        <f t="shared" si="283"/>
        <v>220000.00000000003</v>
      </c>
      <c r="R52" s="70">
        <f t="shared" si="283"/>
        <v>220000.00000000003</v>
      </c>
      <c r="S52" s="70">
        <f t="shared" si="283"/>
        <v>220000.00000000003</v>
      </c>
      <c r="T52" s="70">
        <f t="shared" si="281"/>
        <v>220000.00000000003</v>
      </c>
      <c r="U52" s="70">
        <f t="shared" si="281"/>
        <v>220000.00000000003</v>
      </c>
      <c r="V52" s="70">
        <f t="shared" si="281"/>
        <v>220990.00000000003</v>
      </c>
      <c r="W52" s="70">
        <f t="shared" si="281"/>
        <v>224950.00000000003</v>
      </c>
      <c r="X52" s="70">
        <f t="shared" si="281"/>
        <v>239800.00000000003</v>
      </c>
      <c r="Y52" s="70">
        <f t="shared" si="281"/>
        <v>269500.00000000006</v>
      </c>
      <c r="Z52" s="70">
        <f t="shared" si="281"/>
        <v>319000.00000000006</v>
      </c>
      <c r="AA52" s="70">
        <f t="shared" si="281"/>
        <v>368500</v>
      </c>
      <c r="AB52" s="70">
        <f t="shared" si="281"/>
        <v>418000.00000000006</v>
      </c>
      <c r="AC52" s="70">
        <f t="shared" si="281"/>
        <v>418000.00000000006</v>
      </c>
      <c r="AD52" s="70">
        <f t="shared" si="281"/>
        <v>418000.00000000006</v>
      </c>
      <c r="AE52" s="70">
        <f t="shared" si="281"/>
        <v>418000.00000000006</v>
      </c>
      <c r="AF52" s="70">
        <f t="shared" si="281"/>
        <v>418000.00000000006</v>
      </c>
      <c r="AG52" s="70">
        <f t="shared" si="281"/>
        <v>418000.00000000006</v>
      </c>
      <c r="AH52" s="70">
        <f t="shared" si="281"/>
        <v>418891.00000000006</v>
      </c>
      <c r="AI52" s="70">
        <f t="shared" si="281"/>
        <v>422455.00000000006</v>
      </c>
      <c r="AJ52" s="70">
        <f t="shared" si="281"/>
        <v>435820.00000000006</v>
      </c>
      <c r="AK52" s="70">
        <f t="shared" si="281"/>
        <v>462550.00000000006</v>
      </c>
      <c r="AL52" s="70">
        <f t="shared" si="281"/>
        <v>507100.00000000012</v>
      </c>
      <c r="AM52" s="70">
        <f t="shared" si="281"/>
        <v>551650</v>
      </c>
      <c r="AN52" s="70">
        <f t="shared" si="281"/>
        <v>596200.00000000012</v>
      </c>
      <c r="AO52" s="70">
        <f t="shared" si="281"/>
        <v>596200.00000000012</v>
      </c>
      <c r="AP52" s="70">
        <f t="shared" si="281"/>
        <v>596200.00000000012</v>
      </c>
      <c r="AQ52" s="70">
        <f t="shared" si="281"/>
        <v>596200.00000000012</v>
      </c>
      <c r="AR52" s="70">
        <f t="shared" si="281"/>
        <v>596200.00000000012</v>
      </c>
      <c r="AS52" s="70">
        <f t="shared" si="281"/>
        <v>596200.00000000012</v>
      </c>
      <c r="AT52" s="70">
        <f t="shared" si="281"/>
        <v>597001.9</v>
      </c>
      <c r="AU52" s="70">
        <f t="shared" si="281"/>
        <v>600209.50000000012</v>
      </c>
      <c r="AV52" s="70">
        <f t="shared" si="281"/>
        <v>612238.00000000012</v>
      </c>
      <c r="AW52" s="70">
        <f t="shared" si="281"/>
        <v>636295.00000000012</v>
      </c>
      <c r="AX52" s="70">
        <f t="shared" si="281"/>
        <v>676390.00000000012</v>
      </c>
      <c r="AY52" s="70">
        <f t="shared" si="281"/>
        <v>716485</v>
      </c>
      <c r="AZ52" s="70">
        <f t="shared" si="281"/>
        <v>756580.00000000012</v>
      </c>
      <c r="BA52" s="70">
        <f t="shared" si="281"/>
        <v>756580.00000000012</v>
      </c>
      <c r="BB52" s="70">
        <f t="shared" si="281"/>
        <v>756580.00000000012</v>
      </c>
      <c r="BC52" s="70">
        <f t="shared" si="281"/>
        <v>756580.00000000012</v>
      </c>
      <c r="BD52" s="70">
        <f t="shared" si="281"/>
        <v>756580.00000000012</v>
      </c>
    </row>
    <row r="53" spans="1:68" x14ac:dyDescent="0.25">
      <c r="B53" s="63" t="s">
        <v>152</v>
      </c>
      <c r="C53" s="67">
        <f t="shared" si="282"/>
        <v>10</v>
      </c>
      <c r="D53" s="70">
        <f t="shared" si="283"/>
        <v>0</v>
      </c>
      <c r="E53" s="70">
        <f t="shared" si="281"/>
        <v>0</v>
      </c>
      <c r="F53" s="70">
        <f t="shared" si="281"/>
        <v>0</v>
      </c>
      <c r="G53" s="70">
        <f t="shared" si="281"/>
        <v>0</v>
      </c>
      <c r="H53" s="70">
        <f t="shared" si="281"/>
        <v>0</v>
      </c>
      <c r="I53" s="70">
        <f t="shared" si="281"/>
        <v>0</v>
      </c>
      <c r="J53" s="70">
        <f t="shared" si="281"/>
        <v>2200</v>
      </c>
      <c r="K53" s="70">
        <f t="shared" si="281"/>
        <v>11000</v>
      </c>
      <c r="L53" s="70">
        <f t="shared" si="281"/>
        <v>44000</v>
      </c>
      <c r="M53" s="70">
        <f t="shared" si="281"/>
        <v>110000.00000000001</v>
      </c>
      <c r="N53" s="70">
        <f t="shared" si="281"/>
        <v>220000.00000000003</v>
      </c>
      <c r="O53" s="70">
        <f t="shared" si="281"/>
        <v>330000</v>
      </c>
      <c r="P53" s="70">
        <f t="shared" si="281"/>
        <v>440000.00000000006</v>
      </c>
      <c r="Q53" s="70">
        <f t="shared" si="281"/>
        <v>440000.00000000006</v>
      </c>
      <c r="R53" s="70">
        <f t="shared" si="281"/>
        <v>440000.00000000006</v>
      </c>
      <c r="S53" s="70">
        <f t="shared" si="281"/>
        <v>440000.00000000006</v>
      </c>
      <c r="T53" s="70">
        <f t="shared" si="281"/>
        <v>440000.00000000006</v>
      </c>
      <c r="U53" s="70">
        <f t="shared" si="281"/>
        <v>440000.00000000006</v>
      </c>
      <c r="V53" s="70">
        <f t="shared" si="281"/>
        <v>441980.00000000006</v>
      </c>
      <c r="W53" s="70">
        <f t="shared" si="281"/>
        <v>449900.00000000006</v>
      </c>
      <c r="X53" s="70">
        <f t="shared" si="281"/>
        <v>479600.00000000006</v>
      </c>
      <c r="Y53" s="70">
        <f t="shared" si="281"/>
        <v>539000.00000000012</v>
      </c>
      <c r="Z53" s="70">
        <f t="shared" si="281"/>
        <v>638000.00000000012</v>
      </c>
      <c r="AA53" s="70">
        <f t="shared" si="281"/>
        <v>737000</v>
      </c>
      <c r="AB53" s="70">
        <f t="shared" si="281"/>
        <v>836000.00000000012</v>
      </c>
      <c r="AC53" s="70">
        <f t="shared" si="281"/>
        <v>836000.00000000012</v>
      </c>
      <c r="AD53" s="70">
        <f t="shared" si="281"/>
        <v>836000.00000000012</v>
      </c>
      <c r="AE53" s="70">
        <f t="shared" si="281"/>
        <v>836000.00000000012</v>
      </c>
      <c r="AF53" s="70">
        <f t="shared" si="281"/>
        <v>836000.00000000012</v>
      </c>
      <c r="AG53" s="70">
        <f t="shared" si="281"/>
        <v>836000.00000000012</v>
      </c>
      <c r="AH53" s="70">
        <f t="shared" si="281"/>
        <v>837782.00000000012</v>
      </c>
      <c r="AI53" s="70">
        <f t="shared" si="281"/>
        <v>844910.00000000012</v>
      </c>
      <c r="AJ53" s="70">
        <f t="shared" si="281"/>
        <v>871640.00000000012</v>
      </c>
      <c r="AK53" s="70">
        <f t="shared" si="281"/>
        <v>925100.00000000012</v>
      </c>
      <c r="AL53" s="70">
        <f t="shared" si="281"/>
        <v>1014200.0000000002</v>
      </c>
      <c r="AM53" s="70">
        <f t="shared" si="281"/>
        <v>1103300</v>
      </c>
      <c r="AN53" s="70">
        <f t="shared" si="281"/>
        <v>1192400.0000000002</v>
      </c>
      <c r="AO53" s="70">
        <f t="shared" si="281"/>
        <v>1192400.0000000002</v>
      </c>
      <c r="AP53" s="70">
        <f t="shared" si="281"/>
        <v>1192400.0000000002</v>
      </c>
      <c r="AQ53" s="70">
        <f t="shared" si="281"/>
        <v>1192400.0000000002</v>
      </c>
      <c r="AR53" s="70">
        <f t="shared" si="281"/>
        <v>1192400.0000000002</v>
      </c>
      <c r="AS53" s="70">
        <f t="shared" si="281"/>
        <v>1192400.0000000002</v>
      </c>
      <c r="AT53" s="70">
        <f t="shared" si="281"/>
        <v>1194003.8</v>
      </c>
      <c r="AU53" s="70">
        <f t="shared" si="281"/>
        <v>1200419.0000000002</v>
      </c>
      <c r="AV53" s="70">
        <f t="shared" si="281"/>
        <v>1224476</v>
      </c>
      <c r="AW53" s="70">
        <f t="shared" si="281"/>
        <v>1272590.0000000002</v>
      </c>
      <c r="AX53" s="70">
        <f t="shared" si="281"/>
        <v>1352780.0000000002</v>
      </c>
      <c r="AY53" s="70">
        <f t="shared" si="281"/>
        <v>1432970.0000000002</v>
      </c>
      <c r="AZ53" s="70">
        <f t="shared" si="281"/>
        <v>1513160.0000000002</v>
      </c>
      <c r="BA53" s="70">
        <f t="shared" si="281"/>
        <v>1513160.0000000002</v>
      </c>
      <c r="BB53" s="70">
        <f t="shared" si="281"/>
        <v>1513160.0000000002</v>
      </c>
      <c r="BC53" s="70">
        <f t="shared" si="281"/>
        <v>1513160.0000000002</v>
      </c>
      <c r="BD53" s="70">
        <f t="shared" si="281"/>
        <v>1513160.0000000002</v>
      </c>
    </row>
    <row r="54" spans="1:68" x14ac:dyDescent="0.25">
      <c r="B54" s="63" t="s">
        <v>153</v>
      </c>
      <c r="C54" s="67">
        <f t="shared" si="282"/>
        <v>100</v>
      </c>
      <c r="D54" s="70">
        <f t="shared" si="283"/>
        <v>0</v>
      </c>
      <c r="E54" s="70">
        <f t="shared" si="281"/>
        <v>0</v>
      </c>
      <c r="F54" s="70">
        <f t="shared" si="281"/>
        <v>0</v>
      </c>
      <c r="G54" s="70">
        <f t="shared" si="281"/>
        <v>0</v>
      </c>
      <c r="H54" s="70">
        <f t="shared" si="281"/>
        <v>0</v>
      </c>
      <c r="I54" s="70">
        <f t="shared" si="281"/>
        <v>0</v>
      </c>
      <c r="J54" s="70">
        <f t="shared" si="281"/>
        <v>4400</v>
      </c>
      <c r="K54" s="70">
        <f t="shared" si="281"/>
        <v>22000</v>
      </c>
      <c r="L54" s="70">
        <f t="shared" si="281"/>
        <v>88000</v>
      </c>
      <c r="M54" s="70">
        <f t="shared" si="281"/>
        <v>220000.00000000006</v>
      </c>
      <c r="N54" s="70">
        <f t="shared" si="281"/>
        <v>440000.00000000012</v>
      </c>
      <c r="O54" s="70">
        <f t="shared" si="281"/>
        <v>660000</v>
      </c>
      <c r="P54" s="70">
        <f t="shared" si="281"/>
        <v>880000.00000000023</v>
      </c>
      <c r="Q54" s="70">
        <f t="shared" si="281"/>
        <v>880000.00000000023</v>
      </c>
      <c r="R54" s="70">
        <f t="shared" si="281"/>
        <v>880000.00000000023</v>
      </c>
      <c r="S54" s="70">
        <f t="shared" si="281"/>
        <v>880000.00000000023</v>
      </c>
      <c r="T54" s="70">
        <f t="shared" si="281"/>
        <v>880000.00000000023</v>
      </c>
      <c r="U54" s="70">
        <f t="shared" si="281"/>
        <v>880000.00000000023</v>
      </c>
      <c r="V54" s="70">
        <f t="shared" si="281"/>
        <v>883960.00000000023</v>
      </c>
      <c r="W54" s="70">
        <f t="shared" si="281"/>
        <v>899800.00000000023</v>
      </c>
      <c r="X54" s="70">
        <f t="shared" si="281"/>
        <v>959200.00000000023</v>
      </c>
      <c r="Y54" s="70">
        <f t="shared" si="281"/>
        <v>1078000.0000000002</v>
      </c>
      <c r="Z54" s="70">
        <f t="shared" si="281"/>
        <v>1276000.0000000005</v>
      </c>
      <c r="AA54" s="70">
        <f t="shared" si="281"/>
        <v>1474000.0000000002</v>
      </c>
      <c r="AB54" s="70">
        <f t="shared" si="281"/>
        <v>1672000.0000000005</v>
      </c>
      <c r="AC54" s="70">
        <f t="shared" si="281"/>
        <v>1672000.0000000005</v>
      </c>
      <c r="AD54" s="70">
        <f t="shared" si="281"/>
        <v>1672000.0000000005</v>
      </c>
      <c r="AE54" s="70">
        <f t="shared" si="281"/>
        <v>1672000.0000000005</v>
      </c>
      <c r="AF54" s="70">
        <f t="shared" si="281"/>
        <v>1672000.0000000005</v>
      </c>
      <c r="AG54" s="70">
        <f t="shared" si="281"/>
        <v>1672000.0000000005</v>
      </c>
      <c r="AH54" s="70">
        <f t="shared" si="281"/>
        <v>1675564.0000000005</v>
      </c>
      <c r="AI54" s="70">
        <f t="shared" si="281"/>
        <v>1689820.0000000005</v>
      </c>
      <c r="AJ54" s="70">
        <f t="shared" si="281"/>
        <v>1743280.0000000005</v>
      </c>
      <c r="AK54" s="70">
        <f t="shared" si="281"/>
        <v>1850200.0000000005</v>
      </c>
      <c r="AL54" s="70">
        <f t="shared" si="281"/>
        <v>2028400.0000000005</v>
      </c>
      <c r="AM54" s="70">
        <f t="shared" si="281"/>
        <v>2206600</v>
      </c>
      <c r="AN54" s="70">
        <f t="shared" si="281"/>
        <v>2384800.0000000009</v>
      </c>
      <c r="AO54" s="70">
        <f t="shared" si="281"/>
        <v>2384800.0000000009</v>
      </c>
      <c r="AP54" s="70">
        <f t="shared" si="281"/>
        <v>2384800.0000000009</v>
      </c>
      <c r="AQ54" s="70">
        <f t="shared" si="281"/>
        <v>2384800.0000000009</v>
      </c>
      <c r="AR54" s="70">
        <f t="shared" si="281"/>
        <v>2384800.0000000009</v>
      </c>
      <c r="AS54" s="70">
        <f t="shared" si="281"/>
        <v>2384800.0000000009</v>
      </c>
      <c r="AT54" s="70">
        <f t="shared" si="281"/>
        <v>2388007.6000000006</v>
      </c>
      <c r="AU54" s="70">
        <f t="shared" si="281"/>
        <v>2400838</v>
      </c>
      <c r="AV54" s="70">
        <f t="shared" si="281"/>
        <v>2448952.0000000005</v>
      </c>
      <c r="AW54" s="70">
        <f t="shared" si="281"/>
        <v>2545180.0000000005</v>
      </c>
      <c r="AX54" s="70">
        <f t="shared" si="281"/>
        <v>2705560.0000000005</v>
      </c>
      <c r="AY54" s="70">
        <f t="shared" si="281"/>
        <v>2865940.0000000005</v>
      </c>
      <c r="AZ54" s="70">
        <f t="shared" si="281"/>
        <v>3026320.0000000009</v>
      </c>
      <c r="BA54" s="70">
        <f t="shared" si="281"/>
        <v>3026320.0000000009</v>
      </c>
      <c r="BB54" s="70">
        <f t="shared" si="281"/>
        <v>3026320.0000000009</v>
      </c>
      <c r="BC54" s="70">
        <f t="shared" si="281"/>
        <v>3026320.0000000009</v>
      </c>
      <c r="BD54" s="70">
        <f t="shared" si="281"/>
        <v>3026320.0000000009</v>
      </c>
    </row>
    <row r="56" spans="1:68" x14ac:dyDescent="0.25">
      <c r="A56" s="14" t="s">
        <v>177</v>
      </c>
      <c r="D56" s="11">
        <f t="shared" ref="D56:BC56" si="284">SUM(D57:D60)</f>
        <v>0</v>
      </c>
      <c r="E56" s="11">
        <f t="shared" si="284"/>
        <v>0</v>
      </c>
      <c r="F56" s="11">
        <f t="shared" si="284"/>
        <v>0</v>
      </c>
      <c r="G56" s="11">
        <f t="shared" si="284"/>
        <v>0</v>
      </c>
      <c r="H56" s="11">
        <f t="shared" si="284"/>
        <v>0</v>
      </c>
      <c r="I56" s="11">
        <f t="shared" si="284"/>
        <v>0</v>
      </c>
      <c r="J56" s="11">
        <f t="shared" si="284"/>
        <v>0</v>
      </c>
      <c r="K56" s="11">
        <f t="shared" si="284"/>
        <v>0</v>
      </c>
      <c r="L56" s="11">
        <f t="shared" si="284"/>
        <v>0</v>
      </c>
      <c r="M56" s="11">
        <f t="shared" si="284"/>
        <v>0</v>
      </c>
      <c r="N56" s="11">
        <f t="shared" si="284"/>
        <v>0</v>
      </c>
      <c r="O56" s="11">
        <f t="shared" si="284"/>
        <v>0</v>
      </c>
      <c r="P56" s="11">
        <f t="shared" si="284"/>
        <v>0</v>
      </c>
      <c r="Q56" s="11">
        <f t="shared" si="284"/>
        <v>0</v>
      </c>
      <c r="R56" s="11">
        <f t="shared" si="284"/>
        <v>0</v>
      </c>
      <c r="S56" s="11">
        <f t="shared" si="284"/>
        <v>0</v>
      </c>
      <c r="T56" s="11">
        <f t="shared" si="284"/>
        <v>0</v>
      </c>
      <c r="U56" s="11">
        <f t="shared" si="284"/>
        <v>0</v>
      </c>
      <c r="V56" s="11">
        <f t="shared" si="284"/>
        <v>439.99999999999989</v>
      </c>
      <c r="W56" s="11">
        <f t="shared" si="284"/>
        <v>2200</v>
      </c>
      <c r="X56" s="11">
        <f t="shared" si="284"/>
        <v>8800</v>
      </c>
      <c r="Y56" s="11">
        <f t="shared" si="284"/>
        <v>22000</v>
      </c>
      <c r="Z56" s="11">
        <f t="shared" si="284"/>
        <v>44000</v>
      </c>
      <c r="AA56" s="11">
        <f t="shared" si="284"/>
        <v>66000</v>
      </c>
      <c r="AB56" s="11">
        <f t="shared" si="284"/>
        <v>-792000</v>
      </c>
      <c r="AC56" s="11">
        <f t="shared" si="284"/>
        <v>-792000</v>
      </c>
      <c r="AD56" s="11">
        <f t="shared" si="284"/>
        <v>-792000</v>
      </c>
      <c r="AE56" s="11">
        <f t="shared" si="284"/>
        <v>-792000</v>
      </c>
      <c r="AF56" s="11">
        <f t="shared" si="284"/>
        <v>-792000</v>
      </c>
      <c r="AG56" s="11">
        <f t="shared" si="284"/>
        <v>-792000</v>
      </c>
      <c r="AH56" s="11">
        <f t="shared" si="284"/>
        <v>395.99999999999972</v>
      </c>
      <c r="AI56" s="11">
        <f t="shared" si="284"/>
        <v>1979.9999999999989</v>
      </c>
      <c r="AJ56" s="11">
        <f t="shared" si="284"/>
        <v>7919.9999999999955</v>
      </c>
      <c r="AK56" s="11">
        <f t="shared" si="284"/>
        <v>19800</v>
      </c>
      <c r="AL56" s="11">
        <f t="shared" si="284"/>
        <v>39600</v>
      </c>
      <c r="AM56" s="11">
        <f t="shared" si="284"/>
        <v>59400</v>
      </c>
      <c r="AN56" s="11">
        <f t="shared" si="284"/>
        <v>79200</v>
      </c>
      <c r="AO56" s="11">
        <f t="shared" si="284"/>
        <v>79200</v>
      </c>
      <c r="AP56" s="11">
        <f t="shared" si="284"/>
        <v>79200</v>
      </c>
      <c r="AQ56" s="11">
        <f t="shared" si="284"/>
        <v>79200</v>
      </c>
      <c r="AR56" s="11">
        <f t="shared" si="284"/>
        <v>79200</v>
      </c>
      <c r="AS56" s="11">
        <f t="shared" si="284"/>
        <v>79200</v>
      </c>
      <c r="AT56" s="11">
        <f t="shared" si="284"/>
        <v>356.39999999999975</v>
      </c>
      <c r="AU56" s="11">
        <f t="shared" si="284"/>
        <v>1781.9999999999998</v>
      </c>
      <c r="AV56" s="11">
        <f t="shared" si="284"/>
        <v>7127.9999999999991</v>
      </c>
      <c r="AW56" s="11">
        <f t="shared" si="284"/>
        <v>17820.000000000004</v>
      </c>
      <c r="AX56" s="11">
        <f t="shared" si="284"/>
        <v>35640.000000000007</v>
      </c>
      <c r="AY56" s="11">
        <f t="shared" si="284"/>
        <v>53459.999999999964</v>
      </c>
      <c r="AZ56" s="11">
        <f t="shared" si="284"/>
        <v>71280.000000000015</v>
      </c>
      <c r="BA56" s="11">
        <f t="shared" si="284"/>
        <v>71280.000000000015</v>
      </c>
      <c r="BB56" s="11">
        <f t="shared" si="284"/>
        <v>71280.000000000015</v>
      </c>
      <c r="BC56" s="11">
        <f t="shared" si="284"/>
        <v>71280.000000000015</v>
      </c>
      <c r="BD56" s="11">
        <f>SUM(BD57:BD60)</f>
        <v>71280.000000000015</v>
      </c>
    </row>
    <row r="57" spans="1:68" x14ac:dyDescent="0.25">
      <c r="B57" s="63" t="s">
        <v>150</v>
      </c>
      <c r="C57" s="64">
        <f>C7</f>
        <v>0.69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f>D7-P15</f>
        <v>0</v>
      </c>
      <c r="Q57" s="11">
        <f t="shared" ref="Q57:AA60" si="285">E7-Q15</f>
        <v>0</v>
      </c>
      <c r="R57" s="11">
        <f t="shared" si="285"/>
        <v>0</v>
      </c>
      <c r="S57" s="11">
        <f t="shared" si="285"/>
        <v>0</v>
      </c>
      <c r="T57" s="11">
        <f t="shared" si="285"/>
        <v>0</v>
      </c>
      <c r="U57" s="11">
        <f t="shared" si="285"/>
        <v>0</v>
      </c>
      <c r="V57" s="11">
        <f t="shared" si="285"/>
        <v>303.59999999999991</v>
      </c>
      <c r="W57" s="11">
        <f t="shared" si="285"/>
        <v>1518</v>
      </c>
      <c r="X57" s="11">
        <f t="shared" si="285"/>
        <v>6072</v>
      </c>
      <c r="Y57" s="11">
        <f t="shared" si="285"/>
        <v>15180</v>
      </c>
      <c r="Z57" s="11">
        <f t="shared" si="285"/>
        <v>30360</v>
      </c>
      <c r="AA57" s="11">
        <f t="shared" si="285"/>
        <v>45540</v>
      </c>
      <c r="AB57" s="11">
        <f>P15-AB15</f>
        <v>-546480</v>
      </c>
      <c r="AC57" s="11">
        <f t="shared" ref="AC57:AN60" si="286">Q15-AC15</f>
        <v>-546480</v>
      </c>
      <c r="AD57" s="11">
        <f t="shared" si="286"/>
        <v>-546480</v>
      </c>
      <c r="AE57" s="11">
        <f t="shared" si="286"/>
        <v>-546480</v>
      </c>
      <c r="AF57" s="11">
        <f t="shared" si="286"/>
        <v>-546480</v>
      </c>
      <c r="AG57" s="11">
        <f t="shared" si="286"/>
        <v>-546480</v>
      </c>
      <c r="AH57" s="11">
        <f t="shared" si="286"/>
        <v>273.23999999999978</v>
      </c>
      <c r="AI57" s="11">
        <f t="shared" si="286"/>
        <v>1366.1999999999989</v>
      </c>
      <c r="AJ57" s="11">
        <f t="shared" si="286"/>
        <v>5464.7999999999956</v>
      </c>
      <c r="AK57" s="11">
        <f t="shared" si="286"/>
        <v>13662</v>
      </c>
      <c r="AL57" s="11">
        <f t="shared" si="286"/>
        <v>27324</v>
      </c>
      <c r="AM57" s="11">
        <f t="shared" si="286"/>
        <v>40986</v>
      </c>
      <c r="AN57" s="11">
        <f>AB15-AN15</f>
        <v>54648</v>
      </c>
      <c r="AO57" s="11">
        <f t="shared" ref="AO57:BD60" si="287">AC15-AO15</f>
        <v>54648</v>
      </c>
      <c r="AP57" s="11">
        <f t="shared" si="287"/>
        <v>54648</v>
      </c>
      <c r="AQ57" s="11">
        <f t="shared" si="287"/>
        <v>54648</v>
      </c>
      <c r="AR57" s="11">
        <f t="shared" si="287"/>
        <v>54648</v>
      </c>
      <c r="AS57" s="11">
        <f t="shared" si="287"/>
        <v>54648</v>
      </c>
      <c r="AT57" s="11">
        <f t="shared" si="287"/>
        <v>245.91599999999971</v>
      </c>
      <c r="AU57" s="11">
        <f t="shared" si="287"/>
        <v>1229.58</v>
      </c>
      <c r="AV57" s="11">
        <f t="shared" si="287"/>
        <v>4918.32</v>
      </c>
      <c r="AW57" s="11">
        <f t="shared" si="287"/>
        <v>12295.800000000003</v>
      </c>
      <c r="AX57" s="11">
        <f t="shared" si="287"/>
        <v>24591.600000000006</v>
      </c>
      <c r="AY57" s="11">
        <f t="shared" si="287"/>
        <v>36887.399999999965</v>
      </c>
      <c r="AZ57" s="11">
        <f t="shared" si="287"/>
        <v>49183.200000000012</v>
      </c>
      <c r="BA57" s="11">
        <f t="shared" si="287"/>
        <v>49183.200000000012</v>
      </c>
      <c r="BB57" s="11">
        <f t="shared" si="287"/>
        <v>49183.200000000012</v>
      </c>
      <c r="BC57" s="11">
        <f t="shared" si="287"/>
        <v>49183.200000000012</v>
      </c>
      <c r="BD57" s="11">
        <f t="shared" si="287"/>
        <v>49183.200000000012</v>
      </c>
    </row>
    <row r="58" spans="1:68" x14ac:dyDescent="0.25">
      <c r="B58" s="63" t="s">
        <v>151</v>
      </c>
      <c r="C58" s="64">
        <f t="shared" ref="C58:C60" si="288">C8</f>
        <v>0.25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f t="shared" ref="P58:P60" si="289">D8-P16</f>
        <v>0</v>
      </c>
      <c r="Q58" s="11">
        <f t="shared" si="285"/>
        <v>0</v>
      </c>
      <c r="R58" s="11">
        <f t="shared" si="285"/>
        <v>0</v>
      </c>
      <c r="S58" s="11">
        <f t="shared" si="285"/>
        <v>0</v>
      </c>
      <c r="T58" s="11">
        <f t="shared" si="285"/>
        <v>0</v>
      </c>
      <c r="U58" s="11">
        <f t="shared" si="285"/>
        <v>0</v>
      </c>
      <c r="V58" s="11">
        <f t="shared" si="285"/>
        <v>110</v>
      </c>
      <c r="W58" s="11">
        <f t="shared" si="285"/>
        <v>550</v>
      </c>
      <c r="X58" s="11">
        <f t="shared" si="285"/>
        <v>2200</v>
      </c>
      <c r="Y58" s="11">
        <f t="shared" si="285"/>
        <v>5500</v>
      </c>
      <c r="Z58" s="11">
        <f t="shared" si="285"/>
        <v>11000</v>
      </c>
      <c r="AA58" s="11">
        <f t="shared" si="285"/>
        <v>16500</v>
      </c>
      <c r="AB58" s="11">
        <f t="shared" ref="AB58:AB60" si="290">P16-AB16</f>
        <v>-198000.00000000003</v>
      </c>
      <c r="AC58" s="11">
        <f t="shared" si="286"/>
        <v>-198000.00000000003</v>
      </c>
      <c r="AD58" s="11">
        <f t="shared" si="286"/>
        <v>-198000.00000000003</v>
      </c>
      <c r="AE58" s="11">
        <f t="shared" si="286"/>
        <v>-198000.00000000003</v>
      </c>
      <c r="AF58" s="11">
        <f t="shared" si="286"/>
        <v>-198000.00000000003</v>
      </c>
      <c r="AG58" s="11">
        <f t="shared" si="286"/>
        <v>-198000.00000000003</v>
      </c>
      <c r="AH58" s="11">
        <f t="shared" si="286"/>
        <v>99</v>
      </c>
      <c r="AI58" s="11">
        <f t="shared" si="286"/>
        <v>495</v>
      </c>
      <c r="AJ58" s="11">
        <f t="shared" si="286"/>
        <v>1980</v>
      </c>
      <c r="AK58" s="11">
        <f t="shared" si="286"/>
        <v>4950</v>
      </c>
      <c r="AL58" s="11">
        <f t="shared" si="286"/>
        <v>9900</v>
      </c>
      <c r="AM58" s="11">
        <f t="shared" si="286"/>
        <v>14850</v>
      </c>
      <c r="AN58" s="11">
        <f t="shared" si="286"/>
        <v>19800</v>
      </c>
      <c r="AO58" s="11">
        <f t="shared" si="287"/>
        <v>19800</v>
      </c>
      <c r="AP58" s="11">
        <f t="shared" si="287"/>
        <v>19800</v>
      </c>
      <c r="AQ58" s="11">
        <f t="shared" si="287"/>
        <v>19800</v>
      </c>
      <c r="AR58" s="11">
        <f t="shared" si="287"/>
        <v>19800</v>
      </c>
      <c r="AS58" s="11">
        <f t="shared" si="287"/>
        <v>19800</v>
      </c>
      <c r="AT58" s="11">
        <f t="shared" si="287"/>
        <v>89.100000000000023</v>
      </c>
      <c r="AU58" s="11">
        <f t="shared" si="287"/>
        <v>445.5</v>
      </c>
      <c r="AV58" s="11">
        <f t="shared" si="287"/>
        <v>1782</v>
      </c>
      <c r="AW58" s="11">
        <f t="shared" si="287"/>
        <v>4455</v>
      </c>
      <c r="AX58" s="11">
        <f t="shared" si="287"/>
        <v>8910</v>
      </c>
      <c r="AY58" s="11">
        <f t="shared" si="287"/>
        <v>13365</v>
      </c>
      <c r="AZ58" s="11">
        <f t="shared" si="287"/>
        <v>17820</v>
      </c>
      <c r="BA58" s="11">
        <f t="shared" si="287"/>
        <v>17820</v>
      </c>
      <c r="BB58" s="11">
        <f t="shared" si="287"/>
        <v>17820</v>
      </c>
      <c r="BC58" s="11">
        <f t="shared" si="287"/>
        <v>17820</v>
      </c>
      <c r="BD58" s="11">
        <f t="shared" si="287"/>
        <v>17820</v>
      </c>
    </row>
    <row r="59" spans="1:68" x14ac:dyDescent="0.25">
      <c r="B59" s="63" t="s">
        <v>152</v>
      </c>
      <c r="C59" s="64">
        <f t="shared" si="288"/>
        <v>0.05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f t="shared" si="289"/>
        <v>0</v>
      </c>
      <c r="Q59" s="11">
        <f t="shared" si="285"/>
        <v>0</v>
      </c>
      <c r="R59" s="11">
        <f t="shared" si="285"/>
        <v>0</v>
      </c>
      <c r="S59" s="11">
        <f t="shared" si="285"/>
        <v>0</v>
      </c>
      <c r="T59" s="11">
        <f t="shared" si="285"/>
        <v>0</v>
      </c>
      <c r="U59" s="11">
        <f t="shared" si="285"/>
        <v>0</v>
      </c>
      <c r="V59" s="11">
        <f t="shared" si="285"/>
        <v>22</v>
      </c>
      <c r="W59" s="11">
        <f t="shared" si="285"/>
        <v>110</v>
      </c>
      <c r="X59" s="11">
        <f t="shared" si="285"/>
        <v>440</v>
      </c>
      <c r="Y59" s="11">
        <f t="shared" si="285"/>
        <v>1100</v>
      </c>
      <c r="Z59" s="11">
        <f t="shared" si="285"/>
        <v>2200</v>
      </c>
      <c r="AA59" s="11">
        <f t="shared" si="285"/>
        <v>3300</v>
      </c>
      <c r="AB59" s="11">
        <f t="shared" si="290"/>
        <v>-39600.000000000007</v>
      </c>
      <c r="AC59" s="11">
        <f t="shared" si="286"/>
        <v>-39600.000000000007</v>
      </c>
      <c r="AD59" s="11">
        <f t="shared" si="286"/>
        <v>-39600.000000000007</v>
      </c>
      <c r="AE59" s="11">
        <f t="shared" si="286"/>
        <v>-39600.000000000007</v>
      </c>
      <c r="AF59" s="11">
        <f t="shared" si="286"/>
        <v>-39600.000000000007</v>
      </c>
      <c r="AG59" s="11">
        <f t="shared" si="286"/>
        <v>-39600.000000000007</v>
      </c>
      <c r="AH59" s="11">
        <f t="shared" si="286"/>
        <v>19.799999999999983</v>
      </c>
      <c r="AI59" s="11">
        <f t="shared" si="286"/>
        <v>99</v>
      </c>
      <c r="AJ59" s="11">
        <f t="shared" si="286"/>
        <v>396</v>
      </c>
      <c r="AK59" s="11">
        <f t="shared" si="286"/>
        <v>990</v>
      </c>
      <c r="AL59" s="11">
        <f t="shared" si="286"/>
        <v>1980</v>
      </c>
      <c r="AM59" s="11">
        <f t="shared" si="286"/>
        <v>2970</v>
      </c>
      <c r="AN59" s="11">
        <f t="shared" si="286"/>
        <v>3960</v>
      </c>
      <c r="AO59" s="11">
        <f t="shared" si="287"/>
        <v>3960</v>
      </c>
      <c r="AP59" s="11">
        <f t="shared" si="287"/>
        <v>3960</v>
      </c>
      <c r="AQ59" s="11">
        <f t="shared" si="287"/>
        <v>3960</v>
      </c>
      <c r="AR59" s="11">
        <f t="shared" si="287"/>
        <v>3960</v>
      </c>
      <c r="AS59" s="11">
        <f t="shared" si="287"/>
        <v>3960</v>
      </c>
      <c r="AT59" s="11">
        <f t="shared" si="287"/>
        <v>17.819999999999993</v>
      </c>
      <c r="AU59" s="11">
        <f t="shared" si="287"/>
        <v>89.100000000000023</v>
      </c>
      <c r="AV59" s="11">
        <f t="shared" si="287"/>
        <v>356.40000000000009</v>
      </c>
      <c r="AW59" s="11">
        <f t="shared" si="287"/>
        <v>891</v>
      </c>
      <c r="AX59" s="11">
        <f t="shared" si="287"/>
        <v>1782</v>
      </c>
      <c r="AY59" s="11">
        <f t="shared" si="287"/>
        <v>2673</v>
      </c>
      <c r="AZ59" s="11">
        <f t="shared" si="287"/>
        <v>3564</v>
      </c>
      <c r="BA59" s="11">
        <f t="shared" si="287"/>
        <v>3564</v>
      </c>
      <c r="BB59" s="11">
        <f t="shared" si="287"/>
        <v>3564</v>
      </c>
      <c r="BC59" s="11">
        <f t="shared" si="287"/>
        <v>3564</v>
      </c>
      <c r="BD59" s="11">
        <f t="shared" si="287"/>
        <v>3564</v>
      </c>
    </row>
    <row r="60" spans="1:68" x14ac:dyDescent="0.25">
      <c r="B60" s="63" t="s">
        <v>153</v>
      </c>
      <c r="C60" s="64">
        <f t="shared" si="288"/>
        <v>0.01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f t="shared" si="289"/>
        <v>0</v>
      </c>
      <c r="Q60" s="11">
        <f t="shared" si="285"/>
        <v>0</v>
      </c>
      <c r="R60" s="11">
        <f t="shared" si="285"/>
        <v>0</v>
      </c>
      <c r="S60" s="11">
        <f t="shared" si="285"/>
        <v>0</v>
      </c>
      <c r="T60" s="11">
        <f t="shared" si="285"/>
        <v>0</v>
      </c>
      <c r="U60" s="11">
        <f t="shared" si="285"/>
        <v>0</v>
      </c>
      <c r="V60" s="11">
        <f t="shared" si="285"/>
        <v>4.3999999999999986</v>
      </c>
      <c r="W60" s="11">
        <f t="shared" si="285"/>
        <v>22</v>
      </c>
      <c r="X60" s="11">
        <f t="shared" si="285"/>
        <v>88</v>
      </c>
      <c r="Y60" s="11">
        <f t="shared" si="285"/>
        <v>220</v>
      </c>
      <c r="Z60" s="11">
        <f t="shared" si="285"/>
        <v>440</v>
      </c>
      <c r="AA60" s="11">
        <f t="shared" si="285"/>
        <v>660</v>
      </c>
      <c r="AB60" s="11">
        <f t="shared" si="290"/>
        <v>-7920.0000000000018</v>
      </c>
      <c r="AC60" s="11">
        <f t="shared" si="286"/>
        <v>-7920.0000000000018</v>
      </c>
      <c r="AD60" s="11">
        <f t="shared" si="286"/>
        <v>-7920.0000000000018</v>
      </c>
      <c r="AE60" s="11">
        <f t="shared" si="286"/>
        <v>-7920.0000000000018</v>
      </c>
      <c r="AF60" s="11">
        <f t="shared" si="286"/>
        <v>-7920.0000000000018</v>
      </c>
      <c r="AG60" s="11">
        <f t="shared" si="286"/>
        <v>-7920.0000000000018</v>
      </c>
      <c r="AH60" s="11">
        <f t="shared" si="286"/>
        <v>3.9600000000000009</v>
      </c>
      <c r="AI60" s="11">
        <f t="shared" si="286"/>
        <v>19.799999999999983</v>
      </c>
      <c r="AJ60" s="11">
        <f t="shared" si="286"/>
        <v>79.199999999999932</v>
      </c>
      <c r="AK60" s="11">
        <f t="shared" si="286"/>
        <v>198</v>
      </c>
      <c r="AL60" s="11">
        <f t="shared" si="286"/>
        <v>396</v>
      </c>
      <c r="AM60" s="11">
        <f t="shared" si="286"/>
        <v>594</v>
      </c>
      <c r="AN60" s="11">
        <f t="shared" si="286"/>
        <v>792</v>
      </c>
      <c r="AO60" s="11">
        <f t="shared" si="287"/>
        <v>792</v>
      </c>
      <c r="AP60" s="11">
        <f t="shared" si="287"/>
        <v>792</v>
      </c>
      <c r="AQ60" s="11">
        <f t="shared" si="287"/>
        <v>792</v>
      </c>
      <c r="AR60" s="11">
        <f t="shared" si="287"/>
        <v>792</v>
      </c>
      <c r="AS60" s="11">
        <f t="shared" si="287"/>
        <v>792</v>
      </c>
      <c r="AT60" s="11">
        <f t="shared" si="287"/>
        <v>3.5640000000000001</v>
      </c>
      <c r="AU60" s="11">
        <f t="shared" si="287"/>
        <v>17.819999999999993</v>
      </c>
      <c r="AV60" s="11">
        <f t="shared" si="287"/>
        <v>71.279999999999973</v>
      </c>
      <c r="AW60" s="11">
        <f t="shared" si="287"/>
        <v>178.20000000000005</v>
      </c>
      <c r="AX60" s="11">
        <f t="shared" si="287"/>
        <v>356.40000000000009</v>
      </c>
      <c r="AY60" s="11">
        <f t="shared" si="287"/>
        <v>534.59999999999945</v>
      </c>
      <c r="AZ60" s="11">
        <f t="shared" si="287"/>
        <v>712.80000000000018</v>
      </c>
      <c r="BA60" s="11">
        <f t="shared" si="287"/>
        <v>712.80000000000018</v>
      </c>
      <c r="BB60" s="11">
        <f t="shared" si="287"/>
        <v>712.80000000000018</v>
      </c>
      <c r="BC60" s="11">
        <f t="shared" si="287"/>
        <v>712.80000000000018</v>
      </c>
      <c r="BD60" s="11">
        <f t="shared" si="287"/>
        <v>712.80000000000018</v>
      </c>
    </row>
    <row r="61" spans="1:6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68" x14ac:dyDescent="0.25">
      <c r="A62" s="14" t="s">
        <v>178</v>
      </c>
      <c r="D62" s="11">
        <f t="shared" ref="D62:BC62" si="291">SUM(D63:D66)</f>
        <v>0</v>
      </c>
      <c r="E62" s="11">
        <f t="shared" si="291"/>
        <v>0</v>
      </c>
      <c r="F62" s="11">
        <f t="shared" si="291"/>
        <v>0</v>
      </c>
      <c r="G62" s="11">
        <f t="shared" si="291"/>
        <v>0</v>
      </c>
      <c r="H62" s="11">
        <f t="shared" si="291"/>
        <v>0</v>
      </c>
      <c r="I62" s="11">
        <f t="shared" si="291"/>
        <v>0</v>
      </c>
      <c r="J62" s="11">
        <f t="shared" si="291"/>
        <v>0</v>
      </c>
      <c r="K62" s="11">
        <f t="shared" si="291"/>
        <v>0</v>
      </c>
      <c r="L62" s="11">
        <f t="shared" si="291"/>
        <v>0</v>
      </c>
      <c r="M62" s="11">
        <f t="shared" si="291"/>
        <v>0</v>
      </c>
      <c r="N62" s="11">
        <f t="shared" si="291"/>
        <v>0</v>
      </c>
      <c r="O62" s="11">
        <f t="shared" si="291"/>
        <v>0</v>
      </c>
      <c r="P62" s="11">
        <f t="shared" si="291"/>
        <v>0</v>
      </c>
      <c r="Q62" s="11">
        <f t="shared" si="291"/>
        <v>0</v>
      </c>
      <c r="R62" s="11">
        <f t="shared" si="291"/>
        <v>0</v>
      </c>
      <c r="S62" s="11">
        <f t="shared" si="291"/>
        <v>0</v>
      </c>
      <c r="T62" s="11">
        <f t="shared" si="291"/>
        <v>0</v>
      </c>
      <c r="U62" s="11">
        <f t="shared" si="291"/>
        <v>0</v>
      </c>
      <c r="V62" s="11">
        <f t="shared" si="291"/>
        <v>0</v>
      </c>
      <c r="W62" s="11">
        <f t="shared" si="291"/>
        <v>0</v>
      </c>
      <c r="X62" s="11">
        <f t="shared" si="291"/>
        <v>0</v>
      </c>
      <c r="Y62" s="11">
        <f t="shared" si="291"/>
        <v>0</v>
      </c>
      <c r="Z62" s="11">
        <f t="shared" si="291"/>
        <v>0</v>
      </c>
      <c r="AA62" s="11">
        <f t="shared" si="291"/>
        <v>0</v>
      </c>
      <c r="AB62" s="11">
        <f t="shared" si="291"/>
        <v>880000</v>
      </c>
      <c r="AC62" s="11">
        <f t="shared" si="291"/>
        <v>880000</v>
      </c>
      <c r="AD62" s="11">
        <f t="shared" si="291"/>
        <v>880000</v>
      </c>
      <c r="AE62" s="11">
        <f t="shared" si="291"/>
        <v>880000</v>
      </c>
      <c r="AF62" s="11">
        <f t="shared" si="291"/>
        <v>880000</v>
      </c>
      <c r="AG62" s="11">
        <f t="shared" si="291"/>
        <v>880000</v>
      </c>
      <c r="AH62" s="11">
        <f t="shared" si="291"/>
        <v>88000</v>
      </c>
      <c r="AI62" s="11">
        <f t="shared" si="291"/>
        <v>88000</v>
      </c>
      <c r="AJ62" s="11">
        <f t="shared" si="291"/>
        <v>88000</v>
      </c>
      <c r="AK62" s="11">
        <f t="shared" si="291"/>
        <v>88000</v>
      </c>
      <c r="AL62" s="11">
        <f t="shared" si="291"/>
        <v>88000</v>
      </c>
      <c r="AM62" s="11">
        <f t="shared" si="291"/>
        <v>88000</v>
      </c>
      <c r="AN62" s="11">
        <f t="shared" si="291"/>
        <v>-792000</v>
      </c>
      <c r="AO62" s="11">
        <f t="shared" si="291"/>
        <v>-792000</v>
      </c>
      <c r="AP62" s="11">
        <f t="shared" si="291"/>
        <v>-792000</v>
      </c>
      <c r="AQ62" s="11">
        <f t="shared" si="291"/>
        <v>-792000</v>
      </c>
      <c r="AR62" s="11">
        <f t="shared" si="291"/>
        <v>-792000</v>
      </c>
      <c r="AS62" s="11">
        <f t="shared" si="291"/>
        <v>-792000</v>
      </c>
      <c r="AT62" s="11">
        <f t="shared" si="291"/>
        <v>79200</v>
      </c>
      <c r="AU62" s="11">
        <f t="shared" si="291"/>
        <v>79200</v>
      </c>
      <c r="AV62" s="11">
        <f t="shared" si="291"/>
        <v>79200</v>
      </c>
      <c r="AW62" s="11">
        <f t="shared" si="291"/>
        <v>79200</v>
      </c>
      <c r="AX62" s="11">
        <f t="shared" si="291"/>
        <v>79200</v>
      </c>
      <c r="AY62" s="11">
        <f t="shared" si="291"/>
        <v>79200</v>
      </c>
      <c r="AZ62" s="11">
        <f t="shared" si="291"/>
        <v>79200</v>
      </c>
      <c r="BA62" s="11">
        <f t="shared" si="291"/>
        <v>79200</v>
      </c>
      <c r="BB62" s="11">
        <f t="shared" si="291"/>
        <v>79200</v>
      </c>
      <c r="BC62" s="11">
        <f t="shared" si="291"/>
        <v>79200</v>
      </c>
      <c r="BD62" s="11">
        <f>SUM(BD63:BD66)</f>
        <v>79200</v>
      </c>
    </row>
    <row r="63" spans="1:68" x14ac:dyDescent="0.25">
      <c r="B63" s="63" t="s">
        <v>150</v>
      </c>
      <c r="C63" s="64">
        <f>C13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f>P7-AB21</f>
        <v>607200</v>
      </c>
      <c r="AC63" s="11">
        <f t="shared" ref="AC63:AM66" si="292">Q7-AC21</f>
        <v>607200</v>
      </c>
      <c r="AD63" s="11">
        <f t="shared" si="292"/>
        <v>607200</v>
      </c>
      <c r="AE63" s="11">
        <f t="shared" si="292"/>
        <v>607200</v>
      </c>
      <c r="AF63" s="11">
        <f t="shared" si="292"/>
        <v>607200</v>
      </c>
      <c r="AG63" s="11">
        <f t="shared" si="292"/>
        <v>607200</v>
      </c>
      <c r="AH63" s="11">
        <f t="shared" si="292"/>
        <v>60720</v>
      </c>
      <c r="AI63" s="11">
        <f t="shared" si="292"/>
        <v>60720</v>
      </c>
      <c r="AJ63" s="11">
        <f t="shared" si="292"/>
        <v>60720</v>
      </c>
      <c r="AK63" s="11">
        <f t="shared" si="292"/>
        <v>60720</v>
      </c>
      <c r="AL63" s="11">
        <f t="shared" si="292"/>
        <v>60720</v>
      </c>
      <c r="AM63" s="11">
        <f t="shared" si="292"/>
        <v>60720</v>
      </c>
      <c r="AN63" s="11">
        <f>AB21-AN21</f>
        <v>-546480</v>
      </c>
      <c r="AO63" s="11">
        <f t="shared" ref="AO63:AZ66" si="293">AC21-AO21</f>
        <v>-546480</v>
      </c>
      <c r="AP63" s="11">
        <f t="shared" si="293"/>
        <v>-546480</v>
      </c>
      <c r="AQ63" s="11">
        <f t="shared" si="293"/>
        <v>-546480</v>
      </c>
      <c r="AR63" s="11">
        <f t="shared" si="293"/>
        <v>-546480</v>
      </c>
      <c r="AS63" s="11">
        <f t="shared" si="293"/>
        <v>-546480</v>
      </c>
      <c r="AT63" s="11">
        <f t="shared" si="293"/>
        <v>54648</v>
      </c>
      <c r="AU63" s="11">
        <f t="shared" si="293"/>
        <v>54648</v>
      </c>
      <c r="AV63" s="11">
        <f t="shared" si="293"/>
        <v>54648</v>
      </c>
      <c r="AW63" s="11">
        <f t="shared" si="293"/>
        <v>54648</v>
      </c>
      <c r="AX63" s="11">
        <f t="shared" si="293"/>
        <v>54648</v>
      </c>
      <c r="AY63" s="11">
        <f t="shared" si="293"/>
        <v>54648</v>
      </c>
      <c r="AZ63" s="11">
        <f>AN21-AZ21</f>
        <v>54648</v>
      </c>
      <c r="BA63" s="11">
        <f t="shared" ref="BA63:BD66" si="294">AO21-BA21</f>
        <v>54648</v>
      </c>
      <c r="BB63" s="11">
        <f t="shared" si="294"/>
        <v>54648</v>
      </c>
      <c r="BC63" s="11">
        <f t="shared" si="294"/>
        <v>54648</v>
      </c>
      <c r="BD63" s="11">
        <f t="shared" si="294"/>
        <v>54648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x14ac:dyDescent="0.25">
      <c r="B64" s="63" t="s">
        <v>151</v>
      </c>
      <c r="C64" s="64">
        <f t="shared" ref="C64:C66" si="295">C14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>
        <f t="shared" ref="AB64:AB66" si="296">P8-AB22</f>
        <v>220000.00000000003</v>
      </c>
      <c r="AC64" s="11">
        <f t="shared" si="292"/>
        <v>220000.00000000003</v>
      </c>
      <c r="AD64" s="11">
        <f t="shared" si="292"/>
        <v>220000.00000000003</v>
      </c>
      <c r="AE64" s="11">
        <f t="shared" si="292"/>
        <v>220000.00000000003</v>
      </c>
      <c r="AF64" s="11">
        <f t="shared" si="292"/>
        <v>220000.00000000003</v>
      </c>
      <c r="AG64" s="11">
        <f t="shared" si="292"/>
        <v>220000.00000000003</v>
      </c>
      <c r="AH64" s="11">
        <f t="shared" si="292"/>
        <v>22000</v>
      </c>
      <c r="AI64" s="11">
        <f t="shared" si="292"/>
        <v>22000</v>
      </c>
      <c r="AJ64" s="11">
        <f t="shared" si="292"/>
        <v>22000</v>
      </c>
      <c r="AK64" s="11">
        <f t="shared" si="292"/>
        <v>22000</v>
      </c>
      <c r="AL64" s="11">
        <f t="shared" si="292"/>
        <v>22000</v>
      </c>
      <c r="AM64" s="11">
        <f t="shared" si="292"/>
        <v>22000</v>
      </c>
      <c r="AN64" s="11">
        <f t="shared" ref="AN64:AN66" si="297">AB22-AN22</f>
        <v>-198000.00000000003</v>
      </c>
      <c r="AO64" s="11">
        <f t="shared" si="293"/>
        <v>-198000.00000000003</v>
      </c>
      <c r="AP64" s="11">
        <f t="shared" si="293"/>
        <v>-198000.00000000003</v>
      </c>
      <c r="AQ64" s="11">
        <f t="shared" si="293"/>
        <v>-198000.00000000003</v>
      </c>
      <c r="AR64" s="11">
        <f t="shared" si="293"/>
        <v>-198000.00000000003</v>
      </c>
      <c r="AS64" s="11">
        <f t="shared" si="293"/>
        <v>-198000.00000000003</v>
      </c>
      <c r="AT64" s="11">
        <f t="shared" si="293"/>
        <v>19800</v>
      </c>
      <c r="AU64" s="11">
        <f t="shared" si="293"/>
        <v>19800</v>
      </c>
      <c r="AV64" s="11">
        <f t="shared" si="293"/>
        <v>19800</v>
      </c>
      <c r="AW64" s="11">
        <f t="shared" si="293"/>
        <v>19800</v>
      </c>
      <c r="AX64" s="11">
        <f t="shared" si="293"/>
        <v>19800</v>
      </c>
      <c r="AY64" s="11">
        <f t="shared" si="293"/>
        <v>19800</v>
      </c>
      <c r="AZ64" s="11">
        <f t="shared" si="293"/>
        <v>19800</v>
      </c>
      <c r="BA64" s="11">
        <f t="shared" si="294"/>
        <v>19800</v>
      </c>
      <c r="BB64" s="11">
        <f t="shared" si="294"/>
        <v>19800</v>
      </c>
      <c r="BC64" s="11">
        <f t="shared" si="294"/>
        <v>19800</v>
      </c>
      <c r="BD64" s="11">
        <f t="shared" si="294"/>
        <v>19800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x14ac:dyDescent="0.25">
      <c r="B65" s="63" t="s">
        <v>152</v>
      </c>
      <c r="C65" s="64">
        <f t="shared" si="295"/>
        <v>0.69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f t="shared" si="296"/>
        <v>44000.000000000007</v>
      </c>
      <c r="AC65" s="11">
        <f t="shared" si="292"/>
        <v>44000.000000000007</v>
      </c>
      <c r="AD65" s="11">
        <f t="shared" si="292"/>
        <v>44000.000000000007</v>
      </c>
      <c r="AE65" s="11">
        <f t="shared" si="292"/>
        <v>44000.000000000007</v>
      </c>
      <c r="AF65" s="11">
        <f t="shared" si="292"/>
        <v>44000.000000000007</v>
      </c>
      <c r="AG65" s="11">
        <f t="shared" si="292"/>
        <v>44000.000000000007</v>
      </c>
      <c r="AH65" s="11">
        <f t="shared" si="292"/>
        <v>4400</v>
      </c>
      <c r="AI65" s="11">
        <f t="shared" si="292"/>
        <v>4400</v>
      </c>
      <c r="AJ65" s="11">
        <f t="shared" si="292"/>
        <v>4400</v>
      </c>
      <c r="AK65" s="11">
        <f t="shared" si="292"/>
        <v>4400</v>
      </c>
      <c r="AL65" s="11">
        <f t="shared" si="292"/>
        <v>4400</v>
      </c>
      <c r="AM65" s="11">
        <f t="shared" si="292"/>
        <v>4400</v>
      </c>
      <c r="AN65" s="11">
        <f t="shared" si="297"/>
        <v>-39600.000000000007</v>
      </c>
      <c r="AO65" s="11">
        <f t="shared" si="293"/>
        <v>-39600.000000000007</v>
      </c>
      <c r="AP65" s="11">
        <f t="shared" si="293"/>
        <v>-39600.000000000007</v>
      </c>
      <c r="AQ65" s="11">
        <f t="shared" si="293"/>
        <v>-39600.000000000007</v>
      </c>
      <c r="AR65" s="11">
        <f t="shared" si="293"/>
        <v>-39600.000000000007</v>
      </c>
      <c r="AS65" s="11">
        <f t="shared" si="293"/>
        <v>-39600.000000000007</v>
      </c>
      <c r="AT65" s="11">
        <f t="shared" si="293"/>
        <v>3960</v>
      </c>
      <c r="AU65" s="11">
        <f t="shared" si="293"/>
        <v>3960</v>
      </c>
      <c r="AV65" s="11">
        <f t="shared" si="293"/>
        <v>3960</v>
      </c>
      <c r="AW65" s="11">
        <f t="shared" si="293"/>
        <v>3960</v>
      </c>
      <c r="AX65" s="11">
        <f t="shared" si="293"/>
        <v>3960</v>
      </c>
      <c r="AY65" s="11">
        <f t="shared" si="293"/>
        <v>3960</v>
      </c>
      <c r="AZ65" s="11">
        <f t="shared" si="293"/>
        <v>3960</v>
      </c>
      <c r="BA65" s="11">
        <f t="shared" si="294"/>
        <v>3960</v>
      </c>
      <c r="BB65" s="11">
        <f t="shared" si="294"/>
        <v>3960</v>
      </c>
      <c r="BC65" s="11">
        <f t="shared" si="294"/>
        <v>3960</v>
      </c>
      <c r="BD65" s="11">
        <f t="shared" si="294"/>
        <v>3960</v>
      </c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x14ac:dyDescent="0.25">
      <c r="B66" s="63" t="s">
        <v>153</v>
      </c>
      <c r="C66" s="64">
        <f t="shared" si="295"/>
        <v>0.25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f t="shared" si="296"/>
        <v>8800.0000000000018</v>
      </c>
      <c r="AC66" s="11">
        <f t="shared" si="292"/>
        <v>8800.0000000000018</v>
      </c>
      <c r="AD66" s="11">
        <f t="shared" si="292"/>
        <v>8800.0000000000018</v>
      </c>
      <c r="AE66" s="11">
        <f t="shared" si="292"/>
        <v>8800.0000000000018</v>
      </c>
      <c r="AF66" s="11">
        <f t="shared" si="292"/>
        <v>8800.0000000000018</v>
      </c>
      <c r="AG66" s="11">
        <f t="shared" si="292"/>
        <v>8800.0000000000018</v>
      </c>
      <c r="AH66" s="11">
        <f t="shared" si="292"/>
        <v>880.00000000000091</v>
      </c>
      <c r="AI66" s="11">
        <f t="shared" si="292"/>
        <v>880.00000000000091</v>
      </c>
      <c r="AJ66" s="11">
        <f t="shared" si="292"/>
        <v>880.00000000000091</v>
      </c>
      <c r="AK66" s="11">
        <f t="shared" si="292"/>
        <v>880.00000000000091</v>
      </c>
      <c r="AL66" s="11">
        <f t="shared" si="292"/>
        <v>880.00000000000091</v>
      </c>
      <c r="AM66" s="11">
        <f t="shared" si="292"/>
        <v>880.00000000000091</v>
      </c>
      <c r="AN66" s="11">
        <f t="shared" si="297"/>
        <v>-7920.0000000000009</v>
      </c>
      <c r="AO66" s="11">
        <f t="shared" si="293"/>
        <v>-7920.0000000000009</v>
      </c>
      <c r="AP66" s="11">
        <f t="shared" si="293"/>
        <v>-7920.0000000000009</v>
      </c>
      <c r="AQ66" s="11">
        <f t="shared" si="293"/>
        <v>-7920.0000000000009</v>
      </c>
      <c r="AR66" s="11">
        <f t="shared" si="293"/>
        <v>-7920.0000000000009</v>
      </c>
      <c r="AS66" s="11">
        <f t="shared" si="293"/>
        <v>-7920.0000000000009</v>
      </c>
      <c r="AT66" s="11">
        <f t="shared" si="293"/>
        <v>792</v>
      </c>
      <c r="AU66" s="11">
        <f t="shared" si="293"/>
        <v>792</v>
      </c>
      <c r="AV66" s="11">
        <f t="shared" si="293"/>
        <v>792</v>
      </c>
      <c r="AW66" s="11">
        <f t="shared" si="293"/>
        <v>792</v>
      </c>
      <c r="AX66" s="11">
        <f t="shared" si="293"/>
        <v>792</v>
      </c>
      <c r="AY66" s="11">
        <f t="shared" si="293"/>
        <v>792</v>
      </c>
      <c r="AZ66" s="11">
        <f t="shared" si="293"/>
        <v>792</v>
      </c>
      <c r="BA66" s="11">
        <f t="shared" si="294"/>
        <v>792</v>
      </c>
      <c r="BB66" s="11">
        <f t="shared" si="294"/>
        <v>792</v>
      </c>
      <c r="BC66" s="11">
        <f t="shared" si="294"/>
        <v>792</v>
      </c>
      <c r="BD66" s="11">
        <f t="shared" si="294"/>
        <v>792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68" x14ac:dyDescent="0.25">
      <c r="A68" s="14" t="s">
        <v>179</v>
      </c>
      <c r="D68" s="11">
        <f t="shared" ref="D68:BC68" si="298">SUM(D69:D72)</f>
        <v>0</v>
      </c>
      <c r="E68" s="11">
        <f t="shared" si="298"/>
        <v>0</v>
      </c>
      <c r="F68" s="11">
        <f t="shared" si="298"/>
        <v>0</v>
      </c>
      <c r="G68" s="11">
        <f t="shared" si="298"/>
        <v>0</v>
      </c>
      <c r="H68" s="11">
        <f t="shared" si="298"/>
        <v>0</v>
      </c>
      <c r="I68" s="11">
        <f t="shared" si="298"/>
        <v>0</v>
      </c>
      <c r="J68" s="11">
        <f t="shared" si="298"/>
        <v>0</v>
      </c>
      <c r="K68" s="11">
        <f t="shared" si="298"/>
        <v>0</v>
      </c>
      <c r="L68" s="11">
        <f t="shared" si="298"/>
        <v>0</v>
      </c>
      <c r="M68" s="11">
        <f t="shared" si="298"/>
        <v>0</v>
      </c>
      <c r="N68" s="11">
        <f t="shared" si="298"/>
        <v>0</v>
      </c>
      <c r="O68" s="11">
        <f t="shared" si="298"/>
        <v>0</v>
      </c>
      <c r="P68" s="11">
        <f t="shared" si="298"/>
        <v>0</v>
      </c>
      <c r="Q68" s="11">
        <f t="shared" si="298"/>
        <v>0</v>
      </c>
      <c r="R68" s="11">
        <f t="shared" si="298"/>
        <v>0</v>
      </c>
      <c r="S68" s="11">
        <f t="shared" si="298"/>
        <v>0</v>
      </c>
      <c r="T68" s="11">
        <f t="shared" si="298"/>
        <v>0</v>
      </c>
      <c r="U68" s="11">
        <f t="shared" si="298"/>
        <v>0</v>
      </c>
      <c r="V68" s="11">
        <f t="shared" si="298"/>
        <v>0</v>
      </c>
      <c r="W68" s="11">
        <f t="shared" si="298"/>
        <v>0</v>
      </c>
      <c r="X68" s="11">
        <f t="shared" si="298"/>
        <v>0</v>
      </c>
      <c r="Y68" s="11">
        <f t="shared" si="298"/>
        <v>0</v>
      </c>
      <c r="Z68" s="11">
        <f t="shared" si="298"/>
        <v>0</v>
      </c>
      <c r="AA68" s="11">
        <f t="shared" si="298"/>
        <v>0</v>
      </c>
      <c r="AB68" s="11">
        <f t="shared" si="298"/>
        <v>0</v>
      </c>
      <c r="AC68" s="11">
        <f t="shared" si="298"/>
        <v>0</v>
      </c>
      <c r="AD68" s="11">
        <f t="shared" si="298"/>
        <v>0</v>
      </c>
      <c r="AE68" s="11">
        <f t="shared" si="298"/>
        <v>0</v>
      </c>
      <c r="AF68" s="11">
        <f t="shared" si="298"/>
        <v>0</v>
      </c>
      <c r="AG68" s="11">
        <f t="shared" si="298"/>
        <v>0</v>
      </c>
      <c r="AH68" s="11">
        <f t="shared" si="298"/>
        <v>0</v>
      </c>
      <c r="AI68" s="11">
        <f t="shared" si="298"/>
        <v>0</v>
      </c>
      <c r="AJ68" s="11">
        <f t="shared" si="298"/>
        <v>0</v>
      </c>
      <c r="AK68" s="11">
        <f t="shared" si="298"/>
        <v>0</v>
      </c>
      <c r="AL68" s="11">
        <f t="shared" si="298"/>
        <v>0</v>
      </c>
      <c r="AM68" s="11">
        <f t="shared" si="298"/>
        <v>0</v>
      </c>
      <c r="AN68" s="11">
        <f t="shared" si="298"/>
        <v>880000</v>
      </c>
      <c r="AO68" s="11">
        <f t="shared" si="298"/>
        <v>880000</v>
      </c>
      <c r="AP68" s="11">
        <f t="shared" si="298"/>
        <v>880000</v>
      </c>
      <c r="AQ68" s="11">
        <f t="shared" si="298"/>
        <v>880000</v>
      </c>
      <c r="AR68" s="11">
        <f t="shared" si="298"/>
        <v>880000</v>
      </c>
      <c r="AS68" s="11">
        <f t="shared" si="298"/>
        <v>880000</v>
      </c>
      <c r="AT68" s="11">
        <f t="shared" si="298"/>
        <v>88000</v>
      </c>
      <c r="AU68" s="11">
        <f t="shared" si="298"/>
        <v>88000</v>
      </c>
      <c r="AV68" s="11">
        <f t="shared" si="298"/>
        <v>88000</v>
      </c>
      <c r="AW68" s="11">
        <f t="shared" si="298"/>
        <v>88000</v>
      </c>
      <c r="AX68" s="11">
        <f t="shared" si="298"/>
        <v>88000</v>
      </c>
      <c r="AY68" s="11">
        <f t="shared" si="298"/>
        <v>88000</v>
      </c>
      <c r="AZ68" s="11">
        <f t="shared" si="298"/>
        <v>-792000</v>
      </c>
      <c r="BA68" s="11">
        <f t="shared" si="298"/>
        <v>-792000</v>
      </c>
      <c r="BB68" s="11">
        <f t="shared" si="298"/>
        <v>-792000</v>
      </c>
      <c r="BC68" s="11">
        <f t="shared" si="298"/>
        <v>-792000</v>
      </c>
      <c r="BD68" s="11">
        <f>SUM(BD69:BD72)</f>
        <v>-792000</v>
      </c>
    </row>
    <row r="69" spans="1:68" x14ac:dyDescent="0.25">
      <c r="B69" s="63" t="s">
        <v>150</v>
      </c>
      <c r="C69" s="64">
        <f>C19</f>
        <v>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f t="shared" ref="AN69:AY72" si="299">AB7-AN27</f>
        <v>607200</v>
      </c>
      <c r="AO69" s="11">
        <f t="shared" si="299"/>
        <v>607200</v>
      </c>
      <c r="AP69" s="11">
        <f t="shared" si="299"/>
        <v>607200</v>
      </c>
      <c r="AQ69" s="11">
        <f t="shared" si="299"/>
        <v>607200</v>
      </c>
      <c r="AR69" s="11">
        <f t="shared" si="299"/>
        <v>607200</v>
      </c>
      <c r="AS69" s="11">
        <f t="shared" si="299"/>
        <v>607200</v>
      </c>
      <c r="AT69" s="11">
        <f t="shared" si="299"/>
        <v>60720</v>
      </c>
      <c r="AU69" s="11">
        <f t="shared" si="299"/>
        <v>60720</v>
      </c>
      <c r="AV69" s="11">
        <f t="shared" si="299"/>
        <v>60720</v>
      </c>
      <c r="AW69" s="11">
        <f t="shared" si="299"/>
        <v>60720</v>
      </c>
      <c r="AX69" s="11">
        <f t="shared" si="299"/>
        <v>60720</v>
      </c>
      <c r="AY69" s="11">
        <f t="shared" si="299"/>
        <v>60720</v>
      </c>
      <c r="AZ69" s="11">
        <f>AN27-AZ27</f>
        <v>-546480</v>
      </c>
      <c r="BA69" s="11">
        <f t="shared" ref="BA69:BD72" si="300">AO27-BA27</f>
        <v>-546480</v>
      </c>
      <c r="BB69" s="11">
        <f t="shared" si="300"/>
        <v>-546480</v>
      </c>
      <c r="BC69" s="11">
        <f t="shared" si="300"/>
        <v>-546480</v>
      </c>
      <c r="BD69" s="11">
        <f t="shared" si="300"/>
        <v>-546480</v>
      </c>
    </row>
    <row r="70" spans="1:68" x14ac:dyDescent="0.25">
      <c r="B70" s="63" t="s">
        <v>151</v>
      </c>
      <c r="C70" s="64">
        <f t="shared" ref="C70:C72" si="301">C20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>
        <f t="shared" si="299"/>
        <v>220000.00000000003</v>
      </c>
      <c r="AO70" s="11">
        <f t="shared" si="299"/>
        <v>220000.00000000003</v>
      </c>
      <c r="AP70" s="11">
        <f t="shared" si="299"/>
        <v>220000.00000000003</v>
      </c>
      <c r="AQ70" s="11">
        <f t="shared" si="299"/>
        <v>220000.00000000003</v>
      </c>
      <c r="AR70" s="11">
        <f t="shared" si="299"/>
        <v>220000.00000000003</v>
      </c>
      <c r="AS70" s="11">
        <f t="shared" si="299"/>
        <v>220000.00000000003</v>
      </c>
      <c r="AT70" s="11">
        <f t="shared" si="299"/>
        <v>22000</v>
      </c>
      <c r="AU70" s="11">
        <f t="shared" si="299"/>
        <v>22000</v>
      </c>
      <c r="AV70" s="11">
        <f t="shared" si="299"/>
        <v>22000</v>
      </c>
      <c r="AW70" s="11">
        <f t="shared" si="299"/>
        <v>22000</v>
      </c>
      <c r="AX70" s="11">
        <f t="shared" si="299"/>
        <v>22000</v>
      </c>
      <c r="AY70" s="11">
        <f t="shared" si="299"/>
        <v>22000</v>
      </c>
      <c r="AZ70" s="11">
        <f t="shared" ref="AZ70:AZ72" si="302">AN28-AZ28</f>
        <v>-198000.00000000003</v>
      </c>
      <c r="BA70" s="11">
        <f t="shared" si="300"/>
        <v>-198000.00000000003</v>
      </c>
      <c r="BB70" s="11">
        <f t="shared" si="300"/>
        <v>-198000.00000000003</v>
      </c>
      <c r="BC70" s="11">
        <f t="shared" si="300"/>
        <v>-198000.00000000003</v>
      </c>
      <c r="BD70" s="11">
        <f t="shared" si="300"/>
        <v>-198000.00000000003</v>
      </c>
    </row>
    <row r="71" spans="1:68" x14ac:dyDescent="0.25">
      <c r="B71" s="63" t="s">
        <v>152</v>
      </c>
      <c r="C71" s="64">
        <f t="shared" si="301"/>
        <v>0.69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>
        <f t="shared" si="299"/>
        <v>44000.000000000007</v>
      </c>
      <c r="AO71" s="11">
        <f t="shared" si="299"/>
        <v>44000.000000000007</v>
      </c>
      <c r="AP71" s="11">
        <f t="shared" si="299"/>
        <v>44000.000000000007</v>
      </c>
      <c r="AQ71" s="11">
        <f t="shared" si="299"/>
        <v>44000.000000000007</v>
      </c>
      <c r="AR71" s="11">
        <f t="shared" si="299"/>
        <v>44000.000000000007</v>
      </c>
      <c r="AS71" s="11">
        <f t="shared" si="299"/>
        <v>44000.000000000007</v>
      </c>
      <c r="AT71" s="11">
        <f t="shared" si="299"/>
        <v>4400</v>
      </c>
      <c r="AU71" s="11">
        <f t="shared" si="299"/>
        <v>4400</v>
      </c>
      <c r="AV71" s="11">
        <f t="shared" si="299"/>
        <v>4400</v>
      </c>
      <c r="AW71" s="11">
        <f t="shared" si="299"/>
        <v>4400</v>
      </c>
      <c r="AX71" s="11">
        <f t="shared" si="299"/>
        <v>4400</v>
      </c>
      <c r="AY71" s="11">
        <f t="shared" si="299"/>
        <v>4400</v>
      </c>
      <c r="AZ71" s="11">
        <f t="shared" si="302"/>
        <v>-39600.000000000007</v>
      </c>
      <c r="BA71" s="11">
        <f t="shared" si="300"/>
        <v>-39600.000000000007</v>
      </c>
      <c r="BB71" s="11">
        <f t="shared" si="300"/>
        <v>-39600.000000000007</v>
      </c>
      <c r="BC71" s="11">
        <f t="shared" si="300"/>
        <v>-39600.000000000007</v>
      </c>
      <c r="BD71" s="11">
        <f t="shared" si="300"/>
        <v>-39600.000000000007</v>
      </c>
    </row>
    <row r="72" spans="1:68" x14ac:dyDescent="0.25">
      <c r="B72" s="63" t="s">
        <v>153</v>
      </c>
      <c r="C72" s="64">
        <f t="shared" si="301"/>
        <v>0.25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>
        <f t="shared" si="299"/>
        <v>8800.0000000000018</v>
      </c>
      <c r="AO72" s="11">
        <f t="shared" si="299"/>
        <v>8800.0000000000018</v>
      </c>
      <c r="AP72" s="11">
        <f t="shared" si="299"/>
        <v>8800.0000000000018</v>
      </c>
      <c r="AQ72" s="11">
        <f t="shared" si="299"/>
        <v>8800.0000000000018</v>
      </c>
      <c r="AR72" s="11">
        <f t="shared" si="299"/>
        <v>8800.0000000000018</v>
      </c>
      <c r="AS72" s="11">
        <f t="shared" si="299"/>
        <v>8800.0000000000018</v>
      </c>
      <c r="AT72" s="11">
        <f t="shared" si="299"/>
        <v>880.00000000000091</v>
      </c>
      <c r="AU72" s="11">
        <f t="shared" si="299"/>
        <v>880.00000000000091</v>
      </c>
      <c r="AV72" s="11">
        <f t="shared" si="299"/>
        <v>880.00000000000091</v>
      </c>
      <c r="AW72" s="11">
        <f t="shared" si="299"/>
        <v>880.00000000000091</v>
      </c>
      <c r="AX72" s="11">
        <f t="shared" si="299"/>
        <v>880.00000000000091</v>
      </c>
      <c r="AY72" s="11">
        <f t="shared" si="299"/>
        <v>880.00000000000091</v>
      </c>
      <c r="AZ72" s="11">
        <f t="shared" si="302"/>
        <v>-7920.0000000000009</v>
      </c>
      <c r="BA72" s="11">
        <f t="shared" si="300"/>
        <v>-7920.0000000000009</v>
      </c>
      <c r="BB72" s="11">
        <f t="shared" si="300"/>
        <v>-7920.0000000000009</v>
      </c>
      <c r="BC72" s="11">
        <f t="shared" si="300"/>
        <v>-7920.0000000000009</v>
      </c>
      <c r="BD72" s="11">
        <f t="shared" si="300"/>
        <v>-7920.0000000000009</v>
      </c>
    </row>
    <row r="73" spans="1:68" x14ac:dyDescent="0.25"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68" x14ac:dyDescent="0.25">
      <c r="A74" s="14" t="s">
        <v>180</v>
      </c>
      <c r="D74" s="11">
        <f t="shared" ref="D74:BC74" si="303">SUM(D75:D78)</f>
        <v>0</v>
      </c>
      <c r="E74" s="11">
        <f t="shared" si="303"/>
        <v>0</v>
      </c>
      <c r="F74" s="11">
        <f t="shared" si="303"/>
        <v>0</v>
      </c>
      <c r="G74" s="11">
        <f t="shared" si="303"/>
        <v>0</v>
      </c>
      <c r="H74" s="11">
        <f t="shared" si="303"/>
        <v>0</v>
      </c>
      <c r="I74" s="11">
        <f t="shared" si="303"/>
        <v>0</v>
      </c>
      <c r="J74" s="11">
        <f t="shared" si="303"/>
        <v>0</v>
      </c>
      <c r="K74" s="11">
        <f t="shared" si="303"/>
        <v>0</v>
      </c>
      <c r="L74" s="11">
        <f t="shared" si="303"/>
        <v>0</v>
      </c>
      <c r="M74" s="11">
        <f t="shared" si="303"/>
        <v>0</v>
      </c>
      <c r="N74" s="11">
        <f t="shared" si="303"/>
        <v>0</v>
      </c>
      <c r="O74" s="11">
        <f t="shared" si="303"/>
        <v>0</v>
      </c>
      <c r="P74" s="11">
        <f t="shared" si="303"/>
        <v>0</v>
      </c>
      <c r="Q74" s="11">
        <f t="shared" si="303"/>
        <v>0</v>
      </c>
      <c r="R74" s="11">
        <f t="shared" si="303"/>
        <v>0</v>
      </c>
      <c r="S74" s="11">
        <f t="shared" si="303"/>
        <v>0</v>
      </c>
      <c r="T74" s="11">
        <f t="shared" si="303"/>
        <v>0</v>
      </c>
      <c r="U74" s="11">
        <f t="shared" si="303"/>
        <v>0</v>
      </c>
      <c r="V74" s="11">
        <f t="shared" si="303"/>
        <v>0</v>
      </c>
      <c r="W74" s="11">
        <f t="shared" si="303"/>
        <v>0</v>
      </c>
      <c r="X74" s="11">
        <f t="shared" si="303"/>
        <v>0</v>
      </c>
      <c r="Y74" s="11">
        <f t="shared" si="303"/>
        <v>0</v>
      </c>
      <c r="Z74" s="11">
        <f t="shared" si="303"/>
        <v>0</v>
      </c>
      <c r="AA74" s="11">
        <f t="shared" si="303"/>
        <v>0</v>
      </c>
      <c r="AB74" s="11">
        <f t="shared" si="303"/>
        <v>0</v>
      </c>
      <c r="AC74" s="11">
        <f t="shared" si="303"/>
        <v>0</v>
      </c>
      <c r="AD74" s="11">
        <f t="shared" si="303"/>
        <v>0</v>
      </c>
      <c r="AE74" s="11">
        <f t="shared" si="303"/>
        <v>0</v>
      </c>
      <c r="AF74" s="11">
        <f t="shared" si="303"/>
        <v>0</v>
      </c>
      <c r="AG74" s="11">
        <f t="shared" si="303"/>
        <v>0</v>
      </c>
      <c r="AH74" s="11">
        <f t="shared" si="303"/>
        <v>0</v>
      </c>
      <c r="AI74" s="11">
        <f t="shared" si="303"/>
        <v>0</v>
      </c>
      <c r="AJ74" s="11">
        <f t="shared" si="303"/>
        <v>0</v>
      </c>
      <c r="AK74" s="11">
        <f t="shared" si="303"/>
        <v>0</v>
      </c>
      <c r="AL74" s="11">
        <f t="shared" si="303"/>
        <v>0</v>
      </c>
      <c r="AM74" s="11">
        <f t="shared" si="303"/>
        <v>0</v>
      </c>
      <c r="AN74" s="11">
        <f t="shared" si="303"/>
        <v>0</v>
      </c>
      <c r="AO74" s="11">
        <f t="shared" si="303"/>
        <v>0</v>
      </c>
      <c r="AP74" s="11">
        <f t="shared" si="303"/>
        <v>0</v>
      </c>
      <c r="AQ74" s="11">
        <f t="shared" si="303"/>
        <v>0</v>
      </c>
      <c r="AR74" s="11">
        <f t="shared" si="303"/>
        <v>0</v>
      </c>
      <c r="AS74" s="11">
        <f t="shared" si="303"/>
        <v>0</v>
      </c>
      <c r="AT74" s="11">
        <f t="shared" si="303"/>
        <v>0</v>
      </c>
      <c r="AU74" s="11">
        <f t="shared" si="303"/>
        <v>0</v>
      </c>
      <c r="AV74" s="11">
        <f t="shared" si="303"/>
        <v>0</v>
      </c>
      <c r="AW74" s="11">
        <f t="shared" si="303"/>
        <v>0</v>
      </c>
      <c r="AX74" s="11">
        <f t="shared" si="303"/>
        <v>0</v>
      </c>
      <c r="AY74" s="11">
        <f t="shared" si="303"/>
        <v>0</v>
      </c>
      <c r="AZ74" s="11">
        <f t="shared" si="303"/>
        <v>880000</v>
      </c>
      <c r="BA74" s="11">
        <f t="shared" si="303"/>
        <v>880000</v>
      </c>
      <c r="BB74" s="11">
        <f t="shared" si="303"/>
        <v>880000</v>
      </c>
      <c r="BC74" s="11">
        <f t="shared" si="303"/>
        <v>880000</v>
      </c>
      <c r="BD74" s="11">
        <f>SUM(BD75:BD78)</f>
        <v>880000</v>
      </c>
    </row>
    <row r="75" spans="1:68" x14ac:dyDescent="0.25">
      <c r="B75" s="63" t="s">
        <v>150</v>
      </c>
      <c r="C75" s="64">
        <f>C25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AN7-AZ33</f>
        <v>607200</v>
      </c>
      <c r="BA75" s="11">
        <f t="shared" ref="BA75:BD78" si="304">AO7-BA33</f>
        <v>607200</v>
      </c>
      <c r="BB75" s="11">
        <f t="shared" si="304"/>
        <v>607200</v>
      </c>
      <c r="BC75" s="11">
        <f t="shared" si="304"/>
        <v>607200</v>
      </c>
      <c r="BD75" s="11">
        <f t="shared" si="304"/>
        <v>607200</v>
      </c>
    </row>
    <row r="76" spans="1:68" x14ac:dyDescent="0.25">
      <c r="B76" s="63" t="s">
        <v>151</v>
      </c>
      <c r="C76" s="64">
        <f t="shared" ref="C76:C78" si="305">C26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 t="shared" ref="AZ76:AZ78" si="306">AN8-AZ34</f>
        <v>220000.00000000003</v>
      </c>
      <c r="BA76" s="11">
        <f t="shared" si="304"/>
        <v>220000.00000000003</v>
      </c>
      <c r="BB76" s="11">
        <f t="shared" si="304"/>
        <v>220000.00000000003</v>
      </c>
      <c r="BC76" s="11">
        <f t="shared" si="304"/>
        <v>220000.00000000003</v>
      </c>
      <c r="BD76" s="11">
        <f t="shared" si="304"/>
        <v>220000.00000000003</v>
      </c>
    </row>
    <row r="77" spans="1:68" x14ac:dyDescent="0.25">
      <c r="B77" s="63" t="s">
        <v>152</v>
      </c>
      <c r="C77" s="64">
        <f t="shared" si="305"/>
        <v>0.69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>
        <f t="shared" si="306"/>
        <v>44000.000000000007</v>
      </c>
      <c r="BA77" s="11">
        <f t="shared" si="304"/>
        <v>44000.000000000007</v>
      </c>
      <c r="BB77" s="11">
        <f t="shared" si="304"/>
        <v>44000.000000000007</v>
      </c>
      <c r="BC77" s="11">
        <f t="shared" si="304"/>
        <v>44000.000000000007</v>
      </c>
      <c r="BD77" s="11">
        <f t="shared" si="304"/>
        <v>44000.000000000007</v>
      </c>
    </row>
    <row r="78" spans="1:68" x14ac:dyDescent="0.25">
      <c r="B78" s="63" t="s">
        <v>153</v>
      </c>
      <c r="C78" s="64">
        <f t="shared" si="305"/>
        <v>0.25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>
        <f t="shared" si="306"/>
        <v>8800.0000000000018</v>
      </c>
      <c r="BA78" s="11">
        <f t="shared" si="304"/>
        <v>8800.0000000000018</v>
      </c>
      <c r="BB78" s="11">
        <f t="shared" si="304"/>
        <v>8800.0000000000018</v>
      </c>
      <c r="BC78" s="11">
        <f t="shared" si="304"/>
        <v>8800.0000000000018</v>
      </c>
      <c r="BD78" s="11">
        <f t="shared" si="304"/>
        <v>8800.0000000000018</v>
      </c>
    </row>
    <row r="79" spans="1:68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68" x14ac:dyDescent="0.25">
      <c r="A80" s="14" t="s">
        <v>183</v>
      </c>
      <c r="D80" s="11">
        <f t="shared" ref="D80:BC80" si="307">SUM(D81:D84)</f>
        <v>1</v>
      </c>
      <c r="E80" s="11">
        <f t="shared" si="307"/>
        <v>1</v>
      </c>
      <c r="F80" s="11">
        <f t="shared" si="307"/>
        <v>1</v>
      </c>
      <c r="G80" s="11">
        <f t="shared" si="307"/>
        <v>1</v>
      </c>
      <c r="H80" s="11">
        <f t="shared" si="307"/>
        <v>1</v>
      </c>
      <c r="I80" s="11">
        <f t="shared" si="307"/>
        <v>1</v>
      </c>
      <c r="J80" s="11">
        <f t="shared" si="307"/>
        <v>4401</v>
      </c>
      <c r="K80" s="11">
        <f t="shared" si="307"/>
        <v>26400.999999999996</v>
      </c>
      <c r="L80" s="11">
        <f t="shared" si="307"/>
        <v>114400.99999999999</v>
      </c>
      <c r="M80" s="11">
        <f t="shared" si="307"/>
        <v>334401</v>
      </c>
      <c r="N80" s="11">
        <f t="shared" si="307"/>
        <v>774401</v>
      </c>
      <c r="O80" s="11">
        <f t="shared" si="307"/>
        <v>1434401</v>
      </c>
      <c r="P80" s="11">
        <f t="shared" si="307"/>
        <v>2314400.9999999995</v>
      </c>
      <c r="Q80" s="11">
        <f t="shared" si="307"/>
        <v>3194400.9999999995</v>
      </c>
      <c r="R80" s="11">
        <f t="shared" si="307"/>
        <v>4074400.9999999995</v>
      </c>
      <c r="S80" s="11">
        <f t="shared" si="307"/>
        <v>4954400.9999999991</v>
      </c>
      <c r="T80" s="11">
        <f t="shared" si="307"/>
        <v>5834400.9999999991</v>
      </c>
      <c r="U80" s="11">
        <f t="shared" si="307"/>
        <v>6714400.9999999991</v>
      </c>
      <c r="V80" s="11">
        <f t="shared" si="307"/>
        <v>7593961</v>
      </c>
      <c r="W80" s="11">
        <f t="shared" si="307"/>
        <v>8471761</v>
      </c>
      <c r="X80" s="11">
        <f t="shared" si="307"/>
        <v>9342961</v>
      </c>
      <c r="Y80" s="11">
        <f t="shared" si="307"/>
        <v>10200961</v>
      </c>
      <c r="Z80" s="11">
        <f t="shared" si="307"/>
        <v>11036961</v>
      </c>
      <c r="AA80" s="11">
        <f t="shared" si="307"/>
        <v>11850961</v>
      </c>
      <c r="AB80" s="11">
        <f t="shared" si="307"/>
        <v>12642961</v>
      </c>
      <c r="AC80" s="11">
        <f t="shared" si="307"/>
        <v>13434961</v>
      </c>
      <c r="AD80" s="11">
        <f t="shared" si="307"/>
        <v>14226961</v>
      </c>
      <c r="AE80" s="11">
        <f t="shared" si="307"/>
        <v>15018961</v>
      </c>
      <c r="AF80" s="11">
        <f t="shared" si="307"/>
        <v>15810961</v>
      </c>
      <c r="AG80" s="11">
        <f t="shared" si="307"/>
        <v>16602961</v>
      </c>
      <c r="AH80" s="11">
        <f t="shared" si="307"/>
        <v>17394565</v>
      </c>
      <c r="AI80" s="11">
        <f t="shared" si="307"/>
        <v>18184585</v>
      </c>
      <c r="AJ80" s="11">
        <f t="shared" si="307"/>
        <v>18968665</v>
      </c>
      <c r="AK80" s="11">
        <f t="shared" si="307"/>
        <v>19740865</v>
      </c>
      <c r="AL80" s="11">
        <f t="shared" si="307"/>
        <v>20493265</v>
      </c>
      <c r="AM80" s="11">
        <f t="shared" si="307"/>
        <v>21225865</v>
      </c>
      <c r="AN80" s="11">
        <f t="shared" si="307"/>
        <v>21938665</v>
      </c>
      <c r="AO80" s="11">
        <f t="shared" si="307"/>
        <v>22651465</v>
      </c>
      <c r="AP80" s="11">
        <f t="shared" si="307"/>
        <v>23364265</v>
      </c>
      <c r="AQ80" s="11">
        <f t="shared" si="307"/>
        <v>24077065</v>
      </c>
      <c r="AR80" s="11">
        <f t="shared" si="307"/>
        <v>24789865</v>
      </c>
      <c r="AS80" s="11">
        <f t="shared" si="307"/>
        <v>25502665</v>
      </c>
      <c r="AT80" s="11">
        <f t="shared" si="307"/>
        <v>26215108.599999998</v>
      </c>
      <c r="AU80" s="11">
        <f t="shared" si="307"/>
        <v>26926126.599999998</v>
      </c>
      <c r="AV80" s="11">
        <f t="shared" si="307"/>
        <v>27631798.600000001</v>
      </c>
      <c r="AW80" s="11">
        <f t="shared" si="307"/>
        <v>28326778.600000001</v>
      </c>
      <c r="AX80" s="11">
        <f t="shared" si="307"/>
        <v>29003938.600000001</v>
      </c>
      <c r="AY80" s="11">
        <f t="shared" si="307"/>
        <v>29663278.600000001</v>
      </c>
      <c r="AZ80" s="11">
        <f t="shared" si="307"/>
        <v>30304798.600000001</v>
      </c>
      <c r="BA80" s="11">
        <f t="shared" si="307"/>
        <v>30946318.600000005</v>
      </c>
      <c r="BB80" s="11">
        <f t="shared" si="307"/>
        <v>31587838.600000001</v>
      </c>
      <c r="BC80" s="11">
        <f t="shared" si="307"/>
        <v>32229358.600000005</v>
      </c>
      <c r="BD80" s="11">
        <f>SUM(BD81:BD84)</f>
        <v>32870878.600000001</v>
      </c>
    </row>
    <row r="81" spans="1:56" x14ac:dyDescent="0.25">
      <c r="A81"/>
      <c r="B81" s="63" t="s">
        <v>150</v>
      </c>
      <c r="C81" s="64">
        <f>C7</f>
        <v>0.69</v>
      </c>
      <c r="D81" s="11">
        <f>C81+D7-D57-D63-D69-D75</f>
        <v>0.69</v>
      </c>
      <c r="E81" s="11">
        <f>D81+E7-E57-E63-E69-E75</f>
        <v>0.69</v>
      </c>
      <c r="F81" s="11">
        <f t="shared" ref="F81:S84" si="308">E81+F7-F57-F63-F69-F75</f>
        <v>0.69</v>
      </c>
      <c r="G81" s="11">
        <f t="shared" si="308"/>
        <v>0.69</v>
      </c>
      <c r="H81" s="11">
        <f t="shared" si="308"/>
        <v>0.69</v>
      </c>
      <c r="I81" s="11">
        <f t="shared" si="308"/>
        <v>0.69</v>
      </c>
      <c r="J81" s="11">
        <f t="shared" si="308"/>
        <v>3036.6899999999996</v>
      </c>
      <c r="K81" s="11">
        <f t="shared" si="308"/>
        <v>18216.689999999999</v>
      </c>
      <c r="L81" s="11">
        <f t="shared" si="308"/>
        <v>78936.689999999988</v>
      </c>
      <c r="M81" s="11">
        <f t="shared" si="308"/>
        <v>230736.69</v>
      </c>
      <c r="N81" s="11">
        <f t="shared" si="308"/>
        <v>534336.68999999994</v>
      </c>
      <c r="O81" s="11">
        <f t="shared" si="308"/>
        <v>989736.69</v>
      </c>
      <c r="P81" s="11">
        <f t="shared" si="308"/>
        <v>1596936.69</v>
      </c>
      <c r="Q81" s="11">
        <f t="shared" si="308"/>
        <v>2204136.69</v>
      </c>
      <c r="R81" s="11">
        <f t="shared" si="308"/>
        <v>2811336.69</v>
      </c>
      <c r="S81" s="11">
        <f>R81+S7-S57-S63-S69-S75</f>
        <v>3418536.69</v>
      </c>
      <c r="T81" s="11">
        <f t="shared" ref="T81:BB84" si="309">S81+T7-T57-T63-T69-T75</f>
        <v>4025736.69</v>
      </c>
      <c r="U81" s="11">
        <f t="shared" si="309"/>
        <v>4632936.6899999995</v>
      </c>
      <c r="V81" s="11">
        <f t="shared" si="309"/>
        <v>5239833.09</v>
      </c>
      <c r="W81" s="11">
        <f t="shared" si="309"/>
        <v>5845515.0899999999</v>
      </c>
      <c r="X81" s="11">
        <f t="shared" si="309"/>
        <v>6446643.0899999999</v>
      </c>
      <c r="Y81" s="11">
        <f t="shared" si="309"/>
        <v>7038663.0899999999</v>
      </c>
      <c r="Z81" s="11">
        <f t="shared" si="309"/>
        <v>7615503.0899999999</v>
      </c>
      <c r="AA81" s="11">
        <f t="shared" si="309"/>
        <v>8177163.0899999999</v>
      </c>
      <c r="AB81" s="11">
        <f t="shared" si="309"/>
        <v>8723643.0899999999</v>
      </c>
      <c r="AC81" s="11">
        <f t="shared" si="309"/>
        <v>9270123.0899999999</v>
      </c>
      <c r="AD81" s="11">
        <f t="shared" si="309"/>
        <v>9816603.0899999999</v>
      </c>
      <c r="AE81" s="11">
        <f t="shared" si="309"/>
        <v>10363083.09</v>
      </c>
      <c r="AF81" s="11">
        <f t="shared" si="309"/>
        <v>10909563.09</v>
      </c>
      <c r="AG81" s="11">
        <f t="shared" si="309"/>
        <v>11456043.09</v>
      </c>
      <c r="AH81" s="11">
        <f t="shared" si="309"/>
        <v>12002249.85</v>
      </c>
      <c r="AI81" s="11">
        <f t="shared" si="309"/>
        <v>12547363.65</v>
      </c>
      <c r="AJ81" s="11">
        <f t="shared" si="309"/>
        <v>13088378.85</v>
      </c>
      <c r="AK81" s="11">
        <f t="shared" si="309"/>
        <v>13621196.85</v>
      </c>
      <c r="AL81" s="11">
        <f t="shared" si="309"/>
        <v>14140352.85</v>
      </c>
      <c r="AM81" s="11">
        <f t="shared" si="309"/>
        <v>14645846.85</v>
      </c>
      <c r="AN81" s="11">
        <f t="shared" si="309"/>
        <v>15137678.85</v>
      </c>
      <c r="AO81" s="11">
        <f t="shared" si="309"/>
        <v>15629510.85</v>
      </c>
      <c r="AP81" s="11">
        <f t="shared" si="309"/>
        <v>16121342.85</v>
      </c>
      <c r="AQ81" s="11">
        <f t="shared" si="309"/>
        <v>16613174.850000001</v>
      </c>
      <c r="AR81" s="11">
        <f t="shared" si="309"/>
        <v>17105006.850000001</v>
      </c>
      <c r="AS81" s="11">
        <f t="shared" si="309"/>
        <v>17596838.850000001</v>
      </c>
      <c r="AT81" s="11">
        <f t="shared" si="309"/>
        <v>18088424.934</v>
      </c>
      <c r="AU81" s="11">
        <f t="shared" si="309"/>
        <v>18579027.354000002</v>
      </c>
      <c r="AV81" s="11">
        <f t="shared" si="309"/>
        <v>19065941.034000002</v>
      </c>
      <c r="AW81" s="11">
        <f t="shared" si="309"/>
        <v>19545477.234000001</v>
      </c>
      <c r="AX81" s="11">
        <f t="shared" si="309"/>
        <v>20012717.634</v>
      </c>
      <c r="AY81" s="11">
        <f t="shared" si="309"/>
        <v>20467662.234000001</v>
      </c>
      <c r="AZ81" s="11">
        <f t="shared" si="309"/>
        <v>20910311.034000002</v>
      </c>
      <c r="BA81" s="11">
        <f t="shared" si="309"/>
        <v>21352959.834000003</v>
      </c>
      <c r="BB81" s="11">
        <f t="shared" si="309"/>
        <v>21795608.634000003</v>
      </c>
      <c r="BC81" s="11">
        <f>BB81+BC7-BC57-BC63-BC69-BC75</f>
        <v>22238257.434000004</v>
      </c>
      <c r="BD81" s="11">
        <f>BC81+BD7-BD57-BD63-BD69-BD75</f>
        <v>22680906.234000005</v>
      </c>
    </row>
    <row r="82" spans="1:56" x14ac:dyDescent="0.25">
      <c r="A82"/>
      <c r="B82" s="63" t="s">
        <v>151</v>
      </c>
      <c r="C82" s="64">
        <f>C8</f>
        <v>0.25</v>
      </c>
      <c r="D82" s="11">
        <f t="shared" ref="D82:E84" si="310">C82+D8-D58-D64-D70-D76</f>
        <v>0.25</v>
      </c>
      <c r="E82" s="11">
        <f t="shared" si="310"/>
        <v>0.25</v>
      </c>
      <c r="F82" s="11">
        <f t="shared" si="308"/>
        <v>0.25</v>
      </c>
      <c r="G82" s="11">
        <f t="shared" si="308"/>
        <v>0.25</v>
      </c>
      <c r="H82" s="11">
        <f t="shared" si="308"/>
        <v>0.25</v>
      </c>
      <c r="I82" s="11">
        <f t="shared" si="308"/>
        <v>0.25</v>
      </c>
      <c r="J82" s="11">
        <f t="shared" si="308"/>
        <v>1100.25</v>
      </c>
      <c r="K82" s="11">
        <f t="shared" si="308"/>
        <v>6600.25</v>
      </c>
      <c r="L82" s="11">
        <f t="shared" si="308"/>
        <v>28600.25</v>
      </c>
      <c r="M82" s="11">
        <f t="shared" si="308"/>
        <v>83600.25</v>
      </c>
      <c r="N82" s="11">
        <f t="shared" si="308"/>
        <v>193600.25</v>
      </c>
      <c r="O82" s="11">
        <f t="shared" si="308"/>
        <v>358600.25</v>
      </c>
      <c r="P82" s="11">
        <f t="shared" si="308"/>
        <v>578600.25</v>
      </c>
      <c r="Q82" s="11">
        <f t="shared" si="308"/>
        <v>798600.25</v>
      </c>
      <c r="R82" s="11">
        <f t="shared" si="308"/>
        <v>1018600.25</v>
      </c>
      <c r="S82" s="11">
        <f t="shared" si="308"/>
        <v>1238600.25</v>
      </c>
      <c r="T82" s="11">
        <f t="shared" si="309"/>
        <v>1458600.25</v>
      </c>
      <c r="U82" s="11">
        <f t="shared" si="309"/>
        <v>1678600.25</v>
      </c>
      <c r="V82" s="11">
        <f t="shared" si="309"/>
        <v>1898490.25</v>
      </c>
      <c r="W82" s="11">
        <f t="shared" si="309"/>
        <v>2117940.25</v>
      </c>
      <c r="X82" s="11">
        <f t="shared" si="309"/>
        <v>2335740.25</v>
      </c>
      <c r="Y82" s="11">
        <f t="shared" si="309"/>
        <v>2550240.25</v>
      </c>
      <c r="Z82" s="11">
        <f t="shared" si="309"/>
        <v>2759240.25</v>
      </c>
      <c r="AA82" s="11">
        <f t="shared" si="309"/>
        <v>2962740.25</v>
      </c>
      <c r="AB82" s="11">
        <f t="shared" si="309"/>
        <v>3160740.25</v>
      </c>
      <c r="AC82" s="11">
        <f t="shared" si="309"/>
        <v>3358740.25</v>
      </c>
      <c r="AD82" s="11">
        <f t="shared" si="309"/>
        <v>3556740.25</v>
      </c>
      <c r="AE82" s="11">
        <f t="shared" si="309"/>
        <v>3754740.25</v>
      </c>
      <c r="AF82" s="11">
        <f t="shared" si="309"/>
        <v>3952740.25</v>
      </c>
      <c r="AG82" s="11">
        <f t="shared" si="309"/>
        <v>4150740.25</v>
      </c>
      <c r="AH82" s="11">
        <f t="shared" si="309"/>
        <v>4348641.25</v>
      </c>
      <c r="AI82" s="11">
        <f t="shared" si="309"/>
        <v>4546146.25</v>
      </c>
      <c r="AJ82" s="11">
        <f t="shared" si="309"/>
        <v>4742166.25</v>
      </c>
      <c r="AK82" s="11">
        <f t="shared" si="309"/>
        <v>4935216.25</v>
      </c>
      <c r="AL82" s="11">
        <f t="shared" si="309"/>
        <v>5123316.25</v>
      </c>
      <c r="AM82" s="11">
        <f t="shared" si="309"/>
        <v>5306466.25</v>
      </c>
      <c r="AN82" s="11">
        <f t="shared" si="309"/>
        <v>5484666.25</v>
      </c>
      <c r="AO82" s="11">
        <f t="shared" si="309"/>
        <v>5662866.25</v>
      </c>
      <c r="AP82" s="11">
        <f t="shared" si="309"/>
        <v>5841066.25</v>
      </c>
      <c r="AQ82" s="11">
        <f t="shared" si="309"/>
        <v>6019266.25</v>
      </c>
      <c r="AR82" s="11">
        <f t="shared" si="309"/>
        <v>6197466.25</v>
      </c>
      <c r="AS82" s="11">
        <f t="shared" si="309"/>
        <v>6375666.25</v>
      </c>
      <c r="AT82" s="11">
        <f t="shared" si="309"/>
        <v>6553777.1500000004</v>
      </c>
      <c r="AU82" s="11">
        <f t="shared" si="309"/>
        <v>6731531.6500000004</v>
      </c>
      <c r="AV82" s="11">
        <f t="shared" si="309"/>
        <v>6907949.6500000004</v>
      </c>
      <c r="AW82" s="11">
        <f t="shared" si="309"/>
        <v>7081694.6500000004</v>
      </c>
      <c r="AX82" s="11">
        <f t="shared" si="309"/>
        <v>7250984.6500000004</v>
      </c>
      <c r="AY82" s="11">
        <f t="shared" si="309"/>
        <v>7415819.6500000004</v>
      </c>
      <c r="AZ82" s="11">
        <f t="shared" si="309"/>
        <v>7576199.6500000004</v>
      </c>
      <c r="BA82" s="11">
        <f t="shared" si="309"/>
        <v>7736579.6500000004</v>
      </c>
      <c r="BB82" s="11">
        <f t="shared" si="309"/>
        <v>7896959.6500000004</v>
      </c>
      <c r="BC82" s="11">
        <f t="shared" ref="BC82:BD84" si="311">BB82+BC8-BC58-BC64-BC70-BC76</f>
        <v>8057339.6500000004</v>
      </c>
      <c r="BD82" s="11">
        <f t="shared" si="311"/>
        <v>8217719.6500000004</v>
      </c>
    </row>
    <row r="83" spans="1:56" x14ac:dyDescent="0.25">
      <c r="A83"/>
      <c r="B83" s="63" t="s">
        <v>152</v>
      </c>
      <c r="C83" s="64">
        <f>C9</f>
        <v>0.05</v>
      </c>
      <c r="D83" s="11">
        <f t="shared" si="310"/>
        <v>0.05</v>
      </c>
      <c r="E83" s="11">
        <f t="shared" si="310"/>
        <v>0.05</v>
      </c>
      <c r="F83" s="11">
        <f t="shared" si="308"/>
        <v>0.05</v>
      </c>
      <c r="G83" s="11">
        <f t="shared" si="308"/>
        <v>0.05</v>
      </c>
      <c r="H83" s="11">
        <f t="shared" si="308"/>
        <v>0.05</v>
      </c>
      <c r="I83" s="11">
        <f t="shared" si="308"/>
        <v>0.05</v>
      </c>
      <c r="J83" s="11">
        <f t="shared" si="308"/>
        <v>220.05</v>
      </c>
      <c r="K83" s="11">
        <f t="shared" si="308"/>
        <v>1320.05</v>
      </c>
      <c r="L83" s="11">
        <f t="shared" si="308"/>
        <v>5720.05</v>
      </c>
      <c r="M83" s="11">
        <f t="shared" si="308"/>
        <v>16720.050000000003</v>
      </c>
      <c r="N83" s="11">
        <f t="shared" si="308"/>
        <v>38720.050000000003</v>
      </c>
      <c r="O83" s="11">
        <f t="shared" si="308"/>
        <v>71720.05</v>
      </c>
      <c r="P83" s="11">
        <f t="shared" si="308"/>
        <v>115720.05000000002</v>
      </c>
      <c r="Q83" s="11">
        <f t="shared" si="308"/>
        <v>159720.05000000002</v>
      </c>
      <c r="R83" s="11">
        <f t="shared" si="308"/>
        <v>203720.05000000002</v>
      </c>
      <c r="S83" s="11">
        <f t="shared" si="308"/>
        <v>247720.05000000002</v>
      </c>
      <c r="T83" s="11">
        <f t="shared" si="309"/>
        <v>291720.05000000005</v>
      </c>
      <c r="U83" s="11">
        <f t="shared" si="309"/>
        <v>335720.05000000005</v>
      </c>
      <c r="V83" s="11">
        <f t="shared" si="309"/>
        <v>379698.05000000005</v>
      </c>
      <c r="W83" s="11">
        <f t="shared" si="309"/>
        <v>423588.05000000005</v>
      </c>
      <c r="X83" s="11">
        <f t="shared" si="309"/>
        <v>467148.05000000005</v>
      </c>
      <c r="Y83" s="11">
        <f t="shared" si="309"/>
        <v>510048.05000000005</v>
      </c>
      <c r="Z83" s="11">
        <f t="shared" si="309"/>
        <v>551848.05000000005</v>
      </c>
      <c r="AA83" s="11">
        <f t="shared" si="309"/>
        <v>592548.05000000005</v>
      </c>
      <c r="AB83" s="11">
        <f t="shared" si="309"/>
        <v>632148.05000000005</v>
      </c>
      <c r="AC83" s="11">
        <f t="shared" si="309"/>
        <v>671748.05</v>
      </c>
      <c r="AD83" s="11">
        <f t="shared" si="309"/>
        <v>711348.05</v>
      </c>
      <c r="AE83" s="11">
        <f t="shared" si="309"/>
        <v>750948.05</v>
      </c>
      <c r="AF83" s="11">
        <f t="shared" si="309"/>
        <v>790548.05</v>
      </c>
      <c r="AG83" s="11">
        <f t="shared" si="309"/>
        <v>830148.05</v>
      </c>
      <c r="AH83" s="11">
        <f t="shared" si="309"/>
        <v>869728.25</v>
      </c>
      <c r="AI83" s="11">
        <f t="shared" si="309"/>
        <v>909229.25</v>
      </c>
      <c r="AJ83" s="11">
        <f t="shared" si="309"/>
        <v>948433.25</v>
      </c>
      <c r="AK83" s="11">
        <f t="shared" si="309"/>
        <v>987043.25</v>
      </c>
      <c r="AL83" s="11">
        <f t="shared" si="309"/>
        <v>1024663.25</v>
      </c>
      <c r="AM83" s="11">
        <f t="shared" si="309"/>
        <v>1061293.25</v>
      </c>
      <c r="AN83" s="11">
        <f t="shared" si="309"/>
        <v>1096933.25</v>
      </c>
      <c r="AO83" s="11">
        <f t="shared" si="309"/>
        <v>1132573.25</v>
      </c>
      <c r="AP83" s="11">
        <f t="shared" si="309"/>
        <v>1168213.25</v>
      </c>
      <c r="AQ83" s="11">
        <f t="shared" si="309"/>
        <v>1203853.25</v>
      </c>
      <c r="AR83" s="11">
        <f t="shared" si="309"/>
        <v>1239493.25</v>
      </c>
      <c r="AS83" s="11">
        <f t="shared" si="309"/>
        <v>1275133.25</v>
      </c>
      <c r="AT83" s="11">
        <f t="shared" si="309"/>
        <v>1310755.43</v>
      </c>
      <c r="AU83" s="11">
        <f t="shared" si="309"/>
        <v>1346306.3299999998</v>
      </c>
      <c r="AV83" s="11">
        <f t="shared" si="309"/>
        <v>1381589.93</v>
      </c>
      <c r="AW83" s="11">
        <f t="shared" si="309"/>
        <v>1416338.93</v>
      </c>
      <c r="AX83" s="11">
        <f t="shared" si="309"/>
        <v>1450196.93</v>
      </c>
      <c r="AY83" s="11">
        <f t="shared" si="309"/>
        <v>1483163.93</v>
      </c>
      <c r="AZ83" s="11">
        <f t="shared" si="309"/>
        <v>1515239.93</v>
      </c>
      <c r="BA83" s="11">
        <f t="shared" si="309"/>
        <v>1547315.93</v>
      </c>
      <c r="BB83" s="11">
        <f t="shared" si="309"/>
        <v>1579391.93</v>
      </c>
      <c r="BC83" s="11">
        <f t="shared" si="311"/>
        <v>1611467.93</v>
      </c>
      <c r="BD83" s="11">
        <f t="shared" si="311"/>
        <v>1643543.93</v>
      </c>
    </row>
    <row r="84" spans="1:56" x14ac:dyDescent="0.25">
      <c r="A84"/>
      <c r="B84" s="63" t="s">
        <v>153</v>
      </c>
      <c r="C84" s="64">
        <f>C10</f>
        <v>0.01</v>
      </c>
      <c r="D84" s="11">
        <f t="shared" si="310"/>
        <v>0.01</v>
      </c>
      <c r="E84" s="11">
        <f t="shared" si="310"/>
        <v>0.01</v>
      </c>
      <c r="F84" s="11">
        <f t="shared" si="308"/>
        <v>0.01</v>
      </c>
      <c r="G84" s="11">
        <f t="shared" si="308"/>
        <v>0.01</v>
      </c>
      <c r="H84" s="11">
        <f t="shared" si="308"/>
        <v>0.01</v>
      </c>
      <c r="I84" s="11">
        <f t="shared" si="308"/>
        <v>0.01</v>
      </c>
      <c r="J84" s="11">
        <f t="shared" si="308"/>
        <v>44.01</v>
      </c>
      <c r="K84" s="11">
        <f t="shared" si="308"/>
        <v>264.01</v>
      </c>
      <c r="L84" s="11">
        <f t="shared" si="308"/>
        <v>1144.01</v>
      </c>
      <c r="M84" s="11">
        <f t="shared" si="308"/>
        <v>3344.01</v>
      </c>
      <c r="N84" s="11">
        <f t="shared" si="308"/>
        <v>7744.0100000000011</v>
      </c>
      <c r="O84" s="11">
        <f t="shared" si="308"/>
        <v>14344.010000000002</v>
      </c>
      <c r="P84" s="11">
        <f t="shared" si="308"/>
        <v>23144.010000000002</v>
      </c>
      <c r="Q84" s="11">
        <f t="shared" si="308"/>
        <v>31944.010000000002</v>
      </c>
      <c r="R84" s="11">
        <f t="shared" si="308"/>
        <v>40744.01</v>
      </c>
      <c r="S84" s="11">
        <f t="shared" si="308"/>
        <v>49544.01</v>
      </c>
      <c r="T84" s="11">
        <f t="shared" si="309"/>
        <v>58344.01</v>
      </c>
      <c r="U84" s="11">
        <f t="shared" si="309"/>
        <v>67144.010000000009</v>
      </c>
      <c r="V84" s="11">
        <f t="shared" si="309"/>
        <v>75939.610000000015</v>
      </c>
      <c r="W84" s="11">
        <f t="shared" si="309"/>
        <v>84717.610000000015</v>
      </c>
      <c r="X84" s="11">
        <f t="shared" si="309"/>
        <v>93429.610000000015</v>
      </c>
      <c r="Y84" s="11">
        <f t="shared" si="309"/>
        <v>102009.61000000002</v>
      </c>
      <c r="Z84" s="11">
        <f t="shared" si="309"/>
        <v>110369.61000000002</v>
      </c>
      <c r="AA84" s="11">
        <f t="shared" si="309"/>
        <v>118509.61000000002</v>
      </c>
      <c r="AB84" s="11">
        <f t="shared" si="309"/>
        <v>126429.61000000002</v>
      </c>
      <c r="AC84" s="11">
        <f t="shared" si="309"/>
        <v>134349.61000000002</v>
      </c>
      <c r="AD84" s="11">
        <f t="shared" si="309"/>
        <v>142269.61000000002</v>
      </c>
      <c r="AE84" s="11">
        <f t="shared" si="309"/>
        <v>150189.61000000002</v>
      </c>
      <c r="AF84" s="11">
        <f t="shared" si="309"/>
        <v>158109.61000000002</v>
      </c>
      <c r="AG84" s="11">
        <f t="shared" si="309"/>
        <v>166029.61000000002</v>
      </c>
      <c r="AH84" s="11">
        <f t="shared" si="309"/>
        <v>173945.65000000002</v>
      </c>
      <c r="AI84" s="11">
        <f t="shared" si="309"/>
        <v>181845.85000000003</v>
      </c>
      <c r="AJ84" s="11">
        <f t="shared" si="309"/>
        <v>189686.65000000002</v>
      </c>
      <c r="AK84" s="11">
        <f t="shared" si="309"/>
        <v>197408.65000000002</v>
      </c>
      <c r="AL84" s="11">
        <f t="shared" si="309"/>
        <v>204932.65000000002</v>
      </c>
      <c r="AM84" s="11">
        <f t="shared" si="309"/>
        <v>212258.65000000002</v>
      </c>
      <c r="AN84" s="11">
        <f t="shared" si="309"/>
        <v>219386.65000000002</v>
      </c>
      <c r="AO84" s="11">
        <f t="shared" si="309"/>
        <v>226514.65000000002</v>
      </c>
      <c r="AP84" s="11">
        <f t="shared" si="309"/>
        <v>233642.65000000002</v>
      </c>
      <c r="AQ84" s="11">
        <f t="shared" si="309"/>
        <v>240770.65000000002</v>
      </c>
      <c r="AR84" s="11">
        <f t="shared" si="309"/>
        <v>247898.65000000002</v>
      </c>
      <c r="AS84" s="11">
        <f t="shared" si="309"/>
        <v>255026.65000000002</v>
      </c>
      <c r="AT84" s="11">
        <f t="shared" si="309"/>
        <v>262151.08600000001</v>
      </c>
      <c r="AU84" s="11">
        <f t="shared" si="309"/>
        <v>269261.266</v>
      </c>
      <c r="AV84" s="11">
        <f t="shared" si="309"/>
        <v>276317.98599999998</v>
      </c>
      <c r="AW84" s="11">
        <f t="shared" si="309"/>
        <v>283267.78599999996</v>
      </c>
      <c r="AX84" s="11">
        <f t="shared" si="309"/>
        <v>290039.38599999994</v>
      </c>
      <c r="AY84" s="11">
        <f t="shared" si="309"/>
        <v>296632.78599999996</v>
      </c>
      <c r="AZ84" s="11">
        <f t="shared" si="309"/>
        <v>303047.98599999998</v>
      </c>
      <c r="BA84" s="11">
        <f t="shared" si="309"/>
        <v>309463.18599999999</v>
      </c>
      <c r="BB84" s="11">
        <f t="shared" si="309"/>
        <v>315878.386</v>
      </c>
      <c r="BC84" s="11">
        <f t="shared" si="311"/>
        <v>322293.58600000001</v>
      </c>
      <c r="BD84" s="11">
        <f t="shared" si="311"/>
        <v>328708.78600000002</v>
      </c>
    </row>
    <row r="86" spans="1:56" x14ac:dyDescent="0.25">
      <c r="A86" s="14" t="s">
        <v>218</v>
      </c>
      <c r="D86" t="s">
        <v>19</v>
      </c>
      <c r="F86" t="s">
        <v>18</v>
      </c>
      <c r="H86" t="s">
        <v>17</v>
      </c>
      <c r="J86" t="s">
        <v>23</v>
      </c>
      <c r="L86" t="s">
        <v>51</v>
      </c>
    </row>
    <row r="87" spans="1:56" x14ac:dyDescent="0.25">
      <c r="B87" t="s">
        <v>202</v>
      </c>
      <c r="D87" s="73">
        <f>SUM(D50:H50)</f>
        <v>0</v>
      </c>
      <c r="F87" s="73">
        <f>SUM(I50:T50)</f>
        <v>10210200.000000002</v>
      </c>
      <c r="H87" s="73">
        <f>SUM(U50:AF50)</f>
        <v>27669180.000000004</v>
      </c>
      <c r="J87" s="73">
        <f>SUM(AG50:AR50)</f>
        <v>43382262.000000007</v>
      </c>
      <c r="L87" s="73">
        <f>SUM(AS50:BD50)</f>
        <v>57524035.800000004</v>
      </c>
    </row>
    <row r="88" spans="1:56" x14ac:dyDescent="0.25">
      <c r="B88" t="s">
        <v>203</v>
      </c>
      <c r="D88" s="73">
        <f>H80</f>
        <v>1</v>
      </c>
      <c r="F88" s="73">
        <f>T80</f>
        <v>5834400.9999999991</v>
      </c>
      <c r="H88" s="73">
        <f>AF80</f>
        <v>15810961</v>
      </c>
      <c r="J88" s="73">
        <f>AR80</f>
        <v>24789865</v>
      </c>
      <c r="L88" s="73">
        <f>BD80</f>
        <v>32870878.600000001</v>
      </c>
    </row>
    <row r="89" spans="1:56" x14ac:dyDescent="0.25">
      <c r="B89" t="s">
        <v>237</v>
      </c>
      <c r="D89" s="73">
        <f>SUM(D6:H6)</f>
        <v>0</v>
      </c>
      <c r="F89" s="73">
        <f>SUM(I6:T6)</f>
        <v>5834400</v>
      </c>
      <c r="H89" s="73">
        <f>SUM(U6:AF6)</f>
        <v>10560000.000000002</v>
      </c>
      <c r="J89" s="73">
        <f>SUM(AG6:AR6)</f>
        <v>10560000.000000002</v>
      </c>
      <c r="L89" s="73">
        <f>SUM(AS6:BD6)</f>
        <v>10560000.000000002</v>
      </c>
    </row>
    <row r="92" spans="1:56" x14ac:dyDescent="0.25">
      <c r="D92" s="11"/>
      <c r="E92" s="11"/>
      <c r="F92" s="11"/>
      <c r="G92" s="11"/>
      <c r="H92" s="11"/>
      <c r="I92" s="11"/>
      <c r="J92" s="11">
        <v>1000</v>
      </c>
      <c r="K92" s="11">
        <v>5000</v>
      </c>
      <c r="L92" s="11">
        <v>20000</v>
      </c>
      <c r="M92" s="11">
        <v>50000</v>
      </c>
      <c r="N92" s="11">
        <v>100000</v>
      </c>
      <c r="O92" s="11">
        <v>150000</v>
      </c>
      <c r="P92" s="11">
        <v>200000</v>
      </c>
      <c r="Q92" s="11">
        <v>200000</v>
      </c>
      <c r="R92" s="11">
        <v>200000</v>
      </c>
      <c r="S92" s="11">
        <v>200000</v>
      </c>
      <c r="T92" s="11">
        <v>200000</v>
      </c>
      <c r="U92" s="11">
        <v>200000</v>
      </c>
      <c r="V92" s="11">
        <v>200000</v>
      </c>
      <c r="W92" s="11">
        <v>200000</v>
      </c>
      <c r="X92" s="11">
        <v>200000</v>
      </c>
      <c r="Y92" s="11">
        <v>200000</v>
      </c>
      <c r="Z92" s="11">
        <v>200000</v>
      </c>
      <c r="AA92" s="11">
        <v>200000</v>
      </c>
      <c r="AB92" s="11">
        <v>200000</v>
      </c>
      <c r="AC92" s="11">
        <v>200000</v>
      </c>
      <c r="AD92" s="11">
        <v>200000</v>
      </c>
      <c r="AE92" s="11">
        <v>200000</v>
      </c>
      <c r="AF92" s="11">
        <v>200000</v>
      </c>
      <c r="AG92" s="11">
        <v>200000</v>
      </c>
      <c r="AH92" s="11">
        <v>200000</v>
      </c>
      <c r="AI92" s="11">
        <v>200000</v>
      </c>
      <c r="AJ92" s="11">
        <v>200000</v>
      </c>
      <c r="AK92" s="11">
        <v>200000</v>
      </c>
      <c r="AL92" s="11">
        <v>200000</v>
      </c>
      <c r="AM92" s="11">
        <v>200000</v>
      </c>
      <c r="AN92" s="11">
        <v>200000</v>
      </c>
      <c r="AO92" s="11">
        <v>200000</v>
      </c>
      <c r="AP92" s="11">
        <v>200000</v>
      </c>
      <c r="AQ92" s="11">
        <v>200000</v>
      </c>
      <c r="AR92" s="11">
        <v>200000</v>
      </c>
      <c r="AS92" s="11">
        <v>200000</v>
      </c>
      <c r="AT92" s="11">
        <v>200000</v>
      </c>
      <c r="AU92" s="11">
        <v>200000</v>
      </c>
      <c r="AV92" s="11">
        <v>200000</v>
      </c>
      <c r="AW92" s="11">
        <v>200000</v>
      </c>
      <c r="AX92" s="11">
        <v>200000</v>
      </c>
      <c r="AY92" s="11">
        <v>200000</v>
      </c>
      <c r="AZ92" s="11">
        <v>200000</v>
      </c>
      <c r="BA92" s="11">
        <v>200000</v>
      </c>
      <c r="BB92" s="11">
        <v>200000</v>
      </c>
      <c r="BC92" s="11">
        <v>200000</v>
      </c>
      <c r="BD92" s="11">
        <v>200000</v>
      </c>
    </row>
  </sheetData>
  <mergeCells count="5">
    <mergeCell ref="D2:K2"/>
    <mergeCell ref="L2:W2"/>
    <mergeCell ref="X2:AI2"/>
    <mergeCell ref="AJ2:AU2"/>
    <mergeCell ref="AV2:B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91"/>
  <sheetViews>
    <sheetView zoomScale="75" zoomScaleNormal="75" zoomScalePageLayoutView="75" workbookViewId="0">
      <pane xSplit="3" ySplit="4" topLeftCell="AP5" activePane="bottomRight" state="frozen"/>
      <selection pane="topRight" activeCell="D1" sqref="D1"/>
      <selection pane="bottomLeft" activeCell="A5" sqref="A5"/>
      <selection pane="bottomRight" activeCell="AV3" sqref="AV3"/>
    </sheetView>
  </sheetViews>
  <sheetFormatPr defaultColWidth="11" defaultRowHeight="15.75" x14ac:dyDescent="0.25"/>
  <cols>
    <col min="1" max="1" width="3" style="14" customWidth="1"/>
    <col min="2" max="2" width="14.125" customWidth="1"/>
    <col min="3" max="3" width="11.125" style="7" customWidth="1"/>
    <col min="4" max="4" width="14.125" bestFit="1" customWidth="1"/>
    <col min="5" max="5" width="14.875" bestFit="1" customWidth="1"/>
    <col min="6" max="6" width="15.5" customWidth="1"/>
    <col min="7" max="7" width="16" bestFit="1" customWidth="1"/>
    <col min="8" max="12" width="16.125" bestFit="1" customWidth="1"/>
    <col min="13" max="56" width="17.5" bestFit="1" customWidth="1"/>
    <col min="57" max="57" width="17.375" bestFit="1" customWidth="1"/>
  </cols>
  <sheetData>
    <row r="2" spans="1:62" s="14" customFormat="1" x14ac:dyDescent="0.25">
      <c r="C2" s="10"/>
      <c r="D2" s="239">
        <v>2018</v>
      </c>
      <c r="E2" s="240"/>
      <c r="F2" s="240"/>
      <c r="G2" s="240"/>
      <c r="H2" s="240"/>
      <c r="I2" s="240"/>
      <c r="J2" s="240"/>
      <c r="K2" s="241"/>
      <c r="L2" s="242">
        <v>2019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4"/>
      <c r="X2" s="239">
        <v>2020</v>
      </c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1"/>
      <c r="AJ2" s="242">
        <v>2021</v>
      </c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4"/>
      <c r="AV2" s="239">
        <v>2022</v>
      </c>
      <c r="AW2" s="240"/>
      <c r="AX2" s="240"/>
      <c r="AY2" s="240"/>
      <c r="AZ2" s="240"/>
      <c r="BA2" s="240"/>
      <c r="BB2" s="240"/>
      <c r="BC2" s="240"/>
      <c r="BD2" s="241"/>
    </row>
    <row r="3" spans="1:62" s="7" customFormat="1" x14ac:dyDescent="0.25">
      <c r="A3" s="10"/>
      <c r="D3" s="66" t="s">
        <v>154</v>
      </c>
      <c r="E3" s="66" t="s">
        <v>156</v>
      </c>
      <c r="F3" s="66" t="s">
        <v>157</v>
      </c>
      <c r="G3" s="66" t="s">
        <v>158</v>
      </c>
      <c r="H3" s="66" t="s">
        <v>159</v>
      </c>
      <c r="I3" s="66" t="s">
        <v>160</v>
      </c>
      <c r="J3" s="66" t="s">
        <v>161</v>
      </c>
      <c r="K3" s="66" t="s">
        <v>162</v>
      </c>
      <c r="L3" s="66" t="s">
        <v>163</v>
      </c>
      <c r="M3" s="66" t="s">
        <v>164</v>
      </c>
      <c r="N3" s="66" t="s">
        <v>165</v>
      </c>
      <c r="O3" s="66" t="s">
        <v>155</v>
      </c>
      <c r="P3" s="66" t="s">
        <v>154</v>
      </c>
      <c r="Q3" s="66" t="s">
        <v>156</v>
      </c>
      <c r="R3" s="66" t="s">
        <v>157</v>
      </c>
      <c r="S3" s="66" t="s">
        <v>158</v>
      </c>
      <c r="T3" s="66" t="s">
        <v>159</v>
      </c>
      <c r="U3" s="66" t="s">
        <v>160</v>
      </c>
      <c r="V3" s="66" t="s">
        <v>161</v>
      </c>
      <c r="W3" s="66" t="s">
        <v>162</v>
      </c>
      <c r="X3" s="66" t="s">
        <v>163</v>
      </c>
      <c r="Y3" s="66" t="s">
        <v>164</v>
      </c>
      <c r="Z3" s="66" t="s">
        <v>165</v>
      </c>
      <c r="AA3" s="66" t="s">
        <v>155</v>
      </c>
      <c r="AB3" s="66" t="s">
        <v>154</v>
      </c>
      <c r="AC3" s="66" t="s">
        <v>156</v>
      </c>
      <c r="AD3" s="66" t="s">
        <v>157</v>
      </c>
      <c r="AE3" s="66" t="s">
        <v>158</v>
      </c>
      <c r="AF3" s="66" t="s">
        <v>159</v>
      </c>
      <c r="AG3" s="66" t="s">
        <v>160</v>
      </c>
      <c r="AH3" s="66" t="s">
        <v>161</v>
      </c>
      <c r="AI3" s="66" t="s">
        <v>162</v>
      </c>
      <c r="AJ3" s="66" t="s">
        <v>163</v>
      </c>
      <c r="AK3" s="66" t="s">
        <v>164</v>
      </c>
      <c r="AL3" s="66" t="s">
        <v>165</v>
      </c>
      <c r="AM3" s="66" t="s">
        <v>155</v>
      </c>
      <c r="AN3" s="66" t="s">
        <v>154</v>
      </c>
      <c r="AO3" s="66" t="s">
        <v>156</v>
      </c>
      <c r="AP3" s="66" t="s">
        <v>157</v>
      </c>
      <c r="AQ3" s="66" t="s">
        <v>158</v>
      </c>
      <c r="AR3" s="66" t="s">
        <v>159</v>
      </c>
      <c r="AS3" s="66" t="s">
        <v>160</v>
      </c>
      <c r="AT3" s="66" t="s">
        <v>161</v>
      </c>
      <c r="AU3" s="66" t="s">
        <v>162</v>
      </c>
      <c r="AV3" s="66" t="s">
        <v>163</v>
      </c>
      <c r="AW3" s="66" t="s">
        <v>164</v>
      </c>
      <c r="AX3" s="66" t="s">
        <v>165</v>
      </c>
      <c r="AY3" s="66" t="s">
        <v>155</v>
      </c>
      <c r="AZ3" s="66" t="s">
        <v>154</v>
      </c>
      <c r="BA3" s="66" t="s">
        <v>156</v>
      </c>
      <c r="BB3" s="66" t="s">
        <v>157</v>
      </c>
      <c r="BC3" s="66" t="s">
        <v>158</v>
      </c>
      <c r="BD3" s="66" t="s">
        <v>159</v>
      </c>
    </row>
    <row r="4" spans="1:62" s="7" customFormat="1" x14ac:dyDescent="0.25">
      <c r="A4" s="10"/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7">
        <v>17</v>
      </c>
      <c r="N4" s="7">
        <v>18</v>
      </c>
      <c r="O4" s="7">
        <v>19</v>
      </c>
      <c r="P4" s="7">
        <v>20</v>
      </c>
      <c r="Q4" s="7">
        <v>21</v>
      </c>
      <c r="R4" s="7">
        <v>22</v>
      </c>
      <c r="S4" s="7">
        <v>23</v>
      </c>
      <c r="T4" s="7">
        <v>24</v>
      </c>
      <c r="U4" s="7">
        <v>25</v>
      </c>
      <c r="V4" s="7">
        <v>26</v>
      </c>
      <c r="W4" s="7">
        <v>27</v>
      </c>
      <c r="X4" s="7">
        <v>28</v>
      </c>
      <c r="Y4" s="7">
        <v>29</v>
      </c>
      <c r="Z4" s="7">
        <v>30</v>
      </c>
      <c r="AA4" s="7">
        <v>31</v>
      </c>
      <c r="AB4" s="7">
        <v>32</v>
      </c>
      <c r="AC4" s="7">
        <v>33</v>
      </c>
      <c r="AD4" s="7">
        <v>34</v>
      </c>
      <c r="AE4" s="7">
        <v>35</v>
      </c>
      <c r="AF4" s="7">
        <v>36</v>
      </c>
      <c r="AG4" s="7">
        <v>37</v>
      </c>
      <c r="AH4" s="7">
        <v>38</v>
      </c>
      <c r="AI4" s="7">
        <v>39</v>
      </c>
      <c r="AJ4" s="7">
        <v>40</v>
      </c>
      <c r="AK4" s="7">
        <v>41</v>
      </c>
      <c r="AL4" s="7">
        <v>42</v>
      </c>
      <c r="AM4" s="7">
        <v>43</v>
      </c>
      <c r="AN4" s="7">
        <v>44</v>
      </c>
      <c r="AO4" s="7">
        <v>45</v>
      </c>
      <c r="AP4" s="7">
        <v>46</v>
      </c>
      <c r="AQ4" s="7">
        <v>47</v>
      </c>
      <c r="AR4" s="7">
        <v>48</v>
      </c>
      <c r="AS4" s="7">
        <v>49</v>
      </c>
      <c r="AT4" s="7">
        <v>50</v>
      </c>
      <c r="AU4" s="7">
        <v>51</v>
      </c>
      <c r="AV4" s="7">
        <v>52</v>
      </c>
      <c r="AW4" s="7">
        <v>53</v>
      </c>
      <c r="AX4" s="7">
        <v>54</v>
      </c>
      <c r="AY4" s="7">
        <v>55</v>
      </c>
      <c r="AZ4" s="7">
        <v>56</v>
      </c>
      <c r="BA4" s="7">
        <v>57</v>
      </c>
      <c r="BB4" s="7">
        <v>58</v>
      </c>
      <c r="BC4" s="7">
        <v>59</v>
      </c>
      <c r="BD4" s="7">
        <v>60</v>
      </c>
    </row>
    <row r="5" spans="1:62" s="10" customFormat="1" x14ac:dyDescent="0.25">
      <c r="J5" s="10" t="s">
        <v>148</v>
      </c>
      <c r="L5" s="10" t="s">
        <v>172</v>
      </c>
      <c r="N5" s="10" t="s">
        <v>171</v>
      </c>
    </row>
    <row r="6" spans="1:62" x14ac:dyDescent="0.25">
      <c r="A6" s="14" t="s">
        <v>184</v>
      </c>
      <c r="D6" s="11">
        <f>WinSales!$B$3*AndroidSales!D91</f>
        <v>0</v>
      </c>
      <c r="E6" s="11">
        <f>WinSales!$B$3*AndroidSales!E91</f>
        <v>0</v>
      </c>
      <c r="F6" s="11">
        <f>WinSales!$B$3*AndroidSales!F91</f>
        <v>0</v>
      </c>
      <c r="G6" s="11">
        <f>WinSales!$B$3*AndroidSales!G91</f>
        <v>0</v>
      </c>
      <c r="H6" s="11">
        <f>WinSales!$B$3*AndroidSales!H91</f>
        <v>0</v>
      </c>
      <c r="I6" s="11">
        <f>WinSales!$B$3*AndroidSales!I91</f>
        <v>0</v>
      </c>
      <c r="J6" s="11">
        <f>WinSales!$B$3*AndroidSales!J91</f>
        <v>4400</v>
      </c>
      <c r="K6" s="11">
        <f>WinSales!$B$3*AndroidSales!K91</f>
        <v>22000</v>
      </c>
      <c r="L6" s="11">
        <f>WinSales!$B$3*AndroidSales!L91</f>
        <v>88000</v>
      </c>
      <c r="M6" s="11">
        <f>WinSales!$B$3*AndroidSales!M91</f>
        <v>220000.00000000003</v>
      </c>
      <c r="N6" s="11">
        <f>WinSales!$B$3*AndroidSales!N91</f>
        <v>440000.00000000006</v>
      </c>
      <c r="O6" s="11">
        <f>WinSales!$B$3*AndroidSales!O91</f>
        <v>660000</v>
      </c>
      <c r="P6" s="11">
        <f>WinSales!$B$3*AndroidSales!P91</f>
        <v>880000.00000000012</v>
      </c>
      <c r="Q6" s="11">
        <f>WinSales!$B$3*AndroidSales!Q91</f>
        <v>880000.00000000012</v>
      </c>
      <c r="R6" s="11">
        <f>WinSales!$B$3*AndroidSales!R91</f>
        <v>880000.00000000012</v>
      </c>
      <c r="S6" s="11">
        <f>WinSales!$B$3*AndroidSales!S91</f>
        <v>880000.00000000012</v>
      </c>
      <c r="T6" s="11">
        <f>WinSales!$B$3*AndroidSales!T91</f>
        <v>880000.00000000012</v>
      </c>
      <c r="U6" s="11">
        <f>WinSales!$B$3*AndroidSales!U91</f>
        <v>880000.00000000012</v>
      </c>
      <c r="V6" s="11">
        <f>WinSales!$B$3*AndroidSales!V91</f>
        <v>880000.00000000012</v>
      </c>
      <c r="W6" s="11">
        <f>WinSales!$B$3*AndroidSales!W91</f>
        <v>880000.00000000012</v>
      </c>
      <c r="X6" s="11">
        <f>WinSales!$B$3*AndroidSales!X91</f>
        <v>880000.00000000012</v>
      </c>
      <c r="Y6" s="11">
        <f>WinSales!$B$3*AndroidSales!Y91</f>
        <v>880000.00000000012</v>
      </c>
      <c r="Z6" s="11">
        <f>WinSales!$B$3*AndroidSales!Z91</f>
        <v>880000.00000000012</v>
      </c>
      <c r="AA6" s="11">
        <f>WinSales!$B$3*AndroidSales!AA91</f>
        <v>880000.00000000012</v>
      </c>
      <c r="AB6" s="11">
        <f>WinSales!$B$3*AndroidSales!AB91</f>
        <v>880000.00000000012</v>
      </c>
      <c r="AC6" s="11">
        <f>WinSales!$B$3*AndroidSales!AC91</f>
        <v>880000.00000000012</v>
      </c>
      <c r="AD6" s="11">
        <f>WinSales!$B$3*AndroidSales!AD91</f>
        <v>880000.00000000012</v>
      </c>
      <c r="AE6" s="11">
        <f>WinSales!$B$3*AndroidSales!AE91</f>
        <v>880000.00000000012</v>
      </c>
      <c r="AF6" s="11">
        <f>WinSales!$B$3*AndroidSales!AF91</f>
        <v>880000.00000000012</v>
      </c>
      <c r="AG6" s="11">
        <f>WinSales!$B$3*AndroidSales!AG91</f>
        <v>880000.00000000012</v>
      </c>
      <c r="AH6" s="11">
        <f>WinSales!$B$3*AndroidSales!AH91</f>
        <v>880000.00000000012</v>
      </c>
      <c r="AI6" s="11">
        <f>WinSales!$B$3*AndroidSales!AI91</f>
        <v>880000.00000000012</v>
      </c>
      <c r="AJ6" s="11">
        <f>WinSales!$B$3*AndroidSales!AJ91</f>
        <v>880000.00000000012</v>
      </c>
      <c r="AK6" s="11">
        <f>WinSales!$B$3*AndroidSales!AK91</f>
        <v>880000.00000000012</v>
      </c>
      <c r="AL6" s="11">
        <f>WinSales!$B$3*AndroidSales!AL91</f>
        <v>880000.00000000012</v>
      </c>
      <c r="AM6" s="11">
        <f>WinSales!$B$3*AndroidSales!AM91</f>
        <v>880000.00000000012</v>
      </c>
      <c r="AN6" s="11">
        <f>WinSales!$B$3*AndroidSales!AN91</f>
        <v>880000.00000000012</v>
      </c>
      <c r="AO6" s="11">
        <f>WinSales!$B$3*AndroidSales!AO91</f>
        <v>880000.00000000012</v>
      </c>
      <c r="AP6" s="11">
        <f>WinSales!$B$3*AndroidSales!AP91</f>
        <v>880000.00000000012</v>
      </c>
      <c r="AQ6" s="11">
        <f>WinSales!$B$3*AndroidSales!AQ91</f>
        <v>880000.00000000012</v>
      </c>
      <c r="AR6" s="11">
        <f>WinSales!$B$3*AndroidSales!AR91</f>
        <v>880000.00000000012</v>
      </c>
      <c r="AS6" s="11">
        <f>WinSales!$B$3*AndroidSales!AS91</f>
        <v>880000.00000000012</v>
      </c>
      <c r="AT6" s="11">
        <f>WinSales!$B$3*AndroidSales!AT91</f>
        <v>880000.00000000012</v>
      </c>
      <c r="AU6" s="11">
        <f>WinSales!$B$3*AndroidSales!AU91</f>
        <v>880000.00000000012</v>
      </c>
      <c r="AV6" s="11">
        <f>WinSales!$B$3*AndroidSales!AV91</f>
        <v>880000.00000000012</v>
      </c>
      <c r="AW6" s="11">
        <f>WinSales!$B$3*AndroidSales!AW91</f>
        <v>880000.00000000012</v>
      </c>
      <c r="AX6" s="11">
        <f>WinSales!$B$3*AndroidSales!AX91</f>
        <v>880000.00000000012</v>
      </c>
      <c r="AY6" s="11">
        <f>WinSales!$B$3*AndroidSales!AY91</f>
        <v>880000.00000000012</v>
      </c>
      <c r="AZ6" s="11">
        <f>WinSales!$B$3*AndroidSales!AZ91</f>
        <v>880000.00000000012</v>
      </c>
      <c r="BA6" s="11">
        <f>WinSales!$B$3*AndroidSales!BA91</f>
        <v>880000.00000000012</v>
      </c>
      <c r="BB6" s="11">
        <f>WinSales!$B$3*AndroidSales!BB91</f>
        <v>880000.00000000012</v>
      </c>
      <c r="BC6" s="11">
        <f>WinSales!$B$3*AndroidSales!BC91</f>
        <v>880000.00000000012</v>
      </c>
      <c r="BD6" s="11">
        <f>WinSales!$B$3*AndroidSales!BD91</f>
        <v>880000.00000000012</v>
      </c>
      <c r="BE6" s="11"/>
      <c r="BF6" s="11"/>
      <c r="BG6" s="11"/>
      <c r="BH6" s="11"/>
      <c r="BI6" s="11"/>
      <c r="BJ6" s="11"/>
    </row>
    <row r="7" spans="1:62" x14ac:dyDescent="0.25">
      <c r="B7" t="s">
        <v>150</v>
      </c>
      <c r="C7" s="8">
        <v>0.69</v>
      </c>
      <c r="D7" s="11">
        <f>D6*$C7</f>
        <v>0</v>
      </c>
      <c r="E7" s="11">
        <f t="shared" ref="E7:BD7" si="0">E6*$C7</f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3035.9999999999995</v>
      </c>
      <c r="K7" s="11">
        <f t="shared" si="0"/>
        <v>15179.999999999998</v>
      </c>
      <c r="L7" s="11">
        <f t="shared" si="0"/>
        <v>60719.999999999993</v>
      </c>
      <c r="M7" s="11">
        <f t="shared" si="0"/>
        <v>151800</v>
      </c>
      <c r="N7" s="11">
        <f t="shared" si="0"/>
        <v>303600</v>
      </c>
      <c r="O7" s="11">
        <f t="shared" si="0"/>
        <v>455399.99999999994</v>
      </c>
      <c r="P7" s="11">
        <f t="shared" si="0"/>
        <v>607200</v>
      </c>
      <c r="Q7" s="11">
        <f t="shared" si="0"/>
        <v>607200</v>
      </c>
      <c r="R7" s="11">
        <f t="shared" si="0"/>
        <v>607200</v>
      </c>
      <c r="S7" s="11">
        <f t="shared" si="0"/>
        <v>607200</v>
      </c>
      <c r="T7" s="11">
        <f t="shared" si="0"/>
        <v>607200</v>
      </c>
      <c r="U7" s="11">
        <f t="shared" si="0"/>
        <v>607200</v>
      </c>
      <c r="V7" s="11">
        <f t="shared" si="0"/>
        <v>607200</v>
      </c>
      <c r="W7" s="11">
        <f t="shared" si="0"/>
        <v>607200</v>
      </c>
      <c r="X7" s="11">
        <f t="shared" si="0"/>
        <v>607200</v>
      </c>
      <c r="Y7" s="11">
        <f t="shared" si="0"/>
        <v>607200</v>
      </c>
      <c r="Z7" s="11">
        <f t="shared" si="0"/>
        <v>607200</v>
      </c>
      <c r="AA7" s="11">
        <f t="shared" si="0"/>
        <v>607200</v>
      </c>
      <c r="AB7" s="11">
        <f t="shared" si="0"/>
        <v>607200</v>
      </c>
      <c r="AC7" s="11">
        <f t="shared" si="0"/>
        <v>607200</v>
      </c>
      <c r="AD7" s="11">
        <f t="shared" si="0"/>
        <v>607200</v>
      </c>
      <c r="AE7" s="11">
        <f t="shared" si="0"/>
        <v>607200</v>
      </c>
      <c r="AF7" s="11">
        <f t="shared" si="0"/>
        <v>607200</v>
      </c>
      <c r="AG7" s="11">
        <f t="shared" si="0"/>
        <v>607200</v>
      </c>
      <c r="AH7" s="11">
        <f t="shared" si="0"/>
        <v>607200</v>
      </c>
      <c r="AI7" s="11">
        <f t="shared" si="0"/>
        <v>607200</v>
      </c>
      <c r="AJ7" s="11">
        <f t="shared" si="0"/>
        <v>607200</v>
      </c>
      <c r="AK7" s="11">
        <f t="shared" si="0"/>
        <v>607200</v>
      </c>
      <c r="AL7" s="11">
        <f t="shared" si="0"/>
        <v>607200</v>
      </c>
      <c r="AM7" s="11">
        <f t="shared" si="0"/>
        <v>607200</v>
      </c>
      <c r="AN7" s="11">
        <f t="shared" si="0"/>
        <v>607200</v>
      </c>
      <c r="AO7" s="11">
        <f t="shared" si="0"/>
        <v>607200</v>
      </c>
      <c r="AP7" s="11">
        <f t="shared" si="0"/>
        <v>607200</v>
      </c>
      <c r="AQ7" s="11">
        <f t="shared" si="0"/>
        <v>607200</v>
      </c>
      <c r="AR7" s="11">
        <f t="shared" si="0"/>
        <v>607200</v>
      </c>
      <c r="AS7" s="11">
        <f t="shared" si="0"/>
        <v>607200</v>
      </c>
      <c r="AT7" s="11">
        <f t="shared" si="0"/>
        <v>607200</v>
      </c>
      <c r="AU7" s="11">
        <f t="shared" si="0"/>
        <v>607200</v>
      </c>
      <c r="AV7" s="11">
        <f t="shared" si="0"/>
        <v>607200</v>
      </c>
      <c r="AW7" s="11">
        <f t="shared" si="0"/>
        <v>607200</v>
      </c>
      <c r="AX7" s="11">
        <f t="shared" si="0"/>
        <v>607200</v>
      </c>
      <c r="AY7" s="11">
        <f t="shared" si="0"/>
        <v>607200</v>
      </c>
      <c r="AZ7" s="11">
        <f t="shared" si="0"/>
        <v>607200</v>
      </c>
      <c r="BA7" s="11">
        <f t="shared" si="0"/>
        <v>607200</v>
      </c>
      <c r="BB7" s="11">
        <f t="shared" si="0"/>
        <v>607200</v>
      </c>
      <c r="BC7" s="11">
        <f t="shared" si="0"/>
        <v>607200</v>
      </c>
      <c r="BD7" s="11">
        <f t="shared" si="0"/>
        <v>607200</v>
      </c>
    </row>
    <row r="8" spans="1:62" x14ac:dyDescent="0.25">
      <c r="B8" t="s">
        <v>151</v>
      </c>
      <c r="C8" s="8">
        <v>0.25</v>
      </c>
      <c r="D8" s="11">
        <f>D6*$C8</f>
        <v>0</v>
      </c>
      <c r="E8" s="11">
        <f t="shared" ref="E8:BD8" si="1">E6*$C8</f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1100</v>
      </c>
      <c r="K8" s="11">
        <f t="shared" si="1"/>
        <v>5500</v>
      </c>
      <c r="L8" s="11">
        <f t="shared" si="1"/>
        <v>22000</v>
      </c>
      <c r="M8" s="11">
        <f t="shared" si="1"/>
        <v>55000.000000000007</v>
      </c>
      <c r="N8" s="11">
        <f t="shared" si="1"/>
        <v>110000.00000000001</v>
      </c>
      <c r="O8" s="11">
        <f t="shared" si="1"/>
        <v>165000</v>
      </c>
      <c r="P8" s="11">
        <f t="shared" si="1"/>
        <v>220000.00000000003</v>
      </c>
      <c r="Q8" s="11">
        <f t="shared" si="1"/>
        <v>220000.00000000003</v>
      </c>
      <c r="R8" s="11">
        <f t="shared" si="1"/>
        <v>220000.00000000003</v>
      </c>
      <c r="S8" s="11">
        <f t="shared" si="1"/>
        <v>220000.00000000003</v>
      </c>
      <c r="T8" s="11">
        <f t="shared" si="1"/>
        <v>220000.00000000003</v>
      </c>
      <c r="U8" s="11">
        <f t="shared" si="1"/>
        <v>220000.00000000003</v>
      </c>
      <c r="V8" s="11">
        <f t="shared" si="1"/>
        <v>220000.00000000003</v>
      </c>
      <c r="W8" s="11">
        <f t="shared" si="1"/>
        <v>220000.00000000003</v>
      </c>
      <c r="X8" s="11">
        <f t="shared" si="1"/>
        <v>220000.00000000003</v>
      </c>
      <c r="Y8" s="11">
        <f t="shared" si="1"/>
        <v>220000.00000000003</v>
      </c>
      <c r="Z8" s="11">
        <f t="shared" si="1"/>
        <v>220000.00000000003</v>
      </c>
      <c r="AA8" s="11">
        <f t="shared" si="1"/>
        <v>220000.00000000003</v>
      </c>
      <c r="AB8" s="11">
        <f t="shared" si="1"/>
        <v>220000.00000000003</v>
      </c>
      <c r="AC8" s="11">
        <f t="shared" si="1"/>
        <v>220000.00000000003</v>
      </c>
      <c r="AD8" s="11">
        <f t="shared" si="1"/>
        <v>220000.00000000003</v>
      </c>
      <c r="AE8" s="11">
        <f t="shared" si="1"/>
        <v>220000.00000000003</v>
      </c>
      <c r="AF8" s="11">
        <f t="shared" si="1"/>
        <v>220000.00000000003</v>
      </c>
      <c r="AG8" s="11">
        <f t="shared" si="1"/>
        <v>220000.00000000003</v>
      </c>
      <c r="AH8" s="11">
        <f t="shared" si="1"/>
        <v>220000.00000000003</v>
      </c>
      <c r="AI8" s="11">
        <f t="shared" si="1"/>
        <v>220000.00000000003</v>
      </c>
      <c r="AJ8" s="11">
        <f t="shared" si="1"/>
        <v>220000.00000000003</v>
      </c>
      <c r="AK8" s="11">
        <f t="shared" si="1"/>
        <v>220000.00000000003</v>
      </c>
      <c r="AL8" s="11">
        <f t="shared" si="1"/>
        <v>220000.00000000003</v>
      </c>
      <c r="AM8" s="11">
        <f t="shared" si="1"/>
        <v>220000.00000000003</v>
      </c>
      <c r="AN8" s="11">
        <f t="shared" si="1"/>
        <v>220000.00000000003</v>
      </c>
      <c r="AO8" s="11">
        <f t="shared" si="1"/>
        <v>220000.00000000003</v>
      </c>
      <c r="AP8" s="11">
        <f t="shared" si="1"/>
        <v>220000.00000000003</v>
      </c>
      <c r="AQ8" s="11">
        <f t="shared" si="1"/>
        <v>220000.00000000003</v>
      </c>
      <c r="AR8" s="11">
        <f t="shared" si="1"/>
        <v>220000.00000000003</v>
      </c>
      <c r="AS8" s="11">
        <f t="shared" si="1"/>
        <v>220000.00000000003</v>
      </c>
      <c r="AT8" s="11">
        <f t="shared" si="1"/>
        <v>220000.00000000003</v>
      </c>
      <c r="AU8" s="11">
        <f t="shared" si="1"/>
        <v>220000.00000000003</v>
      </c>
      <c r="AV8" s="11">
        <f t="shared" si="1"/>
        <v>220000.00000000003</v>
      </c>
      <c r="AW8" s="11">
        <f t="shared" si="1"/>
        <v>220000.00000000003</v>
      </c>
      <c r="AX8" s="11">
        <f t="shared" si="1"/>
        <v>220000.00000000003</v>
      </c>
      <c r="AY8" s="11">
        <f t="shared" si="1"/>
        <v>220000.00000000003</v>
      </c>
      <c r="AZ8" s="11">
        <f t="shared" si="1"/>
        <v>220000.00000000003</v>
      </c>
      <c r="BA8" s="11">
        <f t="shared" si="1"/>
        <v>220000.00000000003</v>
      </c>
      <c r="BB8" s="11">
        <f t="shared" si="1"/>
        <v>220000.00000000003</v>
      </c>
      <c r="BC8" s="11">
        <f t="shared" si="1"/>
        <v>220000.00000000003</v>
      </c>
      <c r="BD8" s="11">
        <f t="shared" si="1"/>
        <v>220000.00000000003</v>
      </c>
    </row>
    <row r="9" spans="1:62" x14ac:dyDescent="0.25">
      <c r="B9" t="s">
        <v>152</v>
      </c>
      <c r="C9" s="8">
        <v>0.05</v>
      </c>
      <c r="D9" s="11">
        <f>D6*$C9</f>
        <v>0</v>
      </c>
      <c r="E9" s="11">
        <f t="shared" ref="E9:BD9" si="2">E6*$C9</f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220</v>
      </c>
      <c r="K9" s="11">
        <f t="shared" si="2"/>
        <v>1100</v>
      </c>
      <c r="L9" s="11">
        <f t="shared" si="2"/>
        <v>4400</v>
      </c>
      <c r="M9" s="11">
        <f t="shared" si="2"/>
        <v>11000.000000000002</v>
      </c>
      <c r="N9" s="11">
        <f t="shared" si="2"/>
        <v>22000.000000000004</v>
      </c>
      <c r="O9" s="11">
        <f t="shared" si="2"/>
        <v>33000</v>
      </c>
      <c r="P9" s="11">
        <f t="shared" si="2"/>
        <v>44000.000000000007</v>
      </c>
      <c r="Q9" s="11">
        <f t="shared" si="2"/>
        <v>44000.000000000007</v>
      </c>
      <c r="R9" s="11">
        <f t="shared" si="2"/>
        <v>44000.000000000007</v>
      </c>
      <c r="S9" s="11">
        <f t="shared" si="2"/>
        <v>44000.000000000007</v>
      </c>
      <c r="T9" s="11">
        <f t="shared" si="2"/>
        <v>44000.000000000007</v>
      </c>
      <c r="U9" s="11">
        <f t="shared" si="2"/>
        <v>44000.000000000007</v>
      </c>
      <c r="V9" s="11">
        <f t="shared" si="2"/>
        <v>44000.000000000007</v>
      </c>
      <c r="W9" s="11">
        <f t="shared" si="2"/>
        <v>44000.000000000007</v>
      </c>
      <c r="X9" s="11">
        <f t="shared" si="2"/>
        <v>44000.000000000007</v>
      </c>
      <c r="Y9" s="11">
        <f t="shared" si="2"/>
        <v>44000.000000000007</v>
      </c>
      <c r="Z9" s="11">
        <f t="shared" si="2"/>
        <v>44000.000000000007</v>
      </c>
      <c r="AA9" s="11">
        <f t="shared" si="2"/>
        <v>44000.000000000007</v>
      </c>
      <c r="AB9" s="11">
        <f t="shared" si="2"/>
        <v>44000.000000000007</v>
      </c>
      <c r="AC9" s="11">
        <f t="shared" si="2"/>
        <v>44000.000000000007</v>
      </c>
      <c r="AD9" s="11">
        <f t="shared" si="2"/>
        <v>44000.000000000007</v>
      </c>
      <c r="AE9" s="11">
        <f t="shared" si="2"/>
        <v>44000.000000000007</v>
      </c>
      <c r="AF9" s="11">
        <f t="shared" si="2"/>
        <v>44000.000000000007</v>
      </c>
      <c r="AG9" s="11">
        <f t="shared" si="2"/>
        <v>44000.000000000007</v>
      </c>
      <c r="AH9" s="11">
        <f t="shared" si="2"/>
        <v>44000.000000000007</v>
      </c>
      <c r="AI9" s="11">
        <f t="shared" si="2"/>
        <v>44000.000000000007</v>
      </c>
      <c r="AJ9" s="11">
        <f t="shared" si="2"/>
        <v>44000.000000000007</v>
      </c>
      <c r="AK9" s="11">
        <f t="shared" si="2"/>
        <v>44000.000000000007</v>
      </c>
      <c r="AL9" s="11">
        <f t="shared" si="2"/>
        <v>44000.000000000007</v>
      </c>
      <c r="AM9" s="11">
        <f t="shared" si="2"/>
        <v>44000.000000000007</v>
      </c>
      <c r="AN9" s="11">
        <f t="shared" si="2"/>
        <v>44000.000000000007</v>
      </c>
      <c r="AO9" s="11">
        <f t="shared" si="2"/>
        <v>44000.000000000007</v>
      </c>
      <c r="AP9" s="11">
        <f t="shared" si="2"/>
        <v>44000.000000000007</v>
      </c>
      <c r="AQ9" s="11">
        <f t="shared" si="2"/>
        <v>44000.000000000007</v>
      </c>
      <c r="AR9" s="11">
        <f t="shared" si="2"/>
        <v>44000.000000000007</v>
      </c>
      <c r="AS9" s="11">
        <f t="shared" si="2"/>
        <v>44000.000000000007</v>
      </c>
      <c r="AT9" s="11">
        <f t="shared" si="2"/>
        <v>44000.000000000007</v>
      </c>
      <c r="AU9" s="11">
        <f t="shared" si="2"/>
        <v>44000.000000000007</v>
      </c>
      <c r="AV9" s="11">
        <f t="shared" si="2"/>
        <v>44000.000000000007</v>
      </c>
      <c r="AW9" s="11">
        <f t="shared" si="2"/>
        <v>44000.000000000007</v>
      </c>
      <c r="AX9" s="11">
        <f t="shared" si="2"/>
        <v>44000.000000000007</v>
      </c>
      <c r="AY9" s="11">
        <f t="shared" si="2"/>
        <v>44000.000000000007</v>
      </c>
      <c r="AZ9" s="11">
        <f t="shared" si="2"/>
        <v>44000.000000000007</v>
      </c>
      <c r="BA9" s="11">
        <f t="shared" si="2"/>
        <v>44000.000000000007</v>
      </c>
      <c r="BB9" s="11">
        <f t="shared" si="2"/>
        <v>44000.000000000007</v>
      </c>
      <c r="BC9" s="11">
        <f t="shared" si="2"/>
        <v>44000.000000000007</v>
      </c>
      <c r="BD9" s="11">
        <f t="shared" si="2"/>
        <v>44000.000000000007</v>
      </c>
    </row>
    <row r="10" spans="1:62" x14ac:dyDescent="0.25">
      <c r="B10" t="s">
        <v>153</v>
      </c>
      <c r="C10" s="8">
        <v>0.01</v>
      </c>
      <c r="D10" s="11">
        <f>D6*$C10</f>
        <v>0</v>
      </c>
      <c r="E10" s="11">
        <f t="shared" ref="E10:BD10" si="3">E6*$C10</f>
        <v>0</v>
      </c>
      <c r="F10" s="11">
        <f t="shared" si="3"/>
        <v>0</v>
      </c>
      <c r="G10" s="11">
        <f t="shared" si="3"/>
        <v>0</v>
      </c>
      <c r="H10" s="11">
        <f t="shared" si="3"/>
        <v>0</v>
      </c>
      <c r="I10" s="11">
        <f t="shared" si="3"/>
        <v>0</v>
      </c>
      <c r="J10" s="11">
        <f t="shared" si="3"/>
        <v>44</v>
      </c>
      <c r="K10" s="11">
        <f t="shared" si="3"/>
        <v>220</v>
      </c>
      <c r="L10" s="11">
        <f t="shared" si="3"/>
        <v>880</v>
      </c>
      <c r="M10" s="11">
        <f t="shared" si="3"/>
        <v>2200.0000000000005</v>
      </c>
      <c r="N10" s="11">
        <f t="shared" si="3"/>
        <v>4400.0000000000009</v>
      </c>
      <c r="O10" s="11">
        <f t="shared" si="3"/>
        <v>6600</v>
      </c>
      <c r="P10" s="11">
        <f t="shared" si="3"/>
        <v>8800.0000000000018</v>
      </c>
      <c r="Q10" s="11">
        <f t="shared" si="3"/>
        <v>8800.0000000000018</v>
      </c>
      <c r="R10" s="11">
        <f t="shared" si="3"/>
        <v>8800.0000000000018</v>
      </c>
      <c r="S10" s="11">
        <f t="shared" si="3"/>
        <v>8800.0000000000018</v>
      </c>
      <c r="T10" s="11">
        <f t="shared" si="3"/>
        <v>8800.0000000000018</v>
      </c>
      <c r="U10" s="11">
        <f t="shared" si="3"/>
        <v>8800.0000000000018</v>
      </c>
      <c r="V10" s="11">
        <f t="shared" si="3"/>
        <v>8800.0000000000018</v>
      </c>
      <c r="W10" s="11">
        <f t="shared" si="3"/>
        <v>8800.0000000000018</v>
      </c>
      <c r="X10" s="11">
        <f t="shared" si="3"/>
        <v>8800.0000000000018</v>
      </c>
      <c r="Y10" s="11">
        <f t="shared" si="3"/>
        <v>8800.0000000000018</v>
      </c>
      <c r="Z10" s="11">
        <f t="shared" si="3"/>
        <v>8800.0000000000018</v>
      </c>
      <c r="AA10" s="11">
        <f t="shared" si="3"/>
        <v>8800.0000000000018</v>
      </c>
      <c r="AB10" s="11">
        <f t="shared" si="3"/>
        <v>8800.0000000000018</v>
      </c>
      <c r="AC10" s="11">
        <f t="shared" si="3"/>
        <v>8800.0000000000018</v>
      </c>
      <c r="AD10" s="11">
        <f t="shared" si="3"/>
        <v>8800.0000000000018</v>
      </c>
      <c r="AE10" s="11">
        <f t="shared" si="3"/>
        <v>8800.0000000000018</v>
      </c>
      <c r="AF10" s="11">
        <f t="shared" si="3"/>
        <v>8800.0000000000018</v>
      </c>
      <c r="AG10" s="11">
        <f t="shared" si="3"/>
        <v>8800.0000000000018</v>
      </c>
      <c r="AH10" s="11">
        <f t="shared" si="3"/>
        <v>8800.0000000000018</v>
      </c>
      <c r="AI10" s="11">
        <f t="shared" si="3"/>
        <v>8800.0000000000018</v>
      </c>
      <c r="AJ10" s="11">
        <f t="shared" si="3"/>
        <v>8800.0000000000018</v>
      </c>
      <c r="AK10" s="11">
        <f t="shared" si="3"/>
        <v>8800.0000000000018</v>
      </c>
      <c r="AL10" s="11">
        <f t="shared" si="3"/>
        <v>8800.0000000000018</v>
      </c>
      <c r="AM10" s="11">
        <f t="shared" si="3"/>
        <v>8800.0000000000018</v>
      </c>
      <c r="AN10" s="11">
        <f t="shared" si="3"/>
        <v>8800.0000000000018</v>
      </c>
      <c r="AO10" s="11">
        <f t="shared" si="3"/>
        <v>8800.0000000000018</v>
      </c>
      <c r="AP10" s="11">
        <f t="shared" si="3"/>
        <v>8800.0000000000018</v>
      </c>
      <c r="AQ10" s="11">
        <f t="shared" si="3"/>
        <v>8800.0000000000018</v>
      </c>
      <c r="AR10" s="11">
        <f t="shared" si="3"/>
        <v>8800.0000000000018</v>
      </c>
      <c r="AS10" s="11">
        <f t="shared" si="3"/>
        <v>8800.0000000000018</v>
      </c>
      <c r="AT10" s="11">
        <f t="shared" si="3"/>
        <v>8800.0000000000018</v>
      </c>
      <c r="AU10" s="11">
        <f t="shared" si="3"/>
        <v>8800.0000000000018</v>
      </c>
      <c r="AV10" s="11">
        <f t="shared" si="3"/>
        <v>8800.0000000000018</v>
      </c>
      <c r="AW10" s="11">
        <f t="shared" si="3"/>
        <v>8800.0000000000018</v>
      </c>
      <c r="AX10" s="11">
        <f t="shared" si="3"/>
        <v>8800.0000000000018</v>
      </c>
      <c r="AY10" s="11">
        <f t="shared" si="3"/>
        <v>8800.0000000000018</v>
      </c>
      <c r="AZ10" s="11">
        <f t="shared" si="3"/>
        <v>8800.0000000000018</v>
      </c>
      <c r="BA10" s="11">
        <f t="shared" si="3"/>
        <v>8800.0000000000018</v>
      </c>
      <c r="BB10" s="11">
        <f t="shared" si="3"/>
        <v>8800.0000000000018</v>
      </c>
      <c r="BC10" s="11">
        <f t="shared" si="3"/>
        <v>8800.0000000000018</v>
      </c>
      <c r="BD10" s="11">
        <f t="shared" si="3"/>
        <v>8800.0000000000018</v>
      </c>
    </row>
    <row r="11" spans="1:62" x14ac:dyDescent="0.25"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62" x14ac:dyDescent="0.25">
      <c r="A12" s="14" t="s">
        <v>166</v>
      </c>
      <c r="C12" s="8">
        <v>0.9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62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62" x14ac:dyDescent="0.25">
      <c r="A14" s="14" t="s">
        <v>173</v>
      </c>
      <c r="D14" s="11">
        <f t="shared" ref="D14:BC14" si="4">SUM(D15:D18)</f>
        <v>0</v>
      </c>
      <c r="E14" s="11">
        <f t="shared" si="4"/>
        <v>0</v>
      </c>
      <c r="F14" s="11">
        <f t="shared" si="4"/>
        <v>0</v>
      </c>
      <c r="G14" s="11">
        <f t="shared" si="4"/>
        <v>0</v>
      </c>
      <c r="H14" s="11">
        <f t="shared" si="4"/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  <c r="T14" s="11">
        <f t="shared" si="4"/>
        <v>0</v>
      </c>
      <c r="U14" s="11">
        <f t="shared" si="4"/>
        <v>0</v>
      </c>
      <c r="V14" s="11">
        <f t="shared" si="4"/>
        <v>3959.9999999999995</v>
      </c>
      <c r="W14" s="11">
        <f t="shared" si="4"/>
        <v>19800</v>
      </c>
      <c r="X14" s="11">
        <f t="shared" si="4"/>
        <v>79200</v>
      </c>
      <c r="Y14" s="11">
        <f t="shared" si="4"/>
        <v>198000</v>
      </c>
      <c r="Z14" s="11">
        <f t="shared" si="4"/>
        <v>396000</v>
      </c>
      <c r="AA14" s="11">
        <f t="shared" si="4"/>
        <v>594000</v>
      </c>
      <c r="AB14" s="11">
        <f t="shared" si="4"/>
        <v>792000</v>
      </c>
      <c r="AC14" s="11">
        <f t="shared" si="4"/>
        <v>792000</v>
      </c>
      <c r="AD14" s="11">
        <f t="shared" si="4"/>
        <v>792000</v>
      </c>
      <c r="AE14" s="11">
        <f t="shared" si="4"/>
        <v>792000</v>
      </c>
      <c r="AF14" s="11">
        <f t="shared" si="4"/>
        <v>792000</v>
      </c>
      <c r="AG14" s="11">
        <f t="shared" si="4"/>
        <v>792000</v>
      </c>
      <c r="AH14" s="11">
        <f t="shared" si="4"/>
        <v>3563.9999999999995</v>
      </c>
      <c r="AI14" s="11">
        <f t="shared" si="4"/>
        <v>17820</v>
      </c>
      <c r="AJ14" s="11">
        <f t="shared" si="4"/>
        <v>71280</v>
      </c>
      <c r="AK14" s="11">
        <f t="shared" si="4"/>
        <v>178200</v>
      </c>
      <c r="AL14" s="11">
        <f t="shared" si="4"/>
        <v>356400</v>
      </c>
      <c r="AM14" s="11">
        <f t="shared" si="4"/>
        <v>534600</v>
      </c>
      <c r="AN14" s="11">
        <f t="shared" si="4"/>
        <v>712800</v>
      </c>
      <c r="AO14" s="11">
        <f t="shared" si="4"/>
        <v>712800</v>
      </c>
      <c r="AP14" s="11">
        <f t="shared" si="4"/>
        <v>712800</v>
      </c>
      <c r="AQ14" s="11">
        <f t="shared" si="4"/>
        <v>712800</v>
      </c>
      <c r="AR14" s="11">
        <f t="shared" si="4"/>
        <v>712800</v>
      </c>
      <c r="AS14" s="11">
        <f t="shared" si="4"/>
        <v>712800</v>
      </c>
      <c r="AT14" s="11">
        <f t="shared" si="4"/>
        <v>3207.6000000000004</v>
      </c>
      <c r="AU14" s="11">
        <f t="shared" si="4"/>
        <v>16037.999999999998</v>
      </c>
      <c r="AV14" s="11">
        <f t="shared" si="4"/>
        <v>64151.999999999993</v>
      </c>
      <c r="AW14" s="11">
        <f t="shared" si="4"/>
        <v>160380</v>
      </c>
      <c r="AX14" s="11">
        <f t="shared" si="4"/>
        <v>320760</v>
      </c>
      <c r="AY14" s="11">
        <f t="shared" si="4"/>
        <v>481140</v>
      </c>
      <c r="AZ14" s="11">
        <f t="shared" si="4"/>
        <v>641520</v>
      </c>
      <c r="BA14" s="11">
        <f t="shared" si="4"/>
        <v>641520</v>
      </c>
      <c r="BB14" s="11">
        <f t="shared" si="4"/>
        <v>641520</v>
      </c>
      <c r="BC14" s="11">
        <f t="shared" si="4"/>
        <v>641520</v>
      </c>
      <c r="BD14" s="11">
        <f>SUM(BD15:BD18)</f>
        <v>641520</v>
      </c>
    </row>
    <row r="15" spans="1:62" x14ac:dyDescent="0.25">
      <c r="B15" t="s">
        <v>150</v>
      </c>
      <c r="C15" s="8">
        <f>C7</f>
        <v>0.69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D6*$C15*$C12</f>
        <v>0</v>
      </c>
      <c r="Q15" s="11">
        <f t="shared" ref="Q15:U15" si="5">E6*$C15*$C12</f>
        <v>0</v>
      </c>
      <c r="R15" s="11">
        <f t="shared" si="5"/>
        <v>0</v>
      </c>
      <c r="S15" s="11">
        <f t="shared" si="5"/>
        <v>0</v>
      </c>
      <c r="T15" s="11">
        <f t="shared" si="5"/>
        <v>0</v>
      </c>
      <c r="U15" s="11">
        <f t="shared" si="5"/>
        <v>0</v>
      </c>
      <c r="V15" s="11">
        <f>J6*$C15*$C12</f>
        <v>2732.3999999999996</v>
      </c>
      <c r="W15" s="11">
        <f t="shared" ref="W15:AG15" si="6">K6*$C15*$C12</f>
        <v>13661.999999999998</v>
      </c>
      <c r="X15" s="11">
        <f t="shared" si="6"/>
        <v>54647.999999999993</v>
      </c>
      <c r="Y15" s="11">
        <f t="shared" si="6"/>
        <v>136620</v>
      </c>
      <c r="Z15" s="11">
        <f t="shared" si="6"/>
        <v>273240</v>
      </c>
      <c r="AA15" s="11">
        <f t="shared" si="6"/>
        <v>409859.99999999994</v>
      </c>
      <c r="AB15" s="11">
        <f t="shared" si="6"/>
        <v>546480</v>
      </c>
      <c r="AC15" s="11">
        <f t="shared" si="6"/>
        <v>546480</v>
      </c>
      <c r="AD15" s="11">
        <f t="shared" si="6"/>
        <v>546480</v>
      </c>
      <c r="AE15" s="11">
        <f t="shared" si="6"/>
        <v>546480</v>
      </c>
      <c r="AF15" s="11">
        <f t="shared" si="6"/>
        <v>546480</v>
      </c>
      <c r="AG15" s="11">
        <f t="shared" si="6"/>
        <v>546480</v>
      </c>
      <c r="AH15" s="11">
        <f>V15*$C12</f>
        <v>2459.16</v>
      </c>
      <c r="AI15" s="11">
        <f t="shared" ref="AI15:BD15" si="7">W15*$C12</f>
        <v>12295.8</v>
      </c>
      <c r="AJ15" s="11">
        <f t="shared" si="7"/>
        <v>49183.199999999997</v>
      </c>
      <c r="AK15" s="11">
        <f t="shared" si="7"/>
        <v>122958</v>
      </c>
      <c r="AL15" s="11">
        <f t="shared" si="7"/>
        <v>245916</v>
      </c>
      <c r="AM15" s="11">
        <f t="shared" si="7"/>
        <v>368873.99999999994</v>
      </c>
      <c r="AN15" s="11">
        <f t="shared" si="7"/>
        <v>491832</v>
      </c>
      <c r="AO15" s="11">
        <f t="shared" si="7"/>
        <v>491832</v>
      </c>
      <c r="AP15" s="11">
        <f t="shared" si="7"/>
        <v>491832</v>
      </c>
      <c r="AQ15" s="11">
        <f t="shared" si="7"/>
        <v>491832</v>
      </c>
      <c r="AR15" s="11">
        <f t="shared" si="7"/>
        <v>491832</v>
      </c>
      <c r="AS15" s="11">
        <f t="shared" si="7"/>
        <v>491832</v>
      </c>
      <c r="AT15" s="11">
        <f t="shared" si="7"/>
        <v>2213.2440000000001</v>
      </c>
      <c r="AU15" s="11">
        <f t="shared" si="7"/>
        <v>11066.22</v>
      </c>
      <c r="AV15" s="11">
        <f t="shared" si="7"/>
        <v>44264.88</v>
      </c>
      <c r="AW15" s="11">
        <f t="shared" si="7"/>
        <v>110662.2</v>
      </c>
      <c r="AX15" s="11">
        <f t="shared" si="7"/>
        <v>221324.4</v>
      </c>
      <c r="AY15" s="11">
        <f t="shared" si="7"/>
        <v>331986.59999999998</v>
      </c>
      <c r="AZ15" s="11">
        <f t="shared" si="7"/>
        <v>442648.8</v>
      </c>
      <c r="BA15" s="11">
        <f t="shared" si="7"/>
        <v>442648.8</v>
      </c>
      <c r="BB15" s="11">
        <f t="shared" si="7"/>
        <v>442648.8</v>
      </c>
      <c r="BC15" s="11">
        <f t="shared" si="7"/>
        <v>442648.8</v>
      </c>
      <c r="BD15" s="11">
        <f t="shared" si="7"/>
        <v>442648.8</v>
      </c>
      <c r="BE15" s="11"/>
      <c r="BF15" s="11"/>
      <c r="BG15" s="11"/>
      <c r="BH15" s="11"/>
      <c r="BI15" s="11"/>
      <c r="BJ15" s="11"/>
    </row>
    <row r="16" spans="1:62" x14ac:dyDescent="0.25">
      <c r="B16" t="s">
        <v>151</v>
      </c>
      <c r="C16" s="8">
        <f t="shared" ref="C16:C18" si="8">C8</f>
        <v>0.25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D6*$C16*$C12</f>
        <v>0</v>
      </c>
      <c r="Q16" s="11">
        <f t="shared" ref="Q16:U16" si="9">E6*$C16*$C12</f>
        <v>0</v>
      </c>
      <c r="R16" s="11">
        <f t="shared" si="9"/>
        <v>0</v>
      </c>
      <c r="S16" s="11">
        <f t="shared" si="9"/>
        <v>0</v>
      </c>
      <c r="T16" s="11">
        <f t="shared" si="9"/>
        <v>0</v>
      </c>
      <c r="U16" s="11">
        <f t="shared" si="9"/>
        <v>0</v>
      </c>
      <c r="V16" s="11">
        <f>J6*$C16*$C12</f>
        <v>990</v>
      </c>
      <c r="W16" s="11">
        <f t="shared" ref="W16:AG16" si="10">K6*$C16*$C12</f>
        <v>4950</v>
      </c>
      <c r="X16" s="11">
        <f t="shared" si="10"/>
        <v>19800</v>
      </c>
      <c r="Y16" s="11">
        <f t="shared" si="10"/>
        <v>49500.000000000007</v>
      </c>
      <c r="Z16" s="11">
        <f t="shared" si="10"/>
        <v>99000.000000000015</v>
      </c>
      <c r="AA16" s="11">
        <f t="shared" si="10"/>
        <v>148500</v>
      </c>
      <c r="AB16" s="11">
        <f t="shared" si="10"/>
        <v>198000.00000000003</v>
      </c>
      <c r="AC16" s="11">
        <f t="shared" si="10"/>
        <v>198000.00000000003</v>
      </c>
      <c r="AD16" s="11">
        <f t="shared" si="10"/>
        <v>198000.00000000003</v>
      </c>
      <c r="AE16" s="11">
        <f t="shared" si="10"/>
        <v>198000.00000000003</v>
      </c>
      <c r="AF16" s="11">
        <f t="shared" si="10"/>
        <v>198000.00000000003</v>
      </c>
      <c r="AG16" s="11">
        <f t="shared" si="10"/>
        <v>198000.00000000003</v>
      </c>
      <c r="AH16" s="11">
        <f>V16*$C12</f>
        <v>891</v>
      </c>
      <c r="AI16" s="11">
        <f t="shared" ref="AI16:BD16" si="11">W16*$C12</f>
        <v>4455</v>
      </c>
      <c r="AJ16" s="11">
        <f t="shared" si="11"/>
        <v>17820</v>
      </c>
      <c r="AK16" s="11">
        <f t="shared" si="11"/>
        <v>44550.000000000007</v>
      </c>
      <c r="AL16" s="11">
        <f t="shared" si="11"/>
        <v>89100.000000000015</v>
      </c>
      <c r="AM16" s="11">
        <f t="shared" si="11"/>
        <v>133650</v>
      </c>
      <c r="AN16" s="11">
        <f t="shared" si="11"/>
        <v>178200.00000000003</v>
      </c>
      <c r="AO16" s="11">
        <f t="shared" si="11"/>
        <v>178200.00000000003</v>
      </c>
      <c r="AP16" s="11">
        <f t="shared" si="11"/>
        <v>178200.00000000003</v>
      </c>
      <c r="AQ16" s="11">
        <f t="shared" si="11"/>
        <v>178200.00000000003</v>
      </c>
      <c r="AR16" s="11">
        <f t="shared" si="11"/>
        <v>178200.00000000003</v>
      </c>
      <c r="AS16" s="11">
        <f t="shared" si="11"/>
        <v>178200.00000000003</v>
      </c>
      <c r="AT16" s="11">
        <f t="shared" si="11"/>
        <v>801.9</v>
      </c>
      <c r="AU16" s="11">
        <f t="shared" si="11"/>
        <v>4009.5</v>
      </c>
      <c r="AV16" s="11">
        <f t="shared" si="11"/>
        <v>16038</v>
      </c>
      <c r="AW16" s="11">
        <f t="shared" si="11"/>
        <v>40095.000000000007</v>
      </c>
      <c r="AX16" s="11">
        <f t="shared" si="11"/>
        <v>80190.000000000015</v>
      </c>
      <c r="AY16" s="11">
        <f t="shared" si="11"/>
        <v>120285</v>
      </c>
      <c r="AZ16" s="11">
        <f t="shared" si="11"/>
        <v>160380.00000000003</v>
      </c>
      <c r="BA16" s="11">
        <f t="shared" si="11"/>
        <v>160380.00000000003</v>
      </c>
      <c r="BB16" s="11">
        <f t="shared" si="11"/>
        <v>160380.00000000003</v>
      </c>
      <c r="BC16" s="11">
        <f t="shared" si="11"/>
        <v>160380.00000000003</v>
      </c>
      <c r="BD16" s="11">
        <f t="shared" si="11"/>
        <v>160380.00000000003</v>
      </c>
      <c r="BE16" s="11"/>
      <c r="BF16" s="11"/>
      <c r="BG16" s="11"/>
      <c r="BH16" s="11"/>
      <c r="BI16" s="11"/>
      <c r="BJ16" s="11"/>
    </row>
    <row r="17" spans="1:62" x14ac:dyDescent="0.25">
      <c r="B17" t="s">
        <v>152</v>
      </c>
      <c r="C17" s="8">
        <f t="shared" si="8"/>
        <v>0.05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f>D6*$C17*$C12</f>
        <v>0</v>
      </c>
      <c r="Q17" s="11">
        <f t="shared" ref="Q17:U17" si="12">E6*$C17*$C12</f>
        <v>0</v>
      </c>
      <c r="R17" s="11">
        <f t="shared" si="12"/>
        <v>0</v>
      </c>
      <c r="S17" s="11">
        <f t="shared" si="12"/>
        <v>0</v>
      </c>
      <c r="T17" s="11">
        <f t="shared" si="12"/>
        <v>0</v>
      </c>
      <c r="U17" s="11">
        <f t="shared" si="12"/>
        <v>0</v>
      </c>
      <c r="V17" s="11">
        <f>J6*$C17*$C12</f>
        <v>198</v>
      </c>
      <c r="W17" s="11">
        <f t="shared" ref="W17:AG17" si="13">K6*$C17*$C12</f>
        <v>990</v>
      </c>
      <c r="X17" s="11">
        <f t="shared" si="13"/>
        <v>3960</v>
      </c>
      <c r="Y17" s="11">
        <f t="shared" si="13"/>
        <v>9900.0000000000018</v>
      </c>
      <c r="Z17" s="11">
        <f t="shared" si="13"/>
        <v>19800.000000000004</v>
      </c>
      <c r="AA17" s="11">
        <f t="shared" si="13"/>
        <v>29700</v>
      </c>
      <c r="AB17" s="11">
        <f t="shared" si="13"/>
        <v>39600.000000000007</v>
      </c>
      <c r="AC17" s="11">
        <f t="shared" si="13"/>
        <v>39600.000000000007</v>
      </c>
      <c r="AD17" s="11">
        <f t="shared" si="13"/>
        <v>39600.000000000007</v>
      </c>
      <c r="AE17" s="11">
        <f t="shared" si="13"/>
        <v>39600.000000000007</v>
      </c>
      <c r="AF17" s="11">
        <f t="shared" si="13"/>
        <v>39600.000000000007</v>
      </c>
      <c r="AG17" s="11">
        <f t="shared" si="13"/>
        <v>39600.000000000007</v>
      </c>
      <c r="AH17" s="11">
        <f>V17*$C12</f>
        <v>178.20000000000002</v>
      </c>
      <c r="AI17" s="11">
        <f t="shared" ref="AI17:BD17" si="14">W17*$C12</f>
        <v>891</v>
      </c>
      <c r="AJ17" s="11">
        <f t="shared" si="14"/>
        <v>3564</v>
      </c>
      <c r="AK17" s="11">
        <f t="shared" si="14"/>
        <v>8910.0000000000018</v>
      </c>
      <c r="AL17" s="11">
        <f t="shared" si="14"/>
        <v>17820.000000000004</v>
      </c>
      <c r="AM17" s="11">
        <f t="shared" si="14"/>
        <v>26730</v>
      </c>
      <c r="AN17" s="11">
        <f t="shared" si="14"/>
        <v>35640.000000000007</v>
      </c>
      <c r="AO17" s="11">
        <f t="shared" si="14"/>
        <v>35640.000000000007</v>
      </c>
      <c r="AP17" s="11">
        <f t="shared" si="14"/>
        <v>35640.000000000007</v>
      </c>
      <c r="AQ17" s="11">
        <f t="shared" si="14"/>
        <v>35640.000000000007</v>
      </c>
      <c r="AR17" s="11">
        <f t="shared" si="14"/>
        <v>35640.000000000007</v>
      </c>
      <c r="AS17" s="11">
        <f t="shared" si="14"/>
        <v>35640.000000000007</v>
      </c>
      <c r="AT17" s="11">
        <f t="shared" si="14"/>
        <v>160.38000000000002</v>
      </c>
      <c r="AU17" s="11">
        <f t="shared" si="14"/>
        <v>801.9</v>
      </c>
      <c r="AV17" s="11">
        <f t="shared" si="14"/>
        <v>3207.6</v>
      </c>
      <c r="AW17" s="11">
        <f t="shared" si="14"/>
        <v>8019.0000000000018</v>
      </c>
      <c r="AX17" s="11">
        <f t="shared" si="14"/>
        <v>16038.000000000004</v>
      </c>
      <c r="AY17" s="11">
        <f t="shared" si="14"/>
        <v>24057</v>
      </c>
      <c r="AZ17" s="11">
        <f t="shared" si="14"/>
        <v>32076.000000000007</v>
      </c>
      <c r="BA17" s="11">
        <f t="shared" si="14"/>
        <v>32076.000000000007</v>
      </c>
      <c r="BB17" s="11">
        <f t="shared" si="14"/>
        <v>32076.000000000007</v>
      </c>
      <c r="BC17" s="11">
        <f t="shared" si="14"/>
        <v>32076.000000000007</v>
      </c>
      <c r="BD17" s="11">
        <f t="shared" si="14"/>
        <v>32076.000000000007</v>
      </c>
      <c r="BE17" s="11"/>
      <c r="BF17" s="11"/>
      <c r="BG17" s="11"/>
      <c r="BH17" s="11"/>
      <c r="BI17" s="11"/>
      <c r="BJ17" s="11"/>
    </row>
    <row r="18" spans="1:62" x14ac:dyDescent="0.25">
      <c r="B18" t="s">
        <v>153</v>
      </c>
      <c r="C18" s="8">
        <f t="shared" si="8"/>
        <v>0.01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f>D6*$C18*$C12</f>
        <v>0</v>
      </c>
      <c r="Q18" s="11">
        <f t="shared" ref="Q18:U18" si="15">E6*$C18*$C12</f>
        <v>0</v>
      </c>
      <c r="R18" s="11">
        <f t="shared" si="15"/>
        <v>0</v>
      </c>
      <c r="S18" s="11">
        <f t="shared" si="15"/>
        <v>0</v>
      </c>
      <c r="T18" s="11">
        <f t="shared" si="15"/>
        <v>0</v>
      </c>
      <c r="U18" s="11">
        <f t="shared" si="15"/>
        <v>0</v>
      </c>
      <c r="V18" s="11">
        <f>J6*$C18*$C12</f>
        <v>39.6</v>
      </c>
      <c r="W18" s="11">
        <f t="shared" ref="W18:AG18" si="16">K6*$C18*$C12</f>
        <v>198</v>
      </c>
      <c r="X18" s="11">
        <f t="shared" si="16"/>
        <v>792</v>
      </c>
      <c r="Y18" s="11">
        <f t="shared" si="16"/>
        <v>1980.0000000000005</v>
      </c>
      <c r="Z18" s="11">
        <f t="shared" si="16"/>
        <v>3960.0000000000009</v>
      </c>
      <c r="AA18" s="11">
        <f t="shared" si="16"/>
        <v>5940</v>
      </c>
      <c r="AB18" s="11">
        <f t="shared" si="16"/>
        <v>7920.0000000000018</v>
      </c>
      <c r="AC18" s="11">
        <f t="shared" si="16"/>
        <v>7920.0000000000018</v>
      </c>
      <c r="AD18" s="11">
        <f t="shared" si="16"/>
        <v>7920.0000000000018</v>
      </c>
      <c r="AE18" s="11">
        <f t="shared" si="16"/>
        <v>7920.0000000000018</v>
      </c>
      <c r="AF18" s="11">
        <f t="shared" si="16"/>
        <v>7920.0000000000018</v>
      </c>
      <c r="AG18" s="11">
        <f t="shared" si="16"/>
        <v>7920.0000000000018</v>
      </c>
      <c r="AH18" s="11">
        <f>V18*$C12</f>
        <v>35.64</v>
      </c>
      <c r="AI18" s="11">
        <f t="shared" ref="AI18:BD18" si="17">W18*$C12</f>
        <v>178.20000000000002</v>
      </c>
      <c r="AJ18" s="11">
        <f t="shared" si="17"/>
        <v>712.80000000000007</v>
      </c>
      <c r="AK18" s="11">
        <f t="shared" si="17"/>
        <v>1782.0000000000005</v>
      </c>
      <c r="AL18" s="11">
        <f t="shared" si="17"/>
        <v>3564.0000000000009</v>
      </c>
      <c r="AM18" s="11">
        <f t="shared" si="17"/>
        <v>5346</v>
      </c>
      <c r="AN18" s="11">
        <f t="shared" si="17"/>
        <v>7128.0000000000018</v>
      </c>
      <c r="AO18" s="11">
        <f t="shared" si="17"/>
        <v>7128.0000000000018</v>
      </c>
      <c r="AP18" s="11">
        <f t="shared" si="17"/>
        <v>7128.0000000000018</v>
      </c>
      <c r="AQ18" s="11">
        <f t="shared" si="17"/>
        <v>7128.0000000000018</v>
      </c>
      <c r="AR18" s="11">
        <f t="shared" si="17"/>
        <v>7128.0000000000018</v>
      </c>
      <c r="AS18" s="11">
        <f t="shared" si="17"/>
        <v>7128.0000000000018</v>
      </c>
      <c r="AT18" s="11">
        <f t="shared" si="17"/>
        <v>32.076000000000001</v>
      </c>
      <c r="AU18" s="11">
        <f t="shared" si="17"/>
        <v>160.38000000000002</v>
      </c>
      <c r="AV18" s="11">
        <f t="shared" si="17"/>
        <v>641.5200000000001</v>
      </c>
      <c r="AW18" s="11">
        <f t="shared" si="17"/>
        <v>1603.8000000000004</v>
      </c>
      <c r="AX18" s="11">
        <f t="shared" si="17"/>
        <v>3207.6000000000008</v>
      </c>
      <c r="AY18" s="11">
        <f t="shared" si="17"/>
        <v>4811.4000000000005</v>
      </c>
      <c r="AZ18" s="11">
        <f t="shared" si="17"/>
        <v>6415.2000000000016</v>
      </c>
      <c r="BA18" s="11">
        <f t="shared" si="17"/>
        <v>6415.2000000000016</v>
      </c>
      <c r="BB18" s="11">
        <f t="shared" si="17"/>
        <v>6415.2000000000016</v>
      </c>
      <c r="BC18" s="11">
        <f t="shared" si="17"/>
        <v>6415.2000000000016</v>
      </c>
      <c r="BD18" s="11">
        <f t="shared" si="17"/>
        <v>6415.2000000000016</v>
      </c>
      <c r="BE18" s="11"/>
      <c r="BF18" s="11"/>
      <c r="BG18" s="11"/>
      <c r="BH18" s="11"/>
      <c r="BI18" s="11"/>
      <c r="BJ18" s="11"/>
    </row>
    <row r="19" spans="1:62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62" x14ac:dyDescent="0.25">
      <c r="A20" s="14" t="s">
        <v>174</v>
      </c>
      <c r="D20" s="11">
        <f t="shared" ref="D20" si="18">SUM(D21:D24)</f>
        <v>0</v>
      </c>
      <c r="E20" s="11">
        <f t="shared" ref="E20:BC20" si="19">SUM(E21:E24)</f>
        <v>0</v>
      </c>
      <c r="F20" s="11">
        <f t="shared" si="19"/>
        <v>0</v>
      </c>
      <c r="G20" s="11">
        <f t="shared" si="19"/>
        <v>0</v>
      </c>
      <c r="H20" s="11">
        <f t="shared" si="19"/>
        <v>0</v>
      </c>
      <c r="I20" s="11">
        <f t="shared" si="19"/>
        <v>0</v>
      </c>
      <c r="J20" s="11">
        <f t="shared" si="19"/>
        <v>0</v>
      </c>
      <c r="K20" s="11">
        <f t="shared" si="19"/>
        <v>0</v>
      </c>
      <c r="L20" s="11">
        <f t="shared" si="19"/>
        <v>0</v>
      </c>
      <c r="M20" s="11">
        <f t="shared" si="19"/>
        <v>0</v>
      </c>
      <c r="N20" s="11">
        <f t="shared" si="19"/>
        <v>0</v>
      </c>
      <c r="O20" s="11">
        <f t="shared" si="19"/>
        <v>0</v>
      </c>
      <c r="P20" s="11">
        <f t="shared" si="19"/>
        <v>0</v>
      </c>
      <c r="Q20" s="11">
        <f t="shared" si="19"/>
        <v>0</v>
      </c>
      <c r="R20" s="11">
        <f t="shared" si="19"/>
        <v>0</v>
      </c>
      <c r="S20" s="11">
        <f t="shared" si="19"/>
        <v>0</v>
      </c>
      <c r="T20" s="11">
        <f t="shared" si="19"/>
        <v>0</v>
      </c>
      <c r="U20" s="11">
        <f t="shared" si="19"/>
        <v>0</v>
      </c>
      <c r="V20" s="11">
        <f t="shared" si="19"/>
        <v>0</v>
      </c>
      <c r="W20" s="11">
        <f t="shared" si="19"/>
        <v>0</v>
      </c>
      <c r="X20" s="11">
        <f t="shared" si="19"/>
        <v>0</v>
      </c>
      <c r="Y20" s="11">
        <f t="shared" si="19"/>
        <v>0</v>
      </c>
      <c r="Z20" s="11">
        <f t="shared" si="19"/>
        <v>0</v>
      </c>
      <c r="AA20" s="11">
        <f t="shared" si="19"/>
        <v>0</v>
      </c>
      <c r="AB20" s="11">
        <f t="shared" si="19"/>
        <v>0</v>
      </c>
      <c r="AC20" s="11">
        <f t="shared" si="19"/>
        <v>0</v>
      </c>
      <c r="AD20" s="11">
        <f t="shared" si="19"/>
        <v>0</v>
      </c>
      <c r="AE20" s="11">
        <f t="shared" si="19"/>
        <v>0</v>
      </c>
      <c r="AF20" s="11">
        <f t="shared" si="19"/>
        <v>0</v>
      </c>
      <c r="AG20" s="11">
        <f t="shared" si="19"/>
        <v>0</v>
      </c>
      <c r="AH20" s="11">
        <f t="shared" si="19"/>
        <v>792000</v>
      </c>
      <c r="AI20" s="11">
        <f t="shared" si="19"/>
        <v>792000</v>
      </c>
      <c r="AJ20" s="11">
        <f t="shared" si="19"/>
        <v>792000</v>
      </c>
      <c r="AK20" s="11">
        <f t="shared" si="19"/>
        <v>792000</v>
      </c>
      <c r="AL20" s="11">
        <f t="shared" si="19"/>
        <v>792000</v>
      </c>
      <c r="AM20" s="11">
        <f t="shared" si="19"/>
        <v>792000</v>
      </c>
      <c r="AN20" s="11">
        <f t="shared" si="19"/>
        <v>792000</v>
      </c>
      <c r="AO20" s="11">
        <f t="shared" si="19"/>
        <v>792000</v>
      </c>
      <c r="AP20" s="11">
        <f t="shared" si="19"/>
        <v>792000</v>
      </c>
      <c r="AQ20" s="11">
        <f t="shared" si="19"/>
        <v>792000</v>
      </c>
      <c r="AR20" s="11">
        <f t="shared" si="19"/>
        <v>792000</v>
      </c>
      <c r="AS20" s="11">
        <f t="shared" si="19"/>
        <v>792000</v>
      </c>
      <c r="AT20" s="11">
        <f t="shared" si="19"/>
        <v>712800</v>
      </c>
      <c r="AU20" s="11">
        <f t="shared" si="19"/>
        <v>712800</v>
      </c>
      <c r="AV20" s="11">
        <f t="shared" si="19"/>
        <v>712800</v>
      </c>
      <c r="AW20" s="11">
        <f t="shared" si="19"/>
        <v>712800</v>
      </c>
      <c r="AX20" s="11">
        <f t="shared" si="19"/>
        <v>712800</v>
      </c>
      <c r="AY20" s="11">
        <f t="shared" si="19"/>
        <v>712800</v>
      </c>
      <c r="AZ20" s="11">
        <f t="shared" si="19"/>
        <v>712800</v>
      </c>
      <c r="BA20" s="11">
        <f t="shared" si="19"/>
        <v>712800</v>
      </c>
      <c r="BB20" s="11">
        <f t="shared" si="19"/>
        <v>712800</v>
      </c>
      <c r="BC20" s="11">
        <f t="shared" si="19"/>
        <v>712800</v>
      </c>
      <c r="BD20" s="11">
        <f>SUM(BD21:BD24)</f>
        <v>712800</v>
      </c>
    </row>
    <row r="21" spans="1:62" x14ac:dyDescent="0.25">
      <c r="B21" s="63" t="s">
        <v>150</v>
      </c>
      <c r="C21" s="64">
        <f>C7</f>
        <v>0.69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f>V6*$C21*$C12</f>
        <v>546480</v>
      </c>
      <c r="AI21" s="11">
        <f t="shared" ref="AI21:AS21" si="20">W6*$C21*$C12</f>
        <v>546480</v>
      </c>
      <c r="AJ21" s="11">
        <f t="shared" si="20"/>
        <v>546480</v>
      </c>
      <c r="AK21" s="11">
        <f t="shared" si="20"/>
        <v>546480</v>
      </c>
      <c r="AL21" s="11">
        <f t="shared" si="20"/>
        <v>546480</v>
      </c>
      <c r="AM21" s="11">
        <f t="shared" si="20"/>
        <v>546480</v>
      </c>
      <c r="AN21" s="11">
        <f t="shared" si="20"/>
        <v>546480</v>
      </c>
      <c r="AO21" s="11">
        <f t="shared" si="20"/>
        <v>546480</v>
      </c>
      <c r="AP21" s="11">
        <f t="shared" si="20"/>
        <v>546480</v>
      </c>
      <c r="AQ21" s="11">
        <f t="shared" si="20"/>
        <v>546480</v>
      </c>
      <c r="AR21" s="11">
        <f t="shared" si="20"/>
        <v>546480</v>
      </c>
      <c r="AS21" s="11">
        <f t="shared" si="20"/>
        <v>546480</v>
      </c>
      <c r="AT21" s="11">
        <f>AH21*$C12</f>
        <v>491832</v>
      </c>
      <c r="AU21" s="11">
        <f t="shared" ref="AU21:BD21" si="21">AI21*$C12</f>
        <v>491832</v>
      </c>
      <c r="AV21" s="11">
        <f t="shared" si="21"/>
        <v>491832</v>
      </c>
      <c r="AW21" s="11">
        <f t="shared" si="21"/>
        <v>491832</v>
      </c>
      <c r="AX21" s="11">
        <f t="shared" si="21"/>
        <v>491832</v>
      </c>
      <c r="AY21" s="11">
        <f t="shared" si="21"/>
        <v>491832</v>
      </c>
      <c r="AZ21" s="11">
        <f t="shared" si="21"/>
        <v>491832</v>
      </c>
      <c r="BA21" s="11">
        <f t="shared" si="21"/>
        <v>491832</v>
      </c>
      <c r="BB21" s="11">
        <f t="shared" si="21"/>
        <v>491832</v>
      </c>
      <c r="BC21" s="11">
        <f t="shared" si="21"/>
        <v>491832</v>
      </c>
      <c r="BD21" s="11">
        <f t="shared" si="21"/>
        <v>491832</v>
      </c>
      <c r="BE21" s="11"/>
      <c r="BF21" s="11"/>
      <c r="BG21" s="11"/>
      <c r="BH21" s="11"/>
      <c r="BI21" s="11"/>
      <c r="BJ21" s="11"/>
    </row>
    <row r="22" spans="1:62" x14ac:dyDescent="0.25">
      <c r="B22" s="63" t="s">
        <v>151</v>
      </c>
      <c r="C22" s="64">
        <f t="shared" ref="C22:C24" si="22">C8</f>
        <v>0.25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f>V6*$C22*$C12</f>
        <v>198000.00000000003</v>
      </c>
      <c r="AI22" s="11">
        <f t="shared" ref="AI22:AS22" si="23">W6*$C22*$C12</f>
        <v>198000.00000000003</v>
      </c>
      <c r="AJ22" s="11">
        <f t="shared" si="23"/>
        <v>198000.00000000003</v>
      </c>
      <c r="AK22" s="11">
        <f t="shared" si="23"/>
        <v>198000.00000000003</v>
      </c>
      <c r="AL22" s="11">
        <f t="shared" si="23"/>
        <v>198000.00000000003</v>
      </c>
      <c r="AM22" s="11">
        <f t="shared" si="23"/>
        <v>198000.00000000003</v>
      </c>
      <c r="AN22" s="11">
        <f t="shared" si="23"/>
        <v>198000.00000000003</v>
      </c>
      <c r="AO22" s="11">
        <f t="shared" si="23"/>
        <v>198000.00000000003</v>
      </c>
      <c r="AP22" s="11">
        <f t="shared" si="23"/>
        <v>198000.00000000003</v>
      </c>
      <c r="AQ22" s="11">
        <f t="shared" si="23"/>
        <v>198000.00000000003</v>
      </c>
      <c r="AR22" s="11">
        <f t="shared" si="23"/>
        <v>198000.00000000003</v>
      </c>
      <c r="AS22" s="11">
        <f t="shared" si="23"/>
        <v>198000.00000000003</v>
      </c>
      <c r="AT22" s="11">
        <f>AH22*$C12</f>
        <v>178200.00000000003</v>
      </c>
      <c r="AU22" s="11">
        <f t="shared" ref="AU22:BD22" si="24">AI22*$C12</f>
        <v>178200.00000000003</v>
      </c>
      <c r="AV22" s="11">
        <f t="shared" si="24"/>
        <v>178200.00000000003</v>
      </c>
      <c r="AW22" s="11">
        <f t="shared" si="24"/>
        <v>178200.00000000003</v>
      </c>
      <c r="AX22" s="11">
        <f t="shared" si="24"/>
        <v>178200.00000000003</v>
      </c>
      <c r="AY22" s="11">
        <f t="shared" si="24"/>
        <v>178200.00000000003</v>
      </c>
      <c r="AZ22" s="11">
        <f t="shared" si="24"/>
        <v>178200.00000000003</v>
      </c>
      <c r="BA22" s="11">
        <f t="shared" si="24"/>
        <v>178200.00000000003</v>
      </c>
      <c r="BB22" s="11">
        <f t="shared" si="24"/>
        <v>178200.00000000003</v>
      </c>
      <c r="BC22" s="11">
        <f t="shared" si="24"/>
        <v>178200.00000000003</v>
      </c>
      <c r="BD22" s="11">
        <f t="shared" si="24"/>
        <v>178200.00000000003</v>
      </c>
      <c r="BE22" s="11"/>
      <c r="BF22" s="11"/>
      <c r="BG22" s="11"/>
      <c r="BH22" s="11"/>
      <c r="BI22" s="11"/>
      <c r="BJ22" s="11"/>
    </row>
    <row r="23" spans="1:62" x14ac:dyDescent="0.25">
      <c r="B23" s="63" t="s">
        <v>152</v>
      </c>
      <c r="C23" s="64">
        <f t="shared" si="22"/>
        <v>0.05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f>V6*$C12*$C23</f>
        <v>39600.000000000007</v>
      </c>
      <c r="AI23" s="11">
        <f t="shared" ref="AI23:AS23" si="25">W6*$C12*$C23</f>
        <v>39600.000000000007</v>
      </c>
      <c r="AJ23" s="11">
        <f t="shared" si="25"/>
        <v>39600.000000000007</v>
      </c>
      <c r="AK23" s="11">
        <f t="shared" si="25"/>
        <v>39600.000000000007</v>
      </c>
      <c r="AL23" s="11">
        <f t="shared" si="25"/>
        <v>39600.000000000007</v>
      </c>
      <c r="AM23" s="11">
        <f t="shared" si="25"/>
        <v>39600.000000000007</v>
      </c>
      <c r="AN23" s="11">
        <f t="shared" si="25"/>
        <v>39600.000000000007</v>
      </c>
      <c r="AO23" s="11">
        <f t="shared" si="25"/>
        <v>39600.000000000007</v>
      </c>
      <c r="AP23" s="11">
        <f t="shared" si="25"/>
        <v>39600.000000000007</v>
      </c>
      <c r="AQ23" s="11">
        <f t="shared" si="25"/>
        <v>39600.000000000007</v>
      </c>
      <c r="AR23" s="11">
        <f t="shared" si="25"/>
        <v>39600.000000000007</v>
      </c>
      <c r="AS23" s="11">
        <f t="shared" si="25"/>
        <v>39600.000000000007</v>
      </c>
      <c r="AT23" s="11">
        <f>AH23*$C12</f>
        <v>35640.000000000007</v>
      </c>
      <c r="AU23" s="11">
        <f t="shared" ref="AU23:BD23" si="26">AI23*$C12</f>
        <v>35640.000000000007</v>
      </c>
      <c r="AV23" s="11">
        <f t="shared" si="26"/>
        <v>35640.000000000007</v>
      </c>
      <c r="AW23" s="11">
        <f t="shared" si="26"/>
        <v>35640.000000000007</v>
      </c>
      <c r="AX23" s="11">
        <f t="shared" si="26"/>
        <v>35640.000000000007</v>
      </c>
      <c r="AY23" s="11">
        <f t="shared" si="26"/>
        <v>35640.000000000007</v>
      </c>
      <c r="AZ23" s="11">
        <f t="shared" si="26"/>
        <v>35640.000000000007</v>
      </c>
      <c r="BA23" s="11">
        <f t="shared" si="26"/>
        <v>35640.000000000007</v>
      </c>
      <c r="BB23" s="11">
        <f t="shared" si="26"/>
        <v>35640.000000000007</v>
      </c>
      <c r="BC23" s="11">
        <f t="shared" si="26"/>
        <v>35640.000000000007</v>
      </c>
      <c r="BD23" s="11">
        <f t="shared" si="26"/>
        <v>35640.000000000007</v>
      </c>
      <c r="BE23" s="11"/>
      <c r="BF23" s="11"/>
      <c r="BG23" s="11"/>
      <c r="BH23" s="11"/>
      <c r="BI23" s="11"/>
      <c r="BJ23" s="11"/>
    </row>
    <row r="24" spans="1:62" x14ac:dyDescent="0.25">
      <c r="B24" s="63" t="s">
        <v>153</v>
      </c>
      <c r="C24" s="64">
        <f t="shared" si="22"/>
        <v>0.01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f>V6*$C12*$C24</f>
        <v>7920.0000000000009</v>
      </c>
      <c r="AI24" s="11">
        <f t="shared" ref="AI24:AS24" si="27">W6*$C12*$C24</f>
        <v>7920.0000000000009</v>
      </c>
      <c r="AJ24" s="11">
        <f t="shared" si="27"/>
        <v>7920.0000000000009</v>
      </c>
      <c r="AK24" s="11">
        <f t="shared" si="27"/>
        <v>7920.0000000000009</v>
      </c>
      <c r="AL24" s="11">
        <f t="shared" si="27"/>
        <v>7920.0000000000009</v>
      </c>
      <c r="AM24" s="11">
        <f t="shared" si="27"/>
        <v>7920.0000000000009</v>
      </c>
      <c r="AN24" s="11">
        <f t="shared" si="27"/>
        <v>7920.0000000000009</v>
      </c>
      <c r="AO24" s="11">
        <f t="shared" si="27"/>
        <v>7920.0000000000009</v>
      </c>
      <c r="AP24" s="11">
        <f t="shared" si="27"/>
        <v>7920.0000000000009</v>
      </c>
      <c r="AQ24" s="11">
        <f t="shared" si="27"/>
        <v>7920.0000000000009</v>
      </c>
      <c r="AR24" s="11">
        <f t="shared" si="27"/>
        <v>7920.0000000000009</v>
      </c>
      <c r="AS24" s="11">
        <f t="shared" si="27"/>
        <v>7920.0000000000009</v>
      </c>
      <c r="AT24" s="11">
        <f>AH24*$C12</f>
        <v>7128.0000000000009</v>
      </c>
      <c r="AU24" s="11">
        <f t="shared" ref="AU24:BD24" si="28">AI24*$C12</f>
        <v>7128.0000000000009</v>
      </c>
      <c r="AV24" s="11">
        <f t="shared" si="28"/>
        <v>7128.0000000000009</v>
      </c>
      <c r="AW24" s="11">
        <f t="shared" si="28"/>
        <v>7128.0000000000009</v>
      </c>
      <c r="AX24" s="11">
        <f t="shared" si="28"/>
        <v>7128.0000000000009</v>
      </c>
      <c r="AY24" s="11">
        <f t="shared" si="28"/>
        <v>7128.0000000000009</v>
      </c>
      <c r="AZ24" s="11">
        <f t="shared" si="28"/>
        <v>7128.0000000000009</v>
      </c>
      <c r="BA24" s="11">
        <f t="shared" si="28"/>
        <v>7128.0000000000009</v>
      </c>
      <c r="BB24" s="11">
        <f t="shared" si="28"/>
        <v>7128.0000000000009</v>
      </c>
      <c r="BC24" s="11">
        <f t="shared" si="28"/>
        <v>7128.0000000000009</v>
      </c>
      <c r="BD24" s="11">
        <f t="shared" si="28"/>
        <v>7128.0000000000009</v>
      </c>
      <c r="BE24" s="11"/>
      <c r="BF24" s="11"/>
      <c r="BG24" s="11"/>
      <c r="BH24" s="11"/>
      <c r="BI24" s="11"/>
      <c r="BJ24" s="11"/>
    </row>
    <row r="25" spans="1:62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62" x14ac:dyDescent="0.25">
      <c r="A26" s="14" t="s">
        <v>175</v>
      </c>
      <c r="D26" s="11">
        <f t="shared" ref="D26:BC26" si="29">SUM(D27:D30)</f>
        <v>0</v>
      </c>
      <c r="E26" s="11">
        <f t="shared" si="29"/>
        <v>0</v>
      </c>
      <c r="F26" s="11">
        <f t="shared" si="29"/>
        <v>0</v>
      </c>
      <c r="G26" s="11">
        <f t="shared" si="29"/>
        <v>0</v>
      </c>
      <c r="H26" s="11">
        <f t="shared" si="29"/>
        <v>0</v>
      </c>
      <c r="I26" s="11">
        <f t="shared" si="29"/>
        <v>0</v>
      </c>
      <c r="J26" s="11">
        <f t="shared" si="29"/>
        <v>0</v>
      </c>
      <c r="K26" s="11">
        <f t="shared" si="29"/>
        <v>0</v>
      </c>
      <c r="L26" s="11">
        <f t="shared" si="29"/>
        <v>0</v>
      </c>
      <c r="M26" s="11">
        <f t="shared" si="29"/>
        <v>0</v>
      </c>
      <c r="N26" s="11">
        <f t="shared" si="29"/>
        <v>0</v>
      </c>
      <c r="O26" s="11">
        <f t="shared" si="29"/>
        <v>0</v>
      </c>
      <c r="P26" s="11">
        <f t="shared" si="29"/>
        <v>0</v>
      </c>
      <c r="Q26" s="11">
        <f t="shared" si="29"/>
        <v>0</v>
      </c>
      <c r="R26" s="11">
        <f t="shared" si="29"/>
        <v>0</v>
      </c>
      <c r="S26" s="11">
        <f t="shared" si="29"/>
        <v>0</v>
      </c>
      <c r="T26" s="11">
        <f t="shared" si="29"/>
        <v>0</v>
      </c>
      <c r="U26" s="11">
        <f t="shared" si="29"/>
        <v>0</v>
      </c>
      <c r="V26" s="11">
        <f t="shared" si="29"/>
        <v>0</v>
      </c>
      <c r="W26" s="11">
        <f t="shared" si="29"/>
        <v>0</v>
      </c>
      <c r="X26" s="11">
        <f t="shared" si="29"/>
        <v>0</v>
      </c>
      <c r="Y26" s="11">
        <f t="shared" si="29"/>
        <v>0</v>
      </c>
      <c r="Z26" s="11">
        <f t="shared" si="29"/>
        <v>0</v>
      </c>
      <c r="AA26" s="11">
        <f t="shared" si="29"/>
        <v>0</v>
      </c>
      <c r="AB26" s="11">
        <f t="shared" si="29"/>
        <v>0</v>
      </c>
      <c r="AC26" s="11">
        <f t="shared" si="29"/>
        <v>0</v>
      </c>
      <c r="AD26" s="11">
        <f t="shared" si="29"/>
        <v>0</v>
      </c>
      <c r="AE26" s="11">
        <f t="shared" si="29"/>
        <v>0</v>
      </c>
      <c r="AF26" s="11">
        <f t="shared" si="29"/>
        <v>0</v>
      </c>
      <c r="AG26" s="11">
        <f t="shared" si="29"/>
        <v>0</v>
      </c>
      <c r="AH26" s="11">
        <f t="shared" si="29"/>
        <v>0</v>
      </c>
      <c r="AI26" s="11">
        <f t="shared" si="29"/>
        <v>0</v>
      </c>
      <c r="AJ26" s="11">
        <f t="shared" si="29"/>
        <v>0</v>
      </c>
      <c r="AK26" s="11">
        <f t="shared" si="29"/>
        <v>0</v>
      </c>
      <c r="AL26" s="11">
        <f t="shared" si="29"/>
        <v>0</v>
      </c>
      <c r="AM26" s="11">
        <f t="shared" si="29"/>
        <v>0</v>
      </c>
      <c r="AN26" s="11">
        <f t="shared" si="29"/>
        <v>0</v>
      </c>
      <c r="AO26" s="11">
        <f t="shared" si="29"/>
        <v>0</v>
      </c>
      <c r="AP26" s="11">
        <f t="shared" si="29"/>
        <v>0</v>
      </c>
      <c r="AQ26" s="11">
        <f t="shared" si="29"/>
        <v>0</v>
      </c>
      <c r="AR26" s="11">
        <f t="shared" si="29"/>
        <v>0</v>
      </c>
      <c r="AS26" s="11">
        <f t="shared" si="29"/>
        <v>0</v>
      </c>
      <c r="AT26" s="11">
        <f t="shared" si="29"/>
        <v>792000</v>
      </c>
      <c r="AU26" s="11">
        <f t="shared" si="29"/>
        <v>792000</v>
      </c>
      <c r="AV26" s="11">
        <f t="shared" si="29"/>
        <v>792000</v>
      </c>
      <c r="AW26" s="11">
        <f t="shared" si="29"/>
        <v>792000</v>
      </c>
      <c r="AX26" s="11">
        <f t="shared" si="29"/>
        <v>792000</v>
      </c>
      <c r="AY26" s="11">
        <f t="shared" si="29"/>
        <v>792000</v>
      </c>
      <c r="AZ26" s="11">
        <f t="shared" si="29"/>
        <v>792000</v>
      </c>
      <c r="BA26" s="11">
        <f t="shared" si="29"/>
        <v>792000</v>
      </c>
      <c r="BB26" s="11">
        <f t="shared" si="29"/>
        <v>792000</v>
      </c>
      <c r="BC26" s="11">
        <f t="shared" si="29"/>
        <v>792000</v>
      </c>
      <c r="BD26" s="11">
        <f>SUM(BD27:BD30)</f>
        <v>792000</v>
      </c>
    </row>
    <row r="27" spans="1:62" x14ac:dyDescent="0.25">
      <c r="B27" s="63" t="s">
        <v>150</v>
      </c>
      <c r="C27" s="64">
        <f>C7</f>
        <v>0.69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>
        <f>AH6*$C27*$C12</f>
        <v>546480</v>
      </c>
      <c r="AU27" s="11">
        <f t="shared" ref="AU27:BD27" si="30">AI6*$C27*$C12</f>
        <v>546480</v>
      </c>
      <c r="AV27" s="11">
        <f t="shared" si="30"/>
        <v>546480</v>
      </c>
      <c r="AW27" s="11">
        <f t="shared" si="30"/>
        <v>546480</v>
      </c>
      <c r="AX27" s="11">
        <f t="shared" si="30"/>
        <v>546480</v>
      </c>
      <c r="AY27" s="11">
        <f t="shared" si="30"/>
        <v>546480</v>
      </c>
      <c r="AZ27" s="11">
        <f t="shared" si="30"/>
        <v>546480</v>
      </c>
      <c r="BA27" s="11">
        <f t="shared" si="30"/>
        <v>546480</v>
      </c>
      <c r="BB27" s="11">
        <f t="shared" si="30"/>
        <v>546480</v>
      </c>
      <c r="BC27" s="11">
        <f t="shared" si="30"/>
        <v>546480</v>
      </c>
      <c r="BD27" s="11">
        <f t="shared" si="30"/>
        <v>546480</v>
      </c>
      <c r="BE27" s="11"/>
      <c r="BF27" s="11"/>
      <c r="BG27" s="11"/>
      <c r="BH27" s="11"/>
      <c r="BI27" s="11"/>
      <c r="BJ27" s="11"/>
    </row>
    <row r="28" spans="1:62" x14ac:dyDescent="0.25">
      <c r="B28" s="63" t="s">
        <v>151</v>
      </c>
      <c r="C28" s="64">
        <f t="shared" ref="C28:C30" si="31">C8</f>
        <v>0.25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>
        <f>AH6*$C12*$C28</f>
        <v>198000.00000000003</v>
      </c>
      <c r="AU28" s="11">
        <f t="shared" ref="AU28:BD28" si="32">AI6*$C12*$C28</f>
        <v>198000.00000000003</v>
      </c>
      <c r="AV28" s="11">
        <f t="shared" si="32"/>
        <v>198000.00000000003</v>
      </c>
      <c r="AW28" s="11">
        <f t="shared" si="32"/>
        <v>198000.00000000003</v>
      </c>
      <c r="AX28" s="11">
        <f t="shared" si="32"/>
        <v>198000.00000000003</v>
      </c>
      <c r="AY28" s="11">
        <f t="shared" si="32"/>
        <v>198000.00000000003</v>
      </c>
      <c r="AZ28" s="11">
        <f t="shared" si="32"/>
        <v>198000.00000000003</v>
      </c>
      <c r="BA28" s="11">
        <f t="shared" si="32"/>
        <v>198000.00000000003</v>
      </c>
      <c r="BB28" s="11">
        <f t="shared" si="32"/>
        <v>198000.00000000003</v>
      </c>
      <c r="BC28" s="11">
        <f t="shared" si="32"/>
        <v>198000.00000000003</v>
      </c>
      <c r="BD28" s="11">
        <f t="shared" si="32"/>
        <v>198000.00000000003</v>
      </c>
      <c r="BE28" s="11"/>
      <c r="BF28" s="11"/>
      <c r="BG28" s="11"/>
      <c r="BH28" s="11"/>
      <c r="BI28" s="11"/>
      <c r="BJ28" s="11"/>
    </row>
    <row r="29" spans="1:62" x14ac:dyDescent="0.25">
      <c r="B29" s="63" t="s">
        <v>152</v>
      </c>
      <c r="C29" s="64">
        <f t="shared" si="31"/>
        <v>0.05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>
        <f>AH6*$C29*$C12</f>
        <v>39600.000000000007</v>
      </c>
      <c r="AU29" s="11">
        <f t="shared" ref="AU29:BD29" si="33">AI6*$C29*$C12</f>
        <v>39600.000000000007</v>
      </c>
      <c r="AV29" s="11">
        <f t="shared" si="33"/>
        <v>39600.000000000007</v>
      </c>
      <c r="AW29" s="11">
        <f t="shared" si="33"/>
        <v>39600.000000000007</v>
      </c>
      <c r="AX29" s="11">
        <f t="shared" si="33"/>
        <v>39600.000000000007</v>
      </c>
      <c r="AY29" s="11">
        <f t="shared" si="33"/>
        <v>39600.000000000007</v>
      </c>
      <c r="AZ29" s="11">
        <f t="shared" si="33"/>
        <v>39600.000000000007</v>
      </c>
      <c r="BA29" s="11">
        <f t="shared" si="33"/>
        <v>39600.000000000007</v>
      </c>
      <c r="BB29" s="11">
        <f t="shared" si="33"/>
        <v>39600.000000000007</v>
      </c>
      <c r="BC29" s="11">
        <f t="shared" si="33"/>
        <v>39600.000000000007</v>
      </c>
      <c r="BD29" s="11">
        <f t="shared" si="33"/>
        <v>39600.000000000007</v>
      </c>
      <c r="BE29" s="11"/>
      <c r="BF29" s="11"/>
      <c r="BG29" s="11"/>
      <c r="BH29" s="11"/>
      <c r="BI29" s="11"/>
      <c r="BJ29" s="11"/>
    </row>
    <row r="30" spans="1:62" x14ac:dyDescent="0.25">
      <c r="B30" s="63" t="s">
        <v>153</v>
      </c>
      <c r="C30" s="64">
        <f t="shared" si="31"/>
        <v>0.01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>
        <f>AH6*$C12*$C30</f>
        <v>7920.0000000000009</v>
      </c>
      <c r="AU30" s="11">
        <f t="shared" ref="AU30:BD30" si="34">AI6*$C12*$C30</f>
        <v>7920.0000000000009</v>
      </c>
      <c r="AV30" s="11">
        <f t="shared" si="34"/>
        <v>7920.0000000000009</v>
      </c>
      <c r="AW30" s="11">
        <f t="shared" si="34"/>
        <v>7920.0000000000009</v>
      </c>
      <c r="AX30" s="11">
        <f t="shared" si="34"/>
        <v>7920.0000000000009</v>
      </c>
      <c r="AY30" s="11">
        <f t="shared" si="34"/>
        <v>7920.0000000000009</v>
      </c>
      <c r="AZ30" s="11">
        <f t="shared" si="34"/>
        <v>7920.0000000000009</v>
      </c>
      <c r="BA30" s="11">
        <f t="shared" si="34"/>
        <v>7920.0000000000009</v>
      </c>
      <c r="BB30" s="11">
        <f t="shared" si="34"/>
        <v>7920.0000000000009</v>
      </c>
      <c r="BC30" s="11">
        <f t="shared" si="34"/>
        <v>7920.0000000000009</v>
      </c>
      <c r="BD30" s="11">
        <f t="shared" si="34"/>
        <v>7920.0000000000009</v>
      </c>
      <c r="BE30" s="11"/>
      <c r="BF30" s="11"/>
      <c r="BG30" s="11"/>
      <c r="BH30" s="11"/>
      <c r="BI30" s="11"/>
      <c r="BJ30" s="11"/>
    </row>
    <row r="31" spans="1:62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62" x14ac:dyDescent="0.25">
      <c r="A32" s="14" t="s">
        <v>176</v>
      </c>
      <c r="D32" s="11">
        <f t="shared" ref="D32:AY32" si="35">SUM(D33:D36)</f>
        <v>0</v>
      </c>
      <c r="E32" s="11">
        <f t="shared" si="35"/>
        <v>0</v>
      </c>
      <c r="F32" s="11">
        <f t="shared" si="35"/>
        <v>0</v>
      </c>
      <c r="G32" s="11">
        <f t="shared" si="35"/>
        <v>0</v>
      </c>
      <c r="H32" s="11">
        <f t="shared" si="35"/>
        <v>0</v>
      </c>
      <c r="I32" s="11">
        <f t="shared" si="35"/>
        <v>0</v>
      </c>
      <c r="J32" s="11">
        <f t="shared" si="35"/>
        <v>0</v>
      </c>
      <c r="K32" s="11">
        <f t="shared" si="35"/>
        <v>0</v>
      </c>
      <c r="L32" s="11">
        <f t="shared" si="35"/>
        <v>0</v>
      </c>
      <c r="M32" s="11">
        <f t="shared" si="35"/>
        <v>0</v>
      </c>
      <c r="N32" s="11">
        <f t="shared" si="35"/>
        <v>0</v>
      </c>
      <c r="O32" s="11">
        <f t="shared" si="35"/>
        <v>0</v>
      </c>
      <c r="P32" s="11">
        <f t="shared" si="35"/>
        <v>0</v>
      </c>
      <c r="Q32" s="11">
        <f t="shared" si="35"/>
        <v>0</v>
      </c>
      <c r="R32" s="11">
        <f t="shared" si="35"/>
        <v>0</v>
      </c>
      <c r="S32" s="11">
        <f t="shared" si="35"/>
        <v>0</v>
      </c>
      <c r="T32" s="11">
        <f t="shared" si="35"/>
        <v>0</v>
      </c>
      <c r="U32" s="11">
        <f t="shared" si="35"/>
        <v>0</v>
      </c>
      <c r="V32" s="11">
        <f t="shared" si="35"/>
        <v>0</v>
      </c>
      <c r="W32" s="11">
        <f t="shared" si="35"/>
        <v>0</v>
      </c>
      <c r="X32" s="11">
        <f t="shared" si="35"/>
        <v>0</v>
      </c>
      <c r="Y32" s="11">
        <f t="shared" si="35"/>
        <v>0</v>
      </c>
      <c r="Z32" s="11">
        <f t="shared" si="35"/>
        <v>0</v>
      </c>
      <c r="AA32" s="11">
        <f t="shared" si="35"/>
        <v>0</v>
      </c>
      <c r="AB32" s="11">
        <f t="shared" si="35"/>
        <v>0</v>
      </c>
      <c r="AC32" s="11">
        <f t="shared" si="35"/>
        <v>0</v>
      </c>
      <c r="AD32" s="11">
        <f t="shared" si="35"/>
        <v>0</v>
      </c>
      <c r="AE32" s="11">
        <f t="shared" si="35"/>
        <v>0</v>
      </c>
      <c r="AF32" s="11">
        <f t="shared" si="35"/>
        <v>0</v>
      </c>
      <c r="AG32" s="11">
        <f t="shared" si="35"/>
        <v>0</v>
      </c>
      <c r="AH32" s="11">
        <f t="shared" si="35"/>
        <v>0</v>
      </c>
      <c r="AI32" s="11">
        <f t="shared" si="35"/>
        <v>0</v>
      </c>
      <c r="AJ32" s="11">
        <f t="shared" si="35"/>
        <v>0</v>
      </c>
      <c r="AK32" s="11">
        <f t="shared" si="35"/>
        <v>0</v>
      </c>
      <c r="AL32" s="11">
        <f t="shared" si="35"/>
        <v>0</v>
      </c>
      <c r="AM32" s="11">
        <f t="shared" si="35"/>
        <v>0</v>
      </c>
      <c r="AN32" s="11">
        <f t="shared" si="35"/>
        <v>0</v>
      </c>
      <c r="AO32" s="11">
        <f t="shared" si="35"/>
        <v>0</v>
      </c>
      <c r="AP32" s="11">
        <f t="shared" si="35"/>
        <v>0</v>
      </c>
      <c r="AQ32" s="11">
        <f t="shared" si="35"/>
        <v>0</v>
      </c>
      <c r="AR32" s="11">
        <f t="shared" si="35"/>
        <v>0</v>
      </c>
      <c r="AS32" s="11">
        <f t="shared" si="35"/>
        <v>0</v>
      </c>
      <c r="AT32" s="11">
        <f t="shared" si="35"/>
        <v>0</v>
      </c>
      <c r="AU32" s="11">
        <f t="shared" si="35"/>
        <v>0</v>
      </c>
      <c r="AV32" s="11">
        <f t="shared" si="35"/>
        <v>0</v>
      </c>
      <c r="AW32" s="11">
        <f t="shared" si="35"/>
        <v>0</v>
      </c>
      <c r="AX32" s="11">
        <f t="shared" si="35"/>
        <v>0</v>
      </c>
      <c r="AY32" s="11">
        <f t="shared" si="35"/>
        <v>0</v>
      </c>
      <c r="AZ32" s="11"/>
      <c r="BA32" s="11"/>
      <c r="BB32" s="11"/>
      <c r="BC32" s="11"/>
      <c r="BD32" s="11"/>
    </row>
    <row r="33" spans="1:56" x14ac:dyDescent="0.25">
      <c r="B33" s="63" t="s">
        <v>150</v>
      </c>
      <c r="C33" s="64">
        <f>C7</f>
        <v>0.69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x14ac:dyDescent="0.25">
      <c r="B34" s="63" t="s">
        <v>151</v>
      </c>
      <c r="C34" s="64">
        <f t="shared" ref="C34:C36" si="36">C8</f>
        <v>0.25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x14ac:dyDescent="0.25">
      <c r="B35" s="63" t="s">
        <v>152</v>
      </c>
      <c r="C35" s="64">
        <f t="shared" si="36"/>
        <v>0.05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 x14ac:dyDescent="0.25">
      <c r="B36" s="63" t="s">
        <v>153</v>
      </c>
      <c r="C36" s="64">
        <f t="shared" si="36"/>
        <v>0.01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x14ac:dyDescent="0.25">
      <c r="A38" s="14" t="s">
        <v>167</v>
      </c>
      <c r="D38" s="70">
        <f t="shared" ref="D38:BC38" si="37">SUM(D39:D42)</f>
        <v>0</v>
      </c>
      <c r="E38" s="70">
        <f t="shared" si="37"/>
        <v>0</v>
      </c>
      <c r="F38" s="70">
        <f t="shared" si="37"/>
        <v>0</v>
      </c>
      <c r="G38" s="70">
        <f t="shared" si="37"/>
        <v>0</v>
      </c>
      <c r="H38" s="70">
        <f t="shared" si="37"/>
        <v>0</v>
      </c>
      <c r="I38" s="70">
        <f t="shared" si="37"/>
        <v>0</v>
      </c>
      <c r="J38" s="70">
        <f t="shared" si="37"/>
        <v>7700</v>
      </c>
      <c r="K38" s="70">
        <f t="shared" si="37"/>
        <v>38500</v>
      </c>
      <c r="L38" s="70">
        <f t="shared" si="37"/>
        <v>154000</v>
      </c>
      <c r="M38" s="70">
        <f t="shared" si="37"/>
        <v>385000.00000000012</v>
      </c>
      <c r="N38" s="70">
        <f t="shared" si="37"/>
        <v>770000.00000000023</v>
      </c>
      <c r="O38" s="70">
        <f t="shared" si="37"/>
        <v>1155000</v>
      </c>
      <c r="P38" s="70">
        <f t="shared" si="37"/>
        <v>1540000.0000000005</v>
      </c>
      <c r="Q38" s="70">
        <f t="shared" si="37"/>
        <v>1540000.0000000005</v>
      </c>
      <c r="R38" s="70">
        <f t="shared" si="37"/>
        <v>1540000.0000000005</v>
      </c>
      <c r="S38" s="70">
        <f t="shared" si="37"/>
        <v>1540000.0000000005</v>
      </c>
      <c r="T38" s="70">
        <f t="shared" si="37"/>
        <v>1540000.0000000005</v>
      </c>
      <c r="U38" s="70">
        <f t="shared" si="37"/>
        <v>1540000.0000000005</v>
      </c>
      <c r="V38" s="70">
        <f t="shared" si="37"/>
        <v>1540000.0000000005</v>
      </c>
      <c r="W38" s="70">
        <f t="shared" si="37"/>
        <v>1540000.0000000005</v>
      </c>
      <c r="X38" s="70">
        <f t="shared" si="37"/>
        <v>1540000.0000000005</v>
      </c>
      <c r="Y38" s="70">
        <f t="shared" si="37"/>
        <v>1540000.0000000005</v>
      </c>
      <c r="Z38" s="70">
        <f t="shared" si="37"/>
        <v>1540000.0000000005</v>
      </c>
      <c r="AA38" s="70">
        <f t="shared" si="37"/>
        <v>1540000.0000000005</v>
      </c>
      <c r="AB38" s="70">
        <f t="shared" si="37"/>
        <v>1540000.0000000005</v>
      </c>
      <c r="AC38" s="70">
        <f t="shared" si="37"/>
        <v>1540000.0000000005</v>
      </c>
      <c r="AD38" s="70">
        <f t="shared" si="37"/>
        <v>1540000.0000000005</v>
      </c>
      <c r="AE38" s="70">
        <f t="shared" si="37"/>
        <v>1540000.0000000005</v>
      </c>
      <c r="AF38" s="70">
        <f t="shared" si="37"/>
        <v>1540000.0000000005</v>
      </c>
      <c r="AG38" s="70">
        <f t="shared" si="37"/>
        <v>1540000.0000000005</v>
      </c>
      <c r="AH38" s="70">
        <f t="shared" si="37"/>
        <v>1540000.0000000005</v>
      </c>
      <c r="AI38" s="70">
        <f t="shared" si="37"/>
        <v>1540000.0000000005</v>
      </c>
      <c r="AJ38" s="70">
        <f t="shared" si="37"/>
        <v>1540000.0000000005</v>
      </c>
      <c r="AK38" s="70">
        <f t="shared" si="37"/>
        <v>1540000.0000000005</v>
      </c>
      <c r="AL38" s="70">
        <f t="shared" si="37"/>
        <v>1540000.0000000005</v>
      </c>
      <c r="AM38" s="70">
        <f t="shared" si="37"/>
        <v>1540000.0000000005</v>
      </c>
      <c r="AN38" s="70">
        <f t="shared" si="37"/>
        <v>1540000.0000000005</v>
      </c>
      <c r="AO38" s="70">
        <f t="shared" si="37"/>
        <v>1540000.0000000005</v>
      </c>
      <c r="AP38" s="70">
        <f t="shared" si="37"/>
        <v>1540000.0000000005</v>
      </c>
      <c r="AQ38" s="70">
        <f t="shared" si="37"/>
        <v>1540000.0000000005</v>
      </c>
      <c r="AR38" s="70">
        <f t="shared" si="37"/>
        <v>1540000.0000000005</v>
      </c>
      <c r="AS38" s="70">
        <f t="shared" si="37"/>
        <v>1540000.0000000005</v>
      </c>
      <c r="AT38" s="70">
        <f t="shared" si="37"/>
        <v>1540000.0000000005</v>
      </c>
      <c r="AU38" s="70">
        <f t="shared" si="37"/>
        <v>1540000.0000000005</v>
      </c>
      <c r="AV38" s="70">
        <f t="shared" si="37"/>
        <v>1540000.0000000005</v>
      </c>
      <c r="AW38" s="70">
        <f t="shared" si="37"/>
        <v>1540000.0000000005</v>
      </c>
      <c r="AX38" s="70">
        <f t="shared" si="37"/>
        <v>1540000.0000000005</v>
      </c>
      <c r="AY38" s="70">
        <f t="shared" si="37"/>
        <v>1540000.0000000005</v>
      </c>
      <c r="AZ38" s="70">
        <f t="shared" si="37"/>
        <v>1540000.0000000005</v>
      </c>
      <c r="BA38" s="70">
        <f t="shared" si="37"/>
        <v>1540000.0000000005</v>
      </c>
      <c r="BB38" s="70">
        <f t="shared" si="37"/>
        <v>1540000.0000000005</v>
      </c>
      <c r="BC38" s="70">
        <f t="shared" si="37"/>
        <v>1540000.0000000005</v>
      </c>
      <c r="BD38" s="70">
        <f>SUM(BD39:BD42)</f>
        <v>1540000.0000000005</v>
      </c>
    </row>
    <row r="39" spans="1:56" x14ac:dyDescent="0.25">
      <c r="B39" s="63" t="s">
        <v>150</v>
      </c>
      <c r="C39" s="65">
        <v>0</v>
      </c>
      <c r="D39" s="70">
        <f>D7*$C39</f>
        <v>0</v>
      </c>
      <c r="E39" s="70">
        <f t="shared" ref="E39:BD42" si="38">E7*$C39</f>
        <v>0</v>
      </c>
      <c r="F39" s="70">
        <f t="shared" si="38"/>
        <v>0</v>
      </c>
      <c r="G39" s="70">
        <f t="shared" si="38"/>
        <v>0</v>
      </c>
      <c r="H39" s="70">
        <f t="shared" si="38"/>
        <v>0</v>
      </c>
      <c r="I39" s="70">
        <f t="shared" si="38"/>
        <v>0</v>
      </c>
      <c r="J39" s="70">
        <f t="shared" si="38"/>
        <v>0</v>
      </c>
      <c r="K39" s="70">
        <f t="shared" si="38"/>
        <v>0</v>
      </c>
      <c r="L39" s="70">
        <f t="shared" si="38"/>
        <v>0</v>
      </c>
      <c r="M39" s="70">
        <f t="shared" si="38"/>
        <v>0</v>
      </c>
      <c r="N39" s="70">
        <f t="shared" si="38"/>
        <v>0</v>
      </c>
      <c r="O39" s="70">
        <f t="shared" si="38"/>
        <v>0</v>
      </c>
      <c r="P39" s="70">
        <f t="shared" si="38"/>
        <v>0</v>
      </c>
      <c r="Q39" s="70">
        <f t="shared" si="38"/>
        <v>0</v>
      </c>
      <c r="R39" s="70">
        <f t="shared" si="38"/>
        <v>0</v>
      </c>
      <c r="S39" s="70">
        <f t="shared" si="38"/>
        <v>0</v>
      </c>
      <c r="T39" s="70">
        <f t="shared" si="38"/>
        <v>0</v>
      </c>
      <c r="U39" s="70">
        <f t="shared" si="38"/>
        <v>0</v>
      </c>
      <c r="V39" s="70">
        <f t="shared" si="38"/>
        <v>0</v>
      </c>
      <c r="W39" s="70">
        <f t="shared" si="38"/>
        <v>0</v>
      </c>
      <c r="X39" s="70">
        <f t="shared" si="38"/>
        <v>0</v>
      </c>
      <c r="Y39" s="70">
        <f t="shared" si="38"/>
        <v>0</v>
      </c>
      <c r="Z39" s="70">
        <f t="shared" si="38"/>
        <v>0</v>
      </c>
      <c r="AA39" s="70">
        <f t="shared" si="38"/>
        <v>0</v>
      </c>
      <c r="AB39" s="70">
        <f t="shared" si="38"/>
        <v>0</v>
      </c>
      <c r="AC39" s="70">
        <f t="shared" si="38"/>
        <v>0</v>
      </c>
      <c r="AD39" s="70">
        <f t="shared" si="38"/>
        <v>0</v>
      </c>
      <c r="AE39" s="70">
        <f t="shared" si="38"/>
        <v>0</v>
      </c>
      <c r="AF39" s="70">
        <f t="shared" si="38"/>
        <v>0</v>
      </c>
      <c r="AG39" s="70">
        <f t="shared" si="38"/>
        <v>0</v>
      </c>
      <c r="AH39" s="70">
        <f t="shared" si="38"/>
        <v>0</v>
      </c>
      <c r="AI39" s="70">
        <f t="shared" si="38"/>
        <v>0</v>
      </c>
      <c r="AJ39" s="70">
        <f t="shared" si="38"/>
        <v>0</v>
      </c>
      <c r="AK39" s="70">
        <f t="shared" si="38"/>
        <v>0</v>
      </c>
      <c r="AL39" s="70">
        <f t="shared" si="38"/>
        <v>0</v>
      </c>
      <c r="AM39" s="70">
        <f t="shared" si="38"/>
        <v>0</v>
      </c>
      <c r="AN39" s="70">
        <f t="shared" si="38"/>
        <v>0</v>
      </c>
      <c r="AO39" s="70">
        <f t="shared" si="38"/>
        <v>0</v>
      </c>
      <c r="AP39" s="70">
        <f t="shared" si="38"/>
        <v>0</v>
      </c>
      <c r="AQ39" s="70">
        <f t="shared" si="38"/>
        <v>0</v>
      </c>
      <c r="AR39" s="70">
        <f t="shared" si="38"/>
        <v>0</v>
      </c>
      <c r="AS39" s="70">
        <f t="shared" si="38"/>
        <v>0</v>
      </c>
      <c r="AT39" s="70">
        <f t="shared" si="38"/>
        <v>0</v>
      </c>
      <c r="AU39" s="70">
        <f t="shared" si="38"/>
        <v>0</v>
      </c>
      <c r="AV39" s="70">
        <f t="shared" si="38"/>
        <v>0</v>
      </c>
      <c r="AW39" s="70">
        <f t="shared" si="38"/>
        <v>0</v>
      </c>
      <c r="AX39" s="70">
        <f t="shared" si="38"/>
        <v>0</v>
      </c>
      <c r="AY39" s="70">
        <f t="shared" si="38"/>
        <v>0</v>
      </c>
      <c r="AZ39" s="70">
        <f t="shared" si="38"/>
        <v>0</v>
      </c>
      <c r="BA39" s="70">
        <f t="shared" si="38"/>
        <v>0</v>
      </c>
      <c r="BB39" s="70">
        <f t="shared" si="38"/>
        <v>0</v>
      </c>
      <c r="BC39" s="70">
        <f t="shared" si="38"/>
        <v>0</v>
      </c>
      <c r="BD39" s="70">
        <f t="shared" si="38"/>
        <v>0</v>
      </c>
    </row>
    <row r="40" spans="1:56" x14ac:dyDescent="0.25">
      <c r="B40" s="63" t="s">
        <v>151</v>
      </c>
      <c r="C40" s="67">
        <v>1</v>
      </c>
      <c r="D40" s="70">
        <f t="shared" ref="D40:D42" si="39">D8*$C40</f>
        <v>0</v>
      </c>
      <c r="E40" s="70">
        <f t="shared" si="38"/>
        <v>0</v>
      </c>
      <c r="F40" s="70">
        <f t="shared" si="38"/>
        <v>0</v>
      </c>
      <c r="G40" s="70">
        <f t="shared" si="38"/>
        <v>0</v>
      </c>
      <c r="H40" s="70">
        <f t="shared" si="38"/>
        <v>0</v>
      </c>
      <c r="I40" s="70">
        <f t="shared" si="38"/>
        <v>0</v>
      </c>
      <c r="J40" s="70">
        <f t="shared" si="38"/>
        <v>1100</v>
      </c>
      <c r="K40" s="70">
        <f t="shared" si="38"/>
        <v>5500</v>
      </c>
      <c r="L40" s="70">
        <f t="shared" si="38"/>
        <v>22000</v>
      </c>
      <c r="M40" s="70">
        <f t="shared" si="38"/>
        <v>55000.000000000007</v>
      </c>
      <c r="N40" s="70">
        <f t="shared" si="38"/>
        <v>110000.00000000001</v>
      </c>
      <c r="O40" s="70">
        <f t="shared" si="38"/>
        <v>165000</v>
      </c>
      <c r="P40" s="70">
        <f t="shared" si="38"/>
        <v>220000.00000000003</v>
      </c>
      <c r="Q40" s="70">
        <f t="shared" si="38"/>
        <v>220000.00000000003</v>
      </c>
      <c r="R40" s="70">
        <f t="shared" si="38"/>
        <v>220000.00000000003</v>
      </c>
      <c r="S40" s="70">
        <f t="shared" si="38"/>
        <v>220000.00000000003</v>
      </c>
      <c r="T40" s="70">
        <f t="shared" si="38"/>
        <v>220000.00000000003</v>
      </c>
      <c r="U40" s="70">
        <f t="shared" si="38"/>
        <v>220000.00000000003</v>
      </c>
      <c r="V40" s="70">
        <f t="shared" si="38"/>
        <v>220000.00000000003</v>
      </c>
      <c r="W40" s="70">
        <f t="shared" si="38"/>
        <v>220000.00000000003</v>
      </c>
      <c r="X40" s="70">
        <f t="shared" si="38"/>
        <v>220000.00000000003</v>
      </c>
      <c r="Y40" s="70">
        <f t="shared" si="38"/>
        <v>220000.00000000003</v>
      </c>
      <c r="Z40" s="70">
        <f t="shared" si="38"/>
        <v>220000.00000000003</v>
      </c>
      <c r="AA40" s="70">
        <f t="shared" si="38"/>
        <v>220000.00000000003</v>
      </c>
      <c r="AB40" s="70">
        <f t="shared" si="38"/>
        <v>220000.00000000003</v>
      </c>
      <c r="AC40" s="70">
        <f t="shared" si="38"/>
        <v>220000.00000000003</v>
      </c>
      <c r="AD40" s="70">
        <f t="shared" si="38"/>
        <v>220000.00000000003</v>
      </c>
      <c r="AE40" s="70">
        <f t="shared" si="38"/>
        <v>220000.00000000003</v>
      </c>
      <c r="AF40" s="70">
        <f t="shared" si="38"/>
        <v>220000.00000000003</v>
      </c>
      <c r="AG40" s="70">
        <f t="shared" si="38"/>
        <v>220000.00000000003</v>
      </c>
      <c r="AH40" s="70">
        <f t="shared" si="38"/>
        <v>220000.00000000003</v>
      </c>
      <c r="AI40" s="70">
        <f t="shared" si="38"/>
        <v>220000.00000000003</v>
      </c>
      <c r="AJ40" s="70">
        <f t="shared" si="38"/>
        <v>220000.00000000003</v>
      </c>
      <c r="AK40" s="70">
        <f t="shared" si="38"/>
        <v>220000.00000000003</v>
      </c>
      <c r="AL40" s="70">
        <f t="shared" si="38"/>
        <v>220000.00000000003</v>
      </c>
      <c r="AM40" s="70">
        <f t="shared" si="38"/>
        <v>220000.00000000003</v>
      </c>
      <c r="AN40" s="70">
        <f t="shared" si="38"/>
        <v>220000.00000000003</v>
      </c>
      <c r="AO40" s="70">
        <f t="shared" si="38"/>
        <v>220000.00000000003</v>
      </c>
      <c r="AP40" s="70">
        <f t="shared" si="38"/>
        <v>220000.00000000003</v>
      </c>
      <c r="AQ40" s="70">
        <f t="shared" si="38"/>
        <v>220000.00000000003</v>
      </c>
      <c r="AR40" s="70">
        <f t="shared" si="38"/>
        <v>220000.00000000003</v>
      </c>
      <c r="AS40" s="70">
        <f t="shared" si="38"/>
        <v>220000.00000000003</v>
      </c>
      <c r="AT40" s="70">
        <f t="shared" si="38"/>
        <v>220000.00000000003</v>
      </c>
      <c r="AU40" s="70">
        <f t="shared" si="38"/>
        <v>220000.00000000003</v>
      </c>
      <c r="AV40" s="70">
        <f t="shared" si="38"/>
        <v>220000.00000000003</v>
      </c>
      <c r="AW40" s="70">
        <f t="shared" si="38"/>
        <v>220000.00000000003</v>
      </c>
      <c r="AX40" s="70">
        <f t="shared" si="38"/>
        <v>220000.00000000003</v>
      </c>
      <c r="AY40" s="70">
        <f t="shared" si="38"/>
        <v>220000.00000000003</v>
      </c>
      <c r="AZ40" s="70">
        <f t="shared" si="38"/>
        <v>220000.00000000003</v>
      </c>
      <c r="BA40" s="70">
        <f t="shared" si="38"/>
        <v>220000.00000000003</v>
      </c>
      <c r="BB40" s="70">
        <f t="shared" si="38"/>
        <v>220000.00000000003</v>
      </c>
      <c r="BC40" s="70">
        <f t="shared" si="38"/>
        <v>220000.00000000003</v>
      </c>
      <c r="BD40" s="70">
        <f t="shared" si="38"/>
        <v>220000.00000000003</v>
      </c>
    </row>
    <row r="41" spans="1:56" x14ac:dyDescent="0.25">
      <c r="B41" s="63" t="s">
        <v>152</v>
      </c>
      <c r="C41" s="67">
        <v>10</v>
      </c>
      <c r="D41" s="70">
        <f t="shared" si="39"/>
        <v>0</v>
      </c>
      <c r="E41" s="70">
        <f t="shared" si="38"/>
        <v>0</v>
      </c>
      <c r="F41" s="70">
        <f t="shared" si="38"/>
        <v>0</v>
      </c>
      <c r="G41" s="70">
        <f t="shared" si="38"/>
        <v>0</v>
      </c>
      <c r="H41" s="70">
        <f t="shared" si="38"/>
        <v>0</v>
      </c>
      <c r="I41" s="70">
        <f t="shared" si="38"/>
        <v>0</v>
      </c>
      <c r="J41" s="70">
        <f t="shared" si="38"/>
        <v>2200</v>
      </c>
      <c r="K41" s="70">
        <f t="shared" si="38"/>
        <v>11000</v>
      </c>
      <c r="L41" s="70">
        <f t="shared" si="38"/>
        <v>44000</v>
      </c>
      <c r="M41" s="70">
        <f t="shared" si="38"/>
        <v>110000.00000000001</v>
      </c>
      <c r="N41" s="70">
        <f t="shared" si="38"/>
        <v>220000.00000000003</v>
      </c>
      <c r="O41" s="70">
        <f t="shared" si="38"/>
        <v>330000</v>
      </c>
      <c r="P41" s="70">
        <f t="shared" si="38"/>
        <v>440000.00000000006</v>
      </c>
      <c r="Q41" s="70">
        <f t="shared" si="38"/>
        <v>440000.00000000006</v>
      </c>
      <c r="R41" s="70">
        <f t="shared" si="38"/>
        <v>440000.00000000006</v>
      </c>
      <c r="S41" s="70">
        <f t="shared" si="38"/>
        <v>440000.00000000006</v>
      </c>
      <c r="T41" s="70">
        <f t="shared" si="38"/>
        <v>440000.00000000006</v>
      </c>
      <c r="U41" s="70">
        <f t="shared" si="38"/>
        <v>440000.00000000006</v>
      </c>
      <c r="V41" s="70">
        <f t="shared" si="38"/>
        <v>440000.00000000006</v>
      </c>
      <c r="W41" s="70">
        <f t="shared" si="38"/>
        <v>440000.00000000006</v>
      </c>
      <c r="X41" s="70">
        <f t="shared" si="38"/>
        <v>440000.00000000006</v>
      </c>
      <c r="Y41" s="70">
        <f t="shared" si="38"/>
        <v>440000.00000000006</v>
      </c>
      <c r="Z41" s="70">
        <f t="shared" si="38"/>
        <v>440000.00000000006</v>
      </c>
      <c r="AA41" s="70">
        <f t="shared" si="38"/>
        <v>440000.00000000006</v>
      </c>
      <c r="AB41" s="70">
        <f t="shared" si="38"/>
        <v>440000.00000000006</v>
      </c>
      <c r="AC41" s="70">
        <f t="shared" si="38"/>
        <v>440000.00000000006</v>
      </c>
      <c r="AD41" s="70">
        <f t="shared" si="38"/>
        <v>440000.00000000006</v>
      </c>
      <c r="AE41" s="70">
        <f t="shared" si="38"/>
        <v>440000.00000000006</v>
      </c>
      <c r="AF41" s="70">
        <f t="shared" si="38"/>
        <v>440000.00000000006</v>
      </c>
      <c r="AG41" s="70">
        <f t="shared" si="38"/>
        <v>440000.00000000006</v>
      </c>
      <c r="AH41" s="70">
        <f t="shared" si="38"/>
        <v>440000.00000000006</v>
      </c>
      <c r="AI41" s="70">
        <f t="shared" si="38"/>
        <v>440000.00000000006</v>
      </c>
      <c r="AJ41" s="70">
        <f t="shared" si="38"/>
        <v>440000.00000000006</v>
      </c>
      <c r="AK41" s="70">
        <f t="shared" si="38"/>
        <v>440000.00000000006</v>
      </c>
      <c r="AL41" s="70">
        <f t="shared" si="38"/>
        <v>440000.00000000006</v>
      </c>
      <c r="AM41" s="70">
        <f t="shared" si="38"/>
        <v>440000.00000000006</v>
      </c>
      <c r="AN41" s="70">
        <f t="shared" si="38"/>
        <v>440000.00000000006</v>
      </c>
      <c r="AO41" s="70">
        <f t="shared" si="38"/>
        <v>440000.00000000006</v>
      </c>
      <c r="AP41" s="70">
        <f t="shared" si="38"/>
        <v>440000.00000000006</v>
      </c>
      <c r="AQ41" s="70">
        <f t="shared" si="38"/>
        <v>440000.00000000006</v>
      </c>
      <c r="AR41" s="70">
        <f t="shared" si="38"/>
        <v>440000.00000000006</v>
      </c>
      <c r="AS41" s="70">
        <f t="shared" si="38"/>
        <v>440000.00000000006</v>
      </c>
      <c r="AT41" s="70">
        <f t="shared" si="38"/>
        <v>440000.00000000006</v>
      </c>
      <c r="AU41" s="70">
        <f t="shared" si="38"/>
        <v>440000.00000000006</v>
      </c>
      <c r="AV41" s="70">
        <f t="shared" si="38"/>
        <v>440000.00000000006</v>
      </c>
      <c r="AW41" s="70">
        <f t="shared" si="38"/>
        <v>440000.00000000006</v>
      </c>
      <c r="AX41" s="70">
        <f t="shared" si="38"/>
        <v>440000.00000000006</v>
      </c>
      <c r="AY41" s="70">
        <f t="shared" si="38"/>
        <v>440000.00000000006</v>
      </c>
      <c r="AZ41" s="70">
        <f t="shared" si="38"/>
        <v>440000.00000000006</v>
      </c>
      <c r="BA41" s="70">
        <f t="shared" si="38"/>
        <v>440000.00000000006</v>
      </c>
      <c r="BB41" s="70">
        <f t="shared" si="38"/>
        <v>440000.00000000006</v>
      </c>
      <c r="BC41" s="70">
        <f t="shared" si="38"/>
        <v>440000.00000000006</v>
      </c>
      <c r="BD41" s="70">
        <f t="shared" si="38"/>
        <v>440000.00000000006</v>
      </c>
    </row>
    <row r="42" spans="1:56" x14ac:dyDescent="0.25">
      <c r="B42" s="63" t="s">
        <v>153</v>
      </c>
      <c r="C42" s="67">
        <v>100</v>
      </c>
      <c r="D42" s="70">
        <f t="shared" si="39"/>
        <v>0</v>
      </c>
      <c r="E42" s="70">
        <f t="shared" si="38"/>
        <v>0</v>
      </c>
      <c r="F42" s="70">
        <f t="shared" si="38"/>
        <v>0</v>
      </c>
      <c r="G42" s="70">
        <f t="shared" si="38"/>
        <v>0</v>
      </c>
      <c r="H42" s="70">
        <f t="shared" si="38"/>
        <v>0</v>
      </c>
      <c r="I42" s="70">
        <f t="shared" si="38"/>
        <v>0</v>
      </c>
      <c r="J42" s="70">
        <f t="shared" si="38"/>
        <v>4400</v>
      </c>
      <c r="K42" s="70">
        <f t="shared" si="38"/>
        <v>22000</v>
      </c>
      <c r="L42" s="70">
        <f t="shared" si="38"/>
        <v>88000</v>
      </c>
      <c r="M42" s="70">
        <f t="shared" si="38"/>
        <v>220000.00000000006</v>
      </c>
      <c r="N42" s="70">
        <f t="shared" si="38"/>
        <v>440000.00000000012</v>
      </c>
      <c r="O42" s="70">
        <f t="shared" si="38"/>
        <v>660000</v>
      </c>
      <c r="P42" s="70">
        <f t="shared" si="38"/>
        <v>880000.00000000023</v>
      </c>
      <c r="Q42" s="70">
        <f t="shared" si="38"/>
        <v>880000.00000000023</v>
      </c>
      <c r="R42" s="70">
        <f t="shared" si="38"/>
        <v>880000.00000000023</v>
      </c>
      <c r="S42" s="70">
        <f t="shared" si="38"/>
        <v>880000.00000000023</v>
      </c>
      <c r="T42" s="70">
        <f t="shared" si="38"/>
        <v>880000.00000000023</v>
      </c>
      <c r="U42" s="70">
        <f t="shared" si="38"/>
        <v>880000.00000000023</v>
      </c>
      <c r="V42" s="70">
        <f t="shared" si="38"/>
        <v>880000.00000000023</v>
      </c>
      <c r="W42" s="70">
        <f t="shared" si="38"/>
        <v>880000.00000000023</v>
      </c>
      <c r="X42" s="70">
        <f t="shared" si="38"/>
        <v>880000.00000000023</v>
      </c>
      <c r="Y42" s="70">
        <f t="shared" si="38"/>
        <v>880000.00000000023</v>
      </c>
      <c r="Z42" s="70">
        <f t="shared" si="38"/>
        <v>880000.00000000023</v>
      </c>
      <c r="AA42" s="70">
        <f t="shared" si="38"/>
        <v>880000.00000000023</v>
      </c>
      <c r="AB42" s="70">
        <f t="shared" si="38"/>
        <v>880000.00000000023</v>
      </c>
      <c r="AC42" s="70">
        <f t="shared" si="38"/>
        <v>880000.00000000023</v>
      </c>
      <c r="AD42" s="70">
        <f t="shared" si="38"/>
        <v>880000.00000000023</v>
      </c>
      <c r="AE42" s="70">
        <f t="shared" si="38"/>
        <v>880000.00000000023</v>
      </c>
      <c r="AF42" s="70">
        <f t="shared" si="38"/>
        <v>880000.00000000023</v>
      </c>
      <c r="AG42" s="70">
        <f t="shared" si="38"/>
        <v>880000.00000000023</v>
      </c>
      <c r="AH42" s="70">
        <f t="shared" si="38"/>
        <v>880000.00000000023</v>
      </c>
      <c r="AI42" s="70">
        <f t="shared" si="38"/>
        <v>880000.00000000023</v>
      </c>
      <c r="AJ42" s="70">
        <f t="shared" si="38"/>
        <v>880000.00000000023</v>
      </c>
      <c r="AK42" s="70">
        <f t="shared" si="38"/>
        <v>880000.00000000023</v>
      </c>
      <c r="AL42" s="70">
        <f t="shared" si="38"/>
        <v>880000.00000000023</v>
      </c>
      <c r="AM42" s="70">
        <f t="shared" si="38"/>
        <v>880000.00000000023</v>
      </c>
      <c r="AN42" s="70">
        <f t="shared" si="38"/>
        <v>880000.00000000023</v>
      </c>
      <c r="AO42" s="70">
        <f t="shared" si="38"/>
        <v>880000.00000000023</v>
      </c>
      <c r="AP42" s="70">
        <f t="shared" si="38"/>
        <v>880000.00000000023</v>
      </c>
      <c r="AQ42" s="70">
        <f t="shared" si="38"/>
        <v>880000.00000000023</v>
      </c>
      <c r="AR42" s="70">
        <f t="shared" si="38"/>
        <v>880000.00000000023</v>
      </c>
      <c r="AS42" s="70">
        <f t="shared" si="38"/>
        <v>880000.00000000023</v>
      </c>
      <c r="AT42" s="70">
        <f t="shared" si="38"/>
        <v>880000.00000000023</v>
      </c>
      <c r="AU42" s="70">
        <f t="shared" si="38"/>
        <v>880000.00000000023</v>
      </c>
      <c r="AV42" s="70">
        <f t="shared" si="38"/>
        <v>880000.00000000023</v>
      </c>
      <c r="AW42" s="70">
        <f t="shared" si="38"/>
        <v>880000.00000000023</v>
      </c>
      <c r="AX42" s="70">
        <f t="shared" si="38"/>
        <v>880000.00000000023</v>
      </c>
      <c r="AY42" s="70">
        <f t="shared" si="38"/>
        <v>880000.00000000023</v>
      </c>
      <c r="AZ42" s="70">
        <f t="shared" si="38"/>
        <v>880000.00000000023</v>
      </c>
      <c r="BA42" s="70">
        <f t="shared" si="38"/>
        <v>880000.00000000023</v>
      </c>
      <c r="BB42" s="70">
        <f t="shared" si="38"/>
        <v>880000.00000000023</v>
      </c>
      <c r="BC42" s="70">
        <f t="shared" si="38"/>
        <v>880000.00000000023</v>
      </c>
      <c r="BD42" s="70">
        <f t="shared" si="38"/>
        <v>880000.00000000023</v>
      </c>
    </row>
    <row r="43" spans="1:56" x14ac:dyDescent="0.25">
      <c r="C43" s="68"/>
    </row>
    <row r="44" spans="1:56" x14ac:dyDescent="0.25">
      <c r="A44" s="14" t="s">
        <v>168</v>
      </c>
      <c r="C44" s="68"/>
      <c r="D44" s="70">
        <f t="shared" ref="D44:BC44" si="40">SUM(D45:D48)</f>
        <v>0</v>
      </c>
      <c r="E44" s="70">
        <f t="shared" si="40"/>
        <v>0</v>
      </c>
      <c r="F44" s="70">
        <f t="shared" si="40"/>
        <v>0</v>
      </c>
      <c r="G44" s="70">
        <f t="shared" si="40"/>
        <v>0</v>
      </c>
      <c r="H44" s="70">
        <f t="shared" si="40"/>
        <v>0</v>
      </c>
      <c r="I44" s="70">
        <f t="shared" si="40"/>
        <v>0</v>
      </c>
      <c r="J44" s="70">
        <f t="shared" si="40"/>
        <v>0</v>
      </c>
      <c r="K44" s="70">
        <f t="shared" si="40"/>
        <v>0</v>
      </c>
      <c r="L44" s="70">
        <f t="shared" si="40"/>
        <v>0</v>
      </c>
      <c r="M44" s="70">
        <f t="shared" si="40"/>
        <v>0</v>
      </c>
      <c r="N44" s="70">
        <f t="shared" si="40"/>
        <v>0</v>
      </c>
      <c r="O44" s="70">
        <f t="shared" si="40"/>
        <v>0</v>
      </c>
      <c r="P44" s="70">
        <f t="shared" si="40"/>
        <v>0</v>
      </c>
      <c r="Q44" s="70">
        <f t="shared" si="40"/>
        <v>0</v>
      </c>
      <c r="R44" s="70">
        <f t="shared" si="40"/>
        <v>0</v>
      </c>
      <c r="S44" s="70">
        <f t="shared" si="40"/>
        <v>0</v>
      </c>
      <c r="T44" s="70">
        <f t="shared" si="40"/>
        <v>0</v>
      </c>
      <c r="U44" s="70">
        <f t="shared" si="40"/>
        <v>0</v>
      </c>
      <c r="V44" s="70">
        <f t="shared" si="40"/>
        <v>6930</v>
      </c>
      <c r="W44" s="70">
        <f t="shared" si="40"/>
        <v>34650</v>
      </c>
      <c r="X44" s="70">
        <f t="shared" si="40"/>
        <v>138600</v>
      </c>
      <c r="Y44" s="70">
        <f t="shared" si="40"/>
        <v>346500.00000000012</v>
      </c>
      <c r="Z44" s="70">
        <f t="shared" si="40"/>
        <v>693000.00000000023</v>
      </c>
      <c r="AA44" s="70">
        <f t="shared" si="40"/>
        <v>1039500</v>
      </c>
      <c r="AB44" s="70">
        <f t="shared" si="40"/>
        <v>1386000.0000000005</v>
      </c>
      <c r="AC44" s="70">
        <f t="shared" si="40"/>
        <v>1386000.0000000005</v>
      </c>
      <c r="AD44" s="70">
        <f t="shared" si="40"/>
        <v>1386000.0000000005</v>
      </c>
      <c r="AE44" s="70">
        <f t="shared" si="40"/>
        <v>1386000.0000000005</v>
      </c>
      <c r="AF44" s="70">
        <f t="shared" si="40"/>
        <v>1386000.0000000005</v>
      </c>
      <c r="AG44" s="70">
        <f t="shared" si="40"/>
        <v>1386000.0000000005</v>
      </c>
      <c r="AH44" s="70">
        <f t="shared" si="40"/>
        <v>1392237.0000000002</v>
      </c>
      <c r="AI44" s="70">
        <f t="shared" si="40"/>
        <v>1417185.0000000002</v>
      </c>
      <c r="AJ44" s="70">
        <f t="shared" si="40"/>
        <v>1510740.0000000002</v>
      </c>
      <c r="AK44" s="70">
        <f t="shared" si="40"/>
        <v>1697850.0000000005</v>
      </c>
      <c r="AL44" s="70">
        <f t="shared" si="40"/>
        <v>2009700.0000000005</v>
      </c>
      <c r="AM44" s="70">
        <f t="shared" si="40"/>
        <v>2321550</v>
      </c>
      <c r="AN44" s="70">
        <f t="shared" si="40"/>
        <v>2633400.0000000009</v>
      </c>
      <c r="AO44" s="70">
        <f t="shared" si="40"/>
        <v>2633400.0000000009</v>
      </c>
      <c r="AP44" s="70">
        <f t="shared" si="40"/>
        <v>2633400.0000000009</v>
      </c>
      <c r="AQ44" s="70">
        <f t="shared" si="40"/>
        <v>2633400.0000000009</v>
      </c>
      <c r="AR44" s="70">
        <f t="shared" si="40"/>
        <v>2633400.0000000009</v>
      </c>
      <c r="AS44" s="70">
        <f t="shared" si="40"/>
        <v>2633400.0000000009</v>
      </c>
      <c r="AT44" s="70">
        <f t="shared" si="40"/>
        <v>2639013.3000000003</v>
      </c>
      <c r="AU44" s="70">
        <f t="shared" si="40"/>
        <v>2661466.5</v>
      </c>
      <c r="AV44" s="70">
        <f t="shared" si="40"/>
        <v>2745666</v>
      </c>
      <c r="AW44" s="70">
        <f t="shared" si="40"/>
        <v>2914065.0000000005</v>
      </c>
      <c r="AX44" s="70">
        <f t="shared" si="40"/>
        <v>3194730.0000000009</v>
      </c>
      <c r="AY44" s="70">
        <f t="shared" si="40"/>
        <v>3475395</v>
      </c>
      <c r="AZ44" s="70">
        <f t="shared" si="40"/>
        <v>3756060.0000000009</v>
      </c>
      <c r="BA44" s="70">
        <f t="shared" si="40"/>
        <v>3756060.0000000009</v>
      </c>
      <c r="BB44" s="70">
        <f t="shared" si="40"/>
        <v>3756060.0000000009</v>
      </c>
      <c r="BC44" s="70">
        <f t="shared" si="40"/>
        <v>3756060.0000000009</v>
      </c>
      <c r="BD44" s="70">
        <f>SUM(BD45:BD48)</f>
        <v>3756060.0000000009</v>
      </c>
    </row>
    <row r="45" spans="1:56" x14ac:dyDescent="0.25">
      <c r="B45" s="63" t="s">
        <v>150</v>
      </c>
      <c r="C45" s="67">
        <f>C39</f>
        <v>0</v>
      </c>
      <c r="D45" s="70">
        <f t="shared" ref="D45:BC48" si="41">(D15+D21+D27+D33)*$C45</f>
        <v>0</v>
      </c>
      <c r="E45" s="70">
        <f t="shared" si="41"/>
        <v>0</v>
      </c>
      <c r="F45" s="70">
        <f t="shared" si="41"/>
        <v>0</v>
      </c>
      <c r="G45" s="70">
        <f t="shared" si="41"/>
        <v>0</v>
      </c>
      <c r="H45" s="70">
        <f t="shared" si="41"/>
        <v>0</v>
      </c>
      <c r="I45" s="70">
        <f t="shared" si="41"/>
        <v>0</v>
      </c>
      <c r="J45" s="70">
        <f t="shared" si="41"/>
        <v>0</v>
      </c>
      <c r="K45" s="70">
        <f t="shared" si="41"/>
        <v>0</v>
      </c>
      <c r="L45" s="70">
        <f t="shared" si="41"/>
        <v>0</v>
      </c>
      <c r="M45" s="70">
        <f t="shared" si="41"/>
        <v>0</v>
      </c>
      <c r="N45" s="70">
        <f t="shared" si="41"/>
        <v>0</v>
      </c>
      <c r="O45" s="70">
        <f t="shared" si="41"/>
        <v>0</v>
      </c>
      <c r="P45" s="70">
        <f t="shared" si="41"/>
        <v>0</v>
      </c>
      <c r="Q45" s="70">
        <f t="shared" si="41"/>
        <v>0</v>
      </c>
      <c r="R45" s="70">
        <f t="shared" si="41"/>
        <v>0</v>
      </c>
      <c r="S45" s="70">
        <f t="shared" si="41"/>
        <v>0</v>
      </c>
      <c r="T45" s="70">
        <f t="shared" si="41"/>
        <v>0</v>
      </c>
      <c r="U45" s="70">
        <f t="shared" si="41"/>
        <v>0</v>
      </c>
      <c r="V45" s="70">
        <f t="shared" si="41"/>
        <v>0</v>
      </c>
      <c r="W45" s="70">
        <f t="shared" si="41"/>
        <v>0</v>
      </c>
      <c r="X45" s="70">
        <f t="shared" si="41"/>
        <v>0</v>
      </c>
      <c r="Y45" s="70">
        <f t="shared" si="41"/>
        <v>0</v>
      </c>
      <c r="Z45" s="70">
        <f t="shared" si="41"/>
        <v>0</v>
      </c>
      <c r="AA45" s="70">
        <f t="shared" si="41"/>
        <v>0</v>
      </c>
      <c r="AB45" s="70">
        <f t="shared" si="41"/>
        <v>0</v>
      </c>
      <c r="AC45" s="70">
        <f t="shared" si="41"/>
        <v>0</v>
      </c>
      <c r="AD45" s="70">
        <f t="shared" si="41"/>
        <v>0</v>
      </c>
      <c r="AE45" s="70">
        <f t="shared" si="41"/>
        <v>0</v>
      </c>
      <c r="AF45" s="70">
        <f t="shared" si="41"/>
        <v>0</v>
      </c>
      <c r="AG45" s="70">
        <f t="shared" si="41"/>
        <v>0</v>
      </c>
      <c r="AH45" s="70">
        <f t="shared" si="41"/>
        <v>0</v>
      </c>
      <c r="AI45" s="70">
        <f t="shared" si="41"/>
        <v>0</v>
      </c>
      <c r="AJ45" s="70">
        <f t="shared" si="41"/>
        <v>0</v>
      </c>
      <c r="AK45" s="70">
        <f t="shared" si="41"/>
        <v>0</v>
      </c>
      <c r="AL45" s="70">
        <f t="shared" si="41"/>
        <v>0</v>
      </c>
      <c r="AM45" s="70">
        <f t="shared" si="41"/>
        <v>0</v>
      </c>
      <c r="AN45" s="70">
        <f t="shared" si="41"/>
        <v>0</v>
      </c>
      <c r="AO45" s="70">
        <f t="shared" si="41"/>
        <v>0</v>
      </c>
      <c r="AP45" s="70">
        <f t="shared" si="41"/>
        <v>0</v>
      </c>
      <c r="AQ45" s="70">
        <f t="shared" si="41"/>
        <v>0</v>
      </c>
      <c r="AR45" s="70">
        <f t="shared" si="41"/>
        <v>0</v>
      </c>
      <c r="AS45" s="70">
        <f t="shared" si="41"/>
        <v>0</v>
      </c>
      <c r="AT45" s="70">
        <f t="shared" si="41"/>
        <v>0</v>
      </c>
      <c r="AU45" s="70">
        <f t="shared" si="41"/>
        <v>0</v>
      </c>
      <c r="AV45" s="70">
        <f t="shared" si="41"/>
        <v>0</v>
      </c>
      <c r="AW45" s="70">
        <f t="shared" si="41"/>
        <v>0</v>
      </c>
      <c r="AX45" s="70">
        <f t="shared" si="41"/>
        <v>0</v>
      </c>
      <c r="AY45" s="70">
        <f t="shared" si="41"/>
        <v>0</v>
      </c>
      <c r="AZ45" s="70">
        <f t="shared" si="41"/>
        <v>0</v>
      </c>
      <c r="BA45" s="70">
        <f t="shared" si="41"/>
        <v>0</v>
      </c>
      <c r="BB45" s="70">
        <f t="shared" si="41"/>
        <v>0</v>
      </c>
      <c r="BC45" s="70">
        <f t="shared" si="41"/>
        <v>0</v>
      </c>
      <c r="BD45" s="70">
        <f>(BD15+BD21+BD27+BD33)*$C45</f>
        <v>0</v>
      </c>
    </row>
    <row r="46" spans="1:56" x14ac:dyDescent="0.25">
      <c r="B46" s="63" t="s">
        <v>151</v>
      </c>
      <c r="C46" s="67">
        <f t="shared" ref="C46:C48" si="42">C40</f>
        <v>1</v>
      </c>
      <c r="D46" s="70">
        <f t="shared" si="41"/>
        <v>0</v>
      </c>
      <c r="E46" s="70">
        <f t="shared" si="41"/>
        <v>0</v>
      </c>
      <c r="F46" s="70">
        <f t="shared" si="41"/>
        <v>0</v>
      </c>
      <c r="G46" s="70">
        <f t="shared" si="41"/>
        <v>0</v>
      </c>
      <c r="H46" s="70">
        <f t="shared" si="41"/>
        <v>0</v>
      </c>
      <c r="I46" s="70">
        <f t="shared" si="41"/>
        <v>0</v>
      </c>
      <c r="J46" s="70">
        <f t="shared" si="41"/>
        <v>0</v>
      </c>
      <c r="K46" s="70">
        <f t="shared" si="41"/>
        <v>0</v>
      </c>
      <c r="L46" s="70">
        <f t="shared" si="41"/>
        <v>0</v>
      </c>
      <c r="M46" s="70">
        <f t="shared" si="41"/>
        <v>0</v>
      </c>
      <c r="N46" s="70">
        <f t="shared" si="41"/>
        <v>0</v>
      </c>
      <c r="O46" s="70">
        <f t="shared" si="41"/>
        <v>0</v>
      </c>
      <c r="P46" s="70">
        <f t="shared" si="41"/>
        <v>0</v>
      </c>
      <c r="Q46" s="70">
        <f t="shared" si="41"/>
        <v>0</v>
      </c>
      <c r="R46" s="70">
        <f t="shared" si="41"/>
        <v>0</v>
      </c>
      <c r="S46" s="70">
        <f t="shared" si="41"/>
        <v>0</v>
      </c>
      <c r="T46" s="70">
        <f t="shared" si="41"/>
        <v>0</v>
      </c>
      <c r="U46" s="70">
        <f t="shared" si="41"/>
        <v>0</v>
      </c>
      <c r="V46" s="70">
        <f t="shared" si="41"/>
        <v>990</v>
      </c>
      <c r="W46" s="70">
        <f t="shared" si="41"/>
        <v>4950</v>
      </c>
      <c r="X46" s="70">
        <f t="shared" si="41"/>
        <v>19800</v>
      </c>
      <c r="Y46" s="70">
        <f t="shared" si="41"/>
        <v>49500.000000000007</v>
      </c>
      <c r="Z46" s="70">
        <f t="shared" si="41"/>
        <v>99000.000000000015</v>
      </c>
      <c r="AA46" s="70">
        <f t="shared" si="41"/>
        <v>148500</v>
      </c>
      <c r="AB46" s="70">
        <f t="shared" si="41"/>
        <v>198000.00000000003</v>
      </c>
      <c r="AC46" s="70">
        <f t="shared" si="41"/>
        <v>198000.00000000003</v>
      </c>
      <c r="AD46" s="70">
        <f t="shared" si="41"/>
        <v>198000.00000000003</v>
      </c>
      <c r="AE46" s="70">
        <f t="shared" si="41"/>
        <v>198000.00000000003</v>
      </c>
      <c r="AF46" s="70">
        <f t="shared" si="41"/>
        <v>198000.00000000003</v>
      </c>
      <c r="AG46" s="70">
        <f t="shared" si="41"/>
        <v>198000.00000000003</v>
      </c>
      <c r="AH46" s="70">
        <f t="shared" si="41"/>
        <v>198891.00000000003</v>
      </c>
      <c r="AI46" s="70">
        <f t="shared" si="41"/>
        <v>202455.00000000003</v>
      </c>
      <c r="AJ46" s="70">
        <f t="shared" si="41"/>
        <v>215820.00000000003</v>
      </c>
      <c r="AK46" s="70">
        <f t="shared" si="41"/>
        <v>242550.00000000003</v>
      </c>
      <c r="AL46" s="70">
        <f t="shared" si="41"/>
        <v>287100.00000000006</v>
      </c>
      <c r="AM46" s="70">
        <f t="shared" si="41"/>
        <v>331650</v>
      </c>
      <c r="AN46" s="70">
        <f t="shared" si="41"/>
        <v>376200.00000000006</v>
      </c>
      <c r="AO46" s="70">
        <f t="shared" si="41"/>
        <v>376200.00000000006</v>
      </c>
      <c r="AP46" s="70">
        <f t="shared" si="41"/>
        <v>376200.00000000006</v>
      </c>
      <c r="AQ46" s="70">
        <f t="shared" si="41"/>
        <v>376200.00000000006</v>
      </c>
      <c r="AR46" s="70">
        <f t="shared" si="41"/>
        <v>376200.00000000006</v>
      </c>
      <c r="AS46" s="70">
        <f t="shared" si="41"/>
        <v>376200.00000000006</v>
      </c>
      <c r="AT46" s="70">
        <f t="shared" si="41"/>
        <v>377001.9</v>
      </c>
      <c r="AU46" s="70">
        <f t="shared" si="41"/>
        <v>380209.50000000006</v>
      </c>
      <c r="AV46" s="70">
        <f t="shared" si="41"/>
        <v>392238.00000000006</v>
      </c>
      <c r="AW46" s="70">
        <f t="shared" si="41"/>
        <v>416295.00000000006</v>
      </c>
      <c r="AX46" s="70">
        <f t="shared" si="41"/>
        <v>456390.00000000012</v>
      </c>
      <c r="AY46" s="70">
        <f t="shared" si="41"/>
        <v>496485</v>
      </c>
      <c r="AZ46" s="70">
        <f t="shared" si="41"/>
        <v>536580.00000000012</v>
      </c>
      <c r="BA46" s="70">
        <f t="shared" si="41"/>
        <v>536580.00000000012</v>
      </c>
      <c r="BB46" s="70">
        <f t="shared" si="41"/>
        <v>536580.00000000012</v>
      </c>
      <c r="BC46" s="70">
        <f t="shared" si="41"/>
        <v>536580.00000000012</v>
      </c>
      <c r="BD46" s="70">
        <f t="shared" ref="BD46:BD48" si="43">(BD16+BD22+BD28+BD34)*$C46</f>
        <v>536580.00000000012</v>
      </c>
    </row>
    <row r="47" spans="1:56" x14ac:dyDescent="0.25">
      <c r="B47" s="63" t="s">
        <v>152</v>
      </c>
      <c r="C47" s="67">
        <f t="shared" si="42"/>
        <v>10</v>
      </c>
      <c r="D47" s="70">
        <f t="shared" si="41"/>
        <v>0</v>
      </c>
      <c r="E47" s="70">
        <f t="shared" si="41"/>
        <v>0</v>
      </c>
      <c r="F47" s="70">
        <f t="shared" si="41"/>
        <v>0</v>
      </c>
      <c r="G47" s="70">
        <f t="shared" si="41"/>
        <v>0</v>
      </c>
      <c r="H47" s="70">
        <f t="shared" si="41"/>
        <v>0</v>
      </c>
      <c r="I47" s="70">
        <f t="shared" si="41"/>
        <v>0</v>
      </c>
      <c r="J47" s="70">
        <f t="shared" si="41"/>
        <v>0</v>
      </c>
      <c r="K47" s="70">
        <f t="shared" si="41"/>
        <v>0</v>
      </c>
      <c r="L47" s="70">
        <f t="shared" si="41"/>
        <v>0</v>
      </c>
      <c r="M47" s="70">
        <f t="shared" si="41"/>
        <v>0</v>
      </c>
      <c r="N47" s="70">
        <f t="shared" si="41"/>
        <v>0</v>
      </c>
      <c r="O47" s="70">
        <f t="shared" si="41"/>
        <v>0</v>
      </c>
      <c r="P47" s="70">
        <f t="shared" si="41"/>
        <v>0</v>
      </c>
      <c r="Q47" s="70">
        <f t="shared" si="41"/>
        <v>0</v>
      </c>
      <c r="R47" s="70">
        <f t="shared" si="41"/>
        <v>0</v>
      </c>
      <c r="S47" s="70">
        <f t="shared" si="41"/>
        <v>0</v>
      </c>
      <c r="T47" s="70">
        <f t="shared" si="41"/>
        <v>0</v>
      </c>
      <c r="U47" s="70">
        <f t="shared" si="41"/>
        <v>0</v>
      </c>
      <c r="V47" s="70">
        <f t="shared" si="41"/>
        <v>1980</v>
      </c>
      <c r="W47" s="70">
        <f t="shared" si="41"/>
        <v>9900</v>
      </c>
      <c r="X47" s="70">
        <f t="shared" si="41"/>
        <v>39600</v>
      </c>
      <c r="Y47" s="70">
        <f t="shared" si="41"/>
        <v>99000.000000000015</v>
      </c>
      <c r="Z47" s="70">
        <f t="shared" si="41"/>
        <v>198000.00000000003</v>
      </c>
      <c r="AA47" s="70">
        <f t="shared" si="41"/>
        <v>297000</v>
      </c>
      <c r="AB47" s="70">
        <f t="shared" si="41"/>
        <v>396000.00000000006</v>
      </c>
      <c r="AC47" s="70">
        <f t="shared" si="41"/>
        <v>396000.00000000006</v>
      </c>
      <c r="AD47" s="70">
        <f t="shared" si="41"/>
        <v>396000.00000000006</v>
      </c>
      <c r="AE47" s="70">
        <f t="shared" si="41"/>
        <v>396000.00000000006</v>
      </c>
      <c r="AF47" s="70">
        <f t="shared" si="41"/>
        <v>396000.00000000006</v>
      </c>
      <c r="AG47" s="70">
        <f t="shared" si="41"/>
        <v>396000.00000000006</v>
      </c>
      <c r="AH47" s="70">
        <f t="shared" si="41"/>
        <v>397782.00000000006</v>
      </c>
      <c r="AI47" s="70">
        <f t="shared" si="41"/>
        <v>404910.00000000006</v>
      </c>
      <c r="AJ47" s="70">
        <f t="shared" si="41"/>
        <v>431640.00000000006</v>
      </c>
      <c r="AK47" s="70">
        <f t="shared" si="41"/>
        <v>485100.00000000006</v>
      </c>
      <c r="AL47" s="70">
        <f t="shared" si="41"/>
        <v>574200.00000000012</v>
      </c>
      <c r="AM47" s="70">
        <f t="shared" si="41"/>
        <v>663300</v>
      </c>
      <c r="AN47" s="70">
        <f t="shared" si="41"/>
        <v>752400.00000000012</v>
      </c>
      <c r="AO47" s="70">
        <f t="shared" si="41"/>
        <v>752400.00000000012</v>
      </c>
      <c r="AP47" s="70">
        <f t="shared" si="41"/>
        <v>752400.00000000012</v>
      </c>
      <c r="AQ47" s="70">
        <f t="shared" si="41"/>
        <v>752400.00000000012</v>
      </c>
      <c r="AR47" s="70">
        <f t="shared" si="41"/>
        <v>752400.00000000012</v>
      </c>
      <c r="AS47" s="70">
        <f t="shared" si="41"/>
        <v>752400.00000000012</v>
      </c>
      <c r="AT47" s="70">
        <f t="shared" si="41"/>
        <v>754003.8</v>
      </c>
      <c r="AU47" s="70">
        <f t="shared" si="41"/>
        <v>760419.00000000023</v>
      </c>
      <c r="AV47" s="70">
        <f t="shared" si="41"/>
        <v>784476</v>
      </c>
      <c r="AW47" s="70">
        <f t="shared" si="41"/>
        <v>832590.00000000012</v>
      </c>
      <c r="AX47" s="70">
        <f t="shared" si="41"/>
        <v>912780.00000000023</v>
      </c>
      <c r="AY47" s="70">
        <f t="shared" si="41"/>
        <v>992970.00000000012</v>
      </c>
      <c r="AZ47" s="70">
        <f t="shared" si="41"/>
        <v>1073160.0000000002</v>
      </c>
      <c r="BA47" s="70">
        <f t="shared" si="41"/>
        <v>1073160.0000000002</v>
      </c>
      <c r="BB47" s="70">
        <f t="shared" si="41"/>
        <v>1073160.0000000002</v>
      </c>
      <c r="BC47" s="70">
        <f t="shared" si="41"/>
        <v>1073160.0000000002</v>
      </c>
      <c r="BD47" s="70">
        <f t="shared" si="43"/>
        <v>1073160.0000000002</v>
      </c>
    </row>
    <row r="48" spans="1:56" x14ac:dyDescent="0.25">
      <c r="B48" s="63" t="s">
        <v>153</v>
      </c>
      <c r="C48" s="67">
        <f t="shared" si="42"/>
        <v>100</v>
      </c>
      <c r="D48" s="70">
        <f t="shared" si="41"/>
        <v>0</v>
      </c>
      <c r="E48" s="70">
        <f t="shared" si="41"/>
        <v>0</v>
      </c>
      <c r="F48" s="70">
        <f t="shared" si="41"/>
        <v>0</v>
      </c>
      <c r="G48" s="70">
        <f t="shared" si="41"/>
        <v>0</v>
      </c>
      <c r="H48" s="70">
        <f t="shared" si="41"/>
        <v>0</v>
      </c>
      <c r="I48" s="70">
        <f t="shared" si="41"/>
        <v>0</v>
      </c>
      <c r="J48" s="70">
        <f t="shared" si="41"/>
        <v>0</v>
      </c>
      <c r="K48" s="70">
        <f t="shared" si="41"/>
        <v>0</v>
      </c>
      <c r="L48" s="70">
        <f t="shared" si="41"/>
        <v>0</v>
      </c>
      <c r="M48" s="70">
        <f t="shared" si="41"/>
        <v>0</v>
      </c>
      <c r="N48" s="70">
        <f t="shared" si="41"/>
        <v>0</v>
      </c>
      <c r="O48" s="70">
        <f t="shared" si="41"/>
        <v>0</v>
      </c>
      <c r="P48" s="70">
        <f t="shared" si="41"/>
        <v>0</v>
      </c>
      <c r="Q48" s="70">
        <f t="shared" si="41"/>
        <v>0</v>
      </c>
      <c r="R48" s="70">
        <f t="shared" si="41"/>
        <v>0</v>
      </c>
      <c r="S48" s="70">
        <f t="shared" si="41"/>
        <v>0</v>
      </c>
      <c r="T48" s="70">
        <f t="shared" si="41"/>
        <v>0</v>
      </c>
      <c r="U48" s="70">
        <f t="shared" si="41"/>
        <v>0</v>
      </c>
      <c r="V48" s="70">
        <f t="shared" si="41"/>
        <v>3960</v>
      </c>
      <c r="W48" s="70">
        <f t="shared" si="41"/>
        <v>19800</v>
      </c>
      <c r="X48" s="70">
        <f t="shared" si="41"/>
        <v>79200</v>
      </c>
      <c r="Y48" s="70">
        <f t="shared" si="41"/>
        <v>198000.00000000006</v>
      </c>
      <c r="Z48" s="70">
        <f t="shared" si="41"/>
        <v>396000.00000000012</v>
      </c>
      <c r="AA48" s="70">
        <f t="shared" si="41"/>
        <v>594000</v>
      </c>
      <c r="AB48" s="70">
        <f t="shared" si="41"/>
        <v>792000.00000000023</v>
      </c>
      <c r="AC48" s="70">
        <f t="shared" si="41"/>
        <v>792000.00000000023</v>
      </c>
      <c r="AD48" s="70">
        <f t="shared" si="41"/>
        <v>792000.00000000023</v>
      </c>
      <c r="AE48" s="70">
        <f t="shared" si="41"/>
        <v>792000.00000000023</v>
      </c>
      <c r="AF48" s="70">
        <f t="shared" si="41"/>
        <v>792000.00000000023</v>
      </c>
      <c r="AG48" s="70">
        <f t="shared" si="41"/>
        <v>792000.00000000023</v>
      </c>
      <c r="AH48" s="70">
        <f t="shared" si="41"/>
        <v>795564.00000000012</v>
      </c>
      <c r="AI48" s="70">
        <f t="shared" si="41"/>
        <v>809820.00000000012</v>
      </c>
      <c r="AJ48" s="70">
        <f t="shared" si="41"/>
        <v>863280.00000000012</v>
      </c>
      <c r="AK48" s="70">
        <f t="shared" si="41"/>
        <v>970200.00000000023</v>
      </c>
      <c r="AL48" s="70">
        <f t="shared" si="41"/>
        <v>1148400.0000000002</v>
      </c>
      <c r="AM48" s="70">
        <f t="shared" si="41"/>
        <v>1326600</v>
      </c>
      <c r="AN48" s="70">
        <f t="shared" si="41"/>
        <v>1504800.0000000005</v>
      </c>
      <c r="AO48" s="70">
        <f t="shared" si="41"/>
        <v>1504800.0000000005</v>
      </c>
      <c r="AP48" s="70">
        <f t="shared" si="41"/>
        <v>1504800.0000000005</v>
      </c>
      <c r="AQ48" s="70">
        <f t="shared" si="41"/>
        <v>1504800.0000000005</v>
      </c>
      <c r="AR48" s="70">
        <f t="shared" si="41"/>
        <v>1504800.0000000005</v>
      </c>
      <c r="AS48" s="70">
        <f t="shared" si="41"/>
        <v>1504800.0000000005</v>
      </c>
      <c r="AT48" s="70">
        <f t="shared" si="41"/>
        <v>1508007.6</v>
      </c>
      <c r="AU48" s="70">
        <f t="shared" si="41"/>
        <v>1520838</v>
      </c>
      <c r="AV48" s="70">
        <f t="shared" si="41"/>
        <v>1568952.0000000002</v>
      </c>
      <c r="AW48" s="70">
        <f t="shared" si="41"/>
        <v>1665180.0000000002</v>
      </c>
      <c r="AX48" s="70">
        <f t="shared" si="41"/>
        <v>1825560.0000000002</v>
      </c>
      <c r="AY48" s="70">
        <f t="shared" si="41"/>
        <v>1985940.0000000002</v>
      </c>
      <c r="AZ48" s="70">
        <f t="shared" si="41"/>
        <v>2146320.0000000005</v>
      </c>
      <c r="BA48" s="70">
        <f t="shared" si="41"/>
        <v>2146320.0000000005</v>
      </c>
      <c r="BB48" s="70">
        <f t="shared" si="41"/>
        <v>2146320.0000000005</v>
      </c>
      <c r="BC48" s="70">
        <f t="shared" si="41"/>
        <v>2146320.0000000005</v>
      </c>
      <c r="BD48" s="70">
        <f t="shared" si="43"/>
        <v>2146320.0000000005</v>
      </c>
    </row>
    <row r="49" spans="1:68" x14ac:dyDescent="0.25">
      <c r="C49" s="69"/>
    </row>
    <row r="50" spans="1:68" x14ac:dyDescent="0.25">
      <c r="A50" s="14" t="s">
        <v>185</v>
      </c>
      <c r="C50" s="69"/>
      <c r="D50" s="70">
        <f t="shared" ref="D50:BC50" si="44">SUM(D51:D54)</f>
        <v>0</v>
      </c>
      <c r="E50" s="70">
        <f t="shared" si="44"/>
        <v>0</v>
      </c>
      <c r="F50" s="70">
        <f t="shared" si="44"/>
        <v>0</v>
      </c>
      <c r="G50" s="70">
        <f t="shared" si="44"/>
        <v>0</v>
      </c>
      <c r="H50" s="70">
        <f t="shared" si="44"/>
        <v>0</v>
      </c>
      <c r="I50" s="70">
        <f t="shared" si="44"/>
        <v>0</v>
      </c>
      <c r="J50" s="70">
        <f t="shared" si="44"/>
        <v>7700</v>
      </c>
      <c r="K50" s="70">
        <f t="shared" si="44"/>
        <v>38500</v>
      </c>
      <c r="L50" s="70">
        <f t="shared" si="44"/>
        <v>154000</v>
      </c>
      <c r="M50" s="70">
        <f t="shared" si="44"/>
        <v>385000.00000000012</v>
      </c>
      <c r="N50" s="70">
        <f t="shared" si="44"/>
        <v>770000.00000000023</v>
      </c>
      <c r="O50" s="70">
        <f t="shared" si="44"/>
        <v>1155000</v>
      </c>
      <c r="P50" s="70">
        <f t="shared" si="44"/>
        <v>1540000.0000000005</v>
      </c>
      <c r="Q50" s="70">
        <f t="shared" si="44"/>
        <v>1540000.0000000005</v>
      </c>
      <c r="R50" s="70">
        <f t="shared" si="44"/>
        <v>1540000.0000000005</v>
      </c>
      <c r="S50" s="70">
        <f t="shared" si="44"/>
        <v>1540000.0000000005</v>
      </c>
      <c r="T50" s="70">
        <f t="shared" si="44"/>
        <v>1540000.0000000005</v>
      </c>
      <c r="U50" s="70">
        <f t="shared" si="44"/>
        <v>1540000.0000000005</v>
      </c>
      <c r="V50" s="70">
        <f t="shared" si="44"/>
        <v>1546930.0000000005</v>
      </c>
      <c r="W50" s="70">
        <f t="shared" si="44"/>
        <v>1574650.0000000005</v>
      </c>
      <c r="X50" s="70">
        <f t="shared" si="44"/>
        <v>1678600.0000000005</v>
      </c>
      <c r="Y50" s="70">
        <f t="shared" si="44"/>
        <v>1886500.0000000005</v>
      </c>
      <c r="Z50" s="70">
        <f t="shared" si="44"/>
        <v>2233000.0000000009</v>
      </c>
      <c r="AA50" s="70">
        <f t="shared" si="44"/>
        <v>2579500</v>
      </c>
      <c r="AB50" s="70">
        <f t="shared" si="44"/>
        <v>2926000.0000000009</v>
      </c>
      <c r="AC50" s="70">
        <f t="shared" si="44"/>
        <v>2926000.0000000009</v>
      </c>
      <c r="AD50" s="70">
        <f t="shared" si="44"/>
        <v>2926000.0000000009</v>
      </c>
      <c r="AE50" s="70">
        <f t="shared" si="44"/>
        <v>2926000.0000000009</v>
      </c>
      <c r="AF50" s="70">
        <f t="shared" si="44"/>
        <v>2926000.0000000009</v>
      </c>
      <c r="AG50" s="70">
        <f t="shared" si="44"/>
        <v>2926000.0000000009</v>
      </c>
      <c r="AH50" s="70">
        <f t="shared" si="44"/>
        <v>2932237.0000000009</v>
      </c>
      <c r="AI50" s="70">
        <f t="shared" si="44"/>
        <v>2957185.0000000009</v>
      </c>
      <c r="AJ50" s="70">
        <f t="shared" si="44"/>
        <v>3050740.0000000009</v>
      </c>
      <c r="AK50" s="70">
        <f t="shared" si="44"/>
        <v>3237850.0000000009</v>
      </c>
      <c r="AL50" s="70">
        <f t="shared" si="44"/>
        <v>3549700.0000000009</v>
      </c>
      <c r="AM50" s="70">
        <f t="shared" si="44"/>
        <v>3861550</v>
      </c>
      <c r="AN50" s="70">
        <f t="shared" si="44"/>
        <v>4173400.0000000014</v>
      </c>
      <c r="AO50" s="70">
        <f t="shared" si="44"/>
        <v>4173400.0000000014</v>
      </c>
      <c r="AP50" s="70">
        <f t="shared" si="44"/>
        <v>4173400.0000000014</v>
      </c>
      <c r="AQ50" s="70">
        <f t="shared" si="44"/>
        <v>4173400.0000000014</v>
      </c>
      <c r="AR50" s="70">
        <f t="shared" si="44"/>
        <v>4173400.0000000014</v>
      </c>
      <c r="AS50" s="70">
        <f t="shared" si="44"/>
        <v>4173400.0000000014</v>
      </c>
      <c r="AT50" s="70">
        <f t="shared" si="44"/>
        <v>4179013.3000000007</v>
      </c>
      <c r="AU50" s="70">
        <f t="shared" si="44"/>
        <v>4201466.5</v>
      </c>
      <c r="AV50" s="70">
        <f t="shared" si="44"/>
        <v>4285666</v>
      </c>
      <c r="AW50" s="70">
        <f t="shared" si="44"/>
        <v>4454065.0000000009</v>
      </c>
      <c r="AX50" s="70">
        <f t="shared" si="44"/>
        <v>4734730.0000000009</v>
      </c>
      <c r="AY50" s="70">
        <f t="shared" si="44"/>
        <v>5015395</v>
      </c>
      <c r="AZ50" s="70">
        <f t="shared" si="44"/>
        <v>5296060.0000000019</v>
      </c>
      <c r="BA50" s="70">
        <f t="shared" si="44"/>
        <v>5296060.0000000019</v>
      </c>
      <c r="BB50" s="70">
        <f t="shared" si="44"/>
        <v>5296060.0000000019</v>
      </c>
      <c r="BC50" s="70">
        <f t="shared" si="44"/>
        <v>5296060.0000000019</v>
      </c>
      <c r="BD50" s="70">
        <f>SUM(BD51:BD54)</f>
        <v>5296060.0000000019</v>
      </c>
    </row>
    <row r="51" spans="1:68" x14ac:dyDescent="0.25">
      <c r="B51" s="63" t="s">
        <v>150</v>
      </c>
      <c r="C51" s="67">
        <f>C39</f>
        <v>0</v>
      </c>
      <c r="D51" s="70">
        <f>D45+D39</f>
        <v>0</v>
      </c>
      <c r="E51" s="70">
        <f t="shared" ref="E51:BD54" si="45">E45+E39</f>
        <v>0</v>
      </c>
      <c r="F51" s="70">
        <f t="shared" si="45"/>
        <v>0</v>
      </c>
      <c r="G51" s="70">
        <f t="shared" si="45"/>
        <v>0</v>
      </c>
      <c r="H51" s="70">
        <f t="shared" si="45"/>
        <v>0</v>
      </c>
      <c r="I51" s="70">
        <f t="shared" si="45"/>
        <v>0</v>
      </c>
      <c r="J51" s="70">
        <f t="shared" si="45"/>
        <v>0</v>
      </c>
      <c r="K51" s="70">
        <f t="shared" si="45"/>
        <v>0</v>
      </c>
      <c r="L51" s="70">
        <f t="shared" si="45"/>
        <v>0</v>
      </c>
      <c r="M51" s="70">
        <f t="shared" si="45"/>
        <v>0</v>
      </c>
      <c r="N51" s="70">
        <f t="shared" si="45"/>
        <v>0</v>
      </c>
      <c r="O51" s="70">
        <f t="shared" si="45"/>
        <v>0</v>
      </c>
      <c r="P51" s="70">
        <f t="shared" si="45"/>
        <v>0</v>
      </c>
      <c r="Q51" s="70">
        <f t="shared" si="45"/>
        <v>0</v>
      </c>
      <c r="R51" s="70">
        <f t="shared" si="45"/>
        <v>0</v>
      </c>
      <c r="S51" s="70">
        <f t="shared" si="45"/>
        <v>0</v>
      </c>
      <c r="T51" s="70">
        <f t="shared" si="45"/>
        <v>0</v>
      </c>
      <c r="U51" s="70">
        <f t="shared" si="45"/>
        <v>0</v>
      </c>
      <c r="V51" s="70">
        <f t="shared" si="45"/>
        <v>0</v>
      </c>
      <c r="W51" s="70">
        <f t="shared" si="45"/>
        <v>0</v>
      </c>
      <c r="X51" s="70">
        <f t="shared" si="45"/>
        <v>0</v>
      </c>
      <c r="Y51" s="70">
        <f t="shared" si="45"/>
        <v>0</v>
      </c>
      <c r="Z51" s="70">
        <f t="shared" si="45"/>
        <v>0</v>
      </c>
      <c r="AA51" s="70">
        <f t="shared" si="45"/>
        <v>0</v>
      </c>
      <c r="AB51" s="70">
        <f t="shared" si="45"/>
        <v>0</v>
      </c>
      <c r="AC51" s="70">
        <f t="shared" si="45"/>
        <v>0</v>
      </c>
      <c r="AD51" s="70">
        <f t="shared" si="45"/>
        <v>0</v>
      </c>
      <c r="AE51" s="70">
        <f t="shared" si="45"/>
        <v>0</v>
      </c>
      <c r="AF51" s="70">
        <f t="shared" si="45"/>
        <v>0</v>
      </c>
      <c r="AG51" s="70">
        <f t="shared" si="45"/>
        <v>0</v>
      </c>
      <c r="AH51" s="70">
        <f t="shared" si="45"/>
        <v>0</v>
      </c>
      <c r="AI51" s="70">
        <f t="shared" si="45"/>
        <v>0</v>
      </c>
      <c r="AJ51" s="70">
        <f t="shared" si="45"/>
        <v>0</v>
      </c>
      <c r="AK51" s="70">
        <f t="shared" si="45"/>
        <v>0</v>
      </c>
      <c r="AL51" s="70">
        <f t="shared" si="45"/>
        <v>0</v>
      </c>
      <c r="AM51" s="70">
        <f t="shared" si="45"/>
        <v>0</v>
      </c>
      <c r="AN51" s="70">
        <f t="shared" si="45"/>
        <v>0</v>
      </c>
      <c r="AO51" s="70">
        <f t="shared" si="45"/>
        <v>0</v>
      </c>
      <c r="AP51" s="70">
        <f t="shared" si="45"/>
        <v>0</v>
      </c>
      <c r="AQ51" s="70">
        <f t="shared" si="45"/>
        <v>0</v>
      </c>
      <c r="AR51" s="70">
        <f t="shared" si="45"/>
        <v>0</v>
      </c>
      <c r="AS51" s="70">
        <f t="shared" si="45"/>
        <v>0</v>
      </c>
      <c r="AT51" s="70">
        <f t="shared" si="45"/>
        <v>0</v>
      </c>
      <c r="AU51" s="70">
        <f t="shared" si="45"/>
        <v>0</v>
      </c>
      <c r="AV51" s="70">
        <f t="shared" si="45"/>
        <v>0</v>
      </c>
      <c r="AW51" s="70">
        <f t="shared" si="45"/>
        <v>0</v>
      </c>
      <c r="AX51" s="70">
        <f t="shared" si="45"/>
        <v>0</v>
      </c>
      <c r="AY51" s="70">
        <f t="shared" si="45"/>
        <v>0</v>
      </c>
      <c r="AZ51" s="70">
        <f t="shared" si="45"/>
        <v>0</v>
      </c>
      <c r="BA51" s="70">
        <f t="shared" si="45"/>
        <v>0</v>
      </c>
      <c r="BB51" s="70">
        <f t="shared" si="45"/>
        <v>0</v>
      </c>
      <c r="BC51" s="70">
        <f t="shared" si="45"/>
        <v>0</v>
      </c>
      <c r="BD51" s="70">
        <f t="shared" si="45"/>
        <v>0</v>
      </c>
    </row>
    <row r="52" spans="1:68" x14ac:dyDescent="0.25">
      <c r="B52" s="63" t="s">
        <v>151</v>
      </c>
      <c r="C52" s="67">
        <f t="shared" ref="C52:C54" si="46">C40</f>
        <v>1</v>
      </c>
      <c r="D52" s="70">
        <f t="shared" ref="D52:S54" si="47">D46+D40</f>
        <v>0</v>
      </c>
      <c r="E52" s="70">
        <f t="shared" si="47"/>
        <v>0</v>
      </c>
      <c r="F52" s="70">
        <f t="shared" si="47"/>
        <v>0</v>
      </c>
      <c r="G52" s="70">
        <f t="shared" si="47"/>
        <v>0</v>
      </c>
      <c r="H52" s="70">
        <f t="shared" si="47"/>
        <v>0</v>
      </c>
      <c r="I52" s="70">
        <f t="shared" si="47"/>
        <v>0</v>
      </c>
      <c r="J52" s="70">
        <f t="shared" si="47"/>
        <v>1100</v>
      </c>
      <c r="K52" s="70">
        <f t="shared" si="47"/>
        <v>5500</v>
      </c>
      <c r="L52" s="70">
        <f t="shared" si="47"/>
        <v>22000</v>
      </c>
      <c r="M52" s="70">
        <f t="shared" si="47"/>
        <v>55000.000000000007</v>
      </c>
      <c r="N52" s="70">
        <f t="shared" si="47"/>
        <v>110000.00000000001</v>
      </c>
      <c r="O52" s="70">
        <f t="shared" si="47"/>
        <v>165000</v>
      </c>
      <c r="P52" s="70">
        <f t="shared" si="47"/>
        <v>220000.00000000003</v>
      </c>
      <c r="Q52" s="70">
        <f t="shared" si="47"/>
        <v>220000.00000000003</v>
      </c>
      <c r="R52" s="70">
        <f t="shared" si="47"/>
        <v>220000.00000000003</v>
      </c>
      <c r="S52" s="70">
        <f t="shared" si="47"/>
        <v>220000.00000000003</v>
      </c>
      <c r="T52" s="70">
        <f t="shared" si="45"/>
        <v>220000.00000000003</v>
      </c>
      <c r="U52" s="70">
        <f t="shared" si="45"/>
        <v>220000.00000000003</v>
      </c>
      <c r="V52" s="70">
        <f t="shared" si="45"/>
        <v>220990.00000000003</v>
      </c>
      <c r="W52" s="70">
        <f t="shared" si="45"/>
        <v>224950.00000000003</v>
      </c>
      <c r="X52" s="70">
        <f t="shared" si="45"/>
        <v>239800.00000000003</v>
      </c>
      <c r="Y52" s="70">
        <f t="shared" si="45"/>
        <v>269500.00000000006</v>
      </c>
      <c r="Z52" s="70">
        <f t="shared" si="45"/>
        <v>319000.00000000006</v>
      </c>
      <c r="AA52" s="70">
        <f t="shared" si="45"/>
        <v>368500</v>
      </c>
      <c r="AB52" s="70">
        <f t="shared" si="45"/>
        <v>418000.00000000006</v>
      </c>
      <c r="AC52" s="70">
        <f t="shared" si="45"/>
        <v>418000.00000000006</v>
      </c>
      <c r="AD52" s="70">
        <f t="shared" si="45"/>
        <v>418000.00000000006</v>
      </c>
      <c r="AE52" s="70">
        <f t="shared" si="45"/>
        <v>418000.00000000006</v>
      </c>
      <c r="AF52" s="70">
        <f t="shared" si="45"/>
        <v>418000.00000000006</v>
      </c>
      <c r="AG52" s="70">
        <f t="shared" si="45"/>
        <v>418000.00000000006</v>
      </c>
      <c r="AH52" s="70">
        <f t="shared" si="45"/>
        <v>418891.00000000006</v>
      </c>
      <c r="AI52" s="70">
        <f t="shared" si="45"/>
        <v>422455.00000000006</v>
      </c>
      <c r="AJ52" s="70">
        <f t="shared" si="45"/>
        <v>435820.00000000006</v>
      </c>
      <c r="AK52" s="70">
        <f t="shared" si="45"/>
        <v>462550.00000000006</v>
      </c>
      <c r="AL52" s="70">
        <f t="shared" si="45"/>
        <v>507100.00000000012</v>
      </c>
      <c r="AM52" s="70">
        <f t="shared" si="45"/>
        <v>551650</v>
      </c>
      <c r="AN52" s="70">
        <f t="shared" si="45"/>
        <v>596200.00000000012</v>
      </c>
      <c r="AO52" s="70">
        <f t="shared" si="45"/>
        <v>596200.00000000012</v>
      </c>
      <c r="AP52" s="70">
        <f t="shared" si="45"/>
        <v>596200.00000000012</v>
      </c>
      <c r="AQ52" s="70">
        <f t="shared" si="45"/>
        <v>596200.00000000012</v>
      </c>
      <c r="AR52" s="70">
        <f t="shared" si="45"/>
        <v>596200.00000000012</v>
      </c>
      <c r="AS52" s="70">
        <f t="shared" si="45"/>
        <v>596200.00000000012</v>
      </c>
      <c r="AT52" s="70">
        <f t="shared" si="45"/>
        <v>597001.9</v>
      </c>
      <c r="AU52" s="70">
        <f t="shared" si="45"/>
        <v>600209.50000000012</v>
      </c>
      <c r="AV52" s="70">
        <f t="shared" si="45"/>
        <v>612238.00000000012</v>
      </c>
      <c r="AW52" s="70">
        <f t="shared" si="45"/>
        <v>636295.00000000012</v>
      </c>
      <c r="AX52" s="70">
        <f t="shared" si="45"/>
        <v>676390.00000000012</v>
      </c>
      <c r="AY52" s="70">
        <f t="shared" si="45"/>
        <v>716485</v>
      </c>
      <c r="AZ52" s="70">
        <f t="shared" si="45"/>
        <v>756580.00000000012</v>
      </c>
      <c r="BA52" s="70">
        <f t="shared" si="45"/>
        <v>756580.00000000012</v>
      </c>
      <c r="BB52" s="70">
        <f t="shared" si="45"/>
        <v>756580.00000000012</v>
      </c>
      <c r="BC52" s="70">
        <f t="shared" si="45"/>
        <v>756580.00000000012</v>
      </c>
      <c r="BD52" s="70">
        <f t="shared" si="45"/>
        <v>756580.00000000012</v>
      </c>
    </row>
    <row r="53" spans="1:68" x14ac:dyDescent="0.25">
      <c r="B53" s="63" t="s">
        <v>152</v>
      </c>
      <c r="C53" s="67">
        <f t="shared" si="46"/>
        <v>10</v>
      </c>
      <c r="D53" s="70">
        <f t="shared" si="47"/>
        <v>0</v>
      </c>
      <c r="E53" s="70">
        <f t="shared" si="45"/>
        <v>0</v>
      </c>
      <c r="F53" s="70">
        <f t="shared" si="45"/>
        <v>0</v>
      </c>
      <c r="G53" s="70">
        <f t="shared" si="45"/>
        <v>0</v>
      </c>
      <c r="H53" s="70">
        <f t="shared" si="45"/>
        <v>0</v>
      </c>
      <c r="I53" s="70">
        <f t="shared" si="45"/>
        <v>0</v>
      </c>
      <c r="J53" s="70">
        <f t="shared" si="45"/>
        <v>2200</v>
      </c>
      <c r="K53" s="70">
        <f t="shared" si="45"/>
        <v>11000</v>
      </c>
      <c r="L53" s="70">
        <f t="shared" si="45"/>
        <v>44000</v>
      </c>
      <c r="M53" s="70">
        <f t="shared" si="45"/>
        <v>110000.00000000001</v>
      </c>
      <c r="N53" s="70">
        <f t="shared" si="45"/>
        <v>220000.00000000003</v>
      </c>
      <c r="O53" s="70">
        <f t="shared" si="45"/>
        <v>330000</v>
      </c>
      <c r="P53" s="70">
        <f t="shared" si="45"/>
        <v>440000.00000000006</v>
      </c>
      <c r="Q53" s="70">
        <f t="shared" si="45"/>
        <v>440000.00000000006</v>
      </c>
      <c r="R53" s="70">
        <f t="shared" si="45"/>
        <v>440000.00000000006</v>
      </c>
      <c r="S53" s="70">
        <f t="shared" si="45"/>
        <v>440000.00000000006</v>
      </c>
      <c r="T53" s="70">
        <f t="shared" si="45"/>
        <v>440000.00000000006</v>
      </c>
      <c r="U53" s="70">
        <f t="shared" si="45"/>
        <v>440000.00000000006</v>
      </c>
      <c r="V53" s="70">
        <f t="shared" si="45"/>
        <v>441980.00000000006</v>
      </c>
      <c r="W53" s="70">
        <f t="shared" si="45"/>
        <v>449900.00000000006</v>
      </c>
      <c r="X53" s="70">
        <f t="shared" si="45"/>
        <v>479600.00000000006</v>
      </c>
      <c r="Y53" s="70">
        <f t="shared" si="45"/>
        <v>539000.00000000012</v>
      </c>
      <c r="Z53" s="70">
        <f t="shared" si="45"/>
        <v>638000.00000000012</v>
      </c>
      <c r="AA53" s="70">
        <f t="shared" si="45"/>
        <v>737000</v>
      </c>
      <c r="AB53" s="70">
        <f t="shared" si="45"/>
        <v>836000.00000000012</v>
      </c>
      <c r="AC53" s="70">
        <f t="shared" si="45"/>
        <v>836000.00000000012</v>
      </c>
      <c r="AD53" s="70">
        <f t="shared" si="45"/>
        <v>836000.00000000012</v>
      </c>
      <c r="AE53" s="70">
        <f t="shared" si="45"/>
        <v>836000.00000000012</v>
      </c>
      <c r="AF53" s="70">
        <f t="shared" si="45"/>
        <v>836000.00000000012</v>
      </c>
      <c r="AG53" s="70">
        <f t="shared" si="45"/>
        <v>836000.00000000012</v>
      </c>
      <c r="AH53" s="70">
        <f t="shared" si="45"/>
        <v>837782.00000000012</v>
      </c>
      <c r="AI53" s="70">
        <f t="shared" si="45"/>
        <v>844910.00000000012</v>
      </c>
      <c r="AJ53" s="70">
        <f t="shared" si="45"/>
        <v>871640.00000000012</v>
      </c>
      <c r="AK53" s="70">
        <f t="shared" si="45"/>
        <v>925100.00000000012</v>
      </c>
      <c r="AL53" s="70">
        <f t="shared" si="45"/>
        <v>1014200.0000000002</v>
      </c>
      <c r="AM53" s="70">
        <f t="shared" si="45"/>
        <v>1103300</v>
      </c>
      <c r="AN53" s="70">
        <f t="shared" si="45"/>
        <v>1192400.0000000002</v>
      </c>
      <c r="AO53" s="70">
        <f t="shared" si="45"/>
        <v>1192400.0000000002</v>
      </c>
      <c r="AP53" s="70">
        <f t="shared" si="45"/>
        <v>1192400.0000000002</v>
      </c>
      <c r="AQ53" s="70">
        <f t="shared" si="45"/>
        <v>1192400.0000000002</v>
      </c>
      <c r="AR53" s="70">
        <f t="shared" si="45"/>
        <v>1192400.0000000002</v>
      </c>
      <c r="AS53" s="70">
        <f t="shared" si="45"/>
        <v>1192400.0000000002</v>
      </c>
      <c r="AT53" s="70">
        <f t="shared" si="45"/>
        <v>1194003.8</v>
      </c>
      <c r="AU53" s="70">
        <f t="shared" si="45"/>
        <v>1200419.0000000002</v>
      </c>
      <c r="AV53" s="70">
        <f t="shared" si="45"/>
        <v>1224476</v>
      </c>
      <c r="AW53" s="70">
        <f t="shared" si="45"/>
        <v>1272590.0000000002</v>
      </c>
      <c r="AX53" s="70">
        <f t="shared" si="45"/>
        <v>1352780.0000000002</v>
      </c>
      <c r="AY53" s="70">
        <f t="shared" si="45"/>
        <v>1432970.0000000002</v>
      </c>
      <c r="AZ53" s="70">
        <f t="shared" si="45"/>
        <v>1513160.0000000002</v>
      </c>
      <c r="BA53" s="70">
        <f t="shared" si="45"/>
        <v>1513160.0000000002</v>
      </c>
      <c r="BB53" s="70">
        <f t="shared" si="45"/>
        <v>1513160.0000000002</v>
      </c>
      <c r="BC53" s="70">
        <f t="shared" si="45"/>
        <v>1513160.0000000002</v>
      </c>
      <c r="BD53" s="70">
        <f t="shared" si="45"/>
        <v>1513160.0000000002</v>
      </c>
    </row>
    <row r="54" spans="1:68" x14ac:dyDescent="0.25">
      <c r="B54" s="63" t="s">
        <v>153</v>
      </c>
      <c r="C54" s="67">
        <f t="shared" si="46"/>
        <v>100</v>
      </c>
      <c r="D54" s="70">
        <f t="shared" si="47"/>
        <v>0</v>
      </c>
      <c r="E54" s="70">
        <f t="shared" si="45"/>
        <v>0</v>
      </c>
      <c r="F54" s="70">
        <f t="shared" si="45"/>
        <v>0</v>
      </c>
      <c r="G54" s="70">
        <f t="shared" si="45"/>
        <v>0</v>
      </c>
      <c r="H54" s="70">
        <f t="shared" si="45"/>
        <v>0</v>
      </c>
      <c r="I54" s="70">
        <f t="shared" si="45"/>
        <v>0</v>
      </c>
      <c r="J54" s="70">
        <f t="shared" si="45"/>
        <v>4400</v>
      </c>
      <c r="K54" s="70">
        <f t="shared" si="45"/>
        <v>22000</v>
      </c>
      <c r="L54" s="70">
        <f t="shared" si="45"/>
        <v>88000</v>
      </c>
      <c r="M54" s="70">
        <f t="shared" si="45"/>
        <v>220000.00000000006</v>
      </c>
      <c r="N54" s="70">
        <f t="shared" si="45"/>
        <v>440000.00000000012</v>
      </c>
      <c r="O54" s="70">
        <f t="shared" si="45"/>
        <v>660000</v>
      </c>
      <c r="P54" s="70">
        <f t="shared" si="45"/>
        <v>880000.00000000023</v>
      </c>
      <c r="Q54" s="70">
        <f t="shared" si="45"/>
        <v>880000.00000000023</v>
      </c>
      <c r="R54" s="70">
        <f t="shared" si="45"/>
        <v>880000.00000000023</v>
      </c>
      <c r="S54" s="70">
        <f t="shared" si="45"/>
        <v>880000.00000000023</v>
      </c>
      <c r="T54" s="70">
        <f t="shared" si="45"/>
        <v>880000.00000000023</v>
      </c>
      <c r="U54" s="70">
        <f t="shared" si="45"/>
        <v>880000.00000000023</v>
      </c>
      <c r="V54" s="70">
        <f t="shared" si="45"/>
        <v>883960.00000000023</v>
      </c>
      <c r="W54" s="70">
        <f t="shared" si="45"/>
        <v>899800.00000000023</v>
      </c>
      <c r="X54" s="70">
        <f t="shared" si="45"/>
        <v>959200.00000000023</v>
      </c>
      <c r="Y54" s="70">
        <f t="shared" si="45"/>
        <v>1078000.0000000002</v>
      </c>
      <c r="Z54" s="70">
        <f t="shared" si="45"/>
        <v>1276000.0000000005</v>
      </c>
      <c r="AA54" s="70">
        <f t="shared" si="45"/>
        <v>1474000.0000000002</v>
      </c>
      <c r="AB54" s="70">
        <f t="shared" si="45"/>
        <v>1672000.0000000005</v>
      </c>
      <c r="AC54" s="70">
        <f t="shared" si="45"/>
        <v>1672000.0000000005</v>
      </c>
      <c r="AD54" s="70">
        <f t="shared" si="45"/>
        <v>1672000.0000000005</v>
      </c>
      <c r="AE54" s="70">
        <f t="shared" si="45"/>
        <v>1672000.0000000005</v>
      </c>
      <c r="AF54" s="70">
        <f t="shared" si="45"/>
        <v>1672000.0000000005</v>
      </c>
      <c r="AG54" s="70">
        <f t="shared" si="45"/>
        <v>1672000.0000000005</v>
      </c>
      <c r="AH54" s="70">
        <f t="shared" si="45"/>
        <v>1675564.0000000005</v>
      </c>
      <c r="AI54" s="70">
        <f t="shared" si="45"/>
        <v>1689820.0000000005</v>
      </c>
      <c r="AJ54" s="70">
        <f t="shared" si="45"/>
        <v>1743280.0000000005</v>
      </c>
      <c r="AK54" s="70">
        <f t="shared" si="45"/>
        <v>1850200.0000000005</v>
      </c>
      <c r="AL54" s="70">
        <f t="shared" si="45"/>
        <v>2028400.0000000005</v>
      </c>
      <c r="AM54" s="70">
        <f t="shared" si="45"/>
        <v>2206600</v>
      </c>
      <c r="AN54" s="70">
        <f t="shared" si="45"/>
        <v>2384800.0000000009</v>
      </c>
      <c r="AO54" s="70">
        <f t="shared" si="45"/>
        <v>2384800.0000000009</v>
      </c>
      <c r="AP54" s="70">
        <f t="shared" si="45"/>
        <v>2384800.0000000009</v>
      </c>
      <c r="AQ54" s="70">
        <f t="shared" si="45"/>
        <v>2384800.0000000009</v>
      </c>
      <c r="AR54" s="70">
        <f t="shared" si="45"/>
        <v>2384800.0000000009</v>
      </c>
      <c r="AS54" s="70">
        <f t="shared" si="45"/>
        <v>2384800.0000000009</v>
      </c>
      <c r="AT54" s="70">
        <f t="shared" si="45"/>
        <v>2388007.6000000006</v>
      </c>
      <c r="AU54" s="70">
        <f t="shared" si="45"/>
        <v>2400838</v>
      </c>
      <c r="AV54" s="70">
        <f t="shared" si="45"/>
        <v>2448952.0000000005</v>
      </c>
      <c r="AW54" s="70">
        <f t="shared" si="45"/>
        <v>2545180.0000000005</v>
      </c>
      <c r="AX54" s="70">
        <f t="shared" si="45"/>
        <v>2705560.0000000005</v>
      </c>
      <c r="AY54" s="70">
        <f t="shared" si="45"/>
        <v>2865940.0000000005</v>
      </c>
      <c r="AZ54" s="70">
        <f t="shared" si="45"/>
        <v>3026320.0000000009</v>
      </c>
      <c r="BA54" s="70">
        <f t="shared" si="45"/>
        <v>3026320.0000000009</v>
      </c>
      <c r="BB54" s="70">
        <f t="shared" si="45"/>
        <v>3026320.0000000009</v>
      </c>
      <c r="BC54" s="70">
        <f t="shared" si="45"/>
        <v>3026320.0000000009</v>
      </c>
      <c r="BD54" s="70">
        <f t="shared" si="45"/>
        <v>3026320.0000000009</v>
      </c>
    </row>
    <row r="56" spans="1:68" x14ac:dyDescent="0.25">
      <c r="A56" s="14" t="s">
        <v>177</v>
      </c>
      <c r="D56" s="11">
        <f t="shared" ref="D56:BC56" si="48">SUM(D57:D60)</f>
        <v>0</v>
      </c>
      <c r="E56" s="11">
        <f t="shared" si="48"/>
        <v>0</v>
      </c>
      <c r="F56" s="11">
        <f t="shared" si="48"/>
        <v>0</v>
      </c>
      <c r="G56" s="11">
        <f t="shared" si="48"/>
        <v>0</v>
      </c>
      <c r="H56" s="11">
        <f t="shared" si="48"/>
        <v>0</v>
      </c>
      <c r="I56" s="11">
        <f t="shared" si="48"/>
        <v>0</v>
      </c>
      <c r="J56" s="11">
        <f t="shared" si="48"/>
        <v>0</v>
      </c>
      <c r="K56" s="11">
        <f t="shared" si="48"/>
        <v>0</v>
      </c>
      <c r="L56" s="11">
        <f t="shared" si="48"/>
        <v>0</v>
      </c>
      <c r="M56" s="11">
        <f t="shared" si="48"/>
        <v>0</v>
      </c>
      <c r="N56" s="11">
        <f t="shared" si="48"/>
        <v>0</v>
      </c>
      <c r="O56" s="11">
        <f t="shared" si="48"/>
        <v>0</v>
      </c>
      <c r="P56" s="11">
        <f t="shared" si="48"/>
        <v>0</v>
      </c>
      <c r="Q56" s="11">
        <f t="shared" si="48"/>
        <v>0</v>
      </c>
      <c r="R56" s="11">
        <f t="shared" si="48"/>
        <v>0</v>
      </c>
      <c r="S56" s="11">
        <f t="shared" si="48"/>
        <v>0</v>
      </c>
      <c r="T56" s="11">
        <f t="shared" si="48"/>
        <v>0</v>
      </c>
      <c r="U56" s="11">
        <f t="shared" si="48"/>
        <v>0</v>
      </c>
      <c r="V56" s="11">
        <f t="shared" si="48"/>
        <v>439.99999999999989</v>
      </c>
      <c r="W56" s="11">
        <f t="shared" si="48"/>
        <v>2200</v>
      </c>
      <c r="X56" s="11">
        <f t="shared" si="48"/>
        <v>8800</v>
      </c>
      <c r="Y56" s="11">
        <f t="shared" si="48"/>
        <v>22000</v>
      </c>
      <c r="Z56" s="11">
        <f t="shared" si="48"/>
        <v>44000</v>
      </c>
      <c r="AA56" s="11">
        <f t="shared" si="48"/>
        <v>66000</v>
      </c>
      <c r="AB56" s="11">
        <f t="shared" si="48"/>
        <v>-792000</v>
      </c>
      <c r="AC56" s="11">
        <f t="shared" si="48"/>
        <v>-792000</v>
      </c>
      <c r="AD56" s="11">
        <f t="shared" si="48"/>
        <v>-792000</v>
      </c>
      <c r="AE56" s="11">
        <f t="shared" si="48"/>
        <v>-792000</v>
      </c>
      <c r="AF56" s="11">
        <f t="shared" si="48"/>
        <v>-792000</v>
      </c>
      <c r="AG56" s="11">
        <f t="shared" si="48"/>
        <v>-792000</v>
      </c>
      <c r="AH56" s="11">
        <f t="shared" si="48"/>
        <v>395.99999999999972</v>
      </c>
      <c r="AI56" s="11">
        <f t="shared" si="48"/>
        <v>1979.9999999999989</v>
      </c>
      <c r="AJ56" s="11">
        <f t="shared" si="48"/>
        <v>7919.9999999999955</v>
      </c>
      <c r="AK56" s="11">
        <f t="shared" si="48"/>
        <v>19800</v>
      </c>
      <c r="AL56" s="11">
        <f t="shared" si="48"/>
        <v>39600</v>
      </c>
      <c r="AM56" s="11">
        <f t="shared" si="48"/>
        <v>59400</v>
      </c>
      <c r="AN56" s="11">
        <f t="shared" si="48"/>
        <v>79200</v>
      </c>
      <c r="AO56" s="11">
        <f t="shared" si="48"/>
        <v>79200</v>
      </c>
      <c r="AP56" s="11">
        <f t="shared" si="48"/>
        <v>79200</v>
      </c>
      <c r="AQ56" s="11">
        <f t="shared" si="48"/>
        <v>79200</v>
      </c>
      <c r="AR56" s="11">
        <f t="shared" si="48"/>
        <v>79200</v>
      </c>
      <c r="AS56" s="11">
        <f t="shared" si="48"/>
        <v>79200</v>
      </c>
      <c r="AT56" s="11">
        <f t="shared" si="48"/>
        <v>356.39999999999975</v>
      </c>
      <c r="AU56" s="11">
        <f t="shared" si="48"/>
        <v>1781.9999999999998</v>
      </c>
      <c r="AV56" s="11">
        <f t="shared" si="48"/>
        <v>7127.9999999999991</v>
      </c>
      <c r="AW56" s="11">
        <f t="shared" si="48"/>
        <v>17820.000000000004</v>
      </c>
      <c r="AX56" s="11">
        <f t="shared" si="48"/>
        <v>35640.000000000007</v>
      </c>
      <c r="AY56" s="11">
        <f t="shared" si="48"/>
        <v>53459.999999999964</v>
      </c>
      <c r="AZ56" s="11">
        <f t="shared" si="48"/>
        <v>71280.000000000015</v>
      </c>
      <c r="BA56" s="11">
        <f t="shared" si="48"/>
        <v>71280.000000000015</v>
      </c>
      <c r="BB56" s="11">
        <f t="shared" si="48"/>
        <v>71280.000000000015</v>
      </c>
      <c r="BC56" s="11">
        <f t="shared" si="48"/>
        <v>71280.000000000015</v>
      </c>
      <c r="BD56" s="11">
        <f>SUM(BD57:BD60)</f>
        <v>71280.000000000015</v>
      </c>
    </row>
    <row r="57" spans="1:68" x14ac:dyDescent="0.25">
      <c r="B57" s="63" t="s">
        <v>150</v>
      </c>
      <c r="C57" s="64">
        <f>C7</f>
        <v>0.69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f>D7-P15</f>
        <v>0</v>
      </c>
      <c r="Q57" s="11">
        <f t="shared" ref="Q57:AA60" si="49">E7-Q15</f>
        <v>0</v>
      </c>
      <c r="R57" s="11">
        <f t="shared" si="49"/>
        <v>0</v>
      </c>
      <c r="S57" s="11">
        <f t="shared" si="49"/>
        <v>0</v>
      </c>
      <c r="T57" s="11">
        <f t="shared" si="49"/>
        <v>0</v>
      </c>
      <c r="U57" s="11">
        <f t="shared" si="49"/>
        <v>0</v>
      </c>
      <c r="V57" s="11">
        <f t="shared" si="49"/>
        <v>303.59999999999991</v>
      </c>
      <c r="W57" s="11">
        <f t="shared" si="49"/>
        <v>1518</v>
      </c>
      <c r="X57" s="11">
        <f t="shared" si="49"/>
        <v>6072</v>
      </c>
      <c r="Y57" s="11">
        <f t="shared" si="49"/>
        <v>15180</v>
      </c>
      <c r="Z57" s="11">
        <f t="shared" si="49"/>
        <v>30360</v>
      </c>
      <c r="AA57" s="11">
        <f t="shared" si="49"/>
        <v>45540</v>
      </c>
      <c r="AB57" s="11">
        <f>P15-AB15</f>
        <v>-546480</v>
      </c>
      <c r="AC57" s="11">
        <f t="shared" ref="AC57:AN60" si="50">Q15-AC15</f>
        <v>-546480</v>
      </c>
      <c r="AD57" s="11">
        <f t="shared" si="50"/>
        <v>-546480</v>
      </c>
      <c r="AE57" s="11">
        <f t="shared" si="50"/>
        <v>-546480</v>
      </c>
      <c r="AF57" s="11">
        <f t="shared" si="50"/>
        <v>-546480</v>
      </c>
      <c r="AG57" s="11">
        <f t="shared" si="50"/>
        <v>-546480</v>
      </c>
      <c r="AH57" s="11">
        <f t="shared" si="50"/>
        <v>273.23999999999978</v>
      </c>
      <c r="AI57" s="11">
        <f t="shared" si="50"/>
        <v>1366.1999999999989</v>
      </c>
      <c r="AJ57" s="11">
        <f t="shared" si="50"/>
        <v>5464.7999999999956</v>
      </c>
      <c r="AK57" s="11">
        <f t="shared" si="50"/>
        <v>13662</v>
      </c>
      <c r="AL57" s="11">
        <f t="shared" si="50"/>
        <v>27324</v>
      </c>
      <c r="AM57" s="11">
        <f t="shared" si="50"/>
        <v>40986</v>
      </c>
      <c r="AN57" s="11">
        <f>AB15-AN15</f>
        <v>54648</v>
      </c>
      <c r="AO57" s="11">
        <f t="shared" ref="AO57:BD60" si="51">AC15-AO15</f>
        <v>54648</v>
      </c>
      <c r="AP57" s="11">
        <f t="shared" si="51"/>
        <v>54648</v>
      </c>
      <c r="AQ57" s="11">
        <f t="shared" si="51"/>
        <v>54648</v>
      </c>
      <c r="AR57" s="11">
        <f t="shared" si="51"/>
        <v>54648</v>
      </c>
      <c r="AS57" s="11">
        <f t="shared" si="51"/>
        <v>54648</v>
      </c>
      <c r="AT57" s="11">
        <f t="shared" si="51"/>
        <v>245.91599999999971</v>
      </c>
      <c r="AU57" s="11">
        <f t="shared" si="51"/>
        <v>1229.58</v>
      </c>
      <c r="AV57" s="11">
        <f t="shared" si="51"/>
        <v>4918.32</v>
      </c>
      <c r="AW57" s="11">
        <f t="shared" si="51"/>
        <v>12295.800000000003</v>
      </c>
      <c r="AX57" s="11">
        <f t="shared" si="51"/>
        <v>24591.600000000006</v>
      </c>
      <c r="AY57" s="11">
        <f t="shared" si="51"/>
        <v>36887.399999999965</v>
      </c>
      <c r="AZ57" s="11">
        <f t="shared" si="51"/>
        <v>49183.200000000012</v>
      </c>
      <c r="BA57" s="11">
        <f t="shared" si="51"/>
        <v>49183.200000000012</v>
      </c>
      <c r="BB57" s="11">
        <f t="shared" si="51"/>
        <v>49183.200000000012</v>
      </c>
      <c r="BC57" s="11">
        <f t="shared" si="51"/>
        <v>49183.200000000012</v>
      </c>
      <c r="BD57" s="11">
        <f t="shared" si="51"/>
        <v>49183.200000000012</v>
      </c>
    </row>
    <row r="58" spans="1:68" x14ac:dyDescent="0.25">
      <c r="B58" s="63" t="s">
        <v>151</v>
      </c>
      <c r="C58" s="64">
        <f t="shared" ref="C58:C60" si="52">C8</f>
        <v>0.25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f t="shared" ref="P58:P60" si="53">D8-P16</f>
        <v>0</v>
      </c>
      <c r="Q58" s="11">
        <f t="shared" si="49"/>
        <v>0</v>
      </c>
      <c r="R58" s="11">
        <f t="shared" si="49"/>
        <v>0</v>
      </c>
      <c r="S58" s="11">
        <f t="shared" si="49"/>
        <v>0</v>
      </c>
      <c r="T58" s="11">
        <f t="shared" si="49"/>
        <v>0</v>
      </c>
      <c r="U58" s="11">
        <f t="shared" si="49"/>
        <v>0</v>
      </c>
      <c r="V58" s="11">
        <f t="shared" si="49"/>
        <v>110</v>
      </c>
      <c r="W58" s="11">
        <f t="shared" si="49"/>
        <v>550</v>
      </c>
      <c r="X58" s="11">
        <f t="shared" si="49"/>
        <v>2200</v>
      </c>
      <c r="Y58" s="11">
        <f t="shared" si="49"/>
        <v>5500</v>
      </c>
      <c r="Z58" s="11">
        <f t="shared" si="49"/>
        <v>11000</v>
      </c>
      <c r="AA58" s="11">
        <f t="shared" si="49"/>
        <v>16500</v>
      </c>
      <c r="AB58" s="11">
        <f t="shared" ref="AB58:AB60" si="54">P16-AB16</f>
        <v>-198000.00000000003</v>
      </c>
      <c r="AC58" s="11">
        <f t="shared" si="50"/>
        <v>-198000.00000000003</v>
      </c>
      <c r="AD58" s="11">
        <f t="shared" si="50"/>
        <v>-198000.00000000003</v>
      </c>
      <c r="AE58" s="11">
        <f t="shared" si="50"/>
        <v>-198000.00000000003</v>
      </c>
      <c r="AF58" s="11">
        <f t="shared" si="50"/>
        <v>-198000.00000000003</v>
      </c>
      <c r="AG58" s="11">
        <f t="shared" si="50"/>
        <v>-198000.00000000003</v>
      </c>
      <c r="AH58" s="11">
        <f t="shared" si="50"/>
        <v>99</v>
      </c>
      <c r="AI58" s="11">
        <f t="shared" si="50"/>
        <v>495</v>
      </c>
      <c r="AJ58" s="11">
        <f t="shared" si="50"/>
        <v>1980</v>
      </c>
      <c r="AK58" s="11">
        <f t="shared" si="50"/>
        <v>4950</v>
      </c>
      <c r="AL58" s="11">
        <f t="shared" si="50"/>
        <v>9900</v>
      </c>
      <c r="AM58" s="11">
        <f t="shared" si="50"/>
        <v>14850</v>
      </c>
      <c r="AN58" s="11">
        <f t="shared" si="50"/>
        <v>19800</v>
      </c>
      <c r="AO58" s="11">
        <f t="shared" si="51"/>
        <v>19800</v>
      </c>
      <c r="AP58" s="11">
        <f t="shared" si="51"/>
        <v>19800</v>
      </c>
      <c r="AQ58" s="11">
        <f t="shared" si="51"/>
        <v>19800</v>
      </c>
      <c r="AR58" s="11">
        <f t="shared" si="51"/>
        <v>19800</v>
      </c>
      <c r="AS58" s="11">
        <f t="shared" si="51"/>
        <v>19800</v>
      </c>
      <c r="AT58" s="11">
        <f t="shared" si="51"/>
        <v>89.100000000000023</v>
      </c>
      <c r="AU58" s="11">
        <f t="shared" si="51"/>
        <v>445.5</v>
      </c>
      <c r="AV58" s="11">
        <f t="shared" si="51"/>
        <v>1782</v>
      </c>
      <c r="AW58" s="11">
        <f t="shared" si="51"/>
        <v>4455</v>
      </c>
      <c r="AX58" s="11">
        <f t="shared" si="51"/>
        <v>8910</v>
      </c>
      <c r="AY58" s="11">
        <f t="shared" si="51"/>
        <v>13365</v>
      </c>
      <c r="AZ58" s="11">
        <f t="shared" si="51"/>
        <v>17820</v>
      </c>
      <c r="BA58" s="11">
        <f t="shared" si="51"/>
        <v>17820</v>
      </c>
      <c r="BB58" s="11">
        <f t="shared" si="51"/>
        <v>17820</v>
      </c>
      <c r="BC58" s="11">
        <f t="shared" si="51"/>
        <v>17820</v>
      </c>
      <c r="BD58" s="11">
        <f t="shared" si="51"/>
        <v>17820</v>
      </c>
    </row>
    <row r="59" spans="1:68" x14ac:dyDescent="0.25">
      <c r="B59" s="63" t="s">
        <v>152</v>
      </c>
      <c r="C59" s="64">
        <f t="shared" si="52"/>
        <v>0.05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f t="shared" si="53"/>
        <v>0</v>
      </c>
      <c r="Q59" s="11">
        <f t="shared" si="49"/>
        <v>0</v>
      </c>
      <c r="R59" s="11">
        <f t="shared" si="49"/>
        <v>0</v>
      </c>
      <c r="S59" s="11">
        <f t="shared" si="49"/>
        <v>0</v>
      </c>
      <c r="T59" s="11">
        <f t="shared" si="49"/>
        <v>0</v>
      </c>
      <c r="U59" s="11">
        <f t="shared" si="49"/>
        <v>0</v>
      </c>
      <c r="V59" s="11">
        <f t="shared" si="49"/>
        <v>22</v>
      </c>
      <c r="W59" s="11">
        <f t="shared" si="49"/>
        <v>110</v>
      </c>
      <c r="X59" s="11">
        <f t="shared" si="49"/>
        <v>440</v>
      </c>
      <c r="Y59" s="11">
        <f t="shared" si="49"/>
        <v>1100</v>
      </c>
      <c r="Z59" s="11">
        <f t="shared" si="49"/>
        <v>2200</v>
      </c>
      <c r="AA59" s="11">
        <f t="shared" si="49"/>
        <v>3300</v>
      </c>
      <c r="AB59" s="11">
        <f t="shared" si="54"/>
        <v>-39600.000000000007</v>
      </c>
      <c r="AC59" s="11">
        <f t="shared" si="50"/>
        <v>-39600.000000000007</v>
      </c>
      <c r="AD59" s="11">
        <f t="shared" si="50"/>
        <v>-39600.000000000007</v>
      </c>
      <c r="AE59" s="11">
        <f t="shared" si="50"/>
        <v>-39600.000000000007</v>
      </c>
      <c r="AF59" s="11">
        <f t="shared" si="50"/>
        <v>-39600.000000000007</v>
      </c>
      <c r="AG59" s="11">
        <f t="shared" si="50"/>
        <v>-39600.000000000007</v>
      </c>
      <c r="AH59" s="11">
        <f t="shared" si="50"/>
        <v>19.799999999999983</v>
      </c>
      <c r="AI59" s="11">
        <f t="shared" si="50"/>
        <v>99</v>
      </c>
      <c r="AJ59" s="11">
        <f t="shared" si="50"/>
        <v>396</v>
      </c>
      <c r="AK59" s="11">
        <f t="shared" si="50"/>
        <v>990</v>
      </c>
      <c r="AL59" s="11">
        <f t="shared" si="50"/>
        <v>1980</v>
      </c>
      <c r="AM59" s="11">
        <f t="shared" si="50"/>
        <v>2970</v>
      </c>
      <c r="AN59" s="11">
        <f t="shared" si="50"/>
        <v>3960</v>
      </c>
      <c r="AO59" s="11">
        <f t="shared" si="51"/>
        <v>3960</v>
      </c>
      <c r="AP59" s="11">
        <f t="shared" si="51"/>
        <v>3960</v>
      </c>
      <c r="AQ59" s="11">
        <f t="shared" si="51"/>
        <v>3960</v>
      </c>
      <c r="AR59" s="11">
        <f t="shared" si="51"/>
        <v>3960</v>
      </c>
      <c r="AS59" s="11">
        <f t="shared" si="51"/>
        <v>3960</v>
      </c>
      <c r="AT59" s="11">
        <f t="shared" si="51"/>
        <v>17.819999999999993</v>
      </c>
      <c r="AU59" s="11">
        <f t="shared" si="51"/>
        <v>89.100000000000023</v>
      </c>
      <c r="AV59" s="11">
        <f t="shared" si="51"/>
        <v>356.40000000000009</v>
      </c>
      <c r="AW59" s="11">
        <f t="shared" si="51"/>
        <v>891</v>
      </c>
      <c r="AX59" s="11">
        <f t="shared" si="51"/>
        <v>1782</v>
      </c>
      <c r="AY59" s="11">
        <f t="shared" si="51"/>
        <v>2673</v>
      </c>
      <c r="AZ59" s="11">
        <f t="shared" si="51"/>
        <v>3564</v>
      </c>
      <c r="BA59" s="11">
        <f t="shared" si="51"/>
        <v>3564</v>
      </c>
      <c r="BB59" s="11">
        <f t="shared" si="51"/>
        <v>3564</v>
      </c>
      <c r="BC59" s="11">
        <f t="shared" si="51"/>
        <v>3564</v>
      </c>
      <c r="BD59" s="11">
        <f t="shared" si="51"/>
        <v>3564</v>
      </c>
    </row>
    <row r="60" spans="1:68" x14ac:dyDescent="0.25">
      <c r="B60" s="63" t="s">
        <v>153</v>
      </c>
      <c r="C60" s="64">
        <f t="shared" si="52"/>
        <v>0.01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f t="shared" si="53"/>
        <v>0</v>
      </c>
      <c r="Q60" s="11">
        <f t="shared" si="49"/>
        <v>0</v>
      </c>
      <c r="R60" s="11">
        <f t="shared" si="49"/>
        <v>0</v>
      </c>
      <c r="S60" s="11">
        <f t="shared" si="49"/>
        <v>0</v>
      </c>
      <c r="T60" s="11">
        <f t="shared" si="49"/>
        <v>0</v>
      </c>
      <c r="U60" s="11">
        <f t="shared" si="49"/>
        <v>0</v>
      </c>
      <c r="V60" s="11">
        <f t="shared" si="49"/>
        <v>4.3999999999999986</v>
      </c>
      <c r="W60" s="11">
        <f t="shared" si="49"/>
        <v>22</v>
      </c>
      <c r="X60" s="11">
        <f t="shared" si="49"/>
        <v>88</v>
      </c>
      <c r="Y60" s="11">
        <f t="shared" si="49"/>
        <v>220</v>
      </c>
      <c r="Z60" s="11">
        <f t="shared" si="49"/>
        <v>440</v>
      </c>
      <c r="AA60" s="11">
        <f t="shared" si="49"/>
        <v>660</v>
      </c>
      <c r="AB60" s="11">
        <f t="shared" si="54"/>
        <v>-7920.0000000000018</v>
      </c>
      <c r="AC60" s="11">
        <f t="shared" si="50"/>
        <v>-7920.0000000000018</v>
      </c>
      <c r="AD60" s="11">
        <f t="shared" si="50"/>
        <v>-7920.0000000000018</v>
      </c>
      <c r="AE60" s="11">
        <f t="shared" si="50"/>
        <v>-7920.0000000000018</v>
      </c>
      <c r="AF60" s="11">
        <f t="shared" si="50"/>
        <v>-7920.0000000000018</v>
      </c>
      <c r="AG60" s="11">
        <f t="shared" si="50"/>
        <v>-7920.0000000000018</v>
      </c>
      <c r="AH60" s="11">
        <f t="shared" si="50"/>
        <v>3.9600000000000009</v>
      </c>
      <c r="AI60" s="11">
        <f t="shared" si="50"/>
        <v>19.799999999999983</v>
      </c>
      <c r="AJ60" s="11">
        <f t="shared" si="50"/>
        <v>79.199999999999932</v>
      </c>
      <c r="AK60" s="11">
        <f t="shared" si="50"/>
        <v>198</v>
      </c>
      <c r="AL60" s="11">
        <f t="shared" si="50"/>
        <v>396</v>
      </c>
      <c r="AM60" s="11">
        <f t="shared" si="50"/>
        <v>594</v>
      </c>
      <c r="AN60" s="11">
        <f t="shared" si="50"/>
        <v>792</v>
      </c>
      <c r="AO60" s="11">
        <f t="shared" si="51"/>
        <v>792</v>
      </c>
      <c r="AP60" s="11">
        <f t="shared" si="51"/>
        <v>792</v>
      </c>
      <c r="AQ60" s="11">
        <f t="shared" si="51"/>
        <v>792</v>
      </c>
      <c r="AR60" s="11">
        <f t="shared" si="51"/>
        <v>792</v>
      </c>
      <c r="AS60" s="11">
        <f t="shared" si="51"/>
        <v>792</v>
      </c>
      <c r="AT60" s="11">
        <f t="shared" si="51"/>
        <v>3.5640000000000001</v>
      </c>
      <c r="AU60" s="11">
        <f t="shared" si="51"/>
        <v>17.819999999999993</v>
      </c>
      <c r="AV60" s="11">
        <f t="shared" si="51"/>
        <v>71.279999999999973</v>
      </c>
      <c r="AW60" s="11">
        <f t="shared" si="51"/>
        <v>178.20000000000005</v>
      </c>
      <c r="AX60" s="11">
        <f t="shared" si="51"/>
        <v>356.40000000000009</v>
      </c>
      <c r="AY60" s="11">
        <f t="shared" si="51"/>
        <v>534.59999999999945</v>
      </c>
      <c r="AZ60" s="11">
        <f t="shared" si="51"/>
        <v>712.80000000000018</v>
      </c>
      <c r="BA60" s="11">
        <f t="shared" si="51"/>
        <v>712.80000000000018</v>
      </c>
      <c r="BB60" s="11">
        <f t="shared" si="51"/>
        <v>712.80000000000018</v>
      </c>
      <c r="BC60" s="11">
        <f t="shared" si="51"/>
        <v>712.80000000000018</v>
      </c>
      <c r="BD60" s="11">
        <f t="shared" si="51"/>
        <v>712.80000000000018</v>
      </c>
    </row>
    <row r="61" spans="1:6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68" x14ac:dyDescent="0.25">
      <c r="A62" s="14" t="s">
        <v>178</v>
      </c>
      <c r="D62" s="11">
        <f t="shared" ref="D62:BC62" si="55">SUM(D63:D66)</f>
        <v>0</v>
      </c>
      <c r="E62" s="11">
        <f t="shared" si="55"/>
        <v>0</v>
      </c>
      <c r="F62" s="11">
        <f t="shared" si="55"/>
        <v>0</v>
      </c>
      <c r="G62" s="11">
        <f t="shared" si="55"/>
        <v>0</v>
      </c>
      <c r="H62" s="11">
        <f t="shared" si="55"/>
        <v>0</v>
      </c>
      <c r="I62" s="11">
        <f t="shared" si="55"/>
        <v>0</v>
      </c>
      <c r="J62" s="11">
        <f t="shared" si="55"/>
        <v>0</v>
      </c>
      <c r="K62" s="11">
        <f t="shared" si="55"/>
        <v>0</v>
      </c>
      <c r="L62" s="11">
        <f t="shared" si="55"/>
        <v>0</v>
      </c>
      <c r="M62" s="11">
        <f t="shared" si="55"/>
        <v>0</v>
      </c>
      <c r="N62" s="11">
        <f t="shared" si="55"/>
        <v>0</v>
      </c>
      <c r="O62" s="11">
        <f t="shared" si="55"/>
        <v>0</v>
      </c>
      <c r="P62" s="11">
        <f t="shared" si="55"/>
        <v>0</v>
      </c>
      <c r="Q62" s="11">
        <f t="shared" si="55"/>
        <v>0</v>
      </c>
      <c r="R62" s="11">
        <f t="shared" si="55"/>
        <v>0</v>
      </c>
      <c r="S62" s="11">
        <f t="shared" si="55"/>
        <v>0</v>
      </c>
      <c r="T62" s="11">
        <f t="shared" si="55"/>
        <v>0</v>
      </c>
      <c r="U62" s="11">
        <f t="shared" si="55"/>
        <v>0</v>
      </c>
      <c r="V62" s="11">
        <f t="shared" si="55"/>
        <v>0</v>
      </c>
      <c r="W62" s="11">
        <f t="shared" si="55"/>
        <v>0</v>
      </c>
      <c r="X62" s="11">
        <f t="shared" si="55"/>
        <v>0</v>
      </c>
      <c r="Y62" s="11">
        <f t="shared" si="55"/>
        <v>0</v>
      </c>
      <c r="Z62" s="11">
        <f t="shared" si="55"/>
        <v>0</v>
      </c>
      <c r="AA62" s="11">
        <f t="shared" si="55"/>
        <v>0</v>
      </c>
      <c r="AB62" s="11">
        <f t="shared" si="55"/>
        <v>880000</v>
      </c>
      <c r="AC62" s="11">
        <f t="shared" si="55"/>
        <v>880000</v>
      </c>
      <c r="AD62" s="11">
        <f t="shared" si="55"/>
        <v>880000</v>
      </c>
      <c r="AE62" s="11">
        <f t="shared" si="55"/>
        <v>880000</v>
      </c>
      <c r="AF62" s="11">
        <f t="shared" si="55"/>
        <v>880000</v>
      </c>
      <c r="AG62" s="11">
        <f t="shared" si="55"/>
        <v>880000</v>
      </c>
      <c r="AH62" s="11">
        <f t="shared" si="55"/>
        <v>88000</v>
      </c>
      <c r="AI62" s="11">
        <f t="shared" si="55"/>
        <v>88000</v>
      </c>
      <c r="AJ62" s="11">
        <f t="shared" si="55"/>
        <v>88000</v>
      </c>
      <c r="AK62" s="11">
        <f t="shared" si="55"/>
        <v>88000</v>
      </c>
      <c r="AL62" s="11">
        <f t="shared" si="55"/>
        <v>88000</v>
      </c>
      <c r="AM62" s="11">
        <f t="shared" si="55"/>
        <v>88000</v>
      </c>
      <c r="AN62" s="11">
        <f t="shared" si="55"/>
        <v>-792000</v>
      </c>
      <c r="AO62" s="11">
        <f t="shared" si="55"/>
        <v>-792000</v>
      </c>
      <c r="AP62" s="11">
        <f t="shared" si="55"/>
        <v>-792000</v>
      </c>
      <c r="AQ62" s="11">
        <f t="shared" si="55"/>
        <v>-792000</v>
      </c>
      <c r="AR62" s="11">
        <f t="shared" si="55"/>
        <v>-792000</v>
      </c>
      <c r="AS62" s="11">
        <f t="shared" si="55"/>
        <v>-792000</v>
      </c>
      <c r="AT62" s="11">
        <f t="shared" si="55"/>
        <v>79200</v>
      </c>
      <c r="AU62" s="11">
        <f t="shared" si="55"/>
        <v>79200</v>
      </c>
      <c r="AV62" s="11">
        <f t="shared" si="55"/>
        <v>79200</v>
      </c>
      <c r="AW62" s="11">
        <f t="shared" si="55"/>
        <v>79200</v>
      </c>
      <c r="AX62" s="11">
        <f t="shared" si="55"/>
        <v>79200</v>
      </c>
      <c r="AY62" s="11">
        <f t="shared" si="55"/>
        <v>79200</v>
      </c>
      <c r="AZ62" s="11">
        <f t="shared" si="55"/>
        <v>79200</v>
      </c>
      <c r="BA62" s="11">
        <f t="shared" si="55"/>
        <v>79200</v>
      </c>
      <c r="BB62" s="11">
        <f t="shared" si="55"/>
        <v>79200</v>
      </c>
      <c r="BC62" s="11">
        <f t="shared" si="55"/>
        <v>79200</v>
      </c>
      <c r="BD62" s="11">
        <f>SUM(BD63:BD66)</f>
        <v>79200</v>
      </c>
    </row>
    <row r="63" spans="1:68" x14ac:dyDescent="0.25">
      <c r="B63" s="63" t="s">
        <v>150</v>
      </c>
      <c r="C63" s="64">
        <f>C13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f>P7-AB21</f>
        <v>607200</v>
      </c>
      <c r="AC63" s="11">
        <f t="shared" ref="AC63:AM66" si="56">Q7-AC21</f>
        <v>607200</v>
      </c>
      <c r="AD63" s="11">
        <f t="shared" si="56"/>
        <v>607200</v>
      </c>
      <c r="AE63" s="11">
        <f t="shared" si="56"/>
        <v>607200</v>
      </c>
      <c r="AF63" s="11">
        <f t="shared" si="56"/>
        <v>607200</v>
      </c>
      <c r="AG63" s="11">
        <f t="shared" si="56"/>
        <v>607200</v>
      </c>
      <c r="AH63" s="11">
        <f t="shared" si="56"/>
        <v>60720</v>
      </c>
      <c r="AI63" s="11">
        <f t="shared" si="56"/>
        <v>60720</v>
      </c>
      <c r="AJ63" s="11">
        <f t="shared" si="56"/>
        <v>60720</v>
      </c>
      <c r="AK63" s="11">
        <f t="shared" si="56"/>
        <v>60720</v>
      </c>
      <c r="AL63" s="11">
        <f t="shared" si="56"/>
        <v>60720</v>
      </c>
      <c r="AM63" s="11">
        <f t="shared" si="56"/>
        <v>60720</v>
      </c>
      <c r="AN63" s="11">
        <f>AB21-AN21</f>
        <v>-546480</v>
      </c>
      <c r="AO63" s="11">
        <f t="shared" ref="AO63:AZ66" si="57">AC21-AO21</f>
        <v>-546480</v>
      </c>
      <c r="AP63" s="11">
        <f t="shared" si="57"/>
        <v>-546480</v>
      </c>
      <c r="AQ63" s="11">
        <f t="shared" si="57"/>
        <v>-546480</v>
      </c>
      <c r="AR63" s="11">
        <f t="shared" si="57"/>
        <v>-546480</v>
      </c>
      <c r="AS63" s="11">
        <f t="shared" si="57"/>
        <v>-546480</v>
      </c>
      <c r="AT63" s="11">
        <f t="shared" si="57"/>
        <v>54648</v>
      </c>
      <c r="AU63" s="11">
        <f t="shared" si="57"/>
        <v>54648</v>
      </c>
      <c r="AV63" s="11">
        <f t="shared" si="57"/>
        <v>54648</v>
      </c>
      <c r="AW63" s="11">
        <f t="shared" si="57"/>
        <v>54648</v>
      </c>
      <c r="AX63" s="11">
        <f t="shared" si="57"/>
        <v>54648</v>
      </c>
      <c r="AY63" s="11">
        <f t="shared" si="57"/>
        <v>54648</v>
      </c>
      <c r="AZ63" s="11">
        <f>AN21-AZ21</f>
        <v>54648</v>
      </c>
      <c r="BA63" s="11">
        <f t="shared" ref="BA63:BD66" si="58">AO21-BA21</f>
        <v>54648</v>
      </c>
      <c r="BB63" s="11">
        <f t="shared" si="58"/>
        <v>54648</v>
      </c>
      <c r="BC63" s="11">
        <f t="shared" si="58"/>
        <v>54648</v>
      </c>
      <c r="BD63" s="11">
        <f t="shared" si="58"/>
        <v>54648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x14ac:dyDescent="0.25">
      <c r="B64" s="63" t="s">
        <v>151</v>
      </c>
      <c r="C64" s="64">
        <f t="shared" ref="C64:C66" si="59">C14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>
        <f t="shared" ref="AB64:AB66" si="60">P8-AB22</f>
        <v>220000.00000000003</v>
      </c>
      <c r="AC64" s="11">
        <f t="shared" si="56"/>
        <v>220000.00000000003</v>
      </c>
      <c r="AD64" s="11">
        <f t="shared" si="56"/>
        <v>220000.00000000003</v>
      </c>
      <c r="AE64" s="11">
        <f t="shared" si="56"/>
        <v>220000.00000000003</v>
      </c>
      <c r="AF64" s="11">
        <f t="shared" si="56"/>
        <v>220000.00000000003</v>
      </c>
      <c r="AG64" s="11">
        <f t="shared" si="56"/>
        <v>220000.00000000003</v>
      </c>
      <c r="AH64" s="11">
        <f t="shared" si="56"/>
        <v>22000</v>
      </c>
      <c r="AI64" s="11">
        <f t="shared" si="56"/>
        <v>22000</v>
      </c>
      <c r="AJ64" s="11">
        <f t="shared" si="56"/>
        <v>22000</v>
      </c>
      <c r="AK64" s="11">
        <f t="shared" si="56"/>
        <v>22000</v>
      </c>
      <c r="AL64" s="11">
        <f t="shared" si="56"/>
        <v>22000</v>
      </c>
      <c r="AM64" s="11">
        <f t="shared" si="56"/>
        <v>22000</v>
      </c>
      <c r="AN64" s="11">
        <f t="shared" ref="AN64:AN66" si="61">AB22-AN22</f>
        <v>-198000.00000000003</v>
      </c>
      <c r="AO64" s="11">
        <f t="shared" si="57"/>
        <v>-198000.00000000003</v>
      </c>
      <c r="AP64" s="11">
        <f t="shared" si="57"/>
        <v>-198000.00000000003</v>
      </c>
      <c r="AQ64" s="11">
        <f t="shared" si="57"/>
        <v>-198000.00000000003</v>
      </c>
      <c r="AR64" s="11">
        <f t="shared" si="57"/>
        <v>-198000.00000000003</v>
      </c>
      <c r="AS64" s="11">
        <f t="shared" si="57"/>
        <v>-198000.00000000003</v>
      </c>
      <c r="AT64" s="11">
        <f t="shared" si="57"/>
        <v>19800</v>
      </c>
      <c r="AU64" s="11">
        <f t="shared" si="57"/>
        <v>19800</v>
      </c>
      <c r="AV64" s="11">
        <f t="shared" si="57"/>
        <v>19800</v>
      </c>
      <c r="AW64" s="11">
        <f t="shared" si="57"/>
        <v>19800</v>
      </c>
      <c r="AX64" s="11">
        <f t="shared" si="57"/>
        <v>19800</v>
      </c>
      <c r="AY64" s="11">
        <f t="shared" si="57"/>
        <v>19800</v>
      </c>
      <c r="AZ64" s="11">
        <f t="shared" si="57"/>
        <v>19800</v>
      </c>
      <c r="BA64" s="11">
        <f t="shared" si="58"/>
        <v>19800</v>
      </c>
      <c r="BB64" s="11">
        <f t="shared" si="58"/>
        <v>19800</v>
      </c>
      <c r="BC64" s="11">
        <f t="shared" si="58"/>
        <v>19800</v>
      </c>
      <c r="BD64" s="11">
        <f t="shared" si="58"/>
        <v>19800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x14ac:dyDescent="0.25">
      <c r="B65" s="63" t="s">
        <v>152</v>
      </c>
      <c r="C65" s="64">
        <f t="shared" si="59"/>
        <v>0.69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f t="shared" si="60"/>
        <v>44000.000000000007</v>
      </c>
      <c r="AC65" s="11">
        <f t="shared" si="56"/>
        <v>44000.000000000007</v>
      </c>
      <c r="AD65" s="11">
        <f t="shared" si="56"/>
        <v>44000.000000000007</v>
      </c>
      <c r="AE65" s="11">
        <f t="shared" si="56"/>
        <v>44000.000000000007</v>
      </c>
      <c r="AF65" s="11">
        <f t="shared" si="56"/>
        <v>44000.000000000007</v>
      </c>
      <c r="AG65" s="11">
        <f t="shared" si="56"/>
        <v>44000.000000000007</v>
      </c>
      <c r="AH65" s="11">
        <f t="shared" si="56"/>
        <v>4400</v>
      </c>
      <c r="AI65" s="11">
        <f t="shared" si="56"/>
        <v>4400</v>
      </c>
      <c r="AJ65" s="11">
        <f t="shared" si="56"/>
        <v>4400</v>
      </c>
      <c r="AK65" s="11">
        <f t="shared" si="56"/>
        <v>4400</v>
      </c>
      <c r="AL65" s="11">
        <f t="shared" si="56"/>
        <v>4400</v>
      </c>
      <c r="AM65" s="11">
        <f t="shared" si="56"/>
        <v>4400</v>
      </c>
      <c r="AN65" s="11">
        <f t="shared" si="61"/>
        <v>-39600.000000000007</v>
      </c>
      <c r="AO65" s="11">
        <f t="shared" si="57"/>
        <v>-39600.000000000007</v>
      </c>
      <c r="AP65" s="11">
        <f t="shared" si="57"/>
        <v>-39600.000000000007</v>
      </c>
      <c r="AQ65" s="11">
        <f t="shared" si="57"/>
        <v>-39600.000000000007</v>
      </c>
      <c r="AR65" s="11">
        <f t="shared" si="57"/>
        <v>-39600.000000000007</v>
      </c>
      <c r="AS65" s="11">
        <f t="shared" si="57"/>
        <v>-39600.000000000007</v>
      </c>
      <c r="AT65" s="11">
        <f t="shared" si="57"/>
        <v>3960</v>
      </c>
      <c r="AU65" s="11">
        <f t="shared" si="57"/>
        <v>3960</v>
      </c>
      <c r="AV65" s="11">
        <f t="shared" si="57"/>
        <v>3960</v>
      </c>
      <c r="AW65" s="11">
        <f t="shared" si="57"/>
        <v>3960</v>
      </c>
      <c r="AX65" s="11">
        <f t="shared" si="57"/>
        <v>3960</v>
      </c>
      <c r="AY65" s="11">
        <f t="shared" si="57"/>
        <v>3960</v>
      </c>
      <c r="AZ65" s="11">
        <f t="shared" si="57"/>
        <v>3960</v>
      </c>
      <c r="BA65" s="11">
        <f t="shared" si="58"/>
        <v>3960</v>
      </c>
      <c r="BB65" s="11">
        <f t="shared" si="58"/>
        <v>3960</v>
      </c>
      <c r="BC65" s="11">
        <f t="shared" si="58"/>
        <v>3960</v>
      </c>
      <c r="BD65" s="11">
        <f t="shared" si="58"/>
        <v>3960</v>
      </c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x14ac:dyDescent="0.25">
      <c r="B66" s="63" t="s">
        <v>153</v>
      </c>
      <c r="C66" s="64">
        <f t="shared" si="59"/>
        <v>0.25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f t="shared" si="60"/>
        <v>8800.0000000000018</v>
      </c>
      <c r="AC66" s="11">
        <f t="shared" si="56"/>
        <v>8800.0000000000018</v>
      </c>
      <c r="AD66" s="11">
        <f t="shared" si="56"/>
        <v>8800.0000000000018</v>
      </c>
      <c r="AE66" s="11">
        <f t="shared" si="56"/>
        <v>8800.0000000000018</v>
      </c>
      <c r="AF66" s="11">
        <f t="shared" si="56"/>
        <v>8800.0000000000018</v>
      </c>
      <c r="AG66" s="11">
        <f t="shared" si="56"/>
        <v>8800.0000000000018</v>
      </c>
      <c r="AH66" s="11">
        <f t="shared" si="56"/>
        <v>880.00000000000091</v>
      </c>
      <c r="AI66" s="11">
        <f t="shared" si="56"/>
        <v>880.00000000000091</v>
      </c>
      <c r="AJ66" s="11">
        <f t="shared" si="56"/>
        <v>880.00000000000091</v>
      </c>
      <c r="AK66" s="11">
        <f t="shared" si="56"/>
        <v>880.00000000000091</v>
      </c>
      <c r="AL66" s="11">
        <f t="shared" si="56"/>
        <v>880.00000000000091</v>
      </c>
      <c r="AM66" s="11">
        <f t="shared" si="56"/>
        <v>880.00000000000091</v>
      </c>
      <c r="AN66" s="11">
        <f t="shared" si="61"/>
        <v>-7920.0000000000009</v>
      </c>
      <c r="AO66" s="11">
        <f t="shared" si="57"/>
        <v>-7920.0000000000009</v>
      </c>
      <c r="AP66" s="11">
        <f t="shared" si="57"/>
        <v>-7920.0000000000009</v>
      </c>
      <c r="AQ66" s="11">
        <f t="shared" si="57"/>
        <v>-7920.0000000000009</v>
      </c>
      <c r="AR66" s="11">
        <f t="shared" si="57"/>
        <v>-7920.0000000000009</v>
      </c>
      <c r="AS66" s="11">
        <f t="shared" si="57"/>
        <v>-7920.0000000000009</v>
      </c>
      <c r="AT66" s="11">
        <f t="shared" si="57"/>
        <v>792</v>
      </c>
      <c r="AU66" s="11">
        <f t="shared" si="57"/>
        <v>792</v>
      </c>
      <c r="AV66" s="11">
        <f t="shared" si="57"/>
        <v>792</v>
      </c>
      <c r="AW66" s="11">
        <f t="shared" si="57"/>
        <v>792</v>
      </c>
      <c r="AX66" s="11">
        <f t="shared" si="57"/>
        <v>792</v>
      </c>
      <c r="AY66" s="11">
        <f t="shared" si="57"/>
        <v>792</v>
      </c>
      <c r="AZ66" s="11">
        <f t="shared" si="57"/>
        <v>792</v>
      </c>
      <c r="BA66" s="11">
        <f t="shared" si="58"/>
        <v>792</v>
      </c>
      <c r="BB66" s="11">
        <f t="shared" si="58"/>
        <v>792</v>
      </c>
      <c r="BC66" s="11">
        <f t="shared" si="58"/>
        <v>792</v>
      </c>
      <c r="BD66" s="11">
        <f t="shared" si="58"/>
        <v>792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68" x14ac:dyDescent="0.25">
      <c r="A68" s="14" t="s">
        <v>179</v>
      </c>
      <c r="D68" s="11">
        <f t="shared" ref="D68:BC68" si="62">SUM(D69:D72)</f>
        <v>0</v>
      </c>
      <c r="E68" s="11">
        <f t="shared" si="62"/>
        <v>0</v>
      </c>
      <c r="F68" s="11">
        <f t="shared" si="62"/>
        <v>0</v>
      </c>
      <c r="G68" s="11">
        <f t="shared" si="62"/>
        <v>0</v>
      </c>
      <c r="H68" s="11">
        <f t="shared" si="62"/>
        <v>0</v>
      </c>
      <c r="I68" s="11">
        <f t="shared" si="62"/>
        <v>0</v>
      </c>
      <c r="J68" s="11">
        <f t="shared" si="62"/>
        <v>0</v>
      </c>
      <c r="K68" s="11">
        <f t="shared" si="62"/>
        <v>0</v>
      </c>
      <c r="L68" s="11">
        <f t="shared" si="62"/>
        <v>0</v>
      </c>
      <c r="M68" s="11">
        <f t="shared" si="62"/>
        <v>0</v>
      </c>
      <c r="N68" s="11">
        <f t="shared" si="62"/>
        <v>0</v>
      </c>
      <c r="O68" s="11">
        <f t="shared" si="62"/>
        <v>0</v>
      </c>
      <c r="P68" s="11">
        <f t="shared" si="62"/>
        <v>0</v>
      </c>
      <c r="Q68" s="11">
        <f t="shared" si="62"/>
        <v>0</v>
      </c>
      <c r="R68" s="11">
        <f t="shared" si="62"/>
        <v>0</v>
      </c>
      <c r="S68" s="11">
        <f t="shared" si="62"/>
        <v>0</v>
      </c>
      <c r="T68" s="11">
        <f t="shared" si="62"/>
        <v>0</v>
      </c>
      <c r="U68" s="11">
        <f t="shared" si="62"/>
        <v>0</v>
      </c>
      <c r="V68" s="11">
        <f t="shared" si="62"/>
        <v>0</v>
      </c>
      <c r="W68" s="11">
        <f t="shared" si="62"/>
        <v>0</v>
      </c>
      <c r="X68" s="11">
        <f t="shared" si="62"/>
        <v>0</v>
      </c>
      <c r="Y68" s="11">
        <f t="shared" si="62"/>
        <v>0</v>
      </c>
      <c r="Z68" s="11">
        <f t="shared" si="62"/>
        <v>0</v>
      </c>
      <c r="AA68" s="11">
        <f t="shared" si="62"/>
        <v>0</v>
      </c>
      <c r="AB68" s="11">
        <f t="shared" si="62"/>
        <v>0</v>
      </c>
      <c r="AC68" s="11">
        <f t="shared" si="62"/>
        <v>0</v>
      </c>
      <c r="AD68" s="11">
        <f t="shared" si="62"/>
        <v>0</v>
      </c>
      <c r="AE68" s="11">
        <f t="shared" si="62"/>
        <v>0</v>
      </c>
      <c r="AF68" s="11">
        <f t="shared" si="62"/>
        <v>0</v>
      </c>
      <c r="AG68" s="11">
        <f t="shared" si="62"/>
        <v>0</v>
      </c>
      <c r="AH68" s="11">
        <f t="shared" si="62"/>
        <v>0</v>
      </c>
      <c r="AI68" s="11">
        <f t="shared" si="62"/>
        <v>0</v>
      </c>
      <c r="AJ68" s="11">
        <f t="shared" si="62"/>
        <v>0</v>
      </c>
      <c r="AK68" s="11">
        <f t="shared" si="62"/>
        <v>0</v>
      </c>
      <c r="AL68" s="11">
        <f t="shared" si="62"/>
        <v>0</v>
      </c>
      <c r="AM68" s="11">
        <f t="shared" si="62"/>
        <v>0</v>
      </c>
      <c r="AN68" s="11">
        <f t="shared" si="62"/>
        <v>880000</v>
      </c>
      <c r="AO68" s="11">
        <f t="shared" si="62"/>
        <v>880000</v>
      </c>
      <c r="AP68" s="11">
        <f t="shared" si="62"/>
        <v>880000</v>
      </c>
      <c r="AQ68" s="11">
        <f t="shared" si="62"/>
        <v>880000</v>
      </c>
      <c r="AR68" s="11">
        <f t="shared" si="62"/>
        <v>880000</v>
      </c>
      <c r="AS68" s="11">
        <f t="shared" si="62"/>
        <v>880000</v>
      </c>
      <c r="AT68" s="11">
        <f t="shared" si="62"/>
        <v>88000</v>
      </c>
      <c r="AU68" s="11">
        <f t="shared" si="62"/>
        <v>88000</v>
      </c>
      <c r="AV68" s="11">
        <f t="shared" si="62"/>
        <v>88000</v>
      </c>
      <c r="AW68" s="11">
        <f t="shared" si="62"/>
        <v>88000</v>
      </c>
      <c r="AX68" s="11">
        <f t="shared" si="62"/>
        <v>88000</v>
      </c>
      <c r="AY68" s="11">
        <f t="shared" si="62"/>
        <v>88000</v>
      </c>
      <c r="AZ68" s="11">
        <f t="shared" si="62"/>
        <v>-792000</v>
      </c>
      <c r="BA68" s="11">
        <f t="shared" si="62"/>
        <v>-792000</v>
      </c>
      <c r="BB68" s="11">
        <f t="shared" si="62"/>
        <v>-792000</v>
      </c>
      <c r="BC68" s="11">
        <f t="shared" si="62"/>
        <v>-792000</v>
      </c>
      <c r="BD68" s="11">
        <f>SUM(BD69:BD72)</f>
        <v>-792000</v>
      </c>
    </row>
    <row r="69" spans="1:68" x14ac:dyDescent="0.25">
      <c r="B69" s="63" t="s">
        <v>150</v>
      </c>
      <c r="C69" s="64">
        <f>C19</f>
        <v>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f t="shared" ref="AN69:AY72" si="63">AB7-AN27</f>
        <v>607200</v>
      </c>
      <c r="AO69" s="11">
        <f t="shared" si="63"/>
        <v>607200</v>
      </c>
      <c r="AP69" s="11">
        <f t="shared" si="63"/>
        <v>607200</v>
      </c>
      <c r="AQ69" s="11">
        <f t="shared" si="63"/>
        <v>607200</v>
      </c>
      <c r="AR69" s="11">
        <f t="shared" si="63"/>
        <v>607200</v>
      </c>
      <c r="AS69" s="11">
        <f t="shared" si="63"/>
        <v>607200</v>
      </c>
      <c r="AT69" s="11">
        <f t="shared" si="63"/>
        <v>60720</v>
      </c>
      <c r="AU69" s="11">
        <f t="shared" si="63"/>
        <v>60720</v>
      </c>
      <c r="AV69" s="11">
        <f t="shared" si="63"/>
        <v>60720</v>
      </c>
      <c r="AW69" s="11">
        <f t="shared" si="63"/>
        <v>60720</v>
      </c>
      <c r="AX69" s="11">
        <f t="shared" si="63"/>
        <v>60720</v>
      </c>
      <c r="AY69" s="11">
        <f t="shared" si="63"/>
        <v>60720</v>
      </c>
      <c r="AZ69" s="11">
        <f>AN27-AZ27</f>
        <v>-546480</v>
      </c>
      <c r="BA69" s="11">
        <f t="shared" ref="BA69:BD72" si="64">AO27-BA27</f>
        <v>-546480</v>
      </c>
      <c r="BB69" s="11">
        <f t="shared" si="64"/>
        <v>-546480</v>
      </c>
      <c r="BC69" s="11">
        <f t="shared" si="64"/>
        <v>-546480</v>
      </c>
      <c r="BD69" s="11">
        <f t="shared" si="64"/>
        <v>-546480</v>
      </c>
    </row>
    <row r="70" spans="1:68" x14ac:dyDescent="0.25">
      <c r="B70" s="63" t="s">
        <v>151</v>
      </c>
      <c r="C70" s="64">
        <f t="shared" ref="C70:C72" si="65">C20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>
        <f t="shared" si="63"/>
        <v>220000.00000000003</v>
      </c>
      <c r="AO70" s="11">
        <f t="shared" si="63"/>
        <v>220000.00000000003</v>
      </c>
      <c r="AP70" s="11">
        <f t="shared" si="63"/>
        <v>220000.00000000003</v>
      </c>
      <c r="AQ70" s="11">
        <f t="shared" si="63"/>
        <v>220000.00000000003</v>
      </c>
      <c r="AR70" s="11">
        <f t="shared" si="63"/>
        <v>220000.00000000003</v>
      </c>
      <c r="AS70" s="11">
        <f t="shared" si="63"/>
        <v>220000.00000000003</v>
      </c>
      <c r="AT70" s="11">
        <f t="shared" si="63"/>
        <v>22000</v>
      </c>
      <c r="AU70" s="11">
        <f t="shared" si="63"/>
        <v>22000</v>
      </c>
      <c r="AV70" s="11">
        <f t="shared" si="63"/>
        <v>22000</v>
      </c>
      <c r="AW70" s="11">
        <f t="shared" si="63"/>
        <v>22000</v>
      </c>
      <c r="AX70" s="11">
        <f t="shared" si="63"/>
        <v>22000</v>
      </c>
      <c r="AY70" s="11">
        <f t="shared" si="63"/>
        <v>22000</v>
      </c>
      <c r="AZ70" s="11">
        <f t="shared" ref="AZ70:AZ72" si="66">AN28-AZ28</f>
        <v>-198000.00000000003</v>
      </c>
      <c r="BA70" s="11">
        <f t="shared" si="64"/>
        <v>-198000.00000000003</v>
      </c>
      <c r="BB70" s="11">
        <f t="shared" si="64"/>
        <v>-198000.00000000003</v>
      </c>
      <c r="BC70" s="11">
        <f t="shared" si="64"/>
        <v>-198000.00000000003</v>
      </c>
      <c r="BD70" s="11">
        <f t="shared" si="64"/>
        <v>-198000.00000000003</v>
      </c>
    </row>
    <row r="71" spans="1:68" x14ac:dyDescent="0.25">
      <c r="B71" s="63" t="s">
        <v>152</v>
      </c>
      <c r="C71" s="64">
        <f t="shared" si="65"/>
        <v>0.69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>
        <f t="shared" si="63"/>
        <v>44000.000000000007</v>
      </c>
      <c r="AO71" s="11">
        <f t="shared" si="63"/>
        <v>44000.000000000007</v>
      </c>
      <c r="AP71" s="11">
        <f t="shared" si="63"/>
        <v>44000.000000000007</v>
      </c>
      <c r="AQ71" s="11">
        <f t="shared" si="63"/>
        <v>44000.000000000007</v>
      </c>
      <c r="AR71" s="11">
        <f t="shared" si="63"/>
        <v>44000.000000000007</v>
      </c>
      <c r="AS71" s="11">
        <f t="shared" si="63"/>
        <v>44000.000000000007</v>
      </c>
      <c r="AT71" s="11">
        <f t="shared" si="63"/>
        <v>4400</v>
      </c>
      <c r="AU71" s="11">
        <f t="shared" si="63"/>
        <v>4400</v>
      </c>
      <c r="AV71" s="11">
        <f t="shared" si="63"/>
        <v>4400</v>
      </c>
      <c r="AW71" s="11">
        <f t="shared" si="63"/>
        <v>4400</v>
      </c>
      <c r="AX71" s="11">
        <f t="shared" si="63"/>
        <v>4400</v>
      </c>
      <c r="AY71" s="11">
        <f t="shared" si="63"/>
        <v>4400</v>
      </c>
      <c r="AZ71" s="11">
        <f t="shared" si="66"/>
        <v>-39600.000000000007</v>
      </c>
      <c r="BA71" s="11">
        <f t="shared" si="64"/>
        <v>-39600.000000000007</v>
      </c>
      <c r="BB71" s="11">
        <f t="shared" si="64"/>
        <v>-39600.000000000007</v>
      </c>
      <c r="BC71" s="11">
        <f t="shared" si="64"/>
        <v>-39600.000000000007</v>
      </c>
      <c r="BD71" s="11">
        <f t="shared" si="64"/>
        <v>-39600.000000000007</v>
      </c>
    </row>
    <row r="72" spans="1:68" x14ac:dyDescent="0.25">
      <c r="B72" s="63" t="s">
        <v>153</v>
      </c>
      <c r="C72" s="64">
        <f t="shared" si="65"/>
        <v>0.25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>
        <f t="shared" si="63"/>
        <v>8800.0000000000018</v>
      </c>
      <c r="AO72" s="11">
        <f t="shared" si="63"/>
        <v>8800.0000000000018</v>
      </c>
      <c r="AP72" s="11">
        <f t="shared" si="63"/>
        <v>8800.0000000000018</v>
      </c>
      <c r="AQ72" s="11">
        <f t="shared" si="63"/>
        <v>8800.0000000000018</v>
      </c>
      <c r="AR72" s="11">
        <f t="shared" si="63"/>
        <v>8800.0000000000018</v>
      </c>
      <c r="AS72" s="11">
        <f t="shared" si="63"/>
        <v>8800.0000000000018</v>
      </c>
      <c r="AT72" s="11">
        <f t="shared" si="63"/>
        <v>880.00000000000091</v>
      </c>
      <c r="AU72" s="11">
        <f t="shared" si="63"/>
        <v>880.00000000000091</v>
      </c>
      <c r="AV72" s="11">
        <f t="shared" si="63"/>
        <v>880.00000000000091</v>
      </c>
      <c r="AW72" s="11">
        <f t="shared" si="63"/>
        <v>880.00000000000091</v>
      </c>
      <c r="AX72" s="11">
        <f t="shared" si="63"/>
        <v>880.00000000000091</v>
      </c>
      <c r="AY72" s="11">
        <f t="shared" si="63"/>
        <v>880.00000000000091</v>
      </c>
      <c r="AZ72" s="11">
        <f t="shared" si="66"/>
        <v>-7920.0000000000009</v>
      </c>
      <c r="BA72" s="11">
        <f t="shared" si="64"/>
        <v>-7920.0000000000009</v>
      </c>
      <c r="BB72" s="11">
        <f t="shared" si="64"/>
        <v>-7920.0000000000009</v>
      </c>
      <c r="BC72" s="11">
        <f t="shared" si="64"/>
        <v>-7920.0000000000009</v>
      </c>
      <c r="BD72" s="11">
        <f t="shared" si="64"/>
        <v>-7920.0000000000009</v>
      </c>
    </row>
    <row r="73" spans="1:68" x14ac:dyDescent="0.25"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68" x14ac:dyDescent="0.25">
      <c r="A74" s="14" t="s">
        <v>180</v>
      </c>
      <c r="D74" s="11">
        <f t="shared" ref="D74:BC74" si="67">SUM(D75:D78)</f>
        <v>0</v>
      </c>
      <c r="E74" s="11">
        <f t="shared" si="67"/>
        <v>0</v>
      </c>
      <c r="F74" s="11">
        <f t="shared" si="67"/>
        <v>0</v>
      </c>
      <c r="G74" s="11">
        <f t="shared" si="67"/>
        <v>0</v>
      </c>
      <c r="H74" s="11">
        <f t="shared" si="67"/>
        <v>0</v>
      </c>
      <c r="I74" s="11">
        <f t="shared" si="67"/>
        <v>0</v>
      </c>
      <c r="J74" s="11">
        <f t="shared" si="67"/>
        <v>0</v>
      </c>
      <c r="K74" s="11">
        <f t="shared" si="67"/>
        <v>0</v>
      </c>
      <c r="L74" s="11">
        <f t="shared" si="67"/>
        <v>0</v>
      </c>
      <c r="M74" s="11">
        <f t="shared" si="67"/>
        <v>0</v>
      </c>
      <c r="N74" s="11">
        <f t="shared" si="67"/>
        <v>0</v>
      </c>
      <c r="O74" s="11">
        <f t="shared" si="67"/>
        <v>0</v>
      </c>
      <c r="P74" s="11">
        <f t="shared" si="67"/>
        <v>0</v>
      </c>
      <c r="Q74" s="11">
        <f t="shared" si="67"/>
        <v>0</v>
      </c>
      <c r="R74" s="11">
        <f t="shared" si="67"/>
        <v>0</v>
      </c>
      <c r="S74" s="11">
        <f t="shared" si="67"/>
        <v>0</v>
      </c>
      <c r="T74" s="11">
        <f t="shared" si="67"/>
        <v>0</v>
      </c>
      <c r="U74" s="11">
        <f t="shared" si="67"/>
        <v>0</v>
      </c>
      <c r="V74" s="11">
        <f t="shared" si="67"/>
        <v>0</v>
      </c>
      <c r="W74" s="11">
        <f t="shared" si="67"/>
        <v>0</v>
      </c>
      <c r="X74" s="11">
        <f t="shared" si="67"/>
        <v>0</v>
      </c>
      <c r="Y74" s="11">
        <f t="shared" si="67"/>
        <v>0</v>
      </c>
      <c r="Z74" s="11">
        <f t="shared" si="67"/>
        <v>0</v>
      </c>
      <c r="AA74" s="11">
        <f t="shared" si="67"/>
        <v>0</v>
      </c>
      <c r="AB74" s="11">
        <f t="shared" si="67"/>
        <v>0</v>
      </c>
      <c r="AC74" s="11">
        <f t="shared" si="67"/>
        <v>0</v>
      </c>
      <c r="AD74" s="11">
        <f t="shared" si="67"/>
        <v>0</v>
      </c>
      <c r="AE74" s="11">
        <f t="shared" si="67"/>
        <v>0</v>
      </c>
      <c r="AF74" s="11">
        <f t="shared" si="67"/>
        <v>0</v>
      </c>
      <c r="AG74" s="11">
        <f t="shared" si="67"/>
        <v>0</v>
      </c>
      <c r="AH74" s="11">
        <f t="shared" si="67"/>
        <v>0</v>
      </c>
      <c r="AI74" s="11">
        <f t="shared" si="67"/>
        <v>0</v>
      </c>
      <c r="AJ74" s="11">
        <f t="shared" si="67"/>
        <v>0</v>
      </c>
      <c r="AK74" s="11">
        <f t="shared" si="67"/>
        <v>0</v>
      </c>
      <c r="AL74" s="11">
        <f t="shared" si="67"/>
        <v>0</v>
      </c>
      <c r="AM74" s="11">
        <f t="shared" si="67"/>
        <v>0</v>
      </c>
      <c r="AN74" s="11">
        <f t="shared" si="67"/>
        <v>0</v>
      </c>
      <c r="AO74" s="11">
        <f t="shared" si="67"/>
        <v>0</v>
      </c>
      <c r="AP74" s="11">
        <f t="shared" si="67"/>
        <v>0</v>
      </c>
      <c r="AQ74" s="11">
        <f t="shared" si="67"/>
        <v>0</v>
      </c>
      <c r="AR74" s="11">
        <f t="shared" si="67"/>
        <v>0</v>
      </c>
      <c r="AS74" s="11">
        <f t="shared" si="67"/>
        <v>0</v>
      </c>
      <c r="AT74" s="11">
        <f t="shared" si="67"/>
        <v>0</v>
      </c>
      <c r="AU74" s="11">
        <f t="shared" si="67"/>
        <v>0</v>
      </c>
      <c r="AV74" s="11">
        <f t="shared" si="67"/>
        <v>0</v>
      </c>
      <c r="AW74" s="11">
        <f t="shared" si="67"/>
        <v>0</v>
      </c>
      <c r="AX74" s="11">
        <f t="shared" si="67"/>
        <v>0</v>
      </c>
      <c r="AY74" s="11">
        <f t="shared" si="67"/>
        <v>0</v>
      </c>
      <c r="AZ74" s="11">
        <f t="shared" si="67"/>
        <v>880000</v>
      </c>
      <c r="BA74" s="11">
        <f t="shared" si="67"/>
        <v>880000</v>
      </c>
      <c r="BB74" s="11">
        <f t="shared" si="67"/>
        <v>880000</v>
      </c>
      <c r="BC74" s="11">
        <f t="shared" si="67"/>
        <v>880000</v>
      </c>
      <c r="BD74" s="11">
        <f>SUM(BD75:BD78)</f>
        <v>880000</v>
      </c>
    </row>
    <row r="75" spans="1:68" x14ac:dyDescent="0.25">
      <c r="B75" s="63" t="s">
        <v>150</v>
      </c>
      <c r="C75" s="64">
        <f>C25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AN7-AZ33</f>
        <v>607200</v>
      </c>
      <c r="BA75" s="11">
        <f t="shared" ref="BA75:BD78" si="68">AO7-BA33</f>
        <v>607200</v>
      </c>
      <c r="BB75" s="11">
        <f t="shared" si="68"/>
        <v>607200</v>
      </c>
      <c r="BC75" s="11">
        <f t="shared" si="68"/>
        <v>607200</v>
      </c>
      <c r="BD75" s="11">
        <f t="shared" si="68"/>
        <v>607200</v>
      </c>
    </row>
    <row r="76" spans="1:68" x14ac:dyDescent="0.25">
      <c r="B76" s="63" t="s">
        <v>151</v>
      </c>
      <c r="C76" s="64">
        <f t="shared" ref="C76:C78" si="69">C26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 t="shared" ref="AZ76:AZ78" si="70">AN8-AZ34</f>
        <v>220000.00000000003</v>
      </c>
      <c r="BA76" s="11">
        <f t="shared" si="68"/>
        <v>220000.00000000003</v>
      </c>
      <c r="BB76" s="11">
        <f t="shared" si="68"/>
        <v>220000.00000000003</v>
      </c>
      <c r="BC76" s="11">
        <f t="shared" si="68"/>
        <v>220000.00000000003</v>
      </c>
      <c r="BD76" s="11">
        <f t="shared" si="68"/>
        <v>220000.00000000003</v>
      </c>
    </row>
    <row r="77" spans="1:68" x14ac:dyDescent="0.25">
      <c r="B77" s="63" t="s">
        <v>152</v>
      </c>
      <c r="C77" s="64">
        <f t="shared" si="69"/>
        <v>0.69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>
        <f t="shared" si="70"/>
        <v>44000.000000000007</v>
      </c>
      <c r="BA77" s="11">
        <f t="shared" si="68"/>
        <v>44000.000000000007</v>
      </c>
      <c r="BB77" s="11">
        <f t="shared" si="68"/>
        <v>44000.000000000007</v>
      </c>
      <c r="BC77" s="11">
        <f t="shared" si="68"/>
        <v>44000.000000000007</v>
      </c>
      <c r="BD77" s="11">
        <f t="shared" si="68"/>
        <v>44000.000000000007</v>
      </c>
    </row>
    <row r="78" spans="1:68" x14ac:dyDescent="0.25">
      <c r="B78" s="63" t="s">
        <v>153</v>
      </c>
      <c r="C78" s="64">
        <f t="shared" si="69"/>
        <v>0.25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>
        <f t="shared" si="70"/>
        <v>8800.0000000000018</v>
      </c>
      <c r="BA78" s="11">
        <f t="shared" si="68"/>
        <v>8800.0000000000018</v>
      </c>
      <c r="BB78" s="11">
        <f t="shared" si="68"/>
        <v>8800.0000000000018</v>
      </c>
      <c r="BC78" s="11">
        <f t="shared" si="68"/>
        <v>8800.0000000000018</v>
      </c>
      <c r="BD78" s="11">
        <f t="shared" si="68"/>
        <v>8800.0000000000018</v>
      </c>
    </row>
    <row r="79" spans="1:68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68" x14ac:dyDescent="0.25">
      <c r="A80" s="14" t="s">
        <v>186</v>
      </c>
      <c r="D80" s="11">
        <f t="shared" ref="D80:BC80" si="71">SUM(D81:D84)</f>
        <v>1</v>
      </c>
      <c r="E80" s="11">
        <f t="shared" si="71"/>
        <v>1</v>
      </c>
      <c r="F80" s="11">
        <f t="shared" si="71"/>
        <v>1</v>
      </c>
      <c r="G80" s="11">
        <f t="shared" si="71"/>
        <v>1</v>
      </c>
      <c r="H80" s="11">
        <f t="shared" si="71"/>
        <v>1</v>
      </c>
      <c r="I80" s="11">
        <f t="shared" si="71"/>
        <v>1</v>
      </c>
      <c r="J80" s="11">
        <f t="shared" si="71"/>
        <v>4401</v>
      </c>
      <c r="K80" s="11">
        <f t="shared" si="71"/>
        <v>26400.999999999996</v>
      </c>
      <c r="L80" s="11">
        <f t="shared" si="71"/>
        <v>114400.99999999999</v>
      </c>
      <c r="M80" s="11">
        <f t="shared" si="71"/>
        <v>334401</v>
      </c>
      <c r="N80" s="11">
        <f t="shared" si="71"/>
        <v>774401</v>
      </c>
      <c r="O80" s="11">
        <f t="shared" si="71"/>
        <v>1434401</v>
      </c>
      <c r="P80" s="11">
        <f t="shared" si="71"/>
        <v>2314400.9999999995</v>
      </c>
      <c r="Q80" s="11">
        <f t="shared" si="71"/>
        <v>3194400.9999999995</v>
      </c>
      <c r="R80" s="11">
        <f t="shared" si="71"/>
        <v>4074400.9999999995</v>
      </c>
      <c r="S80" s="11">
        <f t="shared" si="71"/>
        <v>4954400.9999999991</v>
      </c>
      <c r="T80" s="11">
        <f t="shared" si="71"/>
        <v>5834400.9999999991</v>
      </c>
      <c r="U80" s="11">
        <f t="shared" si="71"/>
        <v>6714400.9999999991</v>
      </c>
      <c r="V80" s="11">
        <f t="shared" si="71"/>
        <v>7593961</v>
      </c>
      <c r="W80" s="11">
        <f t="shared" si="71"/>
        <v>8471761</v>
      </c>
      <c r="X80" s="11">
        <f t="shared" si="71"/>
        <v>9342961</v>
      </c>
      <c r="Y80" s="11">
        <f t="shared" si="71"/>
        <v>10200961</v>
      </c>
      <c r="Z80" s="11">
        <f t="shared" si="71"/>
        <v>11036961</v>
      </c>
      <c r="AA80" s="11">
        <f t="shared" si="71"/>
        <v>11850961</v>
      </c>
      <c r="AB80" s="11">
        <f t="shared" si="71"/>
        <v>12642961</v>
      </c>
      <c r="AC80" s="11">
        <f t="shared" si="71"/>
        <v>13434961</v>
      </c>
      <c r="AD80" s="11">
        <f t="shared" si="71"/>
        <v>14226961</v>
      </c>
      <c r="AE80" s="11">
        <f t="shared" si="71"/>
        <v>15018961</v>
      </c>
      <c r="AF80" s="11">
        <f t="shared" si="71"/>
        <v>15810961</v>
      </c>
      <c r="AG80" s="11">
        <f t="shared" si="71"/>
        <v>16602961</v>
      </c>
      <c r="AH80" s="11">
        <f t="shared" si="71"/>
        <v>17394565</v>
      </c>
      <c r="AI80" s="11">
        <f t="shared" si="71"/>
        <v>18184585</v>
      </c>
      <c r="AJ80" s="11">
        <f t="shared" si="71"/>
        <v>18968665</v>
      </c>
      <c r="AK80" s="11">
        <f t="shared" si="71"/>
        <v>19740865</v>
      </c>
      <c r="AL80" s="11">
        <f t="shared" si="71"/>
        <v>20493265</v>
      </c>
      <c r="AM80" s="11">
        <f t="shared" si="71"/>
        <v>21225865</v>
      </c>
      <c r="AN80" s="11">
        <f t="shared" si="71"/>
        <v>21938665</v>
      </c>
      <c r="AO80" s="11">
        <f t="shared" si="71"/>
        <v>22651465</v>
      </c>
      <c r="AP80" s="11">
        <f t="shared" si="71"/>
        <v>23364265</v>
      </c>
      <c r="AQ80" s="11">
        <f t="shared" si="71"/>
        <v>24077065</v>
      </c>
      <c r="AR80" s="11">
        <f t="shared" si="71"/>
        <v>24789865</v>
      </c>
      <c r="AS80" s="11">
        <f t="shared" si="71"/>
        <v>25502665</v>
      </c>
      <c r="AT80" s="11">
        <f t="shared" si="71"/>
        <v>26215108.599999998</v>
      </c>
      <c r="AU80" s="11">
        <f t="shared" si="71"/>
        <v>26926126.599999998</v>
      </c>
      <c r="AV80" s="11">
        <f t="shared" si="71"/>
        <v>27631798.600000001</v>
      </c>
      <c r="AW80" s="11">
        <f t="shared" si="71"/>
        <v>28326778.600000001</v>
      </c>
      <c r="AX80" s="11">
        <f t="shared" si="71"/>
        <v>29003938.600000001</v>
      </c>
      <c r="AY80" s="11">
        <f t="shared" si="71"/>
        <v>29663278.600000001</v>
      </c>
      <c r="AZ80" s="11">
        <f t="shared" si="71"/>
        <v>30304798.600000001</v>
      </c>
      <c r="BA80" s="11">
        <f t="shared" si="71"/>
        <v>30946318.600000005</v>
      </c>
      <c r="BB80" s="11">
        <f t="shared" si="71"/>
        <v>31587838.600000001</v>
      </c>
      <c r="BC80" s="11">
        <f t="shared" si="71"/>
        <v>32229358.600000005</v>
      </c>
      <c r="BD80" s="11">
        <f>SUM(BD81:BD84)</f>
        <v>32870878.600000001</v>
      </c>
    </row>
    <row r="81" spans="1:56" x14ac:dyDescent="0.25">
      <c r="A81"/>
      <c r="B81" s="63" t="s">
        <v>150</v>
      </c>
      <c r="C81" s="64">
        <f>C7</f>
        <v>0.69</v>
      </c>
      <c r="D81" s="11">
        <f>C81+D7-D57-D63-D69-D75</f>
        <v>0.69</v>
      </c>
      <c r="E81" s="11">
        <f>D81+E7-E57-E63-E69-E75</f>
        <v>0.69</v>
      </c>
      <c r="F81" s="11">
        <f t="shared" ref="F81:S84" si="72">E81+F7-F57-F63-F69-F75</f>
        <v>0.69</v>
      </c>
      <c r="G81" s="11">
        <f t="shared" si="72"/>
        <v>0.69</v>
      </c>
      <c r="H81" s="11">
        <f t="shared" si="72"/>
        <v>0.69</v>
      </c>
      <c r="I81" s="11">
        <f t="shared" si="72"/>
        <v>0.69</v>
      </c>
      <c r="J81" s="11">
        <f t="shared" si="72"/>
        <v>3036.6899999999996</v>
      </c>
      <c r="K81" s="11">
        <f t="shared" si="72"/>
        <v>18216.689999999999</v>
      </c>
      <c r="L81" s="11">
        <f t="shared" si="72"/>
        <v>78936.689999999988</v>
      </c>
      <c r="M81" s="11">
        <f t="shared" si="72"/>
        <v>230736.69</v>
      </c>
      <c r="N81" s="11">
        <f t="shared" si="72"/>
        <v>534336.68999999994</v>
      </c>
      <c r="O81" s="11">
        <f t="shared" si="72"/>
        <v>989736.69</v>
      </c>
      <c r="P81" s="11">
        <f t="shared" si="72"/>
        <v>1596936.69</v>
      </c>
      <c r="Q81" s="11">
        <f t="shared" si="72"/>
        <v>2204136.69</v>
      </c>
      <c r="R81" s="11">
        <f t="shared" si="72"/>
        <v>2811336.69</v>
      </c>
      <c r="S81" s="11">
        <f>R81+S7-S57-S63-S69-S75</f>
        <v>3418536.69</v>
      </c>
      <c r="T81" s="11">
        <f t="shared" ref="T81:BB84" si="73">S81+T7-T57-T63-T69-T75</f>
        <v>4025736.69</v>
      </c>
      <c r="U81" s="11">
        <f t="shared" si="73"/>
        <v>4632936.6899999995</v>
      </c>
      <c r="V81" s="11">
        <f t="shared" si="73"/>
        <v>5239833.09</v>
      </c>
      <c r="W81" s="11">
        <f t="shared" si="73"/>
        <v>5845515.0899999999</v>
      </c>
      <c r="X81" s="11">
        <f t="shared" si="73"/>
        <v>6446643.0899999999</v>
      </c>
      <c r="Y81" s="11">
        <f t="shared" si="73"/>
        <v>7038663.0899999999</v>
      </c>
      <c r="Z81" s="11">
        <f t="shared" si="73"/>
        <v>7615503.0899999999</v>
      </c>
      <c r="AA81" s="11">
        <f t="shared" si="73"/>
        <v>8177163.0899999999</v>
      </c>
      <c r="AB81" s="11">
        <f t="shared" si="73"/>
        <v>8723643.0899999999</v>
      </c>
      <c r="AC81" s="11">
        <f t="shared" si="73"/>
        <v>9270123.0899999999</v>
      </c>
      <c r="AD81" s="11">
        <f t="shared" si="73"/>
        <v>9816603.0899999999</v>
      </c>
      <c r="AE81" s="11">
        <f t="shared" si="73"/>
        <v>10363083.09</v>
      </c>
      <c r="AF81" s="11">
        <f t="shared" si="73"/>
        <v>10909563.09</v>
      </c>
      <c r="AG81" s="11">
        <f t="shared" si="73"/>
        <v>11456043.09</v>
      </c>
      <c r="AH81" s="11">
        <f t="shared" si="73"/>
        <v>12002249.85</v>
      </c>
      <c r="AI81" s="11">
        <f t="shared" si="73"/>
        <v>12547363.65</v>
      </c>
      <c r="AJ81" s="11">
        <f t="shared" si="73"/>
        <v>13088378.85</v>
      </c>
      <c r="AK81" s="11">
        <f t="shared" si="73"/>
        <v>13621196.85</v>
      </c>
      <c r="AL81" s="11">
        <f t="shared" si="73"/>
        <v>14140352.85</v>
      </c>
      <c r="AM81" s="11">
        <f t="shared" si="73"/>
        <v>14645846.85</v>
      </c>
      <c r="AN81" s="11">
        <f t="shared" si="73"/>
        <v>15137678.85</v>
      </c>
      <c r="AO81" s="11">
        <f t="shared" si="73"/>
        <v>15629510.85</v>
      </c>
      <c r="AP81" s="11">
        <f t="shared" si="73"/>
        <v>16121342.85</v>
      </c>
      <c r="AQ81" s="11">
        <f t="shared" si="73"/>
        <v>16613174.850000001</v>
      </c>
      <c r="AR81" s="11">
        <f t="shared" si="73"/>
        <v>17105006.850000001</v>
      </c>
      <c r="AS81" s="11">
        <f t="shared" si="73"/>
        <v>17596838.850000001</v>
      </c>
      <c r="AT81" s="11">
        <f t="shared" si="73"/>
        <v>18088424.934</v>
      </c>
      <c r="AU81" s="11">
        <f t="shared" si="73"/>
        <v>18579027.354000002</v>
      </c>
      <c r="AV81" s="11">
        <f t="shared" si="73"/>
        <v>19065941.034000002</v>
      </c>
      <c r="AW81" s="11">
        <f t="shared" si="73"/>
        <v>19545477.234000001</v>
      </c>
      <c r="AX81" s="11">
        <f t="shared" si="73"/>
        <v>20012717.634</v>
      </c>
      <c r="AY81" s="11">
        <f t="shared" si="73"/>
        <v>20467662.234000001</v>
      </c>
      <c r="AZ81" s="11">
        <f t="shared" si="73"/>
        <v>20910311.034000002</v>
      </c>
      <c r="BA81" s="11">
        <f t="shared" si="73"/>
        <v>21352959.834000003</v>
      </c>
      <c r="BB81" s="11">
        <f t="shared" si="73"/>
        <v>21795608.634000003</v>
      </c>
      <c r="BC81" s="11">
        <f>BB81+BC7-BC57-BC63-BC69-BC75</f>
        <v>22238257.434000004</v>
      </c>
      <c r="BD81" s="11">
        <f>BC81+BD7-BD57-BD63-BD69-BD75</f>
        <v>22680906.234000005</v>
      </c>
    </row>
    <row r="82" spans="1:56" x14ac:dyDescent="0.25">
      <c r="A82"/>
      <c r="B82" s="63" t="s">
        <v>151</v>
      </c>
      <c r="C82" s="64">
        <f>C8</f>
        <v>0.25</v>
      </c>
      <c r="D82" s="11">
        <f t="shared" ref="D82:E84" si="74">C82+D8-D58-D64-D70-D76</f>
        <v>0.25</v>
      </c>
      <c r="E82" s="11">
        <f t="shared" si="74"/>
        <v>0.25</v>
      </c>
      <c r="F82" s="11">
        <f t="shared" si="72"/>
        <v>0.25</v>
      </c>
      <c r="G82" s="11">
        <f t="shared" si="72"/>
        <v>0.25</v>
      </c>
      <c r="H82" s="11">
        <f t="shared" si="72"/>
        <v>0.25</v>
      </c>
      <c r="I82" s="11">
        <f t="shared" si="72"/>
        <v>0.25</v>
      </c>
      <c r="J82" s="11">
        <f t="shared" si="72"/>
        <v>1100.25</v>
      </c>
      <c r="K82" s="11">
        <f t="shared" si="72"/>
        <v>6600.25</v>
      </c>
      <c r="L82" s="11">
        <f t="shared" si="72"/>
        <v>28600.25</v>
      </c>
      <c r="M82" s="11">
        <f t="shared" si="72"/>
        <v>83600.25</v>
      </c>
      <c r="N82" s="11">
        <f t="shared" si="72"/>
        <v>193600.25</v>
      </c>
      <c r="O82" s="11">
        <f t="shared" si="72"/>
        <v>358600.25</v>
      </c>
      <c r="P82" s="11">
        <f t="shared" si="72"/>
        <v>578600.25</v>
      </c>
      <c r="Q82" s="11">
        <f t="shared" si="72"/>
        <v>798600.25</v>
      </c>
      <c r="R82" s="11">
        <f t="shared" si="72"/>
        <v>1018600.25</v>
      </c>
      <c r="S82" s="11">
        <f t="shared" si="72"/>
        <v>1238600.25</v>
      </c>
      <c r="T82" s="11">
        <f t="shared" si="73"/>
        <v>1458600.25</v>
      </c>
      <c r="U82" s="11">
        <f t="shared" si="73"/>
        <v>1678600.25</v>
      </c>
      <c r="V82" s="11">
        <f t="shared" si="73"/>
        <v>1898490.25</v>
      </c>
      <c r="W82" s="11">
        <f t="shared" si="73"/>
        <v>2117940.25</v>
      </c>
      <c r="X82" s="11">
        <f t="shared" si="73"/>
        <v>2335740.25</v>
      </c>
      <c r="Y82" s="11">
        <f t="shared" si="73"/>
        <v>2550240.25</v>
      </c>
      <c r="Z82" s="11">
        <f t="shared" si="73"/>
        <v>2759240.25</v>
      </c>
      <c r="AA82" s="11">
        <f t="shared" si="73"/>
        <v>2962740.25</v>
      </c>
      <c r="AB82" s="11">
        <f t="shared" si="73"/>
        <v>3160740.25</v>
      </c>
      <c r="AC82" s="11">
        <f t="shared" si="73"/>
        <v>3358740.25</v>
      </c>
      <c r="AD82" s="11">
        <f t="shared" si="73"/>
        <v>3556740.25</v>
      </c>
      <c r="AE82" s="11">
        <f t="shared" si="73"/>
        <v>3754740.25</v>
      </c>
      <c r="AF82" s="11">
        <f t="shared" si="73"/>
        <v>3952740.25</v>
      </c>
      <c r="AG82" s="11">
        <f t="shared" si="73"/>
        <v>4150740.25</v>
      </c>
      <c r="AH82" s="11">
        <f t="shared" si="73"/>
        <v>4348641.25</v>
      </c>
      <c r="AI82" s="11">
        <f t="shared" si="73"/>
        <v>4546146.25</v>
      </c>
      <c r="AJ82" s="11">
        <f t="shared" si="73"/>
        <v>4742166.25</v>
      </c>
      <c r="AK82" s="11">
        <f t="shared" si="73"/>
        <v>4935216.25</v>
      </c>
      <c r="AL82" s="11">
        <f t="shared" si="73"/>
        <v>5123316.25</v>
      </c>
      <c r="AM82" s="11">
        <f t="shared" si="73"/>
        <v>5306466.25</v>
      </c>
      <c r="AN82" s="11">
        <f t="shared" si="73"/>
        <v>5484666.25</v>
      </c>
      <c r="AO82" s="11">
        <f t="shared" si="73"/>
        <v>5662866.25</v>
      </c>
      <c r="AP82" s="11">
        <f t="shared" si="73"/>
        <v>5841066.25</v>
      </c>
      <c r="AQ82" s="11">
        <f t="shared" si="73"/>
        <v>6019266.25</v>
      </c>
      <c r="AR82" s="11">
        <f t="shared" si="73"/>
        <v>6197466.25</v>
      </c>
      <c r="AS82" s="11">
        <f t="shared" si="73"/>
        <v>6375666.25</v>
      </c>
      <c r="AT82" s="11">
        <f t="shared" si="73"/>
        <v>6553777.1500000004</v>
      </c>
      <c r="AU82" s="11">
        <f t="shared" si="73"/>
        <v>6731531.6500000004</v>
      </c>
      <c r="AV82" s="11">
        <f t="shared" si="73"/>
        <v>6907949.6500000004</v>
      </c>
      <c r="AW82" s="11">
        <f t="shared" si="73"/>
        <v>7081694.6500000004</v>
      </c>
      <c r="AX82" s="11">
        <f t="shared" si="73"/>
        <v>7250984.6500000004</v>
      </c>
      <c r="AY82" s="11">
        <f t="shared" si="73"/>
        <v>7415819.6500000004</v>
      </c>
      <c r="AZ82" s="11">
        <f t="shared" si="73"/>
        <v>7576199.6500000004</v>
      </c>
      <c r="BA82" s="11">
        <f t="shared" si="73"/>
        <v>7736579.6500000004</v>
      </c>
      <c r="BB82" s="11">
        <f t="shared" si="73"/>
        <v>7896959.6500000004</v>
      </c>
      <c r="BC82" s="11">
        <f t="shared" ref="BC82:BD84" si="75">BB82+BC8-BC58-BC64-BC70-BC76</f>
        <v>8057339.6500000004</v>
      </c>
      <c r="BD82" s="11">
        <f t="shared" si="75"/>
        <v>8217719.6500000004</v>
      </c>
    </row>
    <row r="83" spans="1:56" x14ac:dyDescent="0.25">
      <c r="A83"/>
      <c r="B83" s="63" t="s">
        <v>152</v>
      </c>
      <c r="C83" s="64">
        <f>C9</f>
        <v>0.05</v>
      </c>
      <c r="D83" s="11">
        <f t="shared" si="74"/>
        <v>0.05</v>
      </c>
      <c r="E83" s="11">
        <f t="shared" si="74"/>
        <v>0.05</v>
      </c>
      <c r="F83" s="11">
        <f t="shared" si="72"/>
        <v>0.05</v>
      </c>
      <c r="G83" s="11">
        <f t="shared" si="72"/>
        <v>0.05</v>
      </c>
      <c r="H83" s="11">
        <f t="shared" si="72"/>
        <v>0.05</v>
      </c>
      <c r="I83" s="11">
        <f t="shared" si="72"/>
        <v>0.05</v>
      </c>
      <c r="J83" s="11">
        <f t="shared" si="72"/>
        <v>220.05</v>
      </c>
      <c r="K83" s="11">
        <f t="shared" si="72"/>
        <v>1320.05</v>
      </c>
      <c r="L83" s="11">
        <f t="shared" si="72"/>
        <v>5720.05</v>
      </c>
      <c r="M83" s="11">
        <f t="shared" si="72"/>
        <v>16720.050000000003</v>
      </c>
      <c r="N83" s="11">
        <f t="shared" si="72"/>
        <v>38720.050000000003</v>
      </c>
      <c r="O83" s="11">
        <f t="shared" si="72"/>
        <v>71720.05</v>
      </c>
      <c r="P83" s="11">
        <f t="shared" si="72"/>
        <v>115720.05000000002</v>
      </c>
      <c r="Q83" s="11">
        <f t="shared" si="72"/>
        <v>159720.05000000002</v>
      </c>
      <c r="R83" s="11">
        <f t="shared" si="72"/>
        <v>203720.05000000002</v>
      </c>
      <c r="S83" s="11">
        <f t="shared" si="72"/>
        <v>247720.05000000002</v>
      </c>
      <c r="T83" s="11">
        <f t="shared" si="73"/>
        <v>291720.05000000005</v>
      </c>
      <c r="U83" s="11">
        <f t="shared" si="73"/>
        <v>335720.05000000005</v>
      </c>
      <c r="V83" s="11">
        <f t="shared" si="73"/>
        <v>379698.05000000005</v>
      </c>
      <c r="W83" s="11">
        <f t="shared" si="73"/>
        <v>423588.05000000005</v>
      </c>
      <c r="X83" s="11">
        <f t="shared" si="73"/>
        <v>467148.05000000005</v>
      </c>
      <c r="Y83" s="11">
        <f t="shared" si="73"/>
        <v>510048.05000000005</v>
      </c>
      <c r="Z83" s="11">
        <f t="shared" si="73"/>
        <v>551848.05000000005</v>
      </c>
      <c r="AA83" s="11">
        <f t="shared" si="73"/>
        <v>592548.05000000005</v>
      </c>
      <c r="AB83" s="11">
        <f t="shared" si="73"/>
        <v>632148.05000000005</v>
      </c>
      <c r="AC83" s="11">
        <f t="shared" si="73"/>
        <v>671748.05</v>
      </c>
      <c r="AD83" s="11">
        <f t="shared" si="73"/>
        <v>711348.05</v>
      </c>
      <c r="AE83" s="11">
        <f t="shared" si="73"/>
        <v>750948.05</v>
      </c>
      <c r="AF83" s="11">
        <f t="shared" si="73"/>
        <v>790548.05</v>
      </c>
      <c r="AG83" s="11">
        <f t="shared" si="73"/>
        <v>830148.05</v>
      </c>
      <c r="AH83" s="11">
        <f t="shared" si="73"/>
        <v>869728.25</v>
      </c>
      <c r="AI83" s="11">
        <f t="shared" si="73"/>
        <v>909229.25</v>
      </c>
      <c r="AJ83" s="11">
        <f t="shared" si="73"/>
        <v>948433.25</v>
      </c>
      <c r="AK83" s="11">
        <f t="shared" si="73"/>
        <v>987043.25</v>
      </c>
      <c r="AL83" s="11">
        <f t="shared" si="73"/>
        <v>1024663.25</v>
      </c>
      <c r="AM83" s="11">
        <f t="shared" si="73"/>
        <v>1061293.25</v>
      </c>
      <c r="AN83" s="11">
        <f t="shared" si="73"/>
        <v>1096933.25</v>
      </c>
      <c r="AO83" s="11">
        <f t="shared" si="73"/>
        <v>1132573.25</v>
      </c>
      <c r="AP83" s="11">
        <f t="shared" si="73"/>
        <v>1168213.25</v>
      </c>
      <c r="AQ83" s="11">
        <f t="shared" si="73"/>
        <v>1203853.25</v>
      </c>
      <c r="AR83" s="11">
        <f t="shared" si="73"/>
        <v>1239493.25</v>
      </c>
      <c r="AS83" s="11">
        <f t="shared" si="73"/>
        <v>1275133.25</v>
      </c>
      <c r="AT83" s="11">
        <f t="shared" si="73"/>
        <v>1310755.43</v>
      </c>
      <c r="AU83" s="11">
        <f t="shared" si="73"/>
        <v>1346306.3299999998</v>
      </c>
      <c r="AV83" s="11">
        <f t="shared" si="73"/>
        <v>1381589.93</v>
      </c>
      <c r="AW83" s="11">
        <f t="shared" si="73"/>
        <v>1416338.93</v>
      </c>
      <c r="AX83" s="11">
        <f t="shared" si="73"/>
        <v>1450196.93</v>
      </c>
      <c r="AY83" s="11">
        <f t="shared" si="73"/>
        <v>1483163.93</v>
      </c>
      <c r="AZ83" s="11">
        <f t="shared" si="73"/>
        <v>1515239.93</v>
      </c>
      <c r="BA83" s="11">
        <f t="shared" si="73"/>
        <v>1547315.93</v>
      </c>
      <c r="BB83" s="11">
        <f t="shared" si="73"/>
        <v>1579391.93</v>
      </c>
      <c r="BC83" s="11">
        <f t="shared" si="75"/>
        <v>1611467.93</v>
      </c>
      <c r="BD83" s="11">
        <f t="shared" si="75"/>
        <v>1643543.93</v>
      </c>
    </row>
    <row r="84" spans="1:56" x14ac:dyDescent="0.25">
      <c r="A84"/>
      <c r="B84" s="63" t="s">
        <v>153</v>
      </c>
      <c r="C84" s="64">
        <f>C10</f>
        <v>0.01</v>
      </c>
      <c r="D84" s="11">
        <f t="shared" si="74"/>
        <v>0.01</v>
      </c>
      <c r="E84" s="11">
        <f t="shared" si="74"/>
        <v>0.01</v>
      </c>
      <c r="F84" s="11">
        <f t="shared" si="72"/>
        <v>0.01</v>
      </c>
      <c r="G84" s="11">
        <f t="shared" si="72"/>
        <v>0.01</v>
      </c>
      <c r="H84" s="11">
        <f t="shared" si="72"/>
        <v>0.01</v>
      </c>
      <c r="I84" s="11">
        <f t="shared" si="72"/>
        <v>0.01</v>
      </c>
      <c r="J84" s="11">
        <f t="shared" si="72"/>
        <v>44.01</v>
      </c>
      <c r="K84" s="11">
        <f t="shared" si="72"/>
        <v>264.01</v>
      </c>
      <c r="L84" s="11">
        <f t="shared" si="72"/>
        <v>1144.01</v>
      </c>
      <c r="M84" s="11">
        <f t="shared" si="72"/>
        <v>3344.01</v>
      </c>
      <c r="N84" s="11">
        <f t="shared" si="72"/>
        <v>7744.0100000000011</v>
      </c>
      <c r="O84" s="11">
        <f t="shared" si="72"/>
        <v>14344.010000000002</v>
      </c>
      <c r="P84" s="11">
        <f t="shared" si="72"/>
        <v>23144.010000000002</v>
      </c>
      <c r="Q84" s="11">
        <f t="shared" si="72"/>
        <v>31944.010000000002</v>
      </c>
      <c r="R84" s="11">
        <f t="shared" si="72"/>
        <v>40744.01</v>
      </c>
      <c r="S84" s="11">
        <f t="shared" si="72"/>
        <v>49544.01</v>
      </c>
      <c r="T84" s="11">
        <f t="shared" si="73"/>
        <v>58344.01</v>
      </c>
      <c r="U84" s="11">
        <f t="shared" si="73"/>
        <v>67144.010000000009</v>
      </c>
      <c r="V84" s="11">
        <f t="shared" si="73"/>
        <v>75939.610000000015</v>
      </c>
      <c r="W84" s="11">
        <f t="shared" si="73"/>
        <v>84717.610000000015</v>
      </c>
      <c r="X84" s="11">
        <f t="shared" si="73"/>
        <v>93429.610000000015</v>
      </c>
      <c r="Y84" s="11">
        <f t="shared" si="73"/>
        <v>102009.61000000002</v>
      </c>
      <c r="Z84" s="11">
        <f t="shared" si="73"/>
        <v>110369.61000000002</v>
      </c>
      <c r="AA84" s="11">
        <f t="shared" si="73"/>
        <v>118509.61000000002</v>
      </c>
      <c r="AB84" s="11">
        <f t="shared" si="73"/>
        <v>126429.61000000002</v>
      </c>
      <c r="AC84" s="11">
        <f t="shared" si="73"/>
        <v>134349.61000000002</v>
      </c>
      <c r="AD84" s="11">
        <f t="shared" si="73"/>
        <v>142269.61000000002</v>
      </c>
      <c r="AE84" s="11">
        <f t="shared" si="73"/>
        <v>150189.61000000002</v>
      </c>
      <c r="AF84" s="11">
        <f t="shared" si="73"/>
        <v>158109.61000000002</v>
      </c>
      <c r="AG84" s="11">
        <f t="shared" si="73"/>
        <v>166029.61000000002</v>
      </c>
      <c r="AH84" s="11">
        <f t="shared" si="73"/>
        <v>173945.65000000002</v>
      </c>
      <c r="AI84" s="11">
        <f t="shared" si="73"/>
        <v>181845.85000000003</v>
      </c>
      <c r="AJ84" s="11">
        <f t="shared" si="73"/>
        <v>189686.65000000002</v>
      </c>
      <c r="AK84" s="11">
        <f t="shared" si="73"/>
        <v>197408.65000000002</v>
      </c>
      <c r="AL84" s="11">
        <f t="shared" si="73"/>
        <v>204932.65000000002</v>
      </c>
      <c r="AM84" s="11">
        <f t="shared" si="73"/>
        <v>212258.65000000002</v>
      </c>
      <c r="AN84" s="11">
        <f t="shared" si="73"/>
        <v>219386.65000000002</v>
      </c>
      <c r="AO84" s="11">
        <f t="shared" si="73"/>
        <v>226514.65000000002</v>
      </c>
      <c r="AP84" s="11">
        <f t="shared" si="73"/>
        <v>233642.65000000002</v>
      </c>
      <c r="AQ84" s="11">
        <f t="shared" si="73"/>
        <v>240770.65000000002</v>
      </c>
      <c r="AR84" s="11">
        <f t="shared" si="73"/>
        <v>247898.65000000002</v>
      </c>
      <c r="AS84" s="11">
        <f t="shared" si="73"/>
        <v>255026.65000000002</v>
      </c>
      <c r="AT84" s="11">
        <f t="shared" si="73"/>
        <v>262151.08600000001</v>
      </c>
      <c r="AU84" s="11">
        <f t="shared" si="73"/>
        <v>269261.266</v>
      </c>
      <c r="AV84" s="11">
        <f t="shared" si="73"/>
        <v>276317.98599999998</v>
      </c>
      <c r="AW84" s="11">
        <f t="shared" si="73"/>
        <v>283267.78599999996</v>
      </c>
      <c r="AX84" s="11">
        <f t="shared" si="73"/>
        <v>290039.38599999994</v>
      </c>
      <c r="AY84" s="11">
        <f t="shared" si="73"/>
        <v>296632.78599999996</v>
      </c>
      <c r="AZ84" s="11">
        <f t="shared" si="73"/>
        <v>303047.98599999998</v>
      </c>
      <c r="BA84" s="11">
        <f t="shared" si="73"/>
        <v>309463.18599999999</v>
      </c>
      <c r="BB84" s="11">
        <f t="shared" si="73"/>
        <v>315878.386</v>
      </c>
      <c r="BC84" s="11">
        <f t="shared" si="75"/>
        <v>322293.58600000001</v>
      </c>
      <c r="BD84" s="11">
        <f t="shared" si="75"/>
        <v>328708.78600000002</v>
      </c>
    </row>
    <row r="86" spans="1:56" x14ac:dyDescent="0.25">
      <c r="A86" s="14" t="s">
        <v>218</v>
      </c>
      <c r="D86" t="s">
        <v>19</v>
      </c>
      <c r="F86" t="s">
        <v>18</v>
      </c>
      <c r="H86" t="s">
        <v>17</v>
      </c>
      <c r="J86" t="s">
        <v>23</v>
      </c>
      <c r="L86" t="s">
        <v>51</v>
      </c>
    </row>
    <row r="87" spans="1:56" x14ac:dyDescent="0.25">
      <c r="B87" t="s">
        <v>202</v>
      </c>
      <c r="D87" s="73">
        <f>SUM(D50:H50)</f>
        <v>0</v>
      </c>
      <c r="F87" s="73">
        <f>SUM(I50:T50)</f>
        <v>10210200.000000002</v>
      </c>
      <c r="H87" s="73">
        <f>SUM(U50:AF50)</f>
        <v>27669180.000000004</v>
      </c>
      <c r="J87" s="73">
        <f>SUM(AG50:AR50)</f>
        <v>43382262.000000007</v>
      </c>
      <c r="L87" s="73">
        <f>SUM(AS50:BD50)</f>
        <v>57524035.800000004</v>
      </c>
    </row>
    <row r="88" spans="1:56" x14ac:dyDescent="0.25">
      <c r="B88" t="s">
        <v>203</v>
      </c>
      <c r="D88" s="73">
        <f>H80</f>
        <v>1</v>
      </c>
      <c r="F88" s="73">
        <f>T80</f>
        <v>5834400.9999999991</v>
      </c>
      <c r="H88" s="73">
        <f>AF80</f>
        <v>15810961</v>
      </c>
      <c r="J88" s="73">
        <f>AR80</f>
        <v>24789865</v>
      </c>
      <c r="L88" s="73">
        <f>BD80</f>
        <v>32870878.600000001</v>
      </c>
    </row>
    <row r="89" spans="1:56" x14ac:dyDescent="0.25">
      <c r="B89" t="s">
        <v>237</v>
      </c>
      <c r="D89" s="73">
        <f>SUM(D6:H6)</f>
        <v>0</v>
      </c>
      <c r="F89" s="73">
        <f>SUM(I6:T6)</f>
        <v>5834400</v>
      </c>
      <c r="H89" s="73">
        <f>SUM(U6:AF6)</f>
        <v>10560000.000000002</v>
      </c>
      <c r="J89" s="73">
        <f>SUM(AG6:AR6)</f>
        <v>10560000.000000002</v>
      </c>
      <c r="L89" s="73">
        <f>SUM(AS6:BD6)</f>
        <v>10560000.000000002</v>
      </c>
    </row>
    <row r="91" spans="1:56" x14ac:dyDescent="0.25">
      <c r="D91" s="11"/>
      <c r="E91" s="11"/>
      <c r="F91" s="11"/>
      <c r="G91" s="11"/>
      <c r="H91" s="11"/>
      <c r="I91" s="11"/>
      <c r="J91" s="11">
        <v>1000</v>
      </c>
      <c r="K91" s="11">
        <v>5000</v>
      </c>
      <c r="L91" s="11">
        <v>20000</v>
      </c>
      <c r="M91" s="11">
        <v>50000</v>
      </c>
      <c r="N91" s="11">
        <v>100000</v>
      </c>
      <c r="O91" s="11">
        <v>150000</v>
      </c>
      <c r="P91" s="11">
        <v>200000</v>
      </c>
      <c r="Q91" s="11">
        <v>200000</v>
      </c>
      <c r="R91" s="11">
        <v>200000</v>
      </c>
      <c r="S91" s="11">
        <v>200000</v>
      </c>
      <c r="T91" s="11">
        <v>200000</v>
      </c>
      <c r="U91" s="11">
        <v>200000</v>
      </c>
      <c r="V91" s="11">
        <v>200000</v>
      </c>
      <c r="W91" s="11">
        <v>200000</v>
      </c>
      <c r="X91" s="11">
        <v>200000</v>
      </c>
      <c r="Y91" s="11">
        <v>200000</v>
      </c>
      <c r="Z91" s="11">
        <v>200000</v>
      </c>
      <c r="AA91" s="11">
        <v>200000</v>
      </c>
      <c r="AB91" s="11">
        <v>200000</v>
      </c>
      <c r="AC91" s="11">
        <v>200000</v>
      </c>
      <c r="AD91" s="11">
        <v>200000</v>
      </c>
      <c r="AE91" s="11">
        <v>200000</v>
      </c>
      <c r="AF91" s="11">
        <v>200000</v>
      </c>
      <c r="AG91" s="11">
        <v>200000</v>
      </c>
      <c r="AH91" s="11">
        <v>200000</v>
      </c>
      <c r="AI91" s="11">
        <v>200000</v>
      </c>
      <c r="AJ91" s="11">
        <v>200000</v>
      </c>
      <c r="AK91" s="11">
        <v>200000</v>
      </c>
      <c r="AL91" s="11">
        <v>200000</v>
      </c>
      <c r="AM91" s="11">
        <v>200000</v>
      </c>
      <c r="AN91" s="11">
        <v>200000</v>
      </c>
      <c r="AO91" s="11">
        <v>200000</v>
      </c>
      <c r="AP91" s="11">
        <v>200000</v>
      </c>
      <c r="AQ91" s="11">
        <v>200000</v>
      </c>
      <c r="AR91" s="11">
        <v>200000</v>
      </c>
      <c r="AS91" s="11">
        <v>200000</v>
      </c>
      <c r="AT91" s="11">
        <v>200000</v>
      </c>
      <c r="AU91" s="11">
        <v>200000</v>
      </c>
      <c r="AV91" s="11">
        <v>200000</v>
      </c>
      <c r="AW91" s="11">
        <v>200000</v>
      </c>
      <c r="AX91" s="11">
        <v>200000</v>
      </c>
      <c r="AY91" s="11">
        <v>200000</v>
      </c>
      <c r="AZ91" s="11">
        <v>200000</v>
      </c>
      <c r="BA91" s="11">
        <v>200000</v>
      </c>
      <c r="BB91" s="11">
        <v>200000</v>
      </c>
      <c r="BC91" s="11">
        <v>200000</v>
      </c>
      <c r="BD91" s="11">
        <v>200000</v>
      </c>
    </row>
  </sheetData>
  <mergeCells count="5">
    <mergeCell ref="D2:K2"/>
    <mergeCell ref="L2:W2"/>
    <mergeCell ref="X2:AI2"/>
    <mergeCell ref="AJ2:AU2"/>
    <mergeCell ref="AV2:B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89"/>
  <sheetViews>
    <sheetView zoomScale="75" zoomScaleNormal="75" zoomScalePageLayoutView="75" workbookViewId="0">
      <pane xSplit="3" ySplit="4" topLeftCell="D44" activePane="bottomRight" state="frozen"/>
      <selection pane="topRight" activeCell="D1" sqref="D1"/>
      <selection pane="bottomLeft" activeCell="A5" sqref="A5"/>
      <selection pane="bottomRight" activeCell="AV3" sqref="AV3"/>
    </sheetView>
  </sheetViews>
  <sheetFormatPr defaultColWidth="11" defaultRowHeight="15.75" x14ac:dyDescent="0.25"/>
  <cols>
    <col min="1" max="1" width="3" style="14" customWidth="1"/>
    <col min="2" max="2" width="14.125" customWidth="1"/>
    <col min="3" max="3" width="11.125" style="7" customWidth="1"/>
    <col min="4" max="4" width="14.125" bestFit="1" customWidth="1"/>
    <col min="5" max="5" width="14.875" bestFit="1" customWidth="1"/>
    <col min="6" max="6" width="15.5" customWidth="1"/>
    <col min="7" max="7" width="16" bestFit="1" customWidth="1"/>
    <col min="8" max="12" width="16.125" bestFit="1" customWidth="1"/>
    <col min="13" max="56" width="17.5" bestFit="1" customWidth="1"/>
    <col min="57" max="57" width="17.375" bestFit="1" customWidth="1"/>
  </cols>
  <sheetData>
    <row r="2" spans="1:59" s="14" customFormat="1" x14ac:dyDescent="0.25">
      <c r="C2" s="10"/>
      <c r="D2" s="239">
        <v>2018</v>
      </c>
      <c r="E2" s="240"/>
      <c r="F2" s="240"/>
      <c r="G2" s="240"/>
      <c r="H2" s="240"/>
      <c r="I2" s="240"/>
      <c r="J2" s="240"/>
      <c r="K2" s="241"/>
      <c r="L2" s="242">
        <v>2019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4"/>
      <c r="X2" s="239">
        <v>2020</v>
      </c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1"/>
      <c r="AJ2" s="242">
        <v>2021</v>
      </c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4"/>
      <c r="AV2" s="239">
        <v>2022</v>
      </c>
      <c r="AW2" s="240"/>
      <c r="AX2" s="240"/>
      <c r="AY2" s="240"/>
      <c r="AZ2" s="240"/>
      <c r="BA2" s="240"/>
      <c r="BB2" s="240"/>
      <c r="BC2" s="240"/>
      <c r="BD2" s="241"/>
    </row>
    <row r="3" spans="1:59" s="7" customFormat="1" x14ac:dyDescent="0.25">
      <c r="A3" s="10"/>
      <c r="D3" s="66" t="s">
        <v>154</v>
      </c>
      <c r="E3" s="66" t="s">
        <v>156</v>
      </c>
      <c r="F3" s="66" t="s">
        <v>157</v>
      </c>
      <c r="G3" s="66" t="s">
        <v>158</v>
      </c>
      <c r="H3" s="66" t="s">
        <v>159</v>
      </c>
      <c r="I3" s="66" t="s">
        <v>160</v>
      </c>
      <c r="J3" s="66" t="s">
        <v>161</v>
      </c>
      <c r="K3" s="66" t="s">
        <v>162</v>
      </c>
      <c r="L3" s="66" t="s">
        <v>163</v>
      </c>
      <c r="M3" s="66" t="s">
        <v>164</v>
      </c>
      <c r="N3" s="66" t="s">
        <v>165</v>
      </c>
      <c r="O3" s="66" t="s">
        <v>155</v>
      </c>
      <c r="P3" s="66" t="s">
        <v>154</v>
      </c>
      <c r="Q3" s="66" t="s">
        <v>156</v>
      </c>
      <c r="R3" s="66" t="s">
        <v>157</v>
      </c>
      <c r="S3" s="66" t="s">
        <v>158</v>
      </c>
      <c r="T3" s="66" t="s">
        <v>159</v>
      </c>
      <c r="U3" s="66" t="s">
        <v>160</v>
      </c>
      <c r="V3" s="66" t="s">
        <v>161</v>
      </c>
      <c r="W3" s="66" t="s">
        <v>162</v>
      </c>
      <c r="X3" s="66" t="s">
        <v>163</v>
      </c>
      <c r="Y3" s="66" t="s">
        <v>164</v>
      </c>
      <c r="Z3" s="66" t="s">
        <v>165</v>
      </c>
      <c r="AA3" s="66" t="s">
        <v>155</v>
      </c>
      <c r="AB3" s="66" t="s">
        <v>154</v>
      </c>
      <c r="AC3" s="66" t="s">
        <v>156</v>
      </c>
      <c r="AD3" s="66" t="s">
        <v>157</v>
      </c>
      <c r="AE3" s="66" t="s">
        <v>158</v>
      </c>
      <c r="AF3" s="66" t="s">
        <v>159</v>
      </c>
      <c r="AG3" s="66" t="s">
        <v>160</v>
      </c>
      <c r="AH3" s="66" t="s">
        <v>161</v>
      </c>
      <c r="AI3" s="66" t="s">
        <v>162</v>
      </c>
      <c r="AJ3" s="66" t="s">
        <v>163</v>
      </c>
      <c r="AK3" s="66" t="s">
        <v>164</v>
      </c>
      <c r="AL3" s="66" t="s">
        <v>165</v>
      </c>
      <c r="AM3" s="66" t="s">
        <v>155</v>
      </c>
      <c r="AN3" s="66" t="s">
        <v>154</v>
      </c>
      <c r="AO3" s="66" t="s">
        <v>156</v>
      </c>
      <c r="AP3" s="66" t="s">
        <v>157</v>
      </c>
      <c r="AQ3" s="66" t="s">
        <v>158</v>
      </c>
      <c r="AR3" s="66" t="s">
        <v>159</v>
      </c>
      <c r="AS3" s="66" t="s">
        <v>160</v>
      </c>
      <c r="AT3" s="66" t="s">
        <v>161</v>
      </c>
      <c r="AU3" s="66" t="s">
        <v>162</v>
      </c>
      <c r="AV3" s="66" t="s">
        <v>163</v>
      </c>
      <c r="AW3" s="66" t="s">
        <v>164</v>
      </c>
      <c r="AX3" s="66" t="s">
        <v>165</v>
      </c>
      <c r="AY3" s="66" t="s">
        <v>155</v>
      </c>
      <c r="AZ3" s="66" t="s">
        <v>154</v>
      </c>
      <c r="BA3" s="66" t="s">
        <v>156</v>
      </c>
      <c r="BB3" s="66" t="s">
        <v>157</v>
      </c>
      <c r="BC3" s="66" t="s">
        <v>158</v>
      </c>
      <c r="BD3" s="66" t="s">
        <v>159</v>
      </c>
    </row>
    <row r="4" spans="1:59" s="7" customFormat="1" x14ac:dyDescent="0.25">
      <c r="A4" s="10"/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7">
        <v>17</v>
      </c>
      <c r="N4" s="7">
        <v>18</v>
      </c>
      <c r="O4" s="7">
        <v>19</v>
      </c>
      <c r="P4" s="7">
        <v>20</v>
      </c>
      <c r="Q4" s="7">
        <v>21</v>
      </c>
      <c r="R4" s="7">
        <v>22</v>
      </c>
      <c r="S4" s="7">
        <v>23</v>
      </c>
      <c r="T4" s="7">
        <v>24</v>
      </c>
      <c r="U4" s="7">
        <v>25</v>
      </c>
      <c r="V4" s="7">
        <v>26</v>
      </c>
      <c r="W4" s="7">
        <v>27</v>
      </c>
      <c r="X4" s="7">
        <v>28</v>
      </c>
      <c r="Y4" s="7">
        <v>29</v>
      </c>
      <c r="Z4" s="7">
        <v>30</v>
      </c>
      <c r="AA4" s="7">
        <v>31</v>
      </c>
      <c r="AB4" s="7">
        <v>32</v>
      </c>
      <c r="AC4" s="7">
        <v>33</v>
      </c>
      <c r="AD4" s="7">
        <v>34</v>
      </c>
      <c r="AE4" s="7">
        <v>35</v>
      </c>
      <c r="AF4" s="7">
        <v>36</v>
      </c>
      <c r="AG4" s="7">
        <v>37</v>
      </c>
      <c r="AH4" s="7">
        <v>38</v>
      </c>
      <c r="AI4" s="7">
        <v>39</v>
      </c>
      <c r="AJ4" s="7">
        <v>40</v>
      </c>
      <c r="AK4" s="7">
        <v>41</v>
      </c>
      <c r="AL4" s="7">
        <v>42</v>
      </c>
      <c r="AM4" s="7">
        <v>43</v>
      </c>
      <c r="AN4" s="7">
        <v>44</v>
      </c>
      <c r="AO4" s="7">
        <v>45</v>
      </c>
      <c r="AP4" s="7">
        <v>46</v>
      </c>
      <c r="AQ4" s="7">
        <v>47</v>
      </c>
      <c r="AR4" s="7">
        <v>48</v>
      </c>
      <c r="AS4" s="7">
        <v>49</v>
      </c>
      <c r="AT4" s="7">
        <v>50</v>
      </c>
      <c r="AU4" s="7">
        <v>51</v>
      </c>
      <c r="AV4" s="7">
        <v>52</v>
      </c>
      <c r="AW4" s="7">
        <v>53</v>
      </c>
      <c r="AX4" s="7">
        <v>54</v>
      </c>
      <c r="AY4" s="7">
        <v>55</v>
      </c>
      <c r="AZ4" s="7">
        <v>56</v>
      </c>
      <c r="BA4" s="7">
        <v>57</v>
      </c>
      <c r="BB4" s="7">
        <v>58</v>
      </c>
      <c r="BC4" s="7">
        <v>59</v>
      </c>
      <c r="BD4" s="7">
        <v>60</v>
      </c>
    </row>
    <row r="5" spans="1:59" s="10" customFormat="1" x14ac:dyDescent="0.25">
      <c r="G5" s="10" t="s">
        <v>193</v>
      </c>
      <c r="J5" s="10" t="s">
        <v>171</v>
      </c>
    </row>
    <row r="6" spans="1:59" x14ac:dyDescent="0.25">
      <c r="A6" s="14" t="s">
        <v>187</v>
      </c>
      <c r="D6" s="11"/>
      <c r="E6" s="11"/>
      <c r="F6" s="11"/>
      <c r="G6" s="11">
        <v>2</v>
      </c>
      <c r="H6" s="11">
        <v>10</v>
      </c>
      <c r="I6" s="11">
        <v>10</v>
      </c>
      <c r="J6" s="11">
        <v>100</v>
      </c>
      <c r="K6" s="11">
        <v>200</v>
      </c>
      <c r="L6" s="11">
        <v>200</v>
      </c>
      <c r="M6" s="11">
        <v>300</v>
      </c>
      <c r="N6" s="11">
        <v>500</v>
      </c>
      <c r="O6" s="11">
        <v>500</v>
      </c>
      <c r="P6" s="11">
        <v>500</v>
      </c>
      <c r="Q6" s="11">
        <v>500</v>
      </c>
      <c r="R6" s="11">
        <v>500</v>
      </c>
      <c r="S6" s="11">
        <v>500</v>
      </c>
      <c r="T6" s="11">
        <v>500</v>
      </c>
      <c r="U6" s="11">
        <v>500</v>
      </c>
      <c r="V6" s="11">
        <v>500</v>
      </c>
      <c r="W6" s="11">
        <v>500</v>
      </c>
      <c r="X6" s="11">
        <v>500</v>
      </c>
      <c r="Y6" s="11">
        <v>500</v>
      </c>
      <c r="Z6" s="11">
        <v>500</v>
      </c>
      <c r="AA6" s="11">
        <v>500</v>
      </c>
      <c r="AB6" s="11">
        <v>500</v>
      </c>
      <c r="AC6" s="11">
        <v>500</v>
      </c>
      <c r="AD6" s="11">
        <v>500</v>
      </c>
      <c r="AE6" s="11">
        <v>500</v>
      </c>
      <c r="AF6" s="11">
        <v>500</v>
      </c>
      <c r="AG6" s="11">
        <v>500</v>
      </c>
      <c r="AH6" s="11">
        <v>500</v>
      </c>
      <c r="AI6" s="11">
        <v>500</v>
      </c>
      <c r="AJ6" s="11">
        <v>500</v>
      </c>
      <c r="AK6" s="11">
        <v>500</v>
      </c>
      <c r="AL6" s="11">
        <v>500</v>
      </c>
      <c r="AM6" s="11">
        <v>500</v>
      </c>
      <c r="AN6" s="11">
        <v>500</v>
      </c>
      <c r="AO6" s="11">
        <v>500</v>
      </c>
      <c r="AP6" s="11">
        <v>500</v>
      </c>
      <c r="AQ6" s="11">
        <v>500</v>
      </c>
      <c r="AR6" s="11">
        <v>500</v>
      </c>
      <c r="AS6" s="11">
        <v>500</v>
      </c>
      <c r="AT6" s="11">
        <v>500</v>
      </c>
      <c r="AU6" s="11">
        <v>500</v>
      </c>
      <c r="AV6" s="11">
        <v>500</v>
      </c>
      <c r="AW6" s="11">
        <v>500</v>
      </c>
      <c r="AX6" s="11">
        <v>500</v>
      </c>
      <c r="AY6" s="11">
        <v>500</v>
      </c>
      <c r="AZ6" s="11">
        <v>500</v>
      </c>
      <c r="BA6" s="11">
        <v>500</v>
      </c>
      <c r="BB6" s="11">
        <v>500</v>
      </c>
      <c r="BC6" s="11">
        <v>500</v>
      </c>
      <c r="BD6" s="11">
        <v>500</v>
      </c>
      <c r="BE6" s="11"/>
    </row>
    <row r="7" spans="1:59" x14ac:dyDescent="0.25">
      <c r="B7" t="s">
        <v>189</v>
      </c>
      <c r="C7" s="8">
        <v>0.69</v>
      </c>
      <c r="D7" s="11">
        <f>D6*$C7</f>
        <v>0</v>
      </c>
      <c r="E7" s="11">
        <f t="shared" ref="E7:BD7" si="0">E6*$C7</f>
        <v>0</v>
      </c>
      <c r="F7" s="11">
        <f t="shared" si="0"/>
        <v>0</v>
      </c>
      <c r="G7" s="11">
        <f t="shared" si="0"/>
        <v>1.38</v>
      </c>
      <c r="H7" s="11">
        <f t="shared" si="0"/>
        <v>6.8999999999999995</v>
      </c>
      <c r="I7" s="11">
        <f t="shared" si="0"/>
        <v>6.8999999999999995</v>
      </c>
      <c r="J7" s="11">
        <f t="shared" si="0"/>
        <v>69</v>
      </c>
      <c r="K7" s="11">
        <f t="shared" si="0"/>
        <v>138</v>
      </c>
      <c r="L7" s="11">
        <f t="shared" si="0"/>
        <v>138</v>
      </c>
      <c r="M7" s="11">
        <f t="shared" si="0"/>
        <v>206.99999999999997</v>
      </c>
      <c r="N7" s="11">
        <f t="shared" si="0"/>
        <v>345</v>
      </c>
      <c r="O7" s="11">
        <f t="shared" si="0"/>
        <v>345</v>
      </c>
      <c r="P7" s="11">
        <f t="shared" si="0"/>
        <v>345</v>
      </c>
      <c r="Q7" s="11">
        <f t="shared" si="0"/>
        <v>345</v>
      </c>
      <c r="R7" s="11">
        <f t="shared" si="0"/>
        <v>345</v>
      </c>
      <c r="S7" s="11">
        <f t="shared" si="0"/>
        <v>345</v>
      </c>
      <c r="T7" s="11">
        <f t="shared" si="0"/>
        <v>345</v>
      </c>
      <c r="U7" s="11">
        <f t="shared" si="0"/>
        <v>345</v>
      </c>
      <c r="V7" s="11">
        <f t="shared" si="0"/>
        <v>345</v>
      </c>
      <c r="W7" s="11">
        <f t="shared" si="0"/>
        <v>345</v>
      </c>
      <c r="X7" s="11">
        <f t="shared" si="0"/>
        <v>345</v>
      </c>
      <c r="Y7" s="11">
        <f t="shared" si="0"/>
        <v>345</v>
      </c>
      <c r="Z7" s="11">
        <f t="shared" si="0"/>
        <v>345</v>
      </c>
      <c r="AA7" s="11">
        <f t="shared" si="0"/>
        <v>345</v>
      </c>
      <c r="AB7" s="11">
        <f t="shared" si="0"/>
        <v>345</v>
      </c>
      <c r="AC7" s="11">
        <f t="shared" si="0"/>
        <v>345</v>
      </c>
      <c r="AD7" s="11">
        <f t="shared" si="0"/>
        <v>345</v>
      </c>
      <c r="AE7" s="11">
        <f t="shared" si="0"/>
        <v>345</v>
      </c>
      <c r="AF7" s="11">
        <f t="shared" si="0"/>
        <v>345</v>
      </c>
      <c r="AG7" s="11">
        <f t="shared" si="0"/>
        <v>345</v>
      </c>
      <c r="AH7" s="11">
        <f t="shared" si="0"/>
        <v>345</v>
      </c>
      <c r="AI7" s="11">
        <f t="shared" si="0"/>
        <v>345</v>
      </c>
      <c r="AJ7" s="11">
        <f t="shared" si="0"/>
        <v>345</v>
      </c>
      <c r="AK7" s="11">
        <f t="shared" si="0"/>
        <v>345</v>
      </c>
      <c r="AL7" s="11">
        <f t="shared" si="0"/>
        <v>345</v>
      </c>
      <c r="AM7" s="11">
        <f t="shared" si="0"/>
        <v>345</v>
      </c>
      <c r="AN7" s="11">
        <f t="shared" si="0"/>
        <v>345</v>
      </c>
      <c r="AO7" s="11">
        <f t="shared" si="0"/>
        <v>345</v>
      </c>
      <c r="AP7" s="11">
        <f t="shared" si="0"/>
        <v>345</v>
      </c>
      <c r="AQ7" s="11">
        <f t="shared" si="0"/>
        <v>345</v>
      </c>
      <c r="AR7" s="11">
        <f t="shared" si="0"/>
        <v>345</v>
      </c>
      <c r="AS7" s="11">
        <f t="shared" si="0"/>
        <v>345</v>
      </c>
      <c r="AT7" s="11">
        <f t="shared" si="0"/>
        <v>345</v>
      </c>
      <c r="AU7" s="11">
        <f t="shared" si="0"/>
        <v>345</v>
      </c>
      <c r="AV7" s="11">
        <f t="shared" si="0"/>
        <v>345</v>
      </c>
      <c r="AW7" s="11">
        <f t="shared" si="0"/>
        <v>345</v>
      </c>
      <c r="AX7" s="11">
        <f t="shared" si="0"/>
        <v>345</v>
      </c>
      <c r="AY7" s="11">
        <f t="shared" si="0"/>
        <v>345</v>
      </c>
      <c r="AZ7" s="11">
        <f t="shared" si="0"/>
        <v>345</v>
      </c>
      <c r="BA7" s="11">
        <f t="shared" si="0"/>
        <v>345</v>
      </c>
      <c r="BB7" s="11">
        <f t="shared" si="0"/>
        <v>345</v>
      </c>
      <c r="BC7" s="11">
        <f t="shared" si="0"/>
        <v>345</v>
      </c>
      <c r="BD7" s="11">
        <f t="shared" si="0"/>
        <v>345</v>
      </c>
    </row>
    <row r="8" spans="1:59" x14ac:dyDescent="0.25">
      <c r="B8" t="s">
        <v>190</v>
      </c>
      <c r="C8" s="8">
        <v>0.25</v>
      </c>
      <c r="D8" s="11">
        <f>D6*$C8</f>
        <v>0</v>
      </c>
      <c r="E8" s="11">
        <f t="shared" ref="E8:BD8" si="1">E6*$C8</f>
        <v>0</v>
      </c>
      <c r="F8" s="11">
        <f t="shared" si="1"/>
        <v>0</v>
      </c>
      <c r="G8" s="11">
        <f t="shared" si="1"/>
        <v>0.5</v>
      </c>
      <c r="H8" s="11">
        <f t="shared" si="1"/>
        <v>2.5</v>
      </c>
      <c r="I8" s="11">
        <f t="shared" si="1"/>
        <v>2.5</v>
      </c>
      <c r="J8" s="11">
        <f t="shared" si="1"/>
        <v>25</v>
      </c>
      <c r="K8" s="11">
        <f t="shared" si="1"/>
        <v>50</v>
      </c>
      <c r="L8" s="11">
        <f t="shared" si="1"/>
        <v>50</v>
      </c>
      <c r="M8" s="11">
        <f t="shared" si="1"/>
        <v>75</v>
      </c>
      <c r="N8" s="11">
        <f t="shared" si="1"/>
        <v>125</v>
      </c>
      <c r="O8" s="11">
        <f t="shared" si="1"/>
        <v>125</v>
      </c>
      <c r="P8" s="11">
        <f t="shared" si="1"/>
        <v>125</v>
      </c>
      <c r="Q8" s="11">
        <f t="shared" si="1"/>
        <v>125</v>
      </c>
      <c r="R8" s="11">
        <f t="shared" si="1"/>
        <v>125</v>
      </c>
      <c r="S8" s="11">
        <f t="shared" si="1"/>
        <v>125</v>
      </c>
      <c r="T8" s="11">
        <f t="shared" si="1"/>
        <v>125</v>
      </c>
      <c r="U8" s="11">
        <f t="shared" si="1"/>
        <v>125</v>
      </c>
      <c r="V8" s="11">
        <f t="shared" si="1"/>
        <v>125</v>
      </c>
      <c r="W8" s="11">
        <f t="shared" si="1"/>
        <v>125</v>
      </c>
      <c r="X8" s="11">
        <f t="shared" si="1"/>
        <v>125</v>
      </c>
      <c r="Y8" s="11">
        <f t="shared" si="1"/>
        <v>125</v>
      </c>
      <c r="Z8" s="11">
        <f t="shared" si="1"/>
        <v>125</v>
      </c>
      <c r="AA8" s="11">
        <f t="shared" si="1"/>
        <v>125</v>
      </c>
      <c r="AB8" s="11">
        <f t="shared" si="1"/>
        <v>125</v>
      </c>
      <c r="AC8" s="11">
        <f t="shared" si="1"/>
        <v>125</v>
      </c>
      <c r="AD8" s="11">
        <f t="shared" si="1"/>
        <v>125</v>
      </c>
      <c r="AE8" s="11">
        <f t="shared" si="1"/>
        <v>125</v>
      </c>
      <c r="AF8" s="11">
        <f t="shared" si="1"/>
        <v>125</v>
      </c>
      <c r="AG8" s="11">
        <f t="shared" si="1"/>
        <v>125</v>
      </c>
      <c r="AH8" s="11">
        <f t="shared" si="1"/>
        <v>125</v>
      </c>
      <c r="AI8" s="11">
        <f t="shared" si="1"/>
        <v>125</v>
      </c>
      <c r="AJ8" s="11">
        <f t="shared" si="1"/>
        <v>125</v>
      </c>
      <c r="AK8" s="11">
        <f t="shared" si="1"/>
        <v>125</v>
      </c>
      <c r="AL8" s="11">
        <f t="shared" si="1"/>
        <v>125</v>
      </c>
      <c r="AM8" s="11">
        <f t="shared" si="1"/>
        <v>125</v>
      </c>
      <c r="AN8" s="11">
        <f t="shared" si="1"/>
        <v>125</v>
      </c>
      <c r="AO8" s="11">
        <f t="shared" si="1"/>
        <v>125</v>
      </c>
      <c r="AP8" s="11">
        <f t="shared" si="1"/>
        <v>125</v>
      </c>
      <c r="AQ8" s="11">
        <f t="shared" si="1"/>
        <v>125</v>
      </c>
      <c r="AR8" s="11">
        <f t="shared" si="1"/>
        <v>125</v>
      </c>
      <c r="AS8" s="11">
        <f t="shared" si="1"/>
        <v>125</v>
      </c>
      <c r="AT8" s="11">
        <f t="shared" si="1"/>
        <v>125</v>
      </c>
      <c r="AU8" s="11">
        <f t="shared" si="1"/>
        <v>125</v>
      </c>
      <c r="AV8" s="11">
        <f t="shared" si="1"/>
        <v>125</v>
      </c>
      <c r="AW8" s="11">
        <f t="shared" si="1"/>
        <v>125</v>
      </c>
      <c r="AX8" s="11">
        <f t="shared" si="1"/>
        <v>125</v>
      </c>
      <c r="AY8" s="11">
        <f t="shared" si="1"/>
        <v>125</v>
      </c>
      <c r="AZ8" s="11">
        <f t="shared" si="1"/>
        <v>125</v>
      </c>
      <c r="BA8" s="11">
        <f t="shared" si="1"/>
        <v>125</v>
      </c>
      <c r="BB8" s="11">
        <f t="shared" si="1"/>
        <v>125</v>
      </c>
      <c r="BC8" s="11">
        <f t="shared" si="1"/>
        <v>125</v>
      </c>
      <c r="BD8" s="11">
        <f t="shared" si="1"/>
        <v>125</v>
      </c>
    </row>
    <row r="9" spans="1:59" x14ac:dyDescent="0.25">
      <c r="B9" t="s">
        <v>191</v>
      </c>
      <c r="C9" s="8">
        <v>0.05</v>
      </c>
      <c r="D9" s="11">
        <f>D6*$C9</f>
        <v>0</v>
      </c>
      <c r="E9" s="11">
        <f t="shared" ref="E9:BD9" si="2">E6*$C9</f>
        <v>0</v>
      </c>
      <c r="F9" s="11">
        <f t="shared" si="2"/>
        <v>0</v>
      </c>
      <c r="G9" s="11">
        <f t="shared" si="2"/>
        <v>0.1</v>
      </c>
      <c r="H9" s="11">
        <f t="shared" si="2"/>
        <v>0.5</v>
      </c>
      <c r="I9" s="11">
        <f t="shared" si="2"/>
        <v>0.5</v>
      </c>
      <c r="J9" s="11">
        <f t="shared" si="2"/>
        <v>5</v>
      </c>
      <c r="K9" s="11">
        <f t="shared" si="2"/>
        <v>10</v>
      </c>
      <c r="L9" s="11">
        <f t="shared" si="2"/>
        <v>10</v>
      </c>
      <c r="M9" s="11">
        <f t="shared" si="2"/>
        <v>15</v>
      </c>
      <c r="N9" s="11">
        <f t="shared" si="2"/>
        <v>25</v>
      </c>
      <c r="O9" s="11">
        <f t="shared" si="2"/>
        <v>25</v>
      </c>
      <c r="P9" s="11">
        <f t="shared" si="2"/>
        <v>25</v>
      </c>
      <c r="Q9" s="11">
        <f t="shared" si="2"/>
        <v>25</v>
      </c>
      <c r="R9" s="11">
        <f t="shared" si="2"/>
        <v>25</v>
      </c>
      <c r="S9" s="11">
        <f t="shared" si="2"/>
        <v>25</v>
      </c>
      <c r="T9" s="11">
        <f t="shared" si="2"/>
        <v>25</v>
      </c>
      <c r="U9" s="11">
        <f t="shared" si="2"/>
        <v>25</v>
      </c>
      <c r="V9" s="11">
        <f t="shared" si="2"/>
        <v>25</v>
      </c>
      <c r="W9" s="11">
        <f t="shared" si="2"/>
        <v>25</v>
      </c>
      <c r="X9" s="11">
        <f t="shared" si="2"/>
        <v>25</v>
      </c>
      <c r="Y9" s="11">
        <f t="shared" si="2"/>
        <v>25</v>
      </c>
      <c r="Z9" s="11">
        <f t="shared" si="2"/>
        <v>25</v>
      </c>
      <c r="AA9" s="11">
        <f t="shared" si="2"/>
        <v>25</v>
      </c>
      <c r="AB9" s="11">
        <f t="shared" si="2"/>
        <v>25</v>
      </c>
      <c r="AC9" s="11">
        <f t="shared" si="2"/>
        <v>25</v>
      </c>
      <c r="AD9" s="11">
        <f t="shared" si="2"/>
        <v>25</v>
      </c>
      <c r="AE9" s="11">
        <f t="shared" si="2"/>
        <v>25</v>
      </c>
      <c r="AF9" s="11">
        <f t="shared" si="2"/>
        <v>25</v>
      </c>
      <c r="AG9" s="11">
        <f t="shared" si="2"/>
        <v>25</v>
      </c>
      <c r="AH9" s="11">
        <f t="shared" si="2"/>
        <v>25</v>
      </c>
      <c r="AI9" s="11">
        <f t="shared" si="2"/>
        <v>25</v>
      </c>
      <c r="AJ9" s="11">
        <f t="shared" si="2"/>
        <v>25</v>
      </c>
      <c r="AK9" s="11">
        <f t="shared" si="2"/>
        <v>25</v>
      </c>
      <c r="AL9" s="11">
        <f t="shared" si="2"/>
        <v>25</v>
      </c>
      <c r="AM9" s="11">
        <f t="shared" si="2"/>
        <v>25</v>
      </c>
      <c r="AN9" s="11">
        <f t="shared" si="2"/>
        <v>25</v>
      </c>
      <c r="AO9" s="11">
        <f t="shared" si="2"/>
        <v>25</v>
      </c>
      <c r="AP9" s="11">
        <f t="shared" si="2"/>
        <v>25</v>
      </c>
      <c r="AQ9" s="11">
        <f t="shared" si="2"/>
        <v>25</v>
      </c>
      <c r="AR9" s="11">
        <f t="shared" si="2"/>
        <v>25</v>
      </c>
      <c r="AS9" s="11">
        <f t="shared" si="2"/>
        <v>25</v>
      </c>
      <c r="AT9" s="11">
        <f t="shared" si="2"/>
        <v>25</v>
      </c>
      <c r="AU9" s="11">
        <f t="shared" si="2"/>
        <v>25</v>
      </c>
      <c r="AV9" s="11">
        <f t="shared" si="2"/>
        <v>25</v>
      </c>
      <c r="AW9" s="11">
        <f t="shared" si="2"/>
        <v>25</v>
      </c>
      <c r="AX9" s="11">
        <f t="shared" si="2"/>
        <v>25</v>
      </c>
      <c r="AY9" s="11">
        <f t="shared" si="2"/>
        <v>25</v>
      </c>
      <c r="AZ9" s="11">
        <f t="shared" si="2"/>
        <v>25</v>
      </c>
      <c r="BA9" s="11">
        <f t="shared" si="2"/>
        <v>25</v>
      </c>
      <c r="BB9" s="11">
        <f t="shared" si="2"/>
        <v>25</v>
      </c>
      <c r="BC9" s="11">
        <f t="shared" si="2"/>
        <v>25</v>
      </c>
      <c r="BD9" s="11">
        <f t="shared" si="2"/>
        <v>25</v>
      </c>
    </row>
    <row r="10" spans="1:59" x14ac:dyDescent="0.25">
      <c r="B10" t="s">
        <v>192</v>
      </c>
      <c r="C10" s="8">
        <v>0.01</v>
      </c>
      <c r="D10" s="11">
        <f>D6*$C10</f>
        <v>0</v>
      </c>
      <c r="E10" s="11">
        <f t="shared" ref="E10:BD10" si="3">E6*$C10</f>
        <v>0</v>
      </c>
      <c r="F10" s="11">
        <f t="shared" si="3"/>
        <v>0</v>
      </c>
      <c r="G10" s="11">
        <f t="shared" si="3"/>
        <v>0.02</v>
      </c>
      <c r="H10" s="11">
        <f t="shared" si="3"/>
        <v>0.1</v>
      </c>
      <c r="I10" s="11">
        <f t="shared" si="3"/>
        <v>0.1</v>
      </c>
      <c r="J10" s="11">
        <f t="shared" si="3"/>
        <v>1</v>
      </c>
      <c r="K10" s="11">
        <f t="shared" si="3"/>
        <v>2</v>
      </c>
      <c r="L10" s="11">
        <f t="shared" si="3"/>
        <v>2</v>
      </c>
      <c r="M10" s="11">
        <f t="shared" si="3"/>
        <v>3</v>
      </c>
      <c r="N10" s="11">
        <f t="shared" si="3"/>
        <v>5</v>
      </c>
      <c r="O10" s="11">
        <f t="shared" si="3"/>
        <v>5</v>
      </c>
      <c r="P10" s="11">
        <f t="shared" si="3"/>
        <v>5</v>
      </c>
      <c r="Q10" s="11">
        <f t="shared" si="3"/>
        <v>5</v>
      </c>
      <c r="R10" s="11">
        <f t="shared" si="3"/>
        <v>5</v>
      </c>
      <c r="S10" s="11">
        <f t="shared" si="3"/>
        <v>5</v>
      </c>
      <c r="T10" s="11">
        <f t="shared" si="3"/>
        <v>5</v>
      </c>
      <c r="U10" s="11">
        <f t="shared" si="3"/>
        <v>5</v>
      </c>
      <c r="V10" s="11">
        <f t="shared" si="3"/>
        <v>5</v>
      </c>
      <c r="W10" s="11">
        <f t="shared" si="3"/>
        <v>5</v>
      </c>
      <c r="X10" s="11">
        <f t="shared" si="3"/>
        <v>5</v>
      </c>
      <c r="Y10" s="11">
        <f t="shared" si="3"/>
        <v>5</v>
      </c>
      <c r="Z10" s="11">
        <f t="shared" si="3"/>
        <v>5</v>
      </c>
      <c r="AA10" s="11">
        <f t="shared" si="3"/>
        <v>5</v>
      </c>
      <c r="AB10" s="11">
        <f t="shared" si="3"/>
        <v>5</v>
      </c>
      <c r="AC10" s="11">
        <f t="shared" si="3"/>
        <v>5</v>
      </c>
      <c r="AD10" s="11">
        <f t="shared" si="3"/>
        <v>5</v>
      </c>
      <c r="AE10" s="11">
        <f t="shared" si="3"/>
        <v>5</v>
      </c>
      <c r="AF10" s="11">
        <f t="shared" si="3"/>
        <v>5</v>
      </c>
      <c r="AG10" s="11">
        <f t="shared" si="3"/>
        <v>5</v>
      </c>
      <c r="AH10" s="11">
        <f t="shared" si="3"/>
        <v>5</v>
      </c>
      <c r="AI10" s="11">
        <f t="shared" si="3"/>
        <v>5</v>
      </c>
      <c r="AJ10" s="11">
        <f t="shared" si="3"/>
        <v>5</v>
      </c>
      <c r="AK10" s="11">
        <f t="shared" si="3"/>
        <v>5</v>
      </c>
      <c r="AL10" s="11">
        <f t="shared" si="3"/>
        <v>5</v>
      </c>
      <c r="AM10" s="11">
        <f t="shared" si="3"/>
        <v>5</v>
      </c>
      <c r="AN10" s="11">
        <f t="shared" si="3"/>
        <v>5</v>
      </c>
      <c r="AO10" s="11">
        <f t="shared" si="3"/>
        <v>5</v>
      </c>
      <c r="AP10" s="11">
        <f t="shared" si="3"/>
        <v>5</v>
      </c>
      <c r="AQ10" s="11">
        <f t="shared" si="3"/>
        <v>5</v>
      </c>
      <c r="AR10" s="11">
        <f t="shared" si="3"/>
        <v>5</v>
      </c>
      <c r="AS10" s="11">
        <f t="shared" si="3"/>
        <v>5</v>
      </c>
      <c r="AT10" s="11">
        <f t="shared" si="3"/>
        <v>5</v>
      </c>
      <c r="AU10" s="11">
        <f t="shared" si="3"/>
        <v>5</v>
      </c>
      <c r="AV10" s="11">
        <f t="shared" si="3"/>
        <v>5</v>
      </c>
      <c r="AW10" s="11">
        <f t="shared" si="3"/>
        <v>5</v>
      </c>
      <c r="AX10" s="11">
        <f t="shared" si="3"/>
        <v>5</v>
      </c>
      <c r="AY10" s="11">
        <f t="shared" si="3"/>
        <v>5</v>
      </c>
      <c r="AZ10" s="11">
        <f t="shared" si="3"/>
        <v>5</v>
      </c>
      <c r="BA10" s="11">
        <f t="shared" si="3"/>
        <v>5</v>
      </c>
      <c r="BB10" s="11">
        <f t="shared" si="3"/>
        <v>5</v>
      </c>
      <c r="BC10" s="11">
        <f t="shared" si="3"/>
        <v>5</v>
      </c>
      <c r="BD10" s="11">
        <f t="shared" si="3"/>
        <v>5</v>
      </c>
    </row>
    <row r="11" spans="1:59" x14ac:dyDescent="0.25"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9" x14ac:dyDescent="0.25">
      <c r="A12" s="14" t="s">
        <v>166</v>
      </c>
      <c r="C12" s="8">
        <v>0.95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9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9" x14ac:dyDescent="0.25">
      <c r="A14" s="14" t="s">
        <v>173</v>
      </c>
      <c r="D14" s="11">
        <f t="shared" ref="D14:BC14" si="4">SUM(D15:D18)</f>
        <v>0</v>
      </c>
      <c r="E14" s="11">
        <f t="shared" si="4"/>
        <v>0</v>
      </c>
      <c r="F14" s="11">
        <f t="shared" si="4"/>
        <v>0</v>
      </c>
      <c r="G14" s="11">
        <f t="shared" si="4"/>
        <v>0</v>
      </c>
      <c r="H14" s="11">
        <f t="shared" si="4"/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1.9</v>
      </c>
      <c r="T14" s="11">
        <f t="shared" si="4"/>
        <v>9.5</v>
      </c>
      <c r="U14" s="11">
        <f t="shared" si="4"/>
        <v>9.5</v>
      </c>
      <c r="V14" s="11">
        <f t="shared" si="4"/>
        <v>95</v>
      </c>
      <c r="W14" s="11">
        <f t="shared" si="4"/>
        <v>190</v>
      </c>
      <c r="X14" s="11">
        <f t="shared" si="4"/>
        <v>190</v>
      </c>
      <c r="Y14" s="11">
        <f t="shared" si="4"/>
        <v>285</v>
      </c>
      <c r="Z14" s="11">
        <f t="shared" si="4"/>
        <v>475</v>
      </c>
      <c r="AA14" s="11">
        <f t="shared" si="4"/>
        <v>475</v>
      </c>
      <c r="AB14" s="11">
        <f t="shared" si="4"/>
        <v>475</v>
      </c>
      <c r="AC14" s="11">
        <f t="shared" si="4"/>
        <v>475</v>
      </c>
      <c r="AD14" s="11">
        <f t="shared" si="4"/>
        <v>475</v>
      </c>
      <c r="AE14" s="11">
        <f t="shared" si="4"/>
        <v>1.8049999999999997</v>
      </c>
      <c r="AF14" s="11">
        <f t="shared" si="4"/>
        <v>9.0249999999999986</v>
      </c>
      <c r="AG14" s="11">
        <f t="shared" si="4"/>
        <v>9.0249999999999986</v>
      </c>
      <c r="AH14" s="11">
        <f t="shared" si="4"/>
        <v>90.25</v>
      </c>
      <c r="AI14" s="11">
        <f t="shared" si="4"/>
        <v>180.5</v>
      </c>
      <c r="AJ14" s="11">
        <f t="shared" si="4"/>
        <v>180.5</v>
      </c>
      <c r="AK14" s="11">
        <f t="shared" si="4"/>
        <v>270.74999999999994</v>
      </c>
      <c r="AL14" s="11">
        <f t="shared" si="4"/>
        <v>451.25</v>
      </c>
      <c r="AM14" s="11">
        <f t="shared" si="4"/>
        <v>451.25</v>
      </c>
      <c r="AN14" s="11">
        <f t="shared" si="4"/>
        <v>451.25</v>
      </c>
      <c r="AO14" s="11">
        <f t="shared" si="4"/>
        <v>451.25</v>
      </c>
      <c r="AP14" s="11">
        <f t="shared" si="4"/>
        <v>451.25</v>
      </c>
      <c r="AQ14" s="11">
        <f t="shared" si="4"/>
        <v>1.71475</v>
      </c>
      <c r="AR14" s="11">
        <f t="shared" si="4"/>
        <v>8.5737499999999986</v>
      </c>
      <c r="AS14" s="11">
        <f t="shared" si="4"/>
        <v>8.5737499999999986</v>
      </c>
      <c r="AT14" s="11">
        <f t="shared" si="4"/>
        <v>85.737499999999997</v>
      </c>
      <c r="AU14" s="11">
        <f t="shared" si="4"/>
        <v>171.47499999999999</v>
      </c>
      <c r="AV14" s="11">
        <f t="shared" si="4"/>
        <v>171.47499999999999</v>
      </c>
      <c r="AW14" s="11">
        <f t="shared" si="4"/>
        <v>257.21249999999992</v>
      </c>
      <c r="AX14" s="11">
        <f t="shared" si="4"/>
        <v>428.6875</v>
      </c>
      <c r="AY14" s="11">
        <f t="shared" si="4"/>
        <v>428.6875</v>
      </c>
      <c r="AZ14" s="11">
        <f t="shared" si="4"/>
        <v>428.6875</v>
      </c>
      <c r="BA14" s="11">
        <f t="shared" si="4"/>
        <v>428.6875</v>
      </c>
      <c r="BB14" s="11">
        <f t="shared" si="4"/>
        <v>428.6875</v>
      </c>
      <c r="BC14" s="11">
        <f t="shared" si="4"/>
        <v>1.6290125</v>
      </c>
      <c r="BD14" s="11">
        <f>SUM(BD15:BD18)</f>
        <v>8.1450624999999999</v>
      </c>
    </row>
    <row r="15" spans="1:59" x14ac:dyDescent="0.25">
      <c r="B15" t="s">
        <v>189</v>
      </c>
      <c r="C15" s="8">
        <f>C7</f>
        <v>0.69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>
        <f>G6*$C15*$C12</f>
        <v>1.3109999999999999</v>
      </c>
      <c r="T15" s="11">
        <f t="shared" ref="T15" si="5">H6*$C15*$C12</f>
        <v>6.5549999999999988</v>
      </c>
      <c r="U15" s="11">
        <f t="shared" ref="U15" si="6">I6*$C15*$C12</f>
        <v>6.5549999999999988</v>
      </c>
      <c r="V15" s="11">
        <f t="shared" ref="V15" si="7">J6*$C15*$C12</f>
        <v>65.55</v>
      </c>
      <c r="W15" s="11">
        <f t="shared" ref="W15" si="8">K6*$C15*$C12</f>
        <v>131.1</v>
      </c>
      <c r="X15" s="11">
        <f t="shared" ref="X15" si="9">L6*$C15*$C12</f>
        <v>131.1</v>
      </c>
      <c r="Y15" s="11">
        <f t="shared" ref="Y15" si="10">M6*$C15*$C12</f>
        <v>196.64999999999998</v>
      </c>
      <c r="Z15" s="11">
        <f t="shared" ref="Z15" si="11">N6*$C15*$C12</f>
        <v>327.75</v>
      </c>
      <c r="AA15" s="11">
        <f t="shared" ref="AA15" si="12">O6*$C15*$C12</f>
        <v>327.75</v>
      </c>
      <c r="AB15" s="11">
        <f t="shared" ref="AB15" si="13">P6*$C15*$C12</f>
        <v>327.75</v>
      </c>
      <c r="AC15" s="11">
        <f t="shared" ref="AC15" si="14">Q6*$C15*$C12</f>
        <v>327.75</v>
      </c>
      <c r="AD15" s="11">
        <f t="shared" ref="AD15" si="15">R6*$C15*$C12</f>
        <v>327.75</v>
      </c>
      <c r="AE15" s="11">
        <f>S15*$C12</f>
        <v>1.2454499999999999</v>
      </c>
      <c r="AF15" s="11">
        <f t="shared" ref="AF15" si="16">T15*$C12</f>
        <v>6.2272499999999988</v>
      </c>
      <c r="AG15" s="11">
        <f t="shared" ref="AG15" si="17">U15*$C12</f>
        <v>6.2272499999999988</v>
      </c>
      <c r="AH15" s="11">
        <f t="shared" ref="AH15" si="18">V15*$C12</f>
        <v>62.272499999999994</v>
      </c>
      <c r="AI15" s="11">
        <f t="shared" ref="AI15" si="19">W15*$C12</f>
        <v>124.54499999999999</v>
      </c>
      <c r="AJ15" s="11">
        <f t="shared" ref="AJ15" si="20">X15*$C12</f>
        <v>124.54499999999999</v>
      </c>
      <c r="AK15" s="11">
        <f t="shared" ref="AK15" si="21">Y15*$C12</f>
        <v>186.81749999999997</v>
      </c>
      <c r="AL15" s="11">
        <f t="shared" ref="AL15" si="22">Z15*$C12</f>
        <v>311.36250000000001</v>
      </c>
      <c r="AM15" s="11">
        <f t="shared" ref="AM15" si="23">AA15*$C12</f>
        <v>311.36250000000001</v>
      </c>
      <c r="AN15" s="11">
        <f t="shared" ref="AN15" si="24">AB15*$C12</f>
        <v>311.36250000000001</v>
      </c>
      <c r="AO15" s="11">
        <f t="shared" ref="AO15" si="25">AC15*$C12</f>
        <v>311.36250000000001</v>
      </c>
      <c r="AP15" s="11">
        <f t="shared" ref="AP15" si="26">AD15*$C12</f>
        <v>311.36250000000001</v>
      </c>
      <c r="AQ15" s="11">
        <f t="shared" ref="AQ15" si="27">AE15*$C12</f>
        <v>1.1831775</v>
      </c>
      <c r="AR15" s="11">
        <f t="shared" ref="AR15" si="28">AF15*$C12</f>
        <v>5.9158874999999984</v>
      </c>
      <c r="AS15" s="11">
        <f t="shared" ref="AS15" si="29">AG15*$C12</f>
        <v>5.9158874999999984</v>
      </c>
      <c r="AT15" s="11">
        <f t="shared" ref="AT15" si="30">AH15*$C12</f>
        <v>59.158874999999995</v>
      </c>
      <c r="AU15" s="11">
        <f t="shared" ref="AU15" si="31">AI15*$C12</f>
        <v>118.31774999999999</v>
      </c>
      <c r="AV15" s="11">
        <f t="shared" ref="AV15" si="32">AJ15*$C12</f>
        <v>118.31774999999999</v>
      </c>
      <c r="AW15" s="11">
        <f t="shared" ref="AW15" si="33">AK15*$C12</f>
        <v>177.47662499999996</v>
      </c>
      <c r="AX15" s="11">
        <f t="shared" ref="AX15" si="34">AL15*$C12</f>
        <v>295.794375</v>
      </c>
      <c r="AY15" s="11">
        <f t="shared" ref="AY15" si="35">AM15*$C12</f>
        <v>295.794375</v>
      </c>
      <c r="AZ15" s="11">
        <f t="shared" ref="AZ15" si="36">AN15*$C12</f>
        <v>295.794375</v>
      </c>
      <c r="BA15" s="11">
        <f t="shared" ref="BA15" si="37">AO15*$C12</f>
        <v>295.794375</v>
      </c>
      <c r="BB15" s="11">
        <f t="shared" ref="BB15" si="38">AP15*$C12</f>
        <v>295.794375</v>
      </c>
      <c r="BC15" s="11">
        <f t="shared" ref="BC15" si="39">AQ15*$C12</f>
        <v>1.1240186249999999</v>
      </c>
      <c r="BD15" s="11">
        <f t="shared" ref="BD15" si="40">AR15*$C12</f>
        <v>5.6200931249999986</v>
      </c>
      <c r="BE15" s="11"/>
      <c r="BF15" s="11"/>
      <c r="BG15" s="11"/>
    </row>
    <row r="16" spans="1:59" x14ac:dyDescent="0.25">
      <c r="B16" t="s">
        <v>190</v>
      </c>
      <c r="C16" s="8">
        <f t="shared" ref="C16:C18" si="41">C8</f>
        <v>0.25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>
        <f>G6*$C16*$C12</f>
        <v>0.47499999999999998</v>
      </c>
      <c r="T16" s="11">
        <f t="shared" ref="T16" si="42">H6*$C16*$C12</f>
        <v>2.375</v>
      </c>
      <c r="U16" s="11">
        <f t="shared" ref="U16" si="43">I6*$C16*$C12</f>
        <v>2.375</v>
      </c>
      <c r="V16" s="11">
        <f t="shared" ref="V16" si="44">J6*$C16*$C12</f>
        <v>23.75</v>
      </c>
      <c r="W16" s="11">
        <f t="shared" ref="W16" si="45">K6*$C16*$C12</f>
        <v>47.5</v>
      </c>
      <c r="X16" s="11">
        <f t="shared" ref="X16" si="46">L6*$C16*$C12</f>
        <v>47.5</v>
      </c>
      <c r="Y16" s="11">
        <f t="shared" ref="Y16" si="47">M6*$C16*$C12</f>
        <v>71.25</v>
      </c>
      <c r="Z16" s="11">
        <f t="shared" ref="Z16" si="48">N6*$C16*$C12</f>
        <v>118.75</v>
      </c>
      <c r="AA16" s="11">
        <f t="shared" ref="AA16" si="49">O6*$C16*$C12</f>
        <v>118.75</v>
      </c>
      <c r="AB16" s="11">
        <f t="shared" ref="AB16" si="50">P6*$C16*$C12</f>
        <v>118.75</v>
      </c>
      <c r="AC16" s="11">
        <f t="shared" ref="AC16" si="51">Q6*$C16*$C12</f>
        <v>118.75</v>
      </c>
      <c r="AD16" s="11">
        <f t="shared" ref="AD16" si="52">R6*$C16*$C12</f>
        <v>118.75</v>
      </c>
      <c r="AE16" s="11">
        <f>S16*$C12</f>
        <v>0.45124999999999998</v>
      </c>
      <c r="AF16" s="11">
        <f t="shared" ref="AF16" si="53">T16*$C12</f>
        <v>2.2562500000000001</v>
      </c>
      <c r="AG16" s="11">
        <f t="shared" ref="AG16" si="54">U16*$C12</f>
        <v>2.2562500000000001</v>
      </c>
      <c r="AH16" s="11">
        <f t="shared" ref="AH16" si="55">V16*$C12</f>
        <v>22.5625</v>
      </c>
      <c r="AI16" s="11">
        <f t="shared" ref="AI16" si="56">W16*$C12</f>
        <v>45.125</v>
      </c>
      <c r="AJ16" s="11">
        <f t="shared" ref="AJ16" si="57">X16*$C12</f>
        <v>45.125</v>
      </c>
      <c r="AK16" s="11">
        <f t="shared" ref="AK16" si="58">Y16*$C12</f>
        <v>67.6875</v>
      </c>
      <c r="AL16" s="11">
        <f t="shared" ref="AL16" si="59">Z16*$C12</f>
        <v>112.8125</v>
      </c>
      <c r="AM16" s="11">
        <f t="shared" ref="AM16" si="60">AA16*$C12</f>
        <v>112.8125</v>
      </c>
      <c r="AN16" s="11">
        <f t="shared" ref="AN16" si="61">AB16*$C12</f>
        <v>112.8125</v>
      </c>
      <c r="AO16" s="11">
        <f t="shared" ref="AO16" si="62">AC16*$C12</f>
        <v>112.8125</v>
      </c>
      <c r="AP16" s="11">
        <f t="shared" ref="AP16" si="63">AD16*$C12</f>
        <v>112.8125</v>
      </c>
      <c r="AQ16" s="11">
        <f t="shared" ref="AQ16" si="64">AE16*$C12</f>
        <v>0.42868749999999994</v>
      </c>
      <c r="AR16" s="11">
        <f t="shared" ref="AR16" si="65">AF16*$C12</f>
        <v>2.1434375000000001</v>
      </c>
      <c r="AS16" s="11">
        <f t="shared" ref="AS16" si="66">AG16*$C12</f>
        <v>2.1434375000000001</v>
      </c>
      <c r="AT16" s="11">
        <f t="shared" ref="AT16" si="67">AH16*$C12</f>
        <v>21.434374999999999</v>
      </c>
      <c r="AU16" s="11">
        <f t="shared" ref="AU16" si="68">AI16*$C12</f>
        <v>42.868749999999999</v>
      </c>
      <c r="AV16" s="11">
        <f t="shared" ref="AV16" si="69">AJ16*$C12</f>
        <v>42.868749999999999</v>
      </c>
      <c r="AW16" s="11">
        <f t="shared" ref="AW16" si="70">AK16*$C12</f>
        <v>64.303124999999994</v>
      </c>
      <c r="AX16" s="11">
        <f t="shared" ref="AX16" si="71">AL16*$C12</f>
        <v>107.171875</v>
      </c>
      <c r="AY16" s="11">
        <f t="shared" ref="AY16" si="72">AM16*$C12</f>
        <v>107.171875</v>
      </c>
      <c r="AZ16" s="11">
        <f t="shared" ref="AZ16" si="73">AN16*$C12</f>
        <v>107.171875</v>
      </c>
      <c r="BA16" s="11">
        <f t="shared" ref="BA16" si="74">AO16*$C12</f>
        <v>107.171875</v>
      </c>
      <c r="BB16" s="11">
        <f t="shared" ref="BB16" si="75">AP16*$C12</f>
        <v>107.171875</v>
      </c>
      <c r="BC16" s="11">
        <f t="shared" ref="BC16" si="76">AQ16*$C12</f>
        <v>0.40725312499999994</v>
      </c>
      <c r="BD16" s="11">
        <f t="shared" ref="BD16" si="77">AR16*$C12</f>
        <v>2.036265625</v>
      </c>
      <c r="BE16" s="11"/>
      <c r="BF16" s="11"/>
      <c r="BG16" s="11"/>
    </row>
    <row r="17" spans="1:59" x14ac:dyDescent="0.25">
      <c r="B17" t="s">
        <v>191</v>
      </c>
      <c r="C17" s="8">
        <f t="shared" si="41"/>
        <v>0.05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f>G6*$C17*$C12</f>
        <v>9.5000000000000001E-2</v>
      </c>
      <c r="T17" s="11">
        <f t="shared" ref="T17" si="78">H6*$C17*$C12</f>
        <v>0.47499999999999998</v>
      </c>
      <c r="U17" s="11">
        <f t="shared" ref="U17" si="79">I6*$C17*$C12</f>
        <v>0.47499999999999998</v>
      </c>
      <c r="V17" s="11">
        <f t="shared" ref="V17" si="80">J6*$C17*$C12</f>
        <v>4.75</v>
      </c>
      <c r="W17" s="11">
        <f t="shared" ref="W17" si="81">K6*$C17*$C12</f>
        <v>9.5</v>
      </c>
      <c r="X17" s="11">
        <f t="shared" ref="X17" si="82">L6*$C17*$C12</f>
        <v>9.5</v>
      </c>
      <c r="Y17" s="11">
        <f t="shared" ref="Y17" si="83">M6*$C17*$C12</f>
        <v>14.25</v>
      </c>
      <c r="Z17" s="11">
        <f t="shared" ref="Z17" si="84">N6*$C17*$C12</f>
        <v>23.75</v>
      </c>
      <c r="AA17" s="11">
        <f t="shared" ref="AA17" si="85">O6*$C17*$C12</f>
        <v>23.75</v>
      </c>
      <c r="AB17" s="11">
        <f t="shared" ref="AB17" si="86">P6*$C17*$C12</f>
        <v>23.75</v>
      </c>
      <c r="AC17" s="11">
        <f t="shared" ref="AC17" si="87">Q6*$C17*$C12</f>
        <v>23.75</v>
      </c>
      <c r="AD17" s="11">
        <f t="shared" ref="AD17" si="88">R6*$C17*$C12</f>
        <v>23.75</v>
      </c>
      <c r="AE17" s="11">
        <f>S17*$C12</f>
        <v>9.0249999999999997E-2</v>
      </c>
      <c r="AF17" s="11">
        <f t="shared" ref="AF17" si="89">T17*$C12</f>
        <v>0.45124999999999998</v>
      </c>
      <c r="AG17" s="11">
        <f t="shared" ref="AG17" si="90">U17*$C12</f>
        <v>0.45124999999999998</v>
      </c>
      <c r="AH17" s="11">
        <f t="shared" ref="AH17" si="91">V17*$C12</f>
        <v>4.5125000000000002</v>
      </c>
      <c r="AI17" s="11">
        <f t="shared" ref="AI17" si="92">W17*$C12</f>
        <v>9.0250000000000004</v>
      </c>
      <c r="AJ17" s="11">
        <f t="shared" ref="AJ17" si="93">X17*$C12</f>
        <v>9.0250000000000004</v>
      </c>
      <c r="AK17" s="11">
        <f t="shared" ref="AK17" si="94">Y17*$C12</f>
        <v>13.5375</v>
      </c>
      <c r="AL17" s="11">
        <f t="shared" ref="AL17" si="95">Z17*$C12</f>
        <v>22.5625</v>
      </c>
      <c r="AM17" s="11">
        <f t="shared" ref="AM17" si="96">AA17*$C12</f>
        <v>22.5625</v>
      </c>
      <c r="AN17" s="11">
        <f t="shared" ref="AN17" si="97">AB17*$C12</f>
        <v>22.5625</v>
      </c>
      <c r="AO17" s="11">
        <f t="shared" ref="AO17" si="98">AC17*$C12</f>
        <v>22.5625</v>
      </c>
      <c r="AP17" s="11">
        <f t="shared" ref="AP17" si="99">AD17*$C12</f>
        <v>22.5625</v>
      </c>
      <c r="AQ17" s="11">
        <f t="shared" ref="AQ17" si="100">AE17*$C12</f>
        <v>8.5737499999999994E-2</v>
      </c>
      <c r="AR17" s="11">
        <f t="shared" ref="AR17" si="101">AF17*$C12</f>
        <v>0.42868749999999994</v>
      </c>
      <c r="AS17" s="11">
        <f t="shared" ref="AS17" si="102">AG17*$C12</f>
        <v>0.42868749999999994</v>
      </c>
      <c r="AT17" s="11">
        <f t="shared" ref="AT17" si="103">AH17*$C12</f>
        <v>4.2868750000000002</v>
      </c>
      <c r="AU17" s="11">
        <f t="shared" ref="AU17" si="104">AI17*$C12</f>
        <v>8.5737500000000004</v>
      </c>
      <c r="AV17" s="11">
        <f t="shared" ref="AV17" si="105">AJ17*$C12</f>
        <v>8.5737500000000004</v>
      </c>
      <c r="AW17" s="11">
        <f t="shared" ref="AW17" si="106">AK17*$C12</f>
        <v>12.860624999999999</v>
      </c>
      <c r="AX17" s="11">
        <f t="shared" ref="AX17" si="107">AL17*$C12</f>
        <v>21.434374999999999</v>
      </c>
      <c r="AY17" s="11">
        <f t="shared" ref="AY17" si="108">AM17*$C12</f>
        <v>21.434374999999999</v>
      </c>
      <c r="AZ17" s="11">
        <f t="shared" ref="AZ17" si="109">AN17*$C12</f>
        <v>21.434374999999999</v>
      </c>
      <c r="BA17" s="11">
        <f t="shared" ref="BA17" si="110">AO17*$C12</f>
        <v>21.434374999999999</v>
      </c>
      <c r="BB17" s="11">
        <f t="shared" ref="BB17" si="111">AP17*$C12</f>
        <v>21.434374999999999</v>
      </c>
      <c r="BC17" s="11">
        <f t="shared" ref="BC17" si="112">AQ17*$C12</f>
        <v>8.1450624999999985E-2</v>
      </c>
      <c r="BD17" s="11">
        <f t="shared" ref="BD17" si="113">AR17*$C12</f>
        <v>0.40725312499999994</v>
      </c>
      <c r="BE17" s="11"/>
      <c r="BF17" s="11"/>
      <c r="BG17" s="11"/>
    </row>
    <row r="18" spans="1:59" x14ac:dyDescent="0.25">
      <c r="B18" t="s">
        <v>192</v>
      </c>
      <c r="C18" s="8">
        <f t="shared" si="41"/>
        <v>0.01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f>G6*$C18*$C12</f>
        <v>1.9E-2</v>
      </c>
      <c r="T18" s="11">
        <f t="shared" ref="T18" si="114">H6*$C18*$C12</f>
        <v>9.5000000000000001E-2</v>
      </c>
      <c r="U18" s="11">
        <f t="shared" ref="U18" si="115">I6*$C18*$C12</f>
        <v>9.5000000000000001E-2</v>
      </c>
      <c r="V18" s="11">
        <f t="shared" ref="V18" si="116">J6*$C18*$C12</f>
        <v>0.95</v>
      </c>
      <c r="W18" s="11">
        <f t="shared" ref="W18" si="117">K6*$C18*$C12</f>
        <v>1.9</v>
      </c>
      <c r="X18" s="11">
        <f t="shared" ref="X18" si="118">L6*$C18*$C12</f>
        <v>1.9</v>
      </c>
      <c r="Y18" s="11">
        <f t="shared" ref="Y18" si="119">M6*$C18*$C12</f>
        <v>2.8499999999999996</v>
      </c>
      <c r="Z18" s="11">
        <f t="shared" ref="Z18" si="120">N6*$C18*$C12</f>
        <v>4.75</v>
      </c>
      <c r="AA18" s="11">
        <f t="shared" ref="AA18" si="121">O6*$C18*$C12</f>
        <v>4.75</v>
      </c>
      <c r="AB18" s="11">
        <f t="shared" ref="AB18" si="122">P6*$C18*$C12</f>
        <v>4.75</v>
      </c>
      <c r="AC18" s="11">
        <f t="shared" ref="AC18" si="123">Q6*$C18*$C12</f>
        <v>4.75</v>
      </c>
      <c r="AD18" s="11">
        <f t="shared" ref="AD18" si="124">R6*$C18*$C12</f>
        <v>4.75</v>
      </c>
      <c r="AE18" s="11">
        <f>S18*$C12</f>
        <v>1.805E-2</v>
      </c>
      <c r="AF18" s="11">
        <f t="shared" ref="AF18" si="125">T18*$C12</f>
        <v>9.0249999999999997E-2</v>
      </c>
      <c r="AG18" s="11">
        <f t="shared" ref="AG18" si="126">U18*$C12</f>
        <v>9.0249999999999997E-2</v>
      </c>
      <c r="AH18" s="11">
        <f t="shared" ref="AH18" si="127">V18*$C12</f>
        <v>0.90249999999999997</v>
      </c>
      <c r="AI18" s="11">
        <f t="shared" ref="AI18" si="128">W18*$C12</f>
        <v>1.8049999999999999</v>
      </c>
      <c r="AJ18" s="11">
        <f t="shared" ref="AJ18" si="129">X18*$C12</f>
        <v>1.8049999999999999</v>
      </c>
      <c r="AK18" s="11">
        <f t="shared" ref="AK18" si="130">Y18*$C12</f>
        <v>2.7074999999999996</v>
      </c>
      <c r="AL18" s="11">
        <f t="shared" ref="AL18" si="131">Z18*$C12</f>
        <v>4.5125000000000002</v>
      </c>
      <c r="AM18" s="11">
        <f t="shared" ref="AM18" si="132">AA18*$C12</f>
        <v>4.5125000000000002</v>
      </c>
      <c r="AN18" s="11">
        <f t="shared" ref="AN18" si="133">AB18*$C12</f>
        <v>4.5125000000000002</v>
      </c>
      <c r="AO18" s="11">
        <f t="shared" ref="AO18" si="134">AC18*$C12</f>
        <v>4.5125000000000002</v>
      </c>
      <c r="AP18" s="11">
        <f t="shared" ref="AP18" si="135">AD18*$C12</f>
        <v>4.5125000000000002</v>
      </c>
      <c r="AQ18" s="11">
        <f t="shared" ref="AQ18" si="136">AE18*$C12</f>
        <v>1.71475E-2</v>
      </c>
      <c r="AR18" s="11">
        <f t="shared" ref="AR18" si="137">AF18*$C12</f>
        <v>8.5737499999999994E-2</v>
      </c>
      <c r="AS18" s="11">
        <f t="shared" ref="AS18" si="138">AG18*$C12</f>
        <v>8.5737499999999994E-2</v>
      </c>
      <c r="AT18" s="11">
        <f t="shared" ref="AT18" si="139">AH18*$C12</f>
        <v>0.85737499999999989</v>
      </c>
      <c r="AU18" s="11">
        <f t="shared" ref="AU18" si="140">AI18*$C12</f>
        <v>1.7147499999999998</v>
      </c>
      <c r="AV18" s="11">
        <f t="shared" ref="AV18" si="141">AJ18*$C12</f>
        <v>1.7147499999999998</v>
      </c>
      <c r="AW18" s="11">
        <f t="shared" ref="AW18" si="142">AK18*$C12</f>
        <v>2.5721249999999993</v>
      </c>
      <c r="AX18" s="11">
        <f t="shared" ref="AX18" si="143">AL18*$C12</f>
        <v>4.2868750000000002</v>
      </c>
      <c r="AY18" s="11">
        <f t="shared" ref="AY18" si="144">AM18*$C12</f>
        <v>4.2868750000000002</v>
      </c>
      <c r="AZ18" s="11">
        <f t="shared" ref="AZ18" si="145">AN18*$C12</f>
        <v>4.2868750000000002</v>
      </c>
      <c r="BA18" s="11">
        <f t="shared" ref="BA18" si="146">AO18*$C12</f>
        <v>4.2868750000000002</v>
      </c>
      <c r="BB18" s="11">
        <f t="shared" ref="BB18" si="147">AP18*$C12</f>
        <v>4.2868750000000002</v>
      </c>
      <c r="BC18" s="11">
        <f t="shared" ref="BC18" si="148">AQ18*$C12</f>
        <v>1.6290124999999999E-2</v>
      </c>
      <c r="BD18" s="11">
        <f t="shared" ref="BD18" si="149">AR18*$C12</f>
        <v>8.1450624999999985E-2</v>
      </c>
      <c r="BE18" s="11"/>
      <c r="BF18" s="11"/>
      <c r="BG18" s="11"/>
    </row>
    <row r="19" spans="1:59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9" x14ac:dyDescent="0.25">
      <c r="A20" s="14" t="s">
        <v>174</v>
      </c>
      <c r="D20" s="11">
        <f t="shared" ref="D20" si="150">SUM(D21:D24)</f>
        <v>0</v>
      </c>
      <c r="E20" s="11">
        <f t="shared" ref="E20:AD20" si="151">SUM(E21:E24)</f>
        <v>0</v>
      </c>
      <c r="F20" s="11">
        <f t="shared" si="151"/>
        <v>0</v>
      </c>
      <c r="G20" s="11">
        <f t="shared" si="151"/>
        <v>0</v>
      </c>
      <c r="H20" s="11">
        <f t="shared" si="151"/>
        <v>0</v>
      </c>
      <c r="I20" s="11">
        <f t="shared" si="151"/>
        <v>0</v>
      </c>
      <c r="J20" s="11">
        <f t="shared" si="151"/>
        <v>0</v>
      </c>
      <c r="K20" s="11">
        <f t="shared" si="151"/>
        <v>0</v>
      </c>
      <c r="L20" s="11">
        <f t="shared" si="151"/>
        <v>0</v>
      </c>
      <c r="M20" s="11">
        <f t="shared" si="151"/>
        <v>0</v>
      </c>
      <c r="N20" s="11">
        <f t="shared" si="151"/>
        <v>0</v>
      </c>
      <c r="O20" s="11">
        <f t="shared" si="151"/>
        <v>0</v>
      </c>
      <c r="P20" s="11">
        <f t="shared" si="151"/>
        <v>0</v>
      </c>
      <c r="Q20" s="11">
        <f t="shared" si="151"/>
        <v>0</v>
      </c>
      <c r="R20" s="11">
        <f t="shared" si="151"/>
        <v>0</v>
      </c>
      <c r="S20" s="11">
        <f t="shared" si="151"/>
        <v>0</v>
      </c>
      <c r="T20" s="11">
        <f t="shared" si="151"/>
        <v>0</v>
      </c>
      <c r="U20" s="11">
        <f t="shared" si="151"/>
        <v>0</v>
      </c>
      <c r="V20" s="11">
        <f t="shared" si="151"/>
        <v>0</v>
      </c>
      <c r="W20" s="11">
        <f t="shared" si="151"/>
        <v>0</v>
      </c>
      <c r="X20" s="11">
        <f t="shared" si="151"/>
        <v>0</v>
      </c>
      <c r="Y20" s="11">
        <f t="shared" si="151"/>
        <v>0</v>
      </c>
      <c r="Z20" s="11">
        <f t="shared" si="151"/>
        <v>0</v>
      </c>
      <c r="AA20" s="11">
        <f t="shared" si="151"/>
        <v>0</v>
      </c>
      <c r="AB20" s="11">
        <f t="shared" si="151"/>
        <v>0</v>
      </c>
      <c r="AC20" s="11">
        <f t="shared" si="151"/>
        <v>0</v>
      </c>
      <c r="AD20" s="11">
        <f t="shared" si="151"/>
        <v>0</v>
      </c>
      <c r="AE20" s="11">
        <f t="shared" ref="AE20:BD20" si="152">SUM(AE21:AE24)</f>
        <v>475</v>
      </c>
      <c r="AF20" s="11">
        <f t="shared" si="152"/>
        <v>475</v>
      </c>
      <c r="AG20" s="11">
        <f t="shared" si="152"/>
        <v>475</v>
      </c>
      <c r="AH20" s="11">
        <f t="shared" si="152"/>
        <v>475</v>
      </c>
      <c r="AI20" s="11">
        <f t="shared" si="152"/>
        <v>475</v>
      </c>
      <c r="AJ20" s="11">
        <f t="shared" si="152"/>
        <v>475</v>
      </c>
      <c r="AK20" s="11">
        <f t="shared" si="152"/>
        <v>475</v>
      </c>
      <c r="AL20" s="11">
        <f t="shared" si="152"/>
        <v>475</v>
      </c>
      <c r="AM20" s="11">
        <f t="shared" si="152"/>
        <v>475</v>
      </c>
      <c r="AN20" s="11">
        <f t="shared" si="152"/>
        <v>475</v>
      </c>
      <c r="AO20" s="11">
        <f t="shared" si="152"/>
        <v>475</v>
      </c>
      <c r="AP20" s="11">
        <f t="shared" si="152"/>
        <v>475</v>
      </c>
      <c r="AQ20" s="11">
        <f t="shared" si="152"/>
        <v>451.25</v>
      </c>
      <c r="AR20" s="11">
        <f t="shared" si="152"/>
        <v>451.25</v>
      </c>
      <c r="AS20" s="11">
        <f t="shared" si="152"/>
        <v>451.25</v>
      </c>
      <c r="AT20" s="11">
        <f t="shared" si="152"/>
        <v>451.25</v>
      </c>
      <c r="AU20" s="11">
        <f t="shared" si="152"/>
        <v>451.25</v>
      </c>
      <c r="AV20" s="11">
        <f t="shared" si="152"/>
        <v>451.25</v>
      </c>
      <c r="AW20" s="11">
        <f t="shared" si="152"/>
        <v>451.25</v>
      </c>
      <c r="AX20" s="11">
        <f t="shared" si="152"/>
        <v>451.25</v>
      </c>
      <c r="AY20" s="11">
        <f t="shared" si="152"/>
        <v>451.25</v>
      </c>
      <c r="AZ20" s="11">
        <f t="shared" si="152"/>
        <v>451.25</v>
      </c>
      <c r="BA20" s="11">
        <f t="shared" si="152"/>
        <v>451.25</v>
      </c>
      <c r="BB20" s="11">
        <f t="shared" si="152"/>
        <v>451.25</v>
      </c>
      <c r="BC20" s="11">
        <f t="shared" si="152"/>
        <v>428.6875</v>
      </c>
      <c r="BD20" s="11">
        <f t="shared" si="152"/>
        <v>428.6875</v>
      </c>
      <c r="BE20" s="11"/>
      <c r="BF20" s="11"/>
      <c r="BG20" s="11"/>
    </row>
    <row r="21" spans="1:59" x14ac:dyDescent="0.25">
      <c r="B21" t="s">
        <v>189</v>
      </c>
      <c r="C21" s="64">
        <f>C7</f>
        <v>0.69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>
        <f>S6*$C21*$C12</f>
        <v>327.75</v>
      </c>
      <c r="AF21" s="11">
        <f t="shared" ref="AF21" si="153">T6*$C21*$C12</f>
        <v>327.75</v>
      </c>
      <c r="AG21" s="11">
        <f t="shared" ref="AG21" si="154">U6*$C21*$C12</f>
        <v>327.75</v>
      </c>
      <c r="AH21" s="11">
        <f t="shared" ref="AH21" si="155">V6*$C21*$C12</f>
        <v>327.75</v>
      </c>
      <c r="AI21" s="11">
        <f t="shared" ref="AI21" si="156">W6*$C21*$C12</f>
        <v>327.75</v>
      </c>
      <c r="AJ21" s="11">
        <f t="shared" ref="AJ21" si="157">X6*$C21*$C12</f>
        <v>327.75</v>
      </c>
      <c r="AK21" s="11">
        <f t="shared" ref="AK21" si="158">Y6*$C21*$C12</f>
        <v>327.75</v>
      </c>
      <c r="AL21" s="11">
        <f t="shared" ref="AL21" si="159">Z6*$C21*$C12</f>
        <v>327.75</v>
      </c>
      <c r="AM21" s="11">
        <f t="shared" ref="AM21" si="160">AA6*$C21*$C12</f>
        <v>327.75</v>
      </c>
      <c r="AN21" s="11">
        <f t="shared" ref="AN21" si="161">AB6*$C21*$C12</f>
        <v>327.75</v>
      </c>
      <c r="AO21" s="11">
        <f t="shared" ref="AO21" si="162">AC6*$C21*$C12</f>
        <v>327.75</v>
      </c>
      <c r="AP21" s="11">
        <f t="shared" ref="AP21" si="163">AD6*$C21*$C12</f>
        <v>327.75</v>
      </c>
      <c r="AQ21" s="11">
        <f>AE21*$C12</f>
        <v>311.36250000000001</v>
      </c>
      <c r="AR21" s="11">
        <f t="shared" ref="AR21" si="164">AF21*$C12</f>
        <v>311.36250000000001</v>
      </c>
      <c r="AS21" s="11">
        <f t="shared" ref="AS21" si="165">AG21*$C12</f>
        <v>311.36250000000001</v>
      </c>
      <c r="AT21" s="11">
        <f t="shared" ref="AT21" si="166">AH21*$C12</f>
        <v>311.36250000000001</v>
      </c>
      <c r="AU21" s="11">
        <f t="shared" ref="AU21" si="167">AI21*$C12</f>
        <v>311.36250000000001</v>
      </c>
      <c r="AV21" s="11">
        <f t="shared" ref="AV21" si="168">AJ21*$C12</f>
        <v>311.36250000000001</v>
      </c>
      <c r="AW21" s="11">
        <f t="shared" ref="AW21" si="169">AK21*$C12</f>
        <v>311.36250000000001</v>
      </c>
      <c r="AX21" s="11">
        <f t="shared" ref="AX21" si="170">AL21*$C12</f>
        <v>311.36250000000001</v>
      </c>
      <c r="AY21" s="11">
        <f t="shared" ref="AY21" si="171">AM21*$C12</f>
        <v>311.36250000000001</v>
      </c>
      <c r="AZ21" s="11">
        <f t="shared" ref="AZ21" si="172">AN21*$C12</f>
        <v>311.36250000000001</v>
      </c>
      <c r="BA21" s="11">
        <f t="shared" ref="BA21" si="173">AO21*$C12</f>
        <v>311.36250000000001</v>
      </c>
      <c r="BB21" s="11">
        <f t="shared" ref="BB21" si="174">AP21*$C12</f>
        <v>311.36250000000001</v>
      </c>
      <c r="BC21" s="11">
        <f t="shared" ref="BC21" si="175">AQ21*$C12</f>
        <v>295.794375</v>
      </c>
      <c r="BD21" s="11">
        <f t="shared" ref="BD21" si="176">AR21*$C12</f>
        <v>295.794375</v>
      </c>
      <c r="BE21" s="11"/>
      <c r="BF21" s="11"/>
      <c r="BG21" s="11"/>
    </row>
    <row r="22" spans="1:59" x14ac:dyDescent="0.25">
      <c r="B22" t="s">
        <v>190</v>
      </c>
      <c r="C22" s="64">
        <f t="shared" ref="C22:C24" si="177">C8</f>
        <v>0.25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>
        <f>S6*$C22*$C12</f>
        <v>118.75</v>
      </c>
      <c r="AF22" s="11">
        <f t="shared" ref="AF22" si="178">T6*$C22*$C12</f>
        <v>118.75</v>
      </c>
      <c r="AG22" s="11">
        <f t="shared" ref="AG22" si="179">U6*$C22*$C12</f>
        <v>118.75</v>
      </c>
      <c r="AH22" s="11">
        <f t="shared" ref="AH22" si="180">V6*$C22*$C12</f>
        <v>118.75</v>
      </c>
      <c r="AI22" s="11">
        <f t="shared" ref="AI22" si="181">W6*$C22*$C12</f>
        <v>118.75</v>
      </c>
      <c r="AJ22" s="11">
        <f t="shared" ref="AJ22" si="182">X6*$C22*$C12</f>
        <v>118.75</v>
      </c>
      <c r="AK22" s="11">
        <f t="shared" ref="AK22" si="183">Y6*$C22*$C12</f>
        <v>118.75</v>
      </c>
      <c r="AL22" s="11">
        <f t="shared" ref="AL22" si="184">Z6*$C22*$C12</f>
        <v>118.75</v>
      </c>
      <c r="AM22" s="11">
        <f t="shared" ref="AM22" si="185">AA6*$C22*$C12</f>
        <v>118.75</v>
      </c>
      <c r="AN22" s="11">
        <f t="shared" ref="AN22" si="186">AB6*$C22*$C12</f>
        <v>118.75</v>
      </c>
      <c r="AO22" s="11">
        <f t="shared" ref="AO22" si="187">AC6*$C22*$C12</f>
        <v>118.75</v>
      </c>
      <c r="AP22" s="11">
        <f t="shared" ref="AP22" si="188">AD6*$C22*$C12</f>
        <v>118.75</v>
      </c>
      <c r="AQ22" s="11">
        <f>AE22*$C12</f>
        <v>112.8125</v>
      </c>
      <c r="AR22" s="11">
        <f t="shared" ref="AR22" si="189">AF22*$C12</f>
        <v>112.8125</v>
      </c>
      <c r="AS22" s="11">
        <f t="shared" ref="AS22" si="190">AG22*$C12</f>
        <v>112.8125</v>
      </c>
      <c r="AT22" s="11">
        <f t="shared" ref="AT22" si="191">AH22*$C12</f>
        <v>112.8125</v>
      </c>
      <c r="AU22" s="11">
        <f t="shared" ref="AU22" si="192">AI22*$C12</f>
        <v>112.8125</v>
      </c>
      <c r="AV22" s="11">
        <f t="shared" ref="AV22" si="193">AJ22*$C12</f>
        <v>112.8125</v>
      </c>
      <c r="AW22" s="11">
        <f t="shared" ref="AW22" si="194">AK22*$C12</f>
        <v>112.8125</v>
      </c>
      <c r="AX22" s="11">
        <f t="shared" ref="AX22" si="195">AL22*$C12</f>
        <v>112.8125</v>
      </c>
      <c r="AY22" s="11">
        <f t="shared" ref="AY22" si="196">AM22*$C12</f>
        <v>112.8125</v>
      </c>
      <c r="AZ22" s="11">
        <f t="shared" ref="AZ22" si="197">AN22*$C12</f>
        <v>112.8125</v>
      </c>
      <c r="BA22" s="11">
        <f t="shared" ref="BA22" si="198">AO22*$C12</f>
        <v>112.8125</v>
      </c>
      <c r="BB22" s="11">
        <f t="shared" ref="BB22" si="199">AP22*$C12</f>
        <v>112.8125</v>
      </c>
      <c r="BC22" s="11">
        <f t="shared" ref="BC22" si="200">AQ22*$C12</f>
        <v>107.171875</v>
      </c>
      <c r="BD22" s="11">
        <f t="shared" ref="BD22" si="201">AR22*$C12</f>
        <v>107.171875</v>
      </c>
      <c r="BE22" s="11"/>
      <c r="BF22" s="11"/>
      <c r="BG22" s="11"/>
    </row>
    <row r="23" spans="1:59" x14ac:dyDescent="0.25">
      <c r="B23" t="s">
        <v>191</v>
      </c>
      <c r="C23" s="64">
        <f t="shared" si="177"/>
        <v>0.05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f>S6*$C12*$C23</f>
        <v>23.75</v>
      </c>
      <c r="AF23" s="11">
        <f t="shared" ref="AF23" si="202">T6*$C12*$C23</f>
        <v>23.75</v>
      </c>
      <c r="AG23" s="11">
        <f t="shared" ref="AG23" si="203">U6*$C12*$C23</f>
        <v>23.75</v>
      </c>
      <c r="AH23" s="11">
        <f t="shared" ref="AH23" si="204">V6*$C12*$C23</f>
        <v>23.75</v>
      </c>
      <c r="AI23" s="11">
        <f t="shared" ref="AI23" si="205">W6*$C12*$C23</f>
        <v>23.75</v>
      </c>
      <c r="AJ23" s="11">
        <f t="shared" ref="AJ23" si="206">X6*$C12*$C23</f>
        <v>23.75</v>
      </c>
      <c r="AK23" s="11">
        <f t="shared" ref="AK23" si="207">Y6*$C12*$C23</f>
        <v>23.75</v>
      </c>
      <c r="AL23" s="11">
        <f t="shared" ref="AL23" si="208">Z6*$C12*$C23</f>
        <v>23.75</v>
      </c>
      <c r="AM23" s="11">
        <f t="shared" ref="AM23" si="209">AA6*$C12*$C23</f>
        <v>23.75</v>
      </c>
      <c r="AN23" s="11">
        <f t="shared" ref="AN23" si="210">AB6*$C12*$C23</f>
        <v>23.75</v>
      </c>
      <c r="AO23" s="11">
        <f t="shared" ref="AO23" si="211">AC6*$C12*$C23</f>
        <v>23.75</v>
      </c>
      <c r="AP23" s="11">
        <f t="shared" ref="AP23" si="212">AD6*$C12*$C23</f>
        <v>23.75</v>
      </c>
      <c r="AQ23" s="11">
        <f>AE23*$C12</f>
        <v>22.5625</v>
      </c>
      <c r="AR23" s="11">
        <f t="shared" ref="AR23" si="213">AF23*$C12</f>
        <v>22.5625</v>
      </c>
      <c r="AS23" s="11">
        <f t="shared" ref="AS23" si="214">AG23*$C12</f>
        <v>22.5625</v>
      </c>
      <c r="AT23" s="11">
        <f t="shared" ref="AT23" si="215">AH23*$C12</f>
        <v>22.5625</v>
      </c>
      <c r="AU23" s="11">
        <f t="shared" ref="AU23" si="216">AI23*$C12</f>
        <v>22.5625</v>
      </c>
      <c r="AV23" s="11">
        <f t="shared" ref="AV23" si="217">AJ23*$C12</f>
        <v>22.5625</v>
      </c>
      <c r="AW23" s="11">
        <f t="shared" ref="AW23" si="218">AK23*$C12</f>
        <v>22.5625</v>
      </c>
      <c r="AX23" s="11">
        <f t="shared" ref="AX23" si="219">AL23*$C12</f>
        <v>22.5625</v>
      </c>
      <c r="AY23" s="11">
        <f t="shared" ref="AY23" si="220">AM23*$C12</f>
        <v>22.5625</v>
      </c>
      <c r="AZ23" s="11">
        <f t="shared" ref="AZ23" si="221">AN23*$C12</f>
        <v>22.5625</v>
      </c>
      <c r="BA23" s="11">
        <f t="shared" ref="BA23" si="222">AO23*$C12</f>
        <v>22.5625</v>
      </c>
      <c r="BB23" s="11">
        <f t="shared" ref="BB23" si="223">AP23*$C12</f>
        <v>22.5625</v>
      </c>
      <c r="BC23" s="11">
        <f t="shared" ref="BC23" si="224">AQ23*$C12</f>
        <v>21.434374999999999</v>
      </c>
      <c r="BD23" s="11">
        <f t="shared" ref="BD23" si="225">AR23*$C12</f>
        <v>21.434374999999999</v>
      </c>
      <c r="BE23" s="11"/>
      <c r="BF23" s="11"/>
      <c r="BG23" s="11"/>
    </row>
    <row r="24" spans="1:59" x14ac:dyDescent="0.25">
      <c r="B24" t="s">
        <v>192</v>
      </c>
      <c r="C24" s="64">
        <f t="shared" si="177"/>
        <v>0.01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f>S6*$C12*$C24</f>
        <v>4.75</v>
      </c>
      <c r="AF24" s="11">
        <f t="shared" ref="AF24" si="226">T6*$C12*$C24</f>
        <v>4.75</v>
      </c>
      <c r="AG24" s="11">
        <f t="shared" ref="AG24" si="227">U6*$C12*$C24</f>
        <v>4.75</v>
      </c>
      <c r="AH24" s="11">
        <f t="shared" ref="AH24" si="228">V6*$C12*$C24</f>
        <v>4.75</v>
      </c>
      <c r="AI24" s="11">
        <f t="shared" ref="AI24" si="229">W6*$C12*$C24</f>
        <v>4.75</v>
      </c>
      <c r="AJ24" s="11">
        <f t="shared" ref="AJ24" si="230">X6*$C12*$C24</f>
        <v>4.75</v>
      </c>
      <c r="AK24" s="11">
        <f t="shared" ref="AK24" si="231">Y6*$C12*$C24</f>
        <v>4.75</v>
      </c>
      <c r="AL24" s="11">
        <f t="shared" ref="AL24" si="232">Z6*$C12*$C24</f>
        <v>4.75</v>
      </c>
      <c r="AM24" s="11">
        <f t="shared" ref="AM24" si="233">AA6*$C12*$C24</f>
        <v>4.75</v>
      </c>
      <c r="AN24" s="11">
        <f t="shared" ref="AN24" si="234">AB6*$C12*$C24</f>
        <v>4.75</v>
      </c>
      <c r="AO24" s="11">
        <f t="shared" ref="AO24" si="235">AC6*$C12*$C24</f>
        <v>4.75</v>
      </c>
      <c r="AP24" s="11">
        <f t="shared" ref="AP24" si="236">AD6*$C12*$C24</f>
        <v>4.75</v>
      </c>
      <c r="AQ24" s="11">
        <f>AE24*$C12</f>
        <v>4.5125000000000002</v>
      </c>
      <c r="AR24" s="11">
        <f t="shared" ref="AR24" si="237">AF24*$C12</f>
        <v>4.5125000000000002</v>
      </c>
      <c r="AS24" s="11">
        <f t="shared" ref="AS24" si="238">AG24*$C12</f>
        <v>4.5125000000000002</v>
      </c>
      <c r="AT24" s="11">
        <f t="shared" ref="AT24" si="239">AH24*$C12</f>
        <v>4.5125000000000002</v>
      </c>
      <c r="AU24" s="11">
        <f t="shared" ref="AU24" si="240">AI24*$C12</f>
        <v>4.5125000000000002</v>
      </c>
      <c r="AV24" s="11">
        <f t="shared" ref="AV24" si="241">AJ24*$C12</f>
        <v>4.5125000000000002</v>
      </c>
      <c r="AW24" s="11">
        <f t="shared" ref="AW24" si="242">AK24*$C12</f>
        <v>4.5125000000000002</v>
      </c>
      <c r="AX24" s="11">
        <f t="shared" ref="AX24" si="243">AL24*$C12</f>
        <v>4.5125000000000002</v>
      </c>
      <c r="AY24" s="11">
        <f t="shared" ref="AY24" si="244">AM24*$C12</f>
        <v>4.5125000000000002</v>
      </c>
      <c r="AZ24" s="11">
        <f t="shared" ref="AZ24" si="245">AN24*$C12</f>
        <v>4.5125000000000002</v>
      </c>
      <c r="BA24" s="11">
        <f t="shared" ref="BA24" si="246">AO24*$C12</f>
        <v>4.5125000000000002</v>
      </c>
      <c r="BB24" s="11">
        <f t="shared" ref="BB24" si="247">AP24*$C12</f>
        <v>4.5125000000000002</v>
      </c>
      <c r="BC24" s="11">
        <f t="shared" ref="BC24" si="248">AQ24*$C12</f>
        <v>4.2868750000000002</v>
      </c>
      <c r="BD24" s="11">
        <f t="shared" ref="BD24" si="249">AR24*$C12</f>
        <v>4.2868750000000002</v>
      </c>
      <c r="BE24" s="11"/>
      <c r="BF24" s="11"/>
      <c r="BG24" s="11"/>
    </row>
    <row r="25" spans="1:59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9" x14ac:dyDescent="0.25">
      <c r="A26" s="14" t="s">
        <v>175</v>
      </c>
      <c r="D26" s="11">
        <f t="shared" ref="D26:BC26" si="250">SUM(D27:D30)</f>
        <v>0</v>
      </c>
      <c r="E26" s="11">
        <f t="shared" si="250"/>
        <v>0</v>
      </c>
      <c r="F26" s="11">
        <f t="shared" si="250"/>
        <v>0</v>
      </c>
      <c r="G26" s="11">
        <f t="shared" si="250"/>
        <v>0</v>
      </c>
      <c r="H26" s="11">
        <f t="shared" si="250"/>
        <v>0</v>
      </c>
      <c r="I26" s="11">
        <f t="shared" si="250"/>
        <v>0</v>
      </c>
      <c r="J26" s="11">
        <f t="shared" si="250"/>
        <v>0</v>
      </c>
      <c r="K26" s="11">
        <f t="shared" si="250"/>
        <v>0</v>
      </c>
      <c r="L26" s="11">
        <f t="shared" si="250"/>
        <v>0</v>
      </c>
      <c r="M26" s="11">
        <f t="shared" si="250"/>
        <v>0</v>
      </c>
      <c r="N26" s="11">
        <f t="shared" si="250"/>
        <v>0</v>
      </c>
      <c r="O26" s="11">
        <f t="shared" si="250"/>
        <v>0</v>
      </c>
      <c r="P26" s="11">
        <f t="shared" si="250"/>
        <v>0</v>
      </c>
      <c r="Q26" s="11">
        <f t="shared" si="250"/>
        <v>0</v>
      </c>
      <c r="R26" s="11">
        <f t="shared" si="250"/>
        <v>0</v>
      </c>
      <c r="S26" s="11">
        <f t="shared" si="250"/>
        <v>0</v>
      </c>
      <c r="T26" s="11">
        <f t="shared" si="250"/>
        <v>0</v>
      </c>
      <c r="U26" s="11">
        <f t="shared" si="250"/>
        <v>0</v>
      </c>
      <c r="V26" s="11">
        <f t="shared" si="250"/>
        <v>0</v>
      </c>
      <c r="W26" s="11">
        <f t="shared" si="250"/>
        <v>0</v>
      </c>
      <c r="X26" s="11">
        <f t="shared" si="250"/>
        <v>0</v>
      </c>
      <c r="Y26" s="11">
        <f t="shared" si="250"/>
        <v>0</v>
      </c>
      <c r="Z26" s="11">
        <f t="shared" si="250"/>
        <v>0</v>
      </c>
      <c r="AA26" s="11">
        <f t="shared" si="250"/>
        <v>0</v>
      </c>
      <c r="AB26" s="11">
        <f t="shared" si="250"/>
        <v>0</v>
      </c>
      <c r="AC26" s="11">
        <f t="shared" si="250"/>
        <v>0</v>
      </c>
      <c r="AD26" s="11">
        <f t="shared" si="250"/>
        <v>0</v>
      </c>
      <c r="AE26" s="11">
        <f t="shared" si="250"/>
        <v>0</v>
      </c>
      <c r="AF26" s="11">
        <f t="shared" si="250"/>
        <v>0</v>
      </c>
      <c r="AG26" s="11">
        <f t="shared" si="250"/>
        <v>0</v>
      </c>
      <c r="AH26" s="11">
        <f t="shared" si="250"/>
        <v>0</v>
      </c>
      <c r="AI26" s="11">
        <f t="shared" si="250"/>
        <v>0</v>
      </c>
      <c r="AJ26" s="11">
        <f t="shared" si="250"/>
        <v>0</v>
      </c>
      <c r="AK26" s="11">
        <f t="shared" si="250"/>
        <v>0</v>
      </c>
      <c r="AL26" s="11">
        <f t="shared" si="250"/>
        <v>0</v>
      </c>
      <c r="AM26" s="11">
        <f t="shared" si="250"/>
        <v>0</v>
      </c>
      <c r="AN26" s="11">
        <f t="shared" si="250"/>
        <v>0</v>
      </c>
      <c r="AO26" s="11">
        <f t="shared" si="250"/>
        <v>0</v>
      </c>
      <c r="AP26" s="11">
        <f t="shared" si="250"/>
        <v>0</v>
      </c>
      <c r="AQ26" s="11">
        <f t="shared" si="250"/>
        <v>475</v>
      </c>
      <c r="AR26" s="11">
        <f t="shared" si="250"/>
        <v>475</v>
      </c>
      <c r="AS26" s="11">
        <f t="shared" si="250"/>
        <v>475</v>
      </c>
      <c r="AT26" s="11">
        <f t="shared" si="250"/>
        <v>475</v>
      </c>
      <c r="AU26" s="11">
        <f t="shared" si="250"/>
        <v>475</v>
      </c>
      <c r="AV26" s="11">
        <f t="shared" si="250"/>
        <v>475</v>
      </c>
      <c r="AW26" s="11">
        <f t="shared" si="250"/>
        <v>475</v>
      </c>
      <c r="AX26" s="11">
        <f t="shared" si="250"/>
        <v>475</v>
      </c>
      <c r="AY26" s="11">
        <f t="shared" si="250"/>
        <v>475</v>
      </c>
      <c r="AZ26" s="11">
        <f t="shared" si="250"/>
        <v>475</v>
      </c>
      <c r="BA26" s="11">
        <f t="shared" si="250"/>
        <v>475</v>
      </c>
      <c r="BB26" s="11">
        <f t="shared" si="250"/>
        <v>475</v>
      </c>
      <c r="BC26" s="11">
        <f t="shared" si="250"/>
        <v>451.25</v>
      </c>
      <c r="BD26" s="11">
        <f>SUM(BD27:BD30)</f>
        <v>451.25</v>
      </c>
    </row>
    <row r="27" spans="1:59" x14ac:dyDescent="0.25">
      <c r="B27" t="s">
        <v>189</v>
      </c>
      <c r="C27" s="64">
        <f>C7</f>
        <v>0.69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>
        <f>AE6*$C27*$C12</f>
        <v>327.75</v>
      </c>
      <c r="AR27" s="11">
        <f t="shared" ref="AR27" si="251">AF6*$C27*$C12</f>
        <v>327.75</v>
      </c>
      <c r="AS27" s="11">
        <f t="shared" ref="AS27" si="252">AG6*$C27*$C12</f>
        <v>327.75</v>
      </c>
      <c r="AT27" s="11">
        <f t="shared" ref="AT27" si="253">AH6*$C27*$C12</f>
        <v>327.75</v>
      </c>
      <c r="AU27" s="11">
        <f t="shared" ref="AU27" si="254">AI6*$C27*$C12</f>
        <v>327.75</v>
      </c>
      <c r="AV27" s="11">
        <f t="shared" ref="AV27" si="255">AJ6*$C27*$C12</f>
        <v>327.75</v>
      </c>
      <c r="AW27" s="11">
        <f t="shared" ref="AW27" si="256">AK6*$C27*$C12</f>
        <v>327.75</v>
      </c>
      <c r="AX27" s="11">
        <f t="shared" ref="AX27" si="257">AL6*$C27*$C12</f>
        <v>327.75</v>
      </c>
      <c r="AY27" s="11">
        <f t="shared" ref="AY27" si="258">AM6*$C27*$C12</f>
        <v>327.75</v>
      </c>
      <c r="AZ27" s="11">
        <f t="shared" ref="AZ27" si="259">AN6*$C27*$C12</f>
        <v>327.75</v>
      </c>
      <c r="BA27" s="11">
        <f t="shared" ref="BA27" si="260">AO6*$C27*$C12</f>
        <v>327.75</v>
      </c>
      <c r="BB27" s="11">
        <f t="shared" ref="BB27" si="261">AP6*$C27*$C12</f>
        <v>327.75</v>
      </c>
      <c r="BC27" s="11">
        <f>AQ27*$C12</f>
        <v>311.36250000000001</v>
      </c>
      <c r="BD27" s="11">
        <f t="shared" ref="BD27" si="262">AR27*$C12</f>
        <v>311.36250000000001</v>
      </c>
      <c r="BE27" s="11"/>
      <c r="BF27" s="11"/>
      <c r="BG27" s="11"/>
    </row>
    <row r="28" spans="1:59" x14ac:dyDescent="0.25">
      <c r="B28" t="s">
        <v>190</v>
      </c>
      <c r="C28" s="64">
        <f t="shared" ref="C28:C30" si="263">C8</f>
        <v>0.25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>
        <f>AE6*$C12*$C28</f>
        <v>118.75</v>
      </c>
      <c r="AR28" s="11">
        <f t="shared" ref="AR28" si="264">AF6*$C12*$C28</f>
        <v>118.75</v>
      </c>
      <c r="AS28" s="11">
        <f t="shared" ref="AS28" si="265">AG6*$C12*$C28</f>
        <v>118.75</v>
      </c>
      <c r="AT28" s="11">
        <f t="shared" ref="AT28" si="266">AH6*$C12*$C28</f>
        <v>118.75</v>
      </c>
      <c r="AU28" s="11">
        <f t="shared" ref="AU28" si="267">AI6*$C12*$C28</f>
        <v>118.75</v>
      </c>
      <c r="AV28" s="11">
        <f t="shared" ref="AV28" si="268">AJ6*$C12*$C28</f>
        <v>118.75</v>
      </c>
      <c r="AW28" s="11">
        <f t="shared" ref="AW28" si="269">AK6*$C12*$C28</f>
        <v>118.75</v>
      </c>
      <c r="AX28" s="11">
        <f t="shared" ref="AX28" si="270">AL6*$C12*$C28</f>
        <v>118.75</v>
      </c>
      <c r="AY28" s="11">
        <f t="shared" ref="AY28" si="271">AM6*$C12*$C28</f>
        <v>118.75</v>
      </c>
      <c r="AZ28" s="11">
        <f t="shared" ref="AZ28" si="272">AN6*$C12*$C28</f>
        <v>118.75</v>
      </c>
      <c r="BA28" s="11">
        <f t="shared" ref="BA28" si="273">AO6*$C12*$C28</f>
        <v>118.75</v>
      </c>
      <c r="BB28" s="11">
        <f t="shared" ref="BB28" si="274">AP6*$C12*$C28</f>
        <v>118.75</v>
      </c>
      <c r="BC28" s="11">
        <f>AQ28*$C12</f>
        <v>112.8125</v>
      </c>
      <c r="BD28" s="11">
        <f t="shared" ref="BD28" si="275">AR28*$C12</f>
        <v>112.8125</v>
      </c>
      <c r="BE28" s="11"/>
      <c r="BF28" s="11"/>
      <c r="BG28" s="11"/>
    </row>
    <row r="29" spans="1:59" x14ac:dyDescent="0.25">
      <c r="B29" t="s">
        <v>191</v>
      </c>
      <c r="C29" s="64">
        <f t="shared" si="263"/>
        <v>0.05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>
        <f>AE6*$C29*$C12</f>
        <v>23.75</v>
      </c>
      <c r="AR29" s="11">
        <f t="shared" ref="AR29" si="276">AF6*$C29*$C12</f>
        <v>23.75</v>
      </c>
      <c r="AS29" s="11">
        <f t="shared" ref="AS29" si="277">AG6*$C29*$C12</f>
        <v>23.75</v>
      </c>
      <c r="AT29" s="11">
        <f t="shared" ref="AT29" si="278">AH6*$C29*$C12</f>
        <v>23.75</v>
      </c>
      <c r="AU29" s="11">
        <f t="shared" ref="AU29" si="279">AI6*$C29*$C12</f>
        <v>23.75</v>
      </c>
      <c r="AV29" s="11">
        <f t="shared" ref="AV29" si="280">AJ6*$C29*$C12</f>
        <v>23.75</v>
      </c>
      <c r="AW29" s="11">
        <f t="shared" ref="AW29" si="281">AK6*$C29*$C12</f>
        <v>23.75</v>
      </c>
      <c r="AX29" s="11">
        <f t="shared" ref="AX29" si="282">AL6*$C29*$C12</f>
        <v>23.75</v>
      </c>
      <c r="AY29" s="11">
        <f t="shared" ref="AY29" si="283">AM6*$C29*$C12</f>
        <v>23.75</v>
      </c>
      <c r="AZ29" s="11">
        <f t="shared" ref="AZ29" si="284">AN6*$C29*$C12</f>
        <v>23.75</v>
      </c>
      <c r="BA29" s="11">
        <f t="shared" ref="BA29" si="285">AO6*$C29*$C12</f>
        <v>23.75</v>
      </c>
      <c r="BB29" s="11">
        <f t="shared" ref="BB29" si="286">AP6*$C29*$C12</f>
        <v>23.75</v>
      </c>
      <c r="BC29" s="11">
        <f>AQ29*$C12</f>
        <v>22.5625</v>
      </c>
      <c r="BD29" s="11">
        <f t="shared" ref="BD29" si="287">AR29*$C12</f>
        <v>22.5625</v>
      </c>
      <c r="BE29" s="11"/>
      <c r="BF29" s="11"/>
      <c r="BG29" s="11"/>
    </row>
    <row r="30" spans="1:59" x14ac:dyDescent="0.25">
      <c r="B30" t="s">
        <v>192</v>
      </c>
      <c r="C30" s="64">
        <f t="shared" si="263"/>
        <v>0.01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>
        <f>AE6*$C12*$C30</f>
        <v>4.75</v>
      </c>
      <c r="AR30" s="11">
        <f t="shared" ref="AR30" si="288">AF6*$C12*$C30</f>
        <v>4.75</v>
      </c>
      <c r="AS30" s="11">
        <f t="shared" ref="AS30" si="289">AG6*$C12*$C30</f>
        <v>4.75</v>
      </c>
      <c r="AT30" s="11">
        <f t="shared" ref="AT30" si="290">AH6*$C12*$C30</f>
        <v>4.75</v>
      </c>
      <c r="AU30" s="11">
        <f t="shared" ref="AU30" si="291">AI6*$C12*$C30</f>
        <v>4.75</v>
      </c>
      <c r="AV30" s="11">
        <f t="shared" ref="AV30" si="292">AJ6*$C12*$C30</f>
        <v>4.75</v>
      </c>
      <c r="AW30" s="11">
        <f t="shared" ref="AW30" si="293">AK6*$C12*$C30</f>
        <v>4.75</v>
      </c>
      <c r="AX30" s="11">
        <f t="shared" ref="AX30" si="294">AL6*$C12*$C30</f>
        <v>4.75</v>
      </c>
      <c r="AY30" s="11">
        <f t="shared" ref="AY30" si="295">AM6*$C12*$C30</f>
        <v>4.75</v>
      </c>
      <c r="AZ30" s="11">
        <f t="shared" ref="AZ30" si="296">AN6*$C12*$C30</f>
        <v>4.75</v>
      </c>
      <c r="BA30" s="11">
        <f t="shared" ref="BA30" si="297">AO6*$C12*$C30</f>
        <v>4.75</v>
      </c>
      <c r="BB30" s="11">
        <f t="shared" ref="BB30" si="298">AP6*$C12*$C30</f>
        <v>4.75</v>
      </c>
      <c r="BC30" s="11">
        <f>AQ30*$C12</f>
        <v>4.5125000000000002</v>
      </c>
      <c r="BD30" s="11">
        <f t="shared" ref="BD30" si="299">AR30*$C12</f>
        <v>4.5125000000000002</v>
      </c>
      <c r="BE30" s="11"/>
      <c r="BF30" s="11"/>
      <c r="BG30" s="11"/>
    </row>
    <row r="31" spans="1:59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9" x14ac:dyDescent="0.25">
      <c r="A32" s="14" t="s">
        <v>176</v>
      </c>
      <c r="D32" s="11">
        <f t="shared" ref="D32:BC32" si="300">SUM(D33:D36)</f>
        <v>0</v>
      </c>
      <c r="E32" s="11">
        <f t="shared" si="300"/>
        <v>0</v>
      </c>
      <c r="F32" s="11">
        <f t="shared" si="300"/>
        <v>0</v>
      </c>
      <c r="G32" s="11">
        <f t="shared" si="300"/>
        <v>0</v>
      </c>
      <c r="H32" s="11">
        <f t="shared" si="300"/>
        <v>0</v>
      </c>
      <c r="I32" s="11">
        <f t="shared" si="300"/>
        <v>0</v>
      </c>
      <c r="J32" s="11">
        <f t="shared" si="300"/>
        <v>0</v>
      </c>
      <c r="K32" s="11">
        <f t="shared" si="300"/>
        <v>0</v>
      </c>
      <c r="L32" s="11">
        <f t="shared" si="300"/>
        <v>0</v>
      </c>
      <c r="M32" s="11">
        <f t="shared" si="300"/>
        <v>0</v>
      </c>
      <c r="N32" s="11">
        <f t="shared" si="300"/>
        <v>0</v>
      </c>
      <c r="O32" s="11">
        <f t="shared" si="300"/>
        <v>0</v>
      </c>
      <c r="P32" s="11">
        <f t="shared" si="300"/>
        <v>0</v>
      </c>
      <c r="Q32" s="11">
        <f t="shared" si="300"/>
        <v>0</v>
      </c>
      <c r="R32" s="11">
        <f t="shared" si="300"/>
        <v>0</v>
      </c>
      <c r="S32" s="11">
        <f t="shared" si="300"/>
        <v>0</v>
      </c>
      <c r="T32" s="11">
        <f t="shared" si="300"/>
        <v>0</v>
      </c>
      <c r="U32" s="11">
        <f t="shared" si="300"/>
        <v>0</v>
      </c>
      <c r="V32" s="11">
        <f t="shared" si="300"/>
        <v>0</v>
      </c>
      <c r="W32" s="11">
        <f t="shared" si="300"/>
        <v>0</v>
      </c>
      <c r="X32" s="11">
        <f t="shared" si="300"/>
        <v>0</v>
      </c>
      <c r="Y32" s="11">
        <f t="shared" si="300"/>
        <v>0</v>
      </c>
      <c r="Z32" s="11">
        <f t="shared" si="300"/>
        <v>0</v>
      </c>
      <c r="AA32" s="11">
        <f t="shared" si="300"/>
        <v>0</v>
      </c>
      <c r="AB32" s="11">
        <f t="shared" si="300"/>
        <v>0</v>
      </c>
      <c r="AC32" s="11">
        <f t="shared" si="300"/>
        <v>0</v>
      </c>
      <c r="AD32" s="11">
        <f t="shared" si="300"/>
        <v>0</v>
      </c>
      <c r="AE32" s="11">
        <f t="shared" si="300"/>
        <v>0</v>
      </c>
      <c r="AF32" s="11">
        <f t="shared" si="300"/>
        <v>0</v>
      </c>
      <c r="AG32" s="11">
        <f t="shared" si="300"/>
        <v>0</v>
      </c>
      <c r="AH32" s="11">
        <f t="shared" si="300"/>
        <v>0</v>
      </c>
      <c r="AI32" s="11">
        <f t="shared" si="300"/>
        <v>0</v>
      </c>
      <c r="AJ32" s="11">
        <f t="shared" si="300"/>
        <v>0</v>
      </c>
      <c r="AK32" s="11">
        <f t="shared" si="300"/>
        <v>0</v>
      </c>
      <c r="AL32" s="11">
        <f t="shared" si="300"/>
        <v>0</v>
      </c>
      <c r="AM32" s="11">
        <f t="shared" si="300"/>
        <v>0</v>
      </c>
      <c r="AN32" s="11">
        <f t="shared" si="300"/>
        <v>0</v>
      </c>
      <c r="AO32" s="11">
        <f t="shared" si="300"/>
        <v>0</v>
      </c>
      <c r="AP32" s="11">
        <f t="shared" si="300"/>
        <v>0</v>
      </c>
      <c r="AQ32" s="11">
        <f t="shared" si="300"/>
        <v>0</v>
      </c>
      <c r="AR32" s="11">
        <f t="shared" si="300"/>
        <v>0</v>
      </c>
      <c r="AS32" s="11">
        <f t="shared" si="300"/>
        <v>0</v>
      </c>
      <c r="AT32" s="11">
        <f t="shared" si="300"/>
        <v>0</v>
      </c>
      <c r="AU32" s="11">
        <f t="shared" si="300"/>
        <v>0</v>
      </c>
      <c r="AV32" s="11">
        <f t="shared" si="300"/>
        <v>0</v>
      </c>
      <c r="AW32" s="11">
        <f t="shared" si="300"/>
        <v>0</v>
      </c>
      <c r="AX32" s="11">
        <f t="shared" si="300"/>
        <v>0</v>
      </c>
      <c r="AY32" s="11">
        <f t="shared" si="300"/>
        <v>0</v>
      </c>
      <c r="AZ32" s="11">
        <f t="shared" si="300"/>
        <v>0</v>
      </c>
      <c r="BA32" s="11">
        <f t="shared" si="300"/>
        <v>0</v>
      </c>
      <c r="BB32" s="11">
        <f t="shared" si="300"/>
        <v>0</v>
      </c>
      <c r="BC32" s="11">
        <f t="shared" si="300"/>
        <v>475</v>
      </c>
      <c r="BD32" s="11">
        <f>SUM(BD33:BD36)</f>
        <v>475</v>
      </c>
    </row>
    <row r="33" spans="1:59" x14ac:dyDescent="0.25">
      <c r="B33" t="s">
        <v>189</v>
      </c>
      <c r="C33" s="64">
        <f>C7</f>
        <v>0.69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>
        <f>AQ6*$C12*$C33</f>
        <v>327.75</v>
      </c>
      <c r="BD33" s="11">
        <f t="shared" ref="BD33" si="301">AR6*$C12*$C33</f>
        <v>327.75</v>
      </c>
      <c r="BE33" s="11"/>
      <c r="BF33" s="11"/>
      <c r="BG33" s="11"/>
    </row>
    <row r="34" spans="1:59" x14ac:dyDescent="0.25">
      <c r="B34" t="s">
        <v>190</v>
      </c>
      <c r="C34" s="64">
        <f t="shared" ref="C34:C36" si="302">C8</f>
        <v>0.25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>
        <f>AQ6*$C12*$C34</f>
        <v>118.75</v>
      </c>
      <c r="BD34" s="11">
        <f t="shared" ref="BD34" si="303">AR6*$C12*$C34</f>
        <v>118.75</v>
      </c>
      <c r="BE34" s="11"/>
      <c r="BF34" s="11"/>
      <c r="BG34" s="11"/>
    </row>
    <row r="35" spans="1:59" x14ac:dyDescent="0.25">
      <c r="B35" t="s">
        <v>191</v>
      </c>
      <c r="C35" s="64">
        <f t="shared" si="302"/>
        <v>0.05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>
        <f>AQ6*$C35*$C12</f>
        <v>23.75</v>
      </c>
      <c r="BD35" s="11">
        <f t="shared" ref="BD35" si="304">AR6*$C35*$C12</f>
        <v>23.75</v>
      </c>
      <c r="BE35" s="11"/>
      <c r="BF35" s="11"/>
      <c r="BG35" s="11"/>
    </row>
    <row r="36" spans="1:59" x14ac:dyDescent="0.25">
      <c r="B36" t="s">
        <v>192</v>
      </c>
      <c r="C36" s="64">
        <f t="shared" si="302"/>
        <v>0.01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>
        <f>AQ6*$C12*$C36</f>
        <v>4.75</v>
      </c>
      <c r="BD36" s="11">
        <f t="shared" ref="BD36" si="305">AR6*$C12*$C36</f>
        <v>4.75</v>
      </c>
      <c r="BE36" s="11"/>
      <c r="BF36" s="11"/>
      <c r="BG36" s="11"/>
    </row>
    <row r="37" spans="1:59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9" x14ac:dyDescent="0.25">
      <c r="A38" s="14" t="s">
        <v>167</v>
      </c>
      <c r="D38" s="70">
        <f t="shared" ref="D38:BC38" si="306">SUM(D39:D42)</f>
        <v>0</v>
      </c>
      <c r="E38" s="70">
        <f t="shared" si="306"/>
        <v>0</v>
      </c>
      <c r="F38" s="70">
        <f t="shared" si="306"/>
        <v>0</v>
      </c>
      <c r="G38" s="70">
        <f t="shared" si="306"/>
        <v>2850</v>
      </c>
      <c r="H38" s="70">
        <f t="shared" si="306"/>
        <v>14250</v>
      </c>
      <c r="I38" s="70">
        <f t="shared" si="306"/>
        <v>14250</v>
      </c>
      <c r="J38" s="70">
        <f t="shared" si="306"/>
        <v>142500</v>
      </c>
      <c r="K38" s="70">
        <f t="shared" si="306"/>
        <v>285000</v>
      </c>
      <c r="L38" s="70">
        <f t="shared" si="306"/>
        <v>285000</v>
      </c>
      <c r="M38" s="70">
        <f t="shared" si="306"/>
        <v>427500</v>
      </c>
      <c r="N38" s="70">
        <f t="shared" si="306"/>
        <v>712500</v>
      </c>
      <c r="O38" s="70">
        <f t="shared" si="306"/>
        <v>712500</v>
      </c>
      <c r="P38" s="70">
        <f t="shared" si="306"/>
        <v>712500</v>
      </c>
      <c r="Q38" s="70">
        <f t="shared" si="306"/>
        <v>712500</v>
      </c>
      <c r="R38" s="70">
        <f t="shared" si="306"/>
        <v>712500</v>
      </c>
      <c r="S38" s="70">
        <f t="shared" si="306"/>
        <v>712500</v>
      </c>
      <c r="T38" s="70">
        <f t="shared" si="306"/>
        <v>712500</v>
      </c>
      <c r="U38" s="70">
        <f t="shared" si="306"/>
        <v>712500</v>
      </c>
      <c r="V38" s="70">
        <f t="shared" si="306"/>
        <v>712500</v>
      </c>
      <c r="W38" s="70">
        <f t="shared" si="306"/>
        <v>712500</v>
      </c>
      <c r="X38" s="70">
        <f t="shared" si="306"/>
        <v>712500</v>
      </c>
      <c r="Y38" s="70">
        <f t="shared" si="306"/>
        <v>712500</v>
      </c>
      <c r="Z38" s="70">
        <f t="shared" si="306"/>
        <v>712500</v>
      </c>
      <c r="AA38" s="70">
        <f t="shared" si="306"/>
        <v>712500</v>
      </c>
      <c r="AB38" s="70">
        <f t="shared" si="306"/>
        <v>712500</v>
      </c>
      <c r="AC38" s="70">
        <f t="shared" si="306"/>
        <v>712500</v>
      </c>
      <c r="AD38" s="70">
        <f t="shared" si="306"/>
        <v>712500</v>
      </c>
      <c r="AE38" s="70">
        <f t="shared" si="306"/>
        <v>712500</v>
      </c>
      <c r="AF38" s="70">
        <f t="shared" si="306"/>
        <v>712500</v>
      </c>
      <c r="AG38" s="70">
        <f t="shared" si="306"/>
        <v>712500</v>
      </c>
      <c r="AH38" s="70">
        <f t="shared" si="306"/>
        <v>712500</v>
      </c>
      <c r="AI38" s="70">
        <f t="shared" si="306"/>
        <v>712500</v>
      </c>
      <c r="AJ38" s="70">
        <f t="shared" si="306"/>
        <v>712500</v>
      </c>
      <c r="AK38" s="70">
        <f t="shared" si="306"/>
        <v>712500</v>
      </c>
      <c r="AL38" s="70">
        <f t="shared" si="306"/>
        <v>712500</v>
      </c>
      <c r="AM38" s="70">
        <f t="shared" si="306"/>
        <v>712500</v>
      </c>
      <c r="AN38" s="70">
        <f t="shared" si="306"/>
        <v>712500</v>
      </c>
      <c r="AO38" s="70">
        <f t="shared" si="306"/>
        <v>712500</v>
      </c>
      <c r="AP38" s="70">
        <f t="shared" si="306"/>
        <v>712500</v>
      </c>
      <c r="AQ38" s="70">
        <f t="shared" si="306"/>
        <v>712500</v>
      </c>
      <c r="AR38" s="70">
        <f t="shared" si="306"/>
        <v>712500</v>
      </c>
      <c r="AS38" s="70">
        <f t="shared" si="306"/>
        <v>712500</v>
      </c>
      <c r="AT38" s="70">
        <f t="shared" si="306"/>
        <v>712500</v>
      </c>
      <c r="AU38" s="70">
        <f t="shared" si="306"/>
        <v>712500</v>
      </c>
      <c r="AV38" s="70">
        <f t="shared" si="306"/>
        <v>712500</v>
      </c>
      <c r="AW38" s="70">
        <f t="shared" si="306"/>
        <v>712500</v>
      </c>
      <c r="AX38" s="70">
        <f t="shared" si="306"/>
        <v>712500</v>
      </c>
      <c r="AY38" s="70">
        <f t="shared" si="306"/>
        <v>712500</v>
      </c>
      <c r="AZ38" s="70">
        <f t="shared" si="306"/>
        <v>712500</v>
      </c>
      <c r="BA38" s="70">
        <f t="shared" si="306"/>
        <v>712500</v>
      </c>
      <c r="BB38" s="70">
        <f t="shared" si="306"/>
        <v>712500</v>
      </c>
      <c r="BC38" s="70">
        <f t="shared" si="306"/>
        <v>712500</v>
      </c>
      <c r="BD38" s="70">
        <f>SUM(BD39:BD42)</f>
        <v>712500</v>
      </c>
    </row>
    <row r="39" spans="1:59" x14ac:dyDescent="0.25">
      <c r="B39" t="s">
        <v>189</v>
      </c>
      <c r="C39" s="67">
        <v>1000</v>
      </c>
      <c r="D39" s="70">
        <f>D7*$C39</f>
        <v>0</v>
      </c>
      <c r="E39" s="70">
        <f t="shared" ref="E39:BD42" si="307">E7*$C39</f>
        <v>0</v>
      </c>
      <c r="F39" s="70">
        <f t="shared" si="307"/>
        <v>0</v>
      </c>
      <c r="G39" s="70">
        <f t="shared" si="307"/>
        <v>1380</v>
      </c>
      <c r="H39" s="70">
        <f t="shared" si="307"/>
        <v>6899.9999999999991</v>
      </c>
      <c r="I39" s="70">
        <f t="shared" si="307"/>
        <v>6899.9999999999991</v>
      </c>
      <c r="J39" s="70">
        <f t="shared" si="307"/>
        <v>69000</v>
      </c>
      <c r="K39" s="70">
        <f t="shared" si="307"/>
        <v>138000</v>
      </c>
      <c r="L39" s="70">
        <f t="shared" si="307"/>
        <v>138000</v>
      </c>
      <c r="M39" s="70">
        <f t="shared" si="307"/>
        <v>206999.99999999997</v>
      </c>
      <c r="N39" s="70">
        <f t="shared" si="307"/>
        <v>345000</v>
      </c>
      <c r="O39" s="70">
        <f t="shared" si="307"/>
        <v>345000</v>
      </c>
      <c r="P39" s="70">
        <f t="shared" si="307"/>
        <v>345000</v>
      </c>
      <c r="Q39" s="70">
        <f t="shared" si="307"/>
        <v>345000</v>
      </c>
      <c r="R39" s="70">
        <f t="shared" si="307"/>
        <v>345000</v>
      </c>
      <c r="S39" s="70">
        <f t="shared" si="307"/>
        <v>345000</v>
      </c>
      <c r="T39" s="70">
        <f t="shared" si="307"/>
        <v>345000</v>
      </c>
      <c r="U39" s="70">
        <f t="shared" si="307"/>
        <v>345000</v>
      </c>
      <c r="V39" s="70">
        <f t="shared" si="307"/>
        <v>345000</v>
      </c>
      <c r="W39" s="70">
        <f t="shared" si="307"/>
        <v>345000</v>
      </c>
      <c r="X39" s="70">
        <f t="shared" si="307"/>
        <v>345000</v>
      </c>
      <c r="Y39" s="70">
        <f t="shared" si="307"/>
        <v>345000</v>
      </c>
      <c r="Z39" s="70">
        <f t="shared" si="307"/>
        <v>345000</v>
      </c>
      <c r="AA39" s="70">
        <f t="shared" si="307"/>
        <v>345000</v>
      </c>
      <c r="AB39" s="70">
        <f t="shared" si="307"/>
        <v>345000</v>
      </c>
      <c r="AC39" s="70">
        <f t="shared" si="307"/>
        <v>345000</v>
      </c>
      <c r="AD39" s="70">
        <f t="shared" si="307"/>
        <v>345000</v>
      </c>
      <c r="AE39" s="70">
        <f t="shared" si="307"/>
        <v>345000</v>
      </c>
      <c r="AF39" s="70">
        <f t="shared" si="307"/>
        <v>345000</v>
      </c>
      <c r="AG39" s="70">
        <f t="shared" si="307"/>
        <v>345000</v>
      </c>
      <c r="AH39" s="70">
        <f t="shared" si="307"/>
        <v>345000</v>
      </c>
      <c r="AI39" s="70">
        <f t="shared" si="307"/>
        <v>345000</v>
      </c>
      <c r="AJ39" s="70">
        <f t="shared" si="307"/>
        <v>345000</v>
      </c>
      <c r="AK39" s="70">
        <f t="shared" si="307"/>
        <v>345000</v>
      </c>
      <c r="AL39" s="70">
        <f t="shared" si="307"/>
        <v>345000</v>
      </c>
      <c r="AM39" s="70">
        <f t="shared" si="307"/>
        <v>345000</v>
      </c>
      <c r="AN39" s="70">
        <f t="shared" si="307"/>
        <v>345000</v>
      </c>
      <c r="AO39" s="70">
        <f t="shared" si="307"/>
        <v>345000</v>
      </c>
      <c r="AP39" s="70">
        <f t="shared" si="307"/>
        <v>345000</v>
      </c>
      <c r="AQ39" s="70">
        <f t="shared" si="307"/>
        <v>345000</v>
      </c>
      <c r="AR39" s="70">
        <f t="shared" si="307"/>
        <v>345000</v>
      </c>
      <c r="AS39" s="70">
        <f t="shared" si="307"/>
        <v>345000</v>
      </c>
      <c r="AT39" s="70">
        <f t="shared" si="307"/>
        <v>345000</v>
      </c>
      <c r="AU39" s="70">
        <f t="shared" si="307"/>
        <v>345000</v>
      </c>
      <c r="AV39" s="70">
        <f t="shared" si="307"/>
        <v>345000</v>
      </c>
      <c r="AW39" s="70">
        <f t="shared" si="307"/>
        <v>345000</v>
      </c>
      <c r="AX39" s="70">
        <f t="shared" si="307"/>
        <v>345000</v>
      </c>
      <c r="AY39" s="70">
        <f t="shared" si="307"/>
        <v>345000</v>
      </c>
      <c r="AZ39" s="70">
        <f t="shared" si="307"/>
        <v>345000</v>
      </c>
      <c r="BA39" s="70">
        <f t="shared" si="307"/>
        <v>345000</v>
      </c>
      <c r="BB39" s="70">
        <f t="shared" si="307"/>
        <v>345000</v>
      </c>
      <c r="BC39" s="70">
        <f t="shared" si="307"/>
        <v>345000</v>
      </c>
      <c r="BD39" s="70">
        <f t="shared" si="307"/>
        <v>345000</v>
      </c>
    </row>
    <row r="40" spans="1:59" x14ac:dyDescent="0.25">
      <c r="B40" t="s">
        <v>190</v>
      </c>
      <c r="C40" s="67">
        <v>2000</v>
      </c>
      <c r="D40" s="70">
        <f t="shared" ref="D40:D42" si="308">D8*$C40</f>
        <v>0</v>
      </c>
      <c r="E40" s="70">
        <f t="shared" si="307"/>
        <v>0</v>
      </c>
      <c r="F40" s="70">
        <f t="shared" si="307"/>
        <v>0</v>
      </c>
      <c r="G40" s="70">
        <f t="shared" si="307"/>
        <v>1000</v>
      </c>
      <c r="H40" s="70">
        <f t="shared" si="307"/>
        <v>5000</v>
      </c>
      <c r="I40" s="70">
        <f t="shared" si="307"/>
        <v>5000</v>
      </c>
      <c r="J40" s="70">
        <f t="shared" si="307"/>
        <v>50000</v>
      </c>
      <c r="K40" s="70">
        <f t="shared" si="307"/>
        <v>100000</v>
      </c>
      <c r="L40" s="70">
        <f t="shared" si="307"/>
        <v>100000</v>
      </c>
      <c r="M40" s="70">
        <f t="shared" si="307"/>
        <v>150000</v>
      </c>
      <c r="N40" s="70">
        <f t="shared" si="307"/>
        <v>250000</v>
      </c>
      <c r="O40" s="70">
        <f t="shared" si="307"/>
        <v>250000</v>
      </c>
      <c r="P40" s="70">
        <f t="shared" si="307"/>
        <v>250000</v>
      </c>
      <c r="Q40" s="70">
        <f t="shared" si="307"/>
        <v>250000</v>
      </c>
      <c r="R40" s="70">
        <f t="shared" si="307"/>
        <v>250000</v>
      </c>
      <c r="S40" s="70">
        <f t="shared" si="307"/>
        <v>250000</v>
      </c>
      <c r="T40" s="70">
        <f t="shared" si="307"/>
        <v>250000</v>
      </c>
      <c r="U40" s="70">
        <f t="shared" si="307"/>
        <v>250000</v>
      </c>
      <c r="V40" s="70">
        <f t="shared" si="307"/>
        <v>250000</v>
      </c>
      <c r="W40" s="70">
        <f t="shared" si="307"/>
        <v>250000</v>
      </c>
      <c r="X40" s="70">
        <f t="shared" si="307"/>
        <v>250000</v>
      </c>
      <c r="Y40" s="70">
        <f t="shared" si="307"/>
        <v>250000</v>
      </c>
      <c r="Z40" s="70">
        <f t="shared" si="307"/>
        <v>250000</v>
      </c>
      <c r="AA40" s="70">
        <f t="shared" si="307"/>
        <v>250000</v>
      </c>
      <c r="AB40" s="70">
        <f t="shared" si="307"/>
        <v>250000</v>
      </c>
      <c r="AC40" s="70">
        <f t="shared" si="307"/>
        <v>250000</v>
      </c>
      <c r="AD40" s="70">
        <f t="shared" si="307"/>
        <v>250000</v>
      </c>
      <c r="AE40" s="70">
        <f t="shared" si="307"/>
        <v>250000</v>
      </c>
      <c r="AF40" s="70">
        <f t="shared" si="307"/>
        <v>250000</v>
      </c>
      <c r="AG40" s="70">
        <f t="shared" si="307"/>
        <v>250000</v>
      </c>
      <c r="AH40" s="70">
        <f t="shared" si="307"/>
        <v>250000</v>
      </c>
      <c r="AI40" s="70">
        <f t="shared" si="307"/>
        <v>250000</v>
      </c>
      <c r="AJ40" s="70">
        <f t="shared" si="307"/>
        <v>250000</v>
      </c>
      <c r="AK40" s="70">
        <f t="shared" si="307"/>
        <v>250000</v>
      </c>
      <c r="AL40" s="70">
        <f t="shared" si="307"/>
        <v>250000</v>
      </c>
      <c r="AM40" s="70">
        <f t="shared" si="307"/>
        <v>250000</v>
      </c>
      <c r="AN40" s="70">
        <f t="shared" si="307"/>
        <v>250000</v>
      </c>
      <c r="AO40" s="70">
        <f t="shared" si="307"/>
        <v>250000</v>
      </c>
      <c r="AP40" s="70">
        <f t="shared" si="307"/>
        <v>250000</v>
      </c>
      <c r="AQ40" s="70">
        <f t="shared" si="307"/>
        <v>250000</v>
      </c>
      <c r="AR40" s="70">
        <f t="shared" si="307"/>
        <v>250000</v>
      </c>
      <c r="AS40" s="70">
        <f t="shared" si="307"/>
        <v>250000</v>
      </c>
      <c r="AT40" s="70">
        <f t="shared" si="307"/>
        <v>250000</v>
      </c>
      <c r="AU40" s="70">
        <f t="shared" si="307"/>
        <v>250000</v>
      </c>
      <c r="AV40" s="70">
        <f t="shared" si="307"/>
        <v>250000</v>
      </c>
      <c r="AW40" s="70">
        <f t="shared" si="307"/>
        <v>250000</v>
      </c>
      <c r="AX40" s="70">
        <f t="shared" si="307"/>
        <v>250000</v>
      </c>
      <c r="AY40" s="70">
        <f t="shared" si="307"/>
        <v>250000</v>
      </c>
      <c r="AZ40" s="70">
        <f t="shared" si="307"/>
        <v>250000</v>
      </c>
      <c r="BA40" s="70">
        <f t="shared" si="307"/>
        <v>250000</v>
      </c>
      <c r="BB40" s="70">
        <f t="shared" si="307"/>
        <v>250000</v>
      </c>
      <c r="BC40" s="70">
        <f t="shared" si="307"/>
        <v>250000</v>
      </c>
      <c r="BD40" s="70">
        <f t="shared" si="307"/>
        <v>250000</v>
      </c>
    </row>
    <row r="41" spans="1:59" x14ac:dyDescent="0.25">
      <c r="B41" t="s">
        <v>191</v>
      </c>
      <c r="C41" s="67">
        <v>3500</v>
      </c>
      <c r="D41" s="70">
        <f t="shared" si="308"/>
        <v>0</v>
      </c>
      <c r="E41" s="70">
        <f t="shared" si="307"/>
        <v>0</v>
      </c>
      <c r="F41" s="70">
        <f t="shared" si="307"/>
        <v>0</v>
      </c>
      <c r="G41" s="70">
        <f t="shared" si="307"/>
        <v>350</v>
      </c>
      <c r="H41" s="70">
        <f t="shared" si="307"/>
        <v>1750</v>
      </c>
      <c r="I41" s="70">
        <f t="shared" si="307"/>
        <v>1750</v>
      </c>
      <c r="J41" s="70">
        <f t="shared" si="307"/>
        <v>17500</v>
      </c>
      <c r="K41" s="70">
        <f t="shared" si="307"/>
        <v>35000</v>
      </c>
      <c r="L41" s="70">
        <f t="shared" si="307"/>
        <v>35000</v>
      </c>
      <c r="M41" s="70">
        <f t="shared" si="307"/>
        <v>52500</v>
      </c>
      <c r="N41" s="70">
        <f t="shared" si="307"/>
        <v>87500</v>
      </c>
      <c r="O41" s="70">
        <f t="shared" si="307"/>
        <v>87500</v>
      </c>
      <c r="P41" s="70">
        <f t="shared" si="307"/>
        <v>87500</v>
      </c>
      <c r="Q41" s="70">
        <f t="shared" si="307"/>
        <v>87500</v>
      </c>
      <c r="R41" s="70">
        <f t="shared" si="307"/>
        <v>87500</v>
      </c>
      <c r="S41" s="70">
        <f t="shared" si="307"/>
        <v>87500</v>
      </c>
      <c r="T41" s="70">
        <f t="shared" si="307"/>
        <v>87500</v>
      </c>
      <c r="U41" s="70">
        <f t="shared" si="307"/>
        <v>87500</v>
      </c>
      <c r="V41" s="70">
        <f t="shared" si="307"/>
        <v>87500</v>
      </c>
      <c r="W41" s="70">
        <f t="shared" si="307"/>
        <v>87500</v>
      </c>
      <c r="X41" s="70">
        <f t="shared" si="307"/>
        <v>87500</v>
      </c>
      <c r="Y41" s="70">
        <f t="shared" si="307"/>
        <v>87500</v>
      </c>
      <c r="Z41" s="70">
        <f t="shared" si="307"/>
        <v>87500</v>
      </c>
      <c r="AA41" s="70">
        <f t="shared" si="307"/>
        <v>87500</v>
      </c>
      <c r="AB41" s="70">
        <f t="shared" si="307"/>
        <v>87500</v>
      </c>
      <c r="AC41" s="70">
        <f t="shared" si="307"/>
        <v>87500</v>
      </c>
      <c r="AD41" s="70">
        <f t="shared" si="307"/>
        <v>87500</v>
      </c>
      <c r="AE41" s="70">
        <f t="shared" si="307"/>
        <v>87500</v>
      </c>
      <c r="AF41" s="70">
        <f t="shared" si="307"/>
        <v>87500</v>
      </c>
      <c r="AG41" s="70">
        <f t="shared" si="307"/>
        <v>87500</v>
      </c>
      <c r="AH41" s="70">
        <f t="shared" si="307"/>
        <v>87500</v>
      </c>
      <c r="AI41" s="70">
        <f t="shared" si="307"/>
        <v>87500</v>
      </c>
      <c r="AJ41" s="70">
        <f t="shared" si="307"/>
        <v>87500</v>
      </c>
      <c r="AK41" s="70">
        <f t="shared" si="307"/>
        <v>87500</v>
      </c>
      <c r="AL41" s="70">
        <f t="shared" si="307"/>
        <v>87500</v>
      </c>
      <c r="AM41" s="70">
        <f t="shared" si="307"/>
        <v>87500</v>
      </c>
      <c r="AN41" s="70">
        <f t="shared" si="307"/>
        <v>87500</v>
      </c>
      <c r="AO41" s="70">
        <f t="shared" si="307"/>
        <v>87500</v>
      </c>
      <c r="AP41" s="70">
        <f t="shared" si="307"/>
        <v>87500</v>
      </c>
      <c r="AQ41" s="70">
        <f t="shared" si="307"/>
        <v>87500</v>
      </c>
      <c r="AR41" s="70">
        <f t="shared" si="307"/>
        <v>87500</v>
      </c>
      <c r="AS41" s="70">
        <f t="shared" si="307"/>
        <v>87500</v>
      </c>
      <c r="AT41" s="70">
        <f t="shared" si="307"/>
        <v>87500</v>
      </c>
      <c r="AU41" s="70">
        <f t="shared" si="307"/>
        <v>87500</v>
      </c>
      <c r="AV41" s="70">
        <f t="shared" si="307"/>
        <v>87500</v>
      </c>
      <c r="AW41" s="70">
        <f t="shared" si="307"/>
        <v>87500</v>
      </c>
      <c r="AX41" s="70">
        <f t="shared" si="307"/>
        <v>87500</v>
      </c>
      <c r="AY41" s="70">
        <f t="shared" si="307"/>
        <v>87500</v>
      </c>
      <c r="AZ41" s="70">
        <f t="shared" si="307"/>
        <v>87500</v>
      </c>
      <c r="BA41" s="70">
        <f t="shared" si="307"/>
        <v>87500</v>
      </c>
      <c r="BB41" s="70">
        <f t="shared" si="307"/>
        <v>87500</v>
      </c>
      <c r="BC41" s="70">
        <f t="shared" si="307"/>
        <v>87500</v>
      </c>
      <c r="BD41" s="70">
        <f t="shared" si="307"/>
        <v>87500</v>
      </c>
    </row>
    <row r="42" spans="1:59" x14ac:dyDescent="0.25">
      <c r="B42" t="s">
        <v>192</v>
      </c>
      <c r="C42" s="67">
        <v>6000</v>
      </c>
      <c r="D42" s="70">
        <f t="shared" si="308"/>
        <v>0</v>
      </c>
      <c r="E42" s="70">
        <f t="shared" si="307"/>
        <v>0</v>
      </c>
      <c r="F42" s="70">
        <f t="shared" si="307"/>
        <v>0</v>
      </c>
      <c r="G42" s="70">
        <f t="shared" si="307"/>
        <v>120</v>
      </c>
      <c r="H42" s="70">
        <f t="shared" si="307"/>
        <v>600</v>
      </c>
      <c r="I42" s="70">
        <f t="shared" si="307"/>
        <v>600</v>
      </c>
      <c r="J42" s="70">
        <f t="shared" si="307"/>
        <v>6000</v>
      </c>
      <c r="K42" s="70">
        <f t="shared" si="307"/>
        <v>12000</v>
      </c>
      <c r="L42" s="70">
        <f t="shared" si="307"/>
        <v>12000</v>
      </c>
      <c r="M42" s="70">
        <f t="shared" si="307"/>
        <v>18000</v>
      </c>
      <c r="N42" s="70">
        <f t="shared" si="307"/>
        <v>30000</v>
      </c>
      <c r="O42" s="70">
        <f t="shared" si="307"/>
        <v>30000</v>
      </c>
      <c r="P42" s="70">
        <f t="shared" si="307"/>
        <v>30000</v>
      </c>
      <c r="Q42" s="70">
        <f t="shared" si="307"/>
        <v>30000</v>
      </c>
      <c r="R42" s="70">
        <f t="shared" si="307"/>
        <v>30000</v>
      </c>
      <c r="S42" s="70">
        <f t="shared" si="307"/>
        <v>30000</v>
      </c>
      <c r="T42" s="70">
        <f t="shared" si="307"/>
        <v>30000</v>
      </c>
      <c r="U42" s="70">
        <f t="shared" si="307"/>
        <v>30000</v>
      </c>
      <c r="V42" s="70">
        <f t="shared" si="307"/>
        <v>30000</v>
      </c>
      <c r="W42" s="70">
        <f t="shared" si="307"/>
        <v>30000</v>
      </c>
      <c r="X42" s="70">
        <f t="shared" si="307"/>
        <v>30000</v>
      </c>
      <c r="Y42" s="70">
        <f t="shared" si="307"/>
        <v>30000</v>
      </c>
      <c r="Z42" s="70">
        <f t="shared" si="307"/>
        <v>30000</v>
      </c>
      <c r="AA42" s="70">
        <f t="shared" si="307"/>
        <v>30000</v>
      </c>
      <c r="AB42" s="70">
        <f t="shared" si="307"/>
        <v>30000</v>
      </c>
      <c r="AC42" s="70">
        <f t="shared" si="307"/>
        <v>30000</v>
      </c>
      <c r="AD42" s="70">
        <f t="shared" si="307"/>
        <v>30000</v>
      </c>
      <c r="AE42" s="70">
        <f t="shared" si="307"/>
        <v>30000</v>
      </c>
      <c r="AF42" s="70">
        <f t="shared" si="307"/>
        <v>30000</v>
      </c>
      <c r="AG42" s="70">
        <f t="shared" si="307"/>
        <v>30000</v>
      </c>
      <c r="AH42" s="70">
        <f t="shared" si="307"/>
        <v>30000</v>
      </c>
      <c r="AI42" s="70">
        <f t="shared" si="307"/>
        <v>30000</v>
      </c>
      <c r="AJ42" s="70">
        <f t="shared" si="307"/>
        <v>30000</v>
      </c>
      <c r="AK42" s="70">
        <f t="shared" si="307"/>
        <v>30000</v>
      </c>
      <c r="AL42" s="70">
        <f t="shared" si="307"/>
        <v>30000</v>
      </c>
      <c r="AM42" s="70">
        <f t="shared" si="307"/>
        <v>30000</v>
      </c>
      <c r="AN42" s="70">
        <f t="shared" si="307"/>
        <v>30000</v>
      </c>
      <c r="AO42" s="70">
        <f t="shared" si="307"/>
        <v>30000</v>
      </c>
      <c r="AP42" s="70">
        <f t="shared" si="307"/>
        <v>30000</v>
      </c>
      <c r="AQ42" s="70">
        <f t="shared" si="307"/>
        <v>30000</v>
      </c>
      <c r="AR42" s="70">
        <f t="shared" si="307"/>
        <v>30000</v>
      </c>
      <c r="AS42" s="70">
        <f t="shared" si="307"/>
        <v>30000</v>
      </c>
      <c r="AT42" s="70">
        <f t="shared" si="307"/>
        <v>30000</v>
      </c>
      <c r="AU42" s="70">
        <f t="shared" si="307"/>
        <v>30000</v>
      </c>
      <c r="AV42" s="70">
        <f t="shared" si="307"/>
        <v>30000</v>
      </c>
      <c r="AW42" s="70">
        <f t="shared" si="307"/>
        <v>30000</v>
      </c>
      <c r="AX42" s="70">
        <f t="shared" si="307"/>
        <v>30000</v>
      </c>
      <c r="AY42" s="70">
        <f t="shared" si="307"/>
        <v>30000</v>
      </c>
      <c r="AZ42" s="70">
        <f t="shared" si="307"/>
        <v>30000</v>
      </c>
      <c r="BA42" s="70">
        <f t="shared" si="307"/>
        <v>30000</v>
      </c>
      <c r="BB42" s="70">
        <f t="shared" si="307"/>
        <v>30000</v>
      </c>
      <c r="BC42" s="70">
        <f t="shared" si="307"/>
        <v>30000</v>
      </c>
      <c r="BD42" s="70">
        <f t="shared" si="307"/>
        <v>30000</v>
      </c>
    </row>
    <row r="43" spans="1:59" x14ac:dyDescent="0.25">
      <c r="C43" s="68"/>
    </row>
    <row r="44" spans="1:59" x14ac:dyDescent="0.25">
      <c r="A44" s="14" t="s">
        <v>168</v>
      </c>
      <c r="C44" s="68"/>
      <c r="D44" s="70">
        <f t="shared" ref="D44:BC44" si="309">SUM(D45:D48)</f>
        <v>0</v>
      </c>
      <c r="E44" s="70">
        <f t="shared" si="309"/>
        <v>0</v>
      </c>
      <c r="F44" s="70">
        <f t="shared" si="309"/>
        <v>0</v>
      </c>
      <c r="G44" s="70">
        <f t="shared" si="309"/>
        <v>0</v>
      </c>
      <c r="H44" s="70">
        <f t="shared" si="309"/>
        <v>0</v>
      </c>
      <c r="I44" s="70">
        <f t="shared" si="309"/>
        <v>0</v>
      </c>
      <c r="J44" s="70">
        <f t="shared" si="309"/>
        <v>0</v>
      </c>
      <c r="K44" s="70">
        <f t="shared" si="309"/>
        <v>0</v>
      </c>
      <c r="L44" s="70">
        <f t="shared" si="309"/>
        <v>0</v>
      </c>
      <c r="M44" s="70">
        <f t="shared" si="309"/>
        <v>0</v>
      </c>
      <c r="N44" s="70">
        <f t="shared" si="309"/>
        <v>0</v>
      </c>
      <c r="O44" s="70">
        <f t="shared" si="309"/>
        <v>0</v>
      </c>
      <c r="P44" s="70">
        <f t="shared" si="309"/>
        <v>0</v>
      </c>
      <c r="Q44" s="70">
        <f t="shared" si="309"/>
        <v>0</v>
      </c>
      <c r="R44" s="70">
        <f t="shared" si="309"/>
        <v>0</v>
      </c>
      <c r="S44" s="70">
        <f t="shared" si="309"/>
        <v>2707.5</v>
      </c>
      <c r="T44" s="70">
        <f t="shared" si="309"/>
        <v>13537.5</v>
      </c>
      <c r="U44" s="70">
        <f t="shared" si="309"/>
        <v>13537.5</v>
      </c>
      <c r="V44" s="70">
        <f t="shared" si="309"/>
        <v>135375</v>
      </c>
      <c r="W44" s="70">
        <f t="shared" si="309"/>
        <v>270750</v>
      </c>
      <c r="X44" s="70">
        <f t="shared" si="309"/>
        <v>270750</v>
      </c>
      <c r="Y44" s="70">
        <f t="shared" si="309"/>
        <v>406125</v>
      </c>
      <c r="Z44" s="70">
        <f t="shared" si="309"/>
        <v>676875</v>
      </c>
      <c r="AA44" s="70">
        <f t="shared" si="309"/>
        <v>676875</v>
      </c>
      <c r="AB44" s="70">
        <f t="shared" si="309"/>
        <v>676875</v>
      </c>
      <c r="AC44" s="70">
        <f t="shared" si="309"/>
        <v>676875</v>
      </c>
      <c r="AD44" s="70">
        <f t="shared" si="309"/>
        <v>676875</v>
      </c>
      <c r="AE44" s="70">
        <f t="shared" si="309"/>
        <v>679447.125</v>
      </c>
      <c r="AF44" s="70">
        <f t="shared" si="309"/>
        <v>689735.625</v>
      </c>
      <c r="AG44" s="70">
        <f t="shared" si="309"/>
        <v>689735.625</v>
      </c>
      <c r="AH44" s="70">
        <f t="shared" si="309"/>
        <v>805481.25</v>
      </c>
      <c r="AI44" s="70">
        <f t="shared" si="309"/>
        <v>934087.5</v>
      </c>
      <c r="AJ44" s="70">
        <f t="shared" si="309"/>
        <v>934087.5</v>
      </c>
      <c r="AK44" s="70">
        <f t="shared" si="309"/>
        <v>1062693.75</v>
      </c>
      <c r="AL44" s="70">
        <f t="shared" si="309"/>
        <v>1319906.25</v>
      </c>
      <c r="AM44" s="70">
        <f t="shared" si="309"/>
        <v>1319906.25</v>
      </c>
      <c r="AN44" s="70">
        <f t="shared" si="309"/>
        <v>1319906.25</v>
      </c>
      <c r="AO44" s="70">
        <f t="shared" si="309"/>
        <v>1319906.25</v>
      </c>
      <c r="AP44" s="70">
        <f t="shared" si="309"/>
        <v>1319906.25</v>
      </c>
      <c r="AQ44" s="70">
        <f t="shared" si="309"/>
        <v>1322349.76875</v>
      </c>
      <c r="AR44" s="70">
        <f t="shared" si="309"/>
        <v>1332123.84375</v>
      </c>
      <c r="AS44" s="70">
        <f t="shared" si="309"/>
        <v>1332123.84375</v>
      </c>
      <c r="AT44" s="70">
        <f t="shared" si="309"/>
        <v>1442082.1875</v>
      </c>
      <c r="AU44" s="70">
        <f t="shared" si="309"/>
        <v>1564258.125</v>
      </c>
      <c r="AV44" s="70">
        <f t="shared" si="309"/>
        <v>1564258.125</v>
      </c>
      <c r="AW44" s="70">
        <f t="shared" si="309"/>
        <v>1686434.0625</v>
      </c>
      <c r="AX44" s="70">
        <f t="shared" si="309"/>
        <v>1930785.9375</v>
      </c>
      <c r="AY44" s="70">
        <f t="shared" si="309"/>
        <v>1930785.9375</v>
      </c>
      <c r="AZ44" s="70">
        <f t="shared" si="309"/>
        <v>1930785.9375</v>
      </c>
      <c r="BA44" s="70">
        <f t="shared" si="309"/>
        <v>1930785.9375</v>
      </c>
      <c r="BB44" s="70">
        <f t="shared" si="309"/>
        <v>1930785.9375</v>
      </c>
      <c r="BC44" s="70">
        <f t="shared" si="309"/>
        <v>1933107.2803125</v>
      </c>
      <c r="BD44" s="70">
        <f>SUM(BD45:BD48)</f>
        <v>1942392.6515625</v>
      </c>
    </row>
    <row r="45" spans="1:59" x14ac:dyDescent="0.25">
      <c r="B45" t="s">
        <v>189</v>
      </c>
      <c r="C45" s="67">
        <f>C39</f>
        <v>1000</v>
      </c>
      <c r="D45" s="70">
        <f t="shared" ref="D45:BC48" si="310">(D15+D21+D27+D33)*$C45</f>
        <v>0</v>
      </c>
      <c r="E45" s="70">
        <f t="shared" si="310"/>
        <v>0</v>
      </c>
      <c r="F45" s="70">
        <f t="shared" si="310"/>
        <v>0</v>
      </c>
      <c r="G45" s="70">
        <f t="shared" si="310"/>
        <v>0</v>
      </c>
      <c r="H45" s="70">
        <f t="shared" si="310"/>
        <v>0</v>
      </c>
      <c r="I45" s="70">
        <f t="shared" si="310"/>
        <v>0</v>
      </c>
      <c r="J45" s="70">
        <f t="shared" si="310"/>
        <v>0</v>
      </c>
      <c r="K45" s="70">
        <f t="shared" si="310"/>
        <v>0</v>
      </c>
      <c r="L45" s="70">
        <f t="shared" si="310"/>
        <v>0</v>
      </c>
      <c r="M45" s="70">
        <f t="shared" si="310"/>
        <v>0</v>
      </c>
      <c r="N45" s="70">
        <f t="shared" si="310"/>
        <v>0</v>
      </c>
      <c r="O45" s="70">
        <f t="shared" si="310"/>
        <v>0</v>
      </c>
      <c r="P45" s="70">
        <f t="shared" si="310"/>
        <v>0</v>
      </c>
      <c r="Q45" s="70">
        <f t="shared" si="310"/>
        <v>0</v>
      </c>
      <c r="R45" s="70">
        <f t="shared" si="310"/>
        <v>0</v>
      </c>
      <c r="S45" s="70">
        <f t="shared" si="310"/>
        <v>1311</v>
      </c>
      <c r="T45" s="70">
        <f t="shared" si="310"/>
        <v>6554.9999999999991</v>
      </c>
      <c r="U45" s="70">
        <f t="shared" si="310"/>
        <v>6554.9999999999991</v>
      </c>
      <c r="V45" s="70">
        <f t="shared" si="310"/>
        <v>65550</v>
      </c>
      <c r="W45" s="70">
        <f t="shared" si="310"/>
        <v>131100</v>
      </c>
      <c r="X45" s="70">
        <f t="shared" si="310"/>
        <v>131100</v>
      </c>
      <c r="Y45" s="70">
        <f t="shared" si="310"/>
        <v>196649.99999999997</v>
      </c>
      <c r="Z45" s="70">
        <f t="shared" si="310"/>
        <v>327750</v>
      </c>
      <c r="AA45" s="70">
        <f t="shared" si="310"/>
        <v>327750</v>
      </c>
      <c r="AB45" s="70">
        <f t="shared" si="310"/>
        <v>327750</v>
      </c>
      <c r="AC45" s="70">
        <f t="shared" si="310"/>
        <v>327750</v>
      </c>
      <c r="AD45" s="70">
        <f t="shared" si="310"/>
        <v>327750</v>
      </c>
      <c r="AE45" s="70">
        <f t="shared" si="310"/>
        <v>328995.45</v>
      </c>
      <c r="AF45" s="70">
        <f t="shared" si="310"/>
        <v>333977.25</v>
      </c>
      <c r="AG45" s="70">
        <f t="shared" si="310"/>
        <v>333977.25</v>
      </c>
      <c r="AH45" s="70">
        <f t="shared" si="310"/>
        <v>390022.5</v>
      </c>
      <c r="AI45" s="70">
        <f t="shared" si="310"/>
        <v>452294.99999999994</v>
      </c>
      <c r="AJ45" s="70">
        <f t="shared" si="310"/>
        <v>452294.99999999994</v>
      </c>
      <c r="AK45" s="70">
        <f t="shared" si="310"/>
        <v>514567.5</v>
      </c>
      <c r="AL45" s="70">
        <f t="shared" si="310"/>
        <v>639112.5</v>
      </c>
      <c r="AM45" s="70">
        <f t="shared" si="310"/>
        <v>639112.5</v>
      </c>
      <c r="AN45" s="70">
        <f t="shared" si="310"/>
        <v>639112.5</v>
      </c>
      <c r="AO45" s="70">
        <f t="shared" si="310"/>
        <v>639112.5</v>
      </c>
      <c r="AP45" s="70">
        <f t="shared" si="310"/>
        <v>639112.5</v>
      </c>
      <c r="AQ45" s="70">
        <f t="shared" si="310"/>
        <v>640295.67749999999</v>
      </c>
      <c r="AR45" s="70">
        <f t="shared" si="310"/>
        <v>645028.38749999995</v>
      </c>
      <c r="AS45" s="70">
        <f t="shared" si="310"/>
        <v>645028.38749999995</v>
      </c>
      <c r="AT45" s="70">
        <f t="shared" si="310"/>
        <v>698271.375</v>
      </c>
      <c r="AU45" s="70">
        <f t="shared" si="310"/>
        <v>757430.25</v>
      </c>
      <c r="AV45" s="70">
        <f t="shared" si="310"/>
        <v>757430.25</v>
      </c>
      <c r="AW45" s="70">
        <f t="shared" si="310"/>
        <v>816589.125</v>
      </c>
      <c r="AX45" s="70">
        <f t="shared" si="310"/>
        <v>934906.875</v>
      </c>
      <c r="AY45" s="70">
        <f t="shared" si="310"/>
        <v>934906.875</v>
      </c>
      <c r="AZ45" s="70">
        <f t="shared" si="310"/>
        <v>934906.875</v>
      </c>
      <c r="BA45" s="70">
        <f t="shared" si="310"/>
        <v>934906.875</v>
      </c>
      <c r="BB45" s="70">
        <f t="shared" si="310"/>
        <v>934906.875</v>
      </c>
      <c r="BC45" s="70">
        <f t="shared" si="310"/>
        <v>936030.89362500014</v>
      </c>
      <c r="BD45" s="70">
        <f>(BD15+BD21+BD27+BD33)*$C45</f>
        <v>940526.9681249999</v>
      </c>
    </row>
    <row r="46" spans="1:59" x14ac:dyDescent="0.25">
      <c r="B46" t="s">
        <v>190</v>
      </c>
      <c r="C46" s="67">
        <f t="shared" ref="C46:C48" si="311">C40</f>
        <v>2000</v>
      </c>
      <c r="D46" s="70">
        <f t="shared" si="310"/>
        <v>0</v>
      </c>
      <c r="E46" s="70">
        <f t="shared" si="310"/>
        <v>0</v>
      </c>
      <c r="F46" s="70">
        <f t="shared" si="310"/>
        <v>0</v>
      </c>
      <c r="G46" s="70">
        <f t="shared" si="310"/>
        <v>0</v>
      </c>
      <c r="H46" s="70">
        <f t="shared" si="310"/>
        <v>0</v>
      </c>
      <c r="I46" s="70">
        <f t="shared" si="310"/>
        <v>0</v>
      </c>
      <c r="J46" s="70">
        <f t="shared" si="310"/>
        <v>0</v>
      </c>
      <c r="K46" s="70">
        <f t="shared" si="310"/>
        <v>0</v>
      </c>
      <c r="L46" s="70">
        <f t="shared" si="310"/>
        <v>0</v>
      </c>
      <c r="M46" s="70">
        <f t="shared" si="310"/>
        <v>0</v>
      </c>
      <c r="N46" s="70">
        <f t="shared" si="310"/>
        <v>0</v>
      </c>
      <c r="O46" s="70">
        <f t="shared" si="310"/>
        <v>0</v>
      </c>
      <c r="P46" s="70">
        <f t="shared" si="310"/>
        <v>0</v>
      </c>
      <c r="Q46" s="70">
        <f t="shared" si="310"/>
        <v>0</v>
      </c>
      <c r="R46" s="70">
        <f t="shared" si="310"/>
        <v>0</v>
      </c>
      <c r="S46" s="70">
        <f t="shared" si="310"/>
        <v>950</v>
      </c>
      <c r="T46" s="70">
        <f t="shared" si="310"/>
        <v>4750</v>
      </c>
      <c r="U46" s="70">
        <f t="shared" si="310"/>
        <v>4750</v>
      </c>
      <c r="V46" s="70">
        <f t="shared" si="310"/>
        <v>47500</v>
      </c>
      <c r="W46" s="70">
        <f t="shared" si="310"/>
        <v>95000</v>
      </c>
      <c r="X46" s="70">
        <f t="shared" si="310"/>
        <v>95000</v>
      </c>
      <c r="Y46" s="70">
        <f t="shared" si="310"/>
        <v>142500</v>
      </c>
      <c r="Z46" s="70">
        <f t="shared" si="310"/>
        <v>237500</v>
      </c>
      <c r="AA46" s="70">
        <f t="shared" si="310"/>
        <v>237500</v>
      </c>
      <c r="AB46" s="70">
        <f t="shared" si="310"/>
        <v>237500</v>
      </c>
      <c r="AC46" s="70">
        <f t="shared" si="310"/>
        <v>237500</v>
      </c>
      <c r="AD46" s="70">
        <f t="shared" si="310"/>
        <v>237500</v>
      </c>
      <c r="AE46" s="70">
        <f t="shared" si="310"/>
        <v>238402.5</v>
      </c>
      <c r="AF46" s="70">
        <f t="shared" si="310"/>
        <v>242012.5</v>
      </c>
      <c r="AG46" s="70">
        <f t="shared" si="310"/>
        <v>242012.5</v>
      </c>
      <c r="AH46" s="70">
        <f t="shared" si="310"/>
        <v>282625</v>
      </c>
      <c r="AI46" s="70">
        <f t="shared" si="310"/>
        <v>327750</v>
      </c>
      <c r="AJ46" s="70">
        <f t="shared" si="310"/>
        <v>327750</v>
      </c>
      <c r="AK46" s="70">
        <f t="shared" si="310"/>
        <v>372875</v>
      </c>
      <c r="AL46" s="70">
        <f t="shared" si="310"/>
        <v>463125</v>
      </c>
      <c r="AM46" s="70">
        <f t="shared" si="310"/>
        <v>463125</v>
      </c>
      <c r="AN46" s="70">
        <f t="shared" si="310"/>
        <v>463125</v>
      </c>
      <c r="AO46" s="70">
        <f t="shared" si="310"/>
        <v>463125</v>
      </c>
      <c r="AP46" s="70">
        <f t="shared" si="310"/>
        <v>463125</v>
      </c>
      <c r="AQ46" s="70">
        <f t="shared" si="310"/>
        <v>463982.375</v>
      </c>
      <c r="AR46" s="70">
        <f t="shared" si="310"/>
        <v>467411.875</v>
      </c>
      <c r="AS46" s="70">
        <f t="shared" si="310"/>
        <v>467411.875</v>
      </c>
      <c r="AT46" s="70">
        <f t="shared" si="310"/>
        <v>505993.75</v>
      </c>
      <c r="AU46" s="70">
        <f t="shared" si="310"/>
        <v>548862.5</v>
      </c>
      <c r="AV46" s="70">
        <f t="shared" si="310"/>
        <v>548862.5</v>
      </c>
      <c r="AW46" s="70">
        <f t="shared" si="310"/>
        <v>591731.25</v>
      </c>
      <c r="AX46" s="70">
        <f t="shared" si="310"/>
        <v>677468.75</v>
      </c>
      <c r="AY46" s="70">
        <f t="shared" si="310"/>
        <v>677468.75</v>
      </c>
      <c r="AZ46" s="70">
        <f t="shared" si="310"/>
        <v>677468.75</v>
      </c>
      <c r="BA46" s="70">
        <f t="shared" si="310"/>
        <v>677468.75</v>
      </c>
      <c r="BB46" s="70">
        <f t="shared" si="310"/>
        <v>677468.75</v>
      </c>
      <c r="BC46" s="70">
        <f t="shared" si="310"/>
        <v>678283.25624999998</v>
      </c>
      <c r="BD46" s="70">
        <f t="shared" ref="BD46:BD48" si="312">(BD16+BD22+BD28+BD34)*$C46</f>
        <v>681541.28125</v>
      </c>
    </row>
    <row r="47" spans="1:59" x14ac:dyDescent="0.25">
      <c r="B47" t="s">
        <v>191</v>
      </c>
      <c r="C47" s="67">
        <f t="shared" si="311"/>
        <v>3500</v>
      </c>
      <c r="D47" s="70">
        <f t="shared" si="310"/>
        <v>0</v>
      </c>
      <c r="E47" s="70">
        <f t="shared" si="310"/>
        <v>0</v>
      </c>
      <c r="F47" s="70">
        <f t="shared" si="310"/>
        <v>0</v>
      </c>
      <c r="G47" s="70">
        <f t="shared" si="310"/>
        <v>0</v>
      </c>
      <c r="H47" s="70">
        <f t="shared" si="310"/>
        <v>0</v>
      </c>
      <c r="I47" s="70">
        <f t="shared" si="310"/>
        <v>0</v>
      </c>
      <c r="J47" s="70">
        <f t="shared" si="310"/>
        <v>0</v>
      </c>
      <c r="K47" s="70">
        <f t="shared" si="310"/>
        <v>0</v>
      </c>
      <c r="L47" s="70">
        <f t="shared" si="310"/>
        <v>0</v>
      </c>
      <c r="M47" s="70">
        <f t="shared" si="310"/>
        <v>0</v>
      </c>
      <c r="N47" s="70">
        <f t="shared" si="310"/>
        <v>0</v>
      </c>
      <c r="O47" s="70">
        <f t="shared" si="310"/>
        <v>0</v>
      </c>
      <c r="P47" s="70">
        <f t="shared" si="310"/>
        <v>0</v>
      </c>
      <c r="Q47" s="70">
        <f t="shared" si="310"/>
        <v>0</v>
      </c>
      <c r="R47" s="70">
        <f t="shared" si="310"/>
        <v>0</v>
      </c>
      <c r="S47" s="70">
        <f t="shared" si="310"/>
        <v>332.5</v>
      </c>
      <c r="T47" s="70">
        <f t="shared" si="310"/>
        <v>1662.5</v>
      </c>
      <c r="U47" s="70">
        <f t="shared" si="310"/>
        <v>1662.5</v>
      </c>
      <c r="V47" s="70">
        <f t="shared" si="310"/>
        <v>16625</v>
      </c>
      <c r="W47" s="70">
        <f t="shared" si="310"/>
        <v>33250</v>
      </c>
      <c r="X47" s="70">
        <f t="shared" si="310"/>
        <v>33250</v>
      </c>
      <c r="Y47" s="70">
        <f t="shared" si="310"/>
        <v>49875</v>
      </c>
      <c r="Z47" s="70">
        <f t="shared" si="310"/>
        <v>83125</v>
      </c>
      <c r="AA47" s="70">
        <f t="shared" si="310"/>
        <v>83125</v>
      </c>
      <c r="AB47" s="70">
        <f t="shared" si="310"/>
        <v>83125</v>
      </c>
      <c r="AC47" s="70">
        <f t="shared" si="310"/>
        <v>83125</v>
      </c>
      <c r="AD47" s="70">
        <f t="shared" si="310"/>
        <v>83125</v>
      </c>
      <c r="AE47" s="70">
        <f t="shared" si="310"/>
        <v>83440.875</v>
      </c>
      <c r="AF47" s="70">
        <f t="shared" si="310"/>
        <v>84704.375</v>
      </c>
      <c r="AG47" s="70">
        <f t="shared" si="310"/>
        <v>84704.375</v>
      </c>
      <c r="AH47" s="70">
        <f t="shared" si="310"/>
        <v>98918.75</v>
      </c>
      <c r="AI47" s="70">
        <f t="shared" si="310"/>
        <v>114712.5</v>
      </c>
      <c r="AJ47" s="70">
        <f t="shared" si="310"/>
        <v>114712.5</v>
      </c>
      <c r="AK47" s="70">
        <f t="shared" si="310"/>
        <v>130506.25</v>
      </c>
      <c r="AL47" s="70">
        <f t="shared" si="310"/>
        <v>162093.75</v>
      </c>
      <c r="AM47" s="70">
        <f t="shared" si="310"/>
        <v>162093.75</v>
      </c>
      <c r="AN47" s="70">
        <f t="shared" si="310"/>
        <v>162093.75</v>
      </c>
      <c r="AO47" s="70">
        <f t="shared" si="310"/>
        <v>162093.75</v>
      </c>
      <c r="AP47" s="70">
        <f t="shared" si="310"/>
        <v>162093.75</v>
      </c>
      <c r="AQ47" s="70">
        <f t="shared" si="310"/>
        <v>162393.83124999999</v>
      </c>
      <c r="AR47" s="70">
        <f t="shared" si="310"/>
        <v>163594.15624999997</v>
      </c>
      <c r="AS47" s="70">
        <f t="shared" si="310"/>
        <v>163594.15624999997</v>
      </c>
      <c r="AT47" s="70">
        <f t="shared" si="310"/>
        <v>177097.8125</v>
      </c>
      <c r="AU47" s="70">
        <f t="shared" si="310"/>
        <v>192101.875</v>
      </c>
      <c r="AV47" s="70">
        <f t="shared" si="310"/>
        <v>192101.875</v>
      </c>
      <c r="AW47" s="70">
        <f t="shared" si="310"/>
        <v>207105.9375</v>
      </c>
      <c r="AX47" s="70">
        <f t="shared" si="310"/>
        <v>237114.0625</v>
      </c>
      <c r="AY47" s="70">
        <f t="shared" si="310"/>
        <v>237114.0625</v>
      </c>
      <c r="AZ47" s="70">
        <f t="shared" si="310"/>
        <v>237114.0625</v>
      </c>
      <c r="BA47" s="70">
        <f t="shared" si="310"/>
        <v>237114.0625</v>
      </c>
      <c r="BB47" s="70">
        <f t="shared" si="310"/>
        <v>237114.0625</v>
      </c>
      <c r="BC47" s="70">
        <f t="shared" si="310"/>
        <v>237399.13968749996</v>
      </c>
      <c r="BD47" s="70">
        <f t="shared" si="312"/>
        <v>238539.44843749999</v>
      </c>
    </row>
    <row r="48" spans="1:59" x14ac:dyDescent="0.25">
      <c r="B48" t="s">
        <v>192</v>
      </c>
      <c r="C48" s="67">
        <f t="shared" si="311"/>
        <v>6000</v>
      </c>
      <c r="D48" s="70">
        <f t="shared" si="310"/>
        <v>0</v>
      </c>
      <c r="E48" s="70">
        <f t="shared" si="310"/>
        <v>0</v>
      </c>
      <c r="F48" s="70">
        <f t="shared" si="310"/>
        <v>0</v>
      </c>
      <c r="G48" s="70">
        <f t="shared" si="310"/>
        <v>0</v>
      </c>
      <c r="H48" s="70">
        <f t="shared" si="310"/>
        <v>0</v>
      </c>
      <c r="I48" s="70">
        <f t="shared" si="310"/>
        <v>0</v>
      </c>
      <c r="J48" s="70">
        <f t="shared" si="310"/>
        <v>0</v>
      </c>
      <c r="K48" s="70">
        <f t="shared" si="310"/>
        <v>0</v>
      </c>
      <c r="L48" s="70">
        <f t="shared" si="310"/>
        <v>0</v>
      </c>
      <c r="M48" s="70">
        <f t="shared" si="310"/>
        <v>0</v>
      </c>
      <c r="N48" s="70">
        <f t="shared" si="310"/>
        <v>0</v>
      </c>
      <c r="O48" s="70">
        <f t="shared" si="310"/>
        <v>0</v>
      </c>
      <c r="P48" s="70">
        <f t="shared" si="310"/>
        <v>0</v>
      </c>
      <c r="Q48" s="70">
        <f t="shared" si="310"/>
        <v>0</v>
      </c>
      <c r="R48" s="70">
        <f t="shared" si="310"/>
        <v>0</v>
      </c>
      <c r="S48" s="70">
        <f t="shared" si="310"/>
        <v>114</v>
      </c>
      <c r="T48" s="70">
        <f t="shared" si="310"/>
        <v>570</v>
      </c>
      <c r="U48" s="70">
        <f t="shared" si="310"/>
        <v>570</v>
      </c>
      <c r="V48" s="70">
        <f t="shared" si="310"/>
        <v>5700</v>
      </c>
      <c r="W48" s="70">
        <f t="shared" si="310"/>
        <v>11400</v>
      </c>
      <c r="X48" s="70">
        <f t="shared" si="310"/>
        <v>11400</v>
      </c>
      <c r="Y48" s="70">
        <f t="shared" si="310"/>
        <v>17099.999999999996</v>
      </c>
      <c r="Z48" s="70">
        <f t="shared" si="310"/>
        <v>28500</v>
      </c>
      <c r="AA48" s="70">
        <f t="shared" si="310"/>
        <v>28500</v>
      </c>
      <c r="AB48" s="70">
        <f t="shared" si="310"/>
        <v>28500</v>
      </c>
      <c r="AC48" s="70">
        <f t="shared" si="310"/>
        <v>28500</v>
      </c>
      <c r="AD48" s="70">
        <f t="shared" si="310"/>
        <v>28500</v>
      </c>
      <c r="AE48" s="70">
        <f t="shared" si="310"/>
        <v>28608.3</v>
      </c>
      <c r="AF48" s="70">
        <f t="shared" si="310"/>
        <v>29041.5</v>
      </c>
      <c r="AG48" s="70">
        <f t="shared" si="310"/>
        <v>29041.5</v>
      </c>
      <c r="AH48" s="70">
        <f t="shared" si="310"/>
        <v>33915</v>
      </c>
      <c r="AI48" s="70">
        <f t="shared" si="310"/>
        <v>39330</v>
      </c>
      <c r="AJ48" s="70">
        <f t="shared" si="310"/>
        <v>39330</v>
      </c>
      <c r="AK48" s="70">
        <f t="shared" si="310"/>
        <v>44745</v>
      </c>
      <c r="AL48" s="70">
        <f t="shared" si="310"/>
        <v>55574.999999999993</v>
      </c>
      <c r="AM48" s="70">
        <f t="shared" si="310"/>
        <v>55574.999999999993</v>
      </c>
      <c r="AN48" s="70">
        <f t="shared" si="310"/>
        <v>55574.999999999993</v>
      </c>
      <c r="AO48" s="70">
        <f t="shared" si="310"/>
        <v>55574.999999999993</v>
      </c>
      <c r="AP48" s="70">
        <f t="shared" si="310"/>
        <v>55574.999999999993</v>
      </c>
      <c r="AQ48" s="70">
        <f t="shared" si="310"/>
        <v>55677.884999999995</v>
      </c>
      <c r="AR48" s="70">
        <f t="shared" si="310"/>
        <v>56089.424999999996</v>
      </c>
      <c r="AS48" s="70">
        <f t="shared" si="310"/>
        <v>56089.424999999996</v>
      </c>
      <c r="AT48" s="70">
        <f t="shared" si="310"/>
        <v>60719.25</v>
      </c>
      <c r="AU48" s="70">
        <f t="shared" si="310"/>
        <v>65863.5</v>
      </c>
      <c r="AV48" s="70">
        <f t="shared" si="310"/>
        <v>65863.5</v>
      </c>
      <c r="AW48" s="70">
        <f t="shared" si="310"/>
        <v>71007.75</v>
      </c>
      <c r="AX48" s="70">
        <f t="shared" si="310"/>
        <v>81296.250000000015</v>
      </c>
      <c r="AY48" s="70">
        <f t="shared" si="310"/>
        <v>81296.250000000015</v>
      </c>
      <c r="AZ48" s="70">
        <f t="shared" si="310"/>
        <v>81296.250000000015</v>
      </c>
      <c r="BA48" s="70">
        <f t="shared" si="310"/>
        <v>81296.250000000015</v>
      </c>
      <c r="BB48" s="70">
        <f t="shared" si="310"/>
        <v>81296.250000000015</v>
      </c>
      <c r="BC48" s="70">
        <f t="shared" si="310"/>
        <v>81393.990749999997</v>
      </c>
      <c r="BD48" s="70">
        <f t="shared" si="312"/>
        <v>81784.953750000001</v>
      </c>
    </row>
    <row r="49" spans="1:68" x14ac:dyDescent="0.25">
      <c r="C49" s="69"/>
    </row>
    <row r="50" spans="1:68" x14ac:dyDescent="0.25">
      <c r="A50" s="14" t="s">
        <v>194</v>
      </c>
      <c r="C50" s="69"/>
      <c r="D50" s="70">
        <f t="shared" ref="D50:BC50" si="313">SUM(D51:D54)</f>
        <v>0</v>
      </c>
      <c r="E50" s="70">
        <f t="shared" si="313"/>
        <v>0</v>
      </c>
      <c r="F50" s="70">
        <f t="shared" si="313"/>
        <v>0</v>
      </c>
      <c r="G50" s="70">
        <f t="shared" si="313"/>
        <v>2850</v>
      </c>
      <c r="H50" s="70">
        <f t="shared" si="313"/>
        <v>14250</v>
      </c>
      <c r="I50" s="70">
        <f t="shared" si="313"/>
        <v>14250</v>
      </c>
      <c r="J50" s="70">
        <f t="shared" si="313"/>
        <v>142500</v>
      </c>
      <c r="K50" s="70">
        <f t="shared" si="313"/>
        <v>285000</v>
      </c>
      <c r="L50" s="70">
        <f t="shared" si="313"/>
        <v>285000</v>
      </c>
      <c r="M50" s="70">
        <f t="shared" si="313"/>
        <v>427500</v>
      </c>
      <c r="N50" s="70">
        <f t="shared" si="313"/>
        <v>712500</v>
      </c>
      <c r="O50" s="70">
        <f t="shared" si="313"/>
        <v>712500</v>
      </c>
      <c r="P50" s="70">
        <f t="shared" si="313"/>
        <v>712500</v>
      </c>
      <c r="Q50" s="70">
        <f t="shared" si="313"/>
        <v>712500</v>
      </c>
      <c r="R50" s="70">
        <f t="shared" si="313"/>
        <v>712500</v>
      </c>
      <c r="S50" s="70">
        <f t="shared" si="313"/>
        <v>715207.5</v>
      </c>
      <c r="T50" s="70">
        <f t="shared" si="313"/>
        <v>726037.5</v>
      </c>
      <c r="U50" s="70">
        <f t="shared" si="313"/>
        <v>726037.5</v>
      </c>
      <c r="V50" s="70">
        <f t="shared" si="313"/>
        <v>847875</v>
      </c>
      <c r="W50" s="70">
        <f t="shared" si="313"/>
        <v>983250</v>
      </c>
      <c r="X50" s="70">
        <f t="shared" si="313"/>
        <v>983250</v>
      </c>
      <c r="Y50" s="70">
        <f t="shared" si="313"/>
        <v>1118625</v>
      </c>
      <c r="Z50" s="70">
        <f t="shared" si="313"/>
        <v>1389375</v>
      </c>
      <c r="AA50" s="70">
        <f t="shared" si="313"/>
        <v>1389375</v>
      </c>
      <c r="AB50" s="70">
        <f t="shared" si="313"/>
        <v>1389375</v>
      </c>
      <c r="AC50" s="70">
        <f t="shared" si="313"/>
        <v>1389375</v>
      </c>
      <c r="AD50" s="70">
        <f t="shared" si="313"/>
        <v>1389375</v>
      </c>
      <c r="AE50" s="70">
        <f t="shared" si="313"/>
        <v>1391947.125</v>
      </c>
      <c r="AF50" s="70">
        <f t="shared" si="313"/>
        <v>1402235.625</v>
      </c>
      <c r="AG50" s="70">
        <f t="shared" si="313"/>
        <v>1402235.625</v>
      </c>
      <c r="AH50" s="70">
        <f t="shared" si="313"/>
        <v>1517981.25</v>
      </c>
      <c r="AI50" s="70">
        <f t="shared" si="313"/>
        <v>1646587.5</v>
      </c>
      <c r="AJ50" s="70">
        <f t="shared" si="313"/>
        <v>1646587.5</v>
      </c>
      <c r="AK50" s="70">
        <f t="shared" si="313"/>
        <v>1775193.75</v>
      </c>
      <c r="AL50" s="70">
        <f t="shared" si="313"/>
        <v>2032406.25</v>
      </c>
      <c r="AM50" s="70">
        <f t="shared" si="313"/>
        <v>2032406.25</v>
      </c>
      <c r="AN50" s="70">
        <f t="shared" si="313"/>
        <v>2032406.25</v>
      </c>
      <c r="AO50" s="70">
        <f t="shared" si="313"/>
        <v>2032406.25</v>
      </c>
      <c r="AP50" s="70">
        <f t="shared" si="313"/>
        <v>2032406.25</v>
      </c>
      <c r="AQ50" s="70">
        <f t="shared" si="313"/>
        <v>2034849.76875</v>
      </c>
      <c r="AR50" s="70">
        <f t="shared" si="313"/>
        <v>2044623.84375</v>
      </c>
      <c r="AS50" s="70">
        <f t="shared" si="313"/>
        <v>2044623.84375</v>
      </c>
      <c r="AT50" s="70">
        <f t="shared" si="313"/>
        <v>2154582.1875</v>
      </c>
      <c r="AU50" s="70">
        <f t="shared" si="313"/>
        <v>2276758.125</v>
      </c>
      <c r="AV50" s="70">
        <f t="shared" si="313"/>
        <v>2276758.125</v>
      </c>
      <c r="AW50" s="70">
        <f t="shared" si="313"/>
        <v>2398934.0625</v>
      </c>
      <c r="AX50" s="70">
        <f t="shared" si="313"/>
        <v>2643285.9375</v>
      </c>
      <c r="AY50" s="70">
        <f t="shared" si="313"/>
        <v>2643285.9375</v>
      </c>
      <c r="AZ50" s="70">
        <f t="shared" si="313"/>
        <v>2643285.9375</v>
      </c>
      <c r="BA50" s="70">
        <f t="shared" si="313"/>
        <v>2643285.9375</v>
      </c>
      <c r="BB50" s="70">
        <f t="shared" si="313"/>
        <v>2643285.9375</v>
      </c>
      <c r="BC50" s="70">
        <f t="shared" si="313"/>
        <v>2645607.2803125</v>
      </c>
      <c r="BD50" s="70">
        <f>SUM(BD51:BD54)</f>
        <v>2654892.6515624993</v>
      </c>
    </row>
    <row r="51" spans="1:68" x14ac:dyDescent="0.25">
      <c r="B51" t="s">
        <v>189</v>
      </c>
      <c r="C51" s="67">
        <f>C39</f>
        <v>1000</v>
      </c>
      <c r="D51" s="70">
        <f>D45+D39</f>
        <v>0</v>
      </c>
      <c r="E51" s="70">
        <f t="shared" ref="E51:BD54" si="314">E45+E39</f>
        <v>0</v>
      </c>
      <c r="F51" s="70">
        <f t="shared" si="314"/>
        <v>0</v>
      </c>
      <c r="G51" s="70">
        <f t="shared" si="314"/>
        <v>1380</v>
      </c>
      <c r="H51" s="70">
        <f t="shared" si="314"/>
        <v>6899.9999999999991</v>
      </c>
      <c r="I51" s="70">
        <f t="shared" si="314"/>
        <v>6899.9999999999991</v>
      </c>
      <c r="J51" s="70">
        <f t="shared" si="314"/>
        <v>69000</v>
      </c>
      <c r="K51" s="70">
        <f t="shared" si="314"/>
        <v>138000</v>
      </c>
      <c r="L51" s="70">
        <f t="shared" si="314"/>
        <v>138000</v>
      </c>
      <c r="M51" s="70">
        <f t="shared" si="314"/>
        <v>206999.99999999997</v>
      </c>
      <c r="N51" s="70">
        <f t="shared" si="314"/>
        <v>345000</v>
      </c>
      <c r="O51" s="70">
        <f t="shared" si="314"/>
        <v>345000</v>
      </c>
      <c r="P51" s="70">
        <f t="shared" si="314"/>
        <v>345000</v>
      </c>
      <c r="Q51" s="70">
        <f t="shared" si="314"/>
        <v>345000</v>
      </c>
      <c r="R51" s="70">
        <f t="shared" si="314"/>
        <v>345000</v>
      </c>
      <c r="S51" s="70">
        <f t="shared" si="314"/>
        <v>346311</v>
      </c>
      <c r="T51" s="70">
        <f t="shared" si="314"/>
        <v>351555</v>
      </c>
      <c r="U51" s="70">
        <f t="shared" si="314"/>
        <v>351555</v>
      </c>
      <c r="V51" s="70">
        <f t="shared" si="314"/>
        <v>410550</v>
      </c>
      <c r="W51" s="70">
        <f t="shared" si="314"/>
        <v>476100</v>
      </c>
      <c r="X51" s="70">
        <f t="shared" si="314"/>
        <v>476100</v>
      </c>
      <c r="Y51" s="70">
        <f t="shared" si="314"/>
        <v>541650</v>
      </c>
      <c r="Z51" s="70">
        <f t="shared" si="314"/>
        <v>672750</v>
      </c>
      <c r="AA51" s="70">
        <f t="shared" si="314"/>
        <v>672750</v>
      </c>
      <c r="AB51" s="70">
        <f t="shared" si="314"/>
        <v>672750</v>
      </c>
      <c r="AC51" s="70">
        <f t="shared" si="314"/>
        <v>672750</v>
      </c>
      <c r="AD51" s="70">
        <f t="shared" si="314"/>
        <v>672750</v>
      </c>
      <c r="AE51" s="70">
        <f t="shared" si="314"/>
        <v>673995.45</v>
      </c>
      <c r="AF51" s="70">
        <f t="shared" si="314"/>
        <v>678977.25</v>
      </c>
      <c r="AG51" s="70">
        <f t="shared" si="314"/>
        <v>678977.25</v>
      </c>
      <c r="AH51" s="70">
        <f t="shared" si="314"/>
        <v>735022.5</v>
      </c>
      <c r="AI51" s="70">
        <f t="shared" si="314"/>
        <v>797295</v>
      </c>
      <c r="AJ51" s="70">
        <f t="shared" si="314"/>
        <v>797295</v>
      </c>
      <c r="AK51" s="70">
        <f t="shared" si="314"/>
        <v>859567.5</v>
      </c>
      <c r="AL51" s="70">
        <f t="shared" si="314"/>
        <v>984112.5</v>
      </c>
      <c r="AM51" s="70">
        <f t="shared" si="314"/>
        <v>984112.5</v>
      </c>
      <c r="AN51" s="70">
        <f t="shared" si="314"/>
        <v>984112.5</v>
      </c>
      <c r="AO51" s="70">
        <f t="shared" si="314"/>
        <v>984112.5</v>
      </c>
      <c r="AP51" s="70">
        <f t="shared" si="314"/>
        <v>984112.5</v>
      </c>
      <c r="AQ51" s="70">
        <f t="shared" si="314"/>
        <v>985295.67749999999</v>
      </c>
      <c r="AR51" s="70">
        <f t="shared" si="314"/>
        <v>990028.38749999995</v>
      </c>
      <c r="AS51" s="70">
        <f t="shared" si="314"/>
        <v>990028.38749999995</v>
      </c>
      <c r="AT51" s="70">
        <f t="shared" si="314"/>
        <v>1043271.375</v>
      </c>
      <c r="AU51" s="70">
        <f t="shared" si="314"/>
        <v>1102430.25</v>
      </c>
      <c r="AV51" s="70">
        <f t="shared" si="314"/>
        <v>1102430.25</v>
      </c>
      <c r="AW51" s="70">
        <f t="shared" si="314"/>
        <v>1161589.125</v>
      </c>
      <c r="AX51" s="70">
        <f t="shared" si="314"/>
        <v>1279906.875</v>
      </c>
      <c r="AY51" s="70">
        <f t="shared" si="314"/>
        <v>1279906.875</v>
      </c>
      <c r="AZ51" s="70">
        <f t="shared" si="314"/>
        <v>1279906.875</v>
      </c>
      <c r="BA51" s="70">
        <f t="shared" si="314"/>
        <v>1279906.875</v>
      </c>
      <c r="BB51" s="70">
        <f t="shared" si="314"/>
        <v>1279906.875</v>
      </c>
      <c r="BC51" s="70">
        <f t="shared" si="314"/>
        <v>1281030.893625</v>
      </c>
      <c r="BD51" s="70">
        <f t="shared" si="314"/>
        <v>1285526.9681249999</v>
      </c>
    </row>
    <row r="52" spans="1:68" x14ac:dyDescent="0.25">
      <c r="B52" t="s">
        <v>190</v>
      </c>
      <c r="C52" s="67">
        <f t="shared" ref="C52:C54" si="315">C40</f>
        <v>2000</v>
      </c>
      <c r="D52" s="70">
        <f t="shared" ref="D52:S54" si="316">D46+D40</f>
        <v>0</v>
      </c>
      <c r="E52" s="70">
        <f t="shared" si="316"/>
        <v>0</v>
      </c>
      <c r="F52" s="70">
        <f t="shared" si="316"/>
        <v>0</v>
      </c>
      <c r="G52" s="70">
        <f t="shared" si="316"/>
        <v>1000</v>
      </c>
      <c r="H52" s="70">
        <f t="shared" si="316"/>
        <v>5000</v>
      </c>
      <c r="I52" s="70">
        <f t="shared" si="316"/>
        <v>5000</v>
      </c>
      <c r="J52" s="70">
        <f t="shared" si="316"/>
        <v>50000</v>
      </c>
      <c r="K52" s="70">
        <f t="shared" si="316"/>
        <v>100000</v>
      </c>
      <c r="L52" s="70">
        <f t="shared" si="316"/>
        <v>100000</v>
      </c>
      <c r="M52" s="70">
        <f t="shared" si="316"/>
        <v>150000</v>
      </c>
      <c r="N52" s="70">
        <f t="shared" si="316"/>
        <v>250000</v>
      </c>
      <c r="O52" s="70">
        <f t="shared" si="316"/>
        <v>250000</v>
      </c>
      <c r="P52" s="70">
        <f t="shared" si="316"/>
        <v>250000</v>
      </c>
      <c r="Q52" s="70">
        <f t="shared" si="316"/>
        <v>250000</v>
      </c>
      <c r="R52" s="70">
        <f t="shared" si="316"/>
        <v>250000</v>
      </c>
      <c r="S52" s="70">
        <f t="shared" si="316"/>
        <v>250950</v>
      </c>
      <c r="T52" s="70">
        <f t="shared" si="314"/>
        <v>254750</v>
      </c>
      <c r="U52" s="70">
        <f t="shared" si="314"/>
        <v>254750</v>
      </c>
      <c r="V52" s="70">
        <f t="shared" si="314"/>
        <v>297500</v>
      </c>
      <c r="W52" s="70">
        <f t="shared" si="314"/>
        <v>345000</v>
      </c>
      <c r="X52" s="70">
        <f t="shared" si="314"/>
        <v>345000</v>
      </c>
      <c r="Y52" s="70">
        <f t="shared" si="314"/>
        <v>392500</v>
      </c>
      <c r="Z52" s="70">
        <f t="shared" si="314"/>
        <v>487500</v>
      </c>
      <c r="AA52" s="70">
        <f t="shared" si="314"/>
        <v>487500</v>
      </c>
      <c r="AB52" s="70">
        <f t="shared" si="314"/>
        <v>487500</v>
      </c>
      <c r="AC52" s="70">
        <f t="shared" si="314"/>
        <v>487500</v>
      </c>
      <c r="AD52" s="70">
        <f t="shared" si="314"/>
        <v>487500</v>
      </c>
      <c r="AE52" s="70">
        <f t="shared" si="314"/>
        <v>488402.5</v>
      </c>
      <c r="AF52" s="70">
        <f t="shared" si="314"/>
        <v>492012.5</v>
      </c>
      <c r="AG52" s="70">
        <f t="shared" si="314"/>
        <v>492012.5</v>
      </c>
      <c r="AH52" s="70">
        <f t="shared" si="314"/>
        <v>532625</v>
      </c>
      <c r="AI52" s="70">
        <f t="shared" si="314"/>
        <v>577750</v>
      </c>
      <c r="AJ52" s="70">
        <f t="shared" si="314"/>
        <v>577750</v>
      </c>
      <c r="AK52" s="70">
        <f t="shared" si="314"/>
        <v>622875</v>
      </c>
      <c r="AL52" s="70">
        <f t="shared" si="314"/>
        <v>713125</v>
      </c>
      <c r="AM52" s="70">
        <f t="shared" si="314"/>
        <v>713125</v>
      </c>
      <c r="AN52" s="70">
        <f t="shared" si="314"/>
        <v>713125</v>
      </c>
      <c r="AO52" s="70">
        <f t="shared" si="314"/>
        <v>713125</v>
      </c>
      <c r="AP52" s="70">
        <f t="shared" si="314"/>
        <v>713125</v>
      </c>
      <c r="AQ52" s="70">
        <f t="shared" si="314"/>
        <v>713982.375</v>
      </c>
      <c r="AR52" s="70">
        <f t="shared" si="314"/>
        <v>717411.875</v>
      </c>
      <c r="AS52" s="70">
        <f t="shared" si="314"/>
        <v>717411.875</v>
      </c>
      <c r="AT52" s="70">
        <f t="shared" si="314"/>
        <v>755993.75</v>
      </c>
      <c r="AU52" s="70">
        <f t="shared" si="314"/>
        <v>798862.5</v>
      </c>
      <c r="AV52" s="70">
        <f t="shared" si="314"/>
        <v>798862.5</v>
      </c>
      <c r="AW52" s="70">
        <f t="shared" si="314"/>
        <v>841731.25</v>
      </c>
      <c r="AX52" s="70">
        <f t="shared" si="314"/>
        <v>927468.75</v>
      </c>
      <c r="AY52" s="70">
        <f t="shared" si="314"/>
        <v>927468.75</v>
      </c>
      <c r="AZ52" s="70">
        <f t="shared" si="314"/>
        <v>927468.75</v>
      </c>
      <c r="BA52" s="70">
        <f t="shared" si="314"/>
        <v>927468.75</v>
      </c>
      <c r="BB52" s="70">
        <f t="shared" si="314"/>
        <v>927468.75</v>
      </c>
      <c r="BC52" s="70">
        <f t="shared" si="314"/>
        <v>928283.25624999998</v>
      </c>
      <c r="BD52" s="70">
        <f t="shared" si="314"/>
        <v>931541.28125</v>
      </c>
    </row>
    <row r="53" spans="1:68" x14ac:dyDescent="0.25">
      <c r="B53" t="s">
        <v>191</v>
      </c>
      <c r="C53" s="67">
        <f t="shared" si="315"/>
        <v>3500</v>
      </c>
      <c r="D53" s="70">
        <f t="shared" si="316"/>
        <v>0</v>
      </c>
      <c r="E53" s="70">
        <f t="shared" si="314"/>
        <v>0</v>
      </c>
      <c r="F53" s="70">
        <f t="shared" si="314"/>
        <v>0</v>
      </c>
      <c r="G53" s="70">
        <f t="shared" si="314"/>
        <v>350</v>
      </c>
      <c r="H53" s="70">
        <f t="shared" si="314"/>
        <v>1750</v>
      </c>
      <c r="I53" s="70">
        <f t="shared" si="314"/>
        <v>1750</v>
      </c>
      <c r="J53" s="70">
        <f t="shared" si="314"/>
        <v>17500</v>
      </c>
      <c r="K53" s="70">
        <f t="shared" si="314"/>
        <v>35000</v>
      </c>
      <c r="L53" s="70">
        <f t="shared" si="314"/>
        <v>35000</v>
      </c>
      <c r="M53" s="70">
        <f t="shared" si="314"/>
        <v>52500</v>
      </c>
      <c r="N53" s="70">
        <f t="shared" si="314"/>
        <v>87500</v>
      </c>
      <c r="O53" s="70">
        <f t="shared" si="314"/>
        <v>87500</v>
      </c>
      <c r="P53" s="70">
        <f t="shared" si="314"/>
        <v>87500</v>
      </c>
      <c r="Q53" s="70">
        <f t="shared" si="314"/>
        <v>87500</v>
      </c>
      <c r="R53" s="70">
        <f t="shared" si="314"/>
        <v>87500</v>
      </c>
      <c r="S53" s="70">
        <f t="shared" si="314"/>
        <v>87832.5</v>
      </c>
      <c r="T53" s="70">
        <f t="shared" si="314"/>
        <v>89162.5</v>
      </c>
      <c r="U53" s="70">
        <f t="shared" si="314"/>
        <v>89162.5</v>
      </c>
      <c r="V53" s="70">
        <f t="shared" si="314"/>
        <v>104125</v>
      </c>
      <c r="W53" s="70">
        <f t="shared" si="314"/>
        <v>120750</v>
      </c>
      <c r="X53" s="70">
        <f t="shared" si="314"/>
        <v>120750</v>
      </c>
      <c r="Y53" s="70">
        <f t="shared" si="314"/>
        <v>137375</v>
      </c>
      <c r="Z53" s="70">
        <f t="shared" si="314"/>
        <v>170625</v>
      </c>
      <c r="AA53" s="70">
        <f t="shared" si="314"/>
        <v>170625</v>
      </c>
      <c r="AB53" s="70">
        <f t="shared" si="314"/>
        <v>170625</v>
      </c>
      <c r="AC53" s="70">
        <f t="shared" si="314"/>
        <v>170625</v>
      </c>
      <c r="AD53" s="70">
        <f t="shared" si="314"/>
        <v>170625</v>
      </c>
      <c r="AE53" s="70">
        <f t="shared" si="314"/>
        <v>170940.875</v>
      </c>
      <c r="AF53" s="70">
        <f t="shared" si="314"/>
        <v>172204.375</v>
      </c>
      <c r="AG53" s="70">
        <f t="shared" si="314"/>
        <v>172204.375</v>
      </c>
      <c r="AH53" s="70">
        <f t="shared" si="314"/>
        <v>186418.75</v>
      </c>
      <c r="AI53" s="70">
        <f t="shared" si="314"/>
        <v>202212.5</v>
      </c>
      <c r="AJ53" s="70">
        <f t="shared" si="314"/>
        <v>202212.5</v>
      </c>
      <c r="AK53" s="70">
        <f t="shared" si="314"/>
        <v>218006.25</v>
      </c>
      <c r="AL53" s="70">
        <f t="shared" si="314"/>
        <v>249593.75</v>
      </c>
      <c r="AM53" s="70">
        <f t="shared" si="314"/>
        <v>249593.75</v>
      </c>
      <c r="AN53" s="70">
        <f t="shared" si="314"/>
        <v>249593.75</v>
      </c>
      <c r="AO53" s="70">
        <f t="shared" si="314"/>
        <v>249593.75</v>
      </c>
      <c r="AP53" s="70">
        <f t="shared" si="314"/>
        <v>249593.75</v>
      </c>
      <c r="AQ53" s="70">
        <f t="shared" si="314"/>
        <v>249893.83124999999</v>
      </c>
      <c r="AR53" s="70">
        <f t="shared" si="314"/>
        <v>251094.15624999997</v>
      </c>
      <c r="AS53" s="70">
        <f t="shared" si="314"/>
        <v>251094.15624999997</v>
      </c>
      <c r="AT53" s="70">
        <f t="shared" si="314"/>
        <v>264597.8125</v>
      </c>
      <c r="AU53" s="70">
        <f t="shared" si="314"/>
        <v>279601.875</v>
      </c>
      <c r="AV53" s="70">
        <f t="shared" si="314"/>
        <v>279601.875</v>
      </c>
      <c r="AW53" s="70">
        <f t="shared" si="314"/>
        <v>294605.9375</v>
      </c>
      <c r="AX53" s="70">
        <f t="shared" si="314"/>
        <v>324614.0625</v>
      </c>
      <c r="AY53" s="70">
        <f t="shared" si="314"/>
        <v>324614.0625</v>
      </c>
      <c r="AZ53" s="70">
        <f t="shared" si="314"/>
        <v>324614.0625</v>
      </c>
      <c r="BA53" s="70">
        <f t="shared" si="314"/>
        <v>324614.0625</v>
      </c>
      <c r="BB53" s="70">
        <f t="shared" si="314"/>
        <v>324614.0625</v>
      </c>
      <c r="BC53" s="70">
        <f t="shared" si="314"/>
        <v>324899.13968749996</v>
      </c>
      <c r="BD53" s="70">
        <f t="shared" si="314"/>
        <v>326039.44843749999</v>
      </c>
    </row>
    <row r="54" spans="1:68" x14ac:dyDescent="0.25">
      <c r="B54" t="s">
        <v>192</v>
      </c>
      <c r="C54" s="67">
        <f t="shared" si="315"/>
        <v>6000</v>
      </c>
      <c r="D54" s="70">
        <f t="shared" si="316"/>
        <v>0</v>
      </c>
      <c r="E54" s="70">
        <f t="shared" si="314"/>
        <v>0</v>
      </c>
      <c r="F54" s="70">
        <f t="shared" si="314"/>
        <v>0</v>
      </c>
      <c r="G54" s="70">
        <f t="shared" si="314"/>
        <v>120</v>
      </c>
      <c r="H54" s="70">
        <f t="shared" si="314"/>
        <v>600</v>
      </c>
      <c r="I54" s="70">
        <f t="shared" si="314"/>
        <v>600</v>
      </c>
      <c r="J54" s="70">
        <f t="shared" si="314"/>
        <v>6000</v>
      </c>
      <c r="K54" s="70">
        <f t="shared" si="314"/>
        <v>12000</v>
      </c>
      <c r="L54" s="70">
        <f t="shared" si="314"/>
        <v>12000</v>
      </c>
      <c r="M54" s="70">
        <f t="shared" si="314"/>
        <v>18000</v>
      </c>
      <c r="N54" s="70">
        <f t="shared" si="314"/>
        <v>30000</v>
      </c>
      <c r="O54" s="70">
        <f t="shared" si="314"/>
        <v>30000</v>
      </c>
      <c r="P54" s="70">
        <f t="shared" si="314"/>
        <v>30000</v>
      </c>
      <c r="Q54" s="70">
        <f t="shared" si="314"/>
        <v>30000</v>
      </c>
      <c r="R54" s="70">
        <f t="shared" si="314"/>
        <v>30000</v>
      </c>
      <c r="S54" s="70">
        <f t="shared" si="314"/>
        <v>30114</v>
      </c>
      <c r="T54" s="70">
        <f t="shared" si="314"/>
        <v>30570</v>
      </c>
      <c r="U54" s="70">
        <f t="shared" si="314"/>
        <v>30570</v>
      </c>
      <c r="V54" s="70">
        <f t="shared" si="314"/>
        <v>35700</v>
      </c>
      <c r="W54" s="70">
        <f t="shared" si="314"/>
        <v>41400</v>
      </c>
      <c r="X54" s="70">
        <f t="shared" si="314"/>
        <v>41400</v>
      </c>
      <c r="Y54" s="70">
        <f t="shared" si="314"/>
        <v>47100</v>
      </c>
      <c r="Z54" s="70">
        <f t="shared" si="314"/>
        <v>58500</v>
      </c>
      <c r="AA54" s="70">
        <f t="shared" si="314"/>
        <v>58500</v>
      </c>
      <c r="AB54" s="70">
        <f t="shared" si="314"/>
        <v>58500</v>
      </c>
      <c r="AC54" s="70">
        <f t="shared" si="314"/>
        <v>58500</v>
      </c>
      <c r="AD54" s="70">
        <f t="shared" si="314"/>
        <v>58500</v>
      </c>
      <c r="AE54" s="70">
        <f t="shared" si="314"/>
        <v>58608.3</v>
      </c>
      <c r="AF54" s="70">
        <f t="shared" si="314"/>
        <v>59041.5</v>
      </c>
      <c r="AG54" s="70">
        <f t="shared" si="314"/>
        <v>59041.5</v>
      </c>
      <c r="AH54" s="70">
        <f t="shared" si="314"/>
        <v>63915</v>
      </c>
      <c r="AI54" s="70">
        <f t="shared" si="314"/>
        <v>69330</v>
      </c>
      <c r="AJ54" s="70">
        <f t="shared" si="314"/>
        <v>69330</v>
      </c>
      <c r="AK54" s="70">
        <f t="shared" si="314"/>
        <v>74745</v>
      </c>
      <c r="AL54" s="70">
        <f t="shared" si="314"/>
        <v>85575</v>
      </c>
      <c r="AM54" s="70">
        <f t="shared" si="314"/>
        <v>85575</v>
      </c>
      <c r="AN54" s="70">
        <f t="shared" si="314"/>
        <v>85575</v>
      </c>
      <c r="AO54" s="70">
        <f t="shared" si="314"/>
        <v>85575</v>
      </c>
      <c r="AP54" s="70">
        <f t="shared" si="314"/>
        <v>85575</v>
      </c>
      <c r="AQ54" s="70">
        <f t="shared" si="314"/>
        <v>85677.884999999995</v>
      </c>
      <c r="AR54" s="70">
        <f t="shared" si="314"/>
        <v>86089.424999999988</v>
      </c>
      <c r="AS54" s="70">
        <f t="shared" si="314"/>
        <v>86089.424999999988</v>
      </c>
      <c r="AT54" s="70">
        <f t="shared" si="314"/>
        <v>90719.25</v>
      </c>
      <c r="AU54" s="70">
        <f t="shared" si="314"/>
        <v>95863.5</v>
      </c>
      <c r="AV54" s="70">
        <f t="shared" si="314"/>
        <v>95863.5</v>
      </c>
      <c r="AW54" s="70">
        <f t="shared" si="314"/>
        <v>101007.75</v>
      </c>
      <c r="AX54" s="70">
        <f t="shared" si="314"/>
        <v>111296.25000000001</v>
      </c>
      <c r="AY54" s="70">
        <f t="shared" si="314"/>
        <v>111296.25000000001</v>
      </c>
      <c r="AZ54" s="70">
        <f t="shared" si="314"/>
        <v>111296.25000000001</v>
      </c>
      <c r="BA54" s="70">
        <f t="shared" si="314"/>
        <v>111296.25000000001</v>
      </c>
      <c r="BB54" s="70">
        <f t="shared" si="314"/>
        <v>111296.25000000001</v>
      </c>
      <c r="BC54" s="70">
        <f t="shared" si="314"/>
        <v>111393.99075</v>
      </c>
      <c r="BD54" s="70">
        <f t="shared" si="314"/>
        <v>111784.95375</v>
      </c>
    </row>
    <row r="56" spans="1:68" x14ac:dyDescent="0.25">
      <c r="A56" s="14" t="s">
        <v>177</v>
      </c>
      <c r="D56" s="11">
        <f t="shared" ref="D56:BC56" si="317">SUM(D57:D60)</f>
        <v>0</v>
      </c>
      <c r="E56" s="11">
        <f t="shared" si="317"/>
        <v>0</v>
      </c>
      <c r="F56" s="11">
        <f t="shared" si="317"/>
        <v>0</v>
      </c>
      <c r="G56" s="11">
        <f t="shared" si="317"/>
        <v>0</v>
      </c>
      <c r="H56" s="11">
        <f t="shared" si="317"/>
        <v>0</v>
      </c>
      <c r="I56" s="11">
        <f t="shared" si="317"/>
        <v>0</v>
      </c>
      <c r="J56" s="11">
        <f t="shared" si="317"/>
        <v>0</v>
      </c>
      <c r="K56" s="11">
        <f t="shared" si="317"/>
        <v>0</v>
      </c>
      <c r="L56" s="11">
        <f t="shared" si="317"/>
        <v>0</v>
      </c>
      <c r="M56" s="11">
        <f t="shared" si="317"/>
        <v>0</v>
      </c>
      <c r="N56" s="11">
        <f t="shared" si="317"/>
        <v>0</v>
      </c>
      <c r="O56" s="11">
        <f t="shared" si="317"/>
        <v>0</v>
      </c>
      <c r="P56" s="11">
        <f t="shared" si="317"/>
        <v>0</v>
      </c>
      <c r="Q56" s="11">
        <f t="shared" si="317"/>
        <v>0</v>
      </c>
      <c r="R56" s="11">
        <f t="shared" si="317"/>
        <v>0</v>
      </c>
      <c r="S56" s="11">
        <f t="shared" si="317"/>
        <v>9.9999999999999978E-2</v>
      </c>
      <c r="T56" s="11">
        <f t="shared" si="317"/>
        <v>0.50000000000000067</v>
      </c>
      <c r="U56" s="11">
        <f t="shared" si="317"/>
        <v>0.50000000000000067</v>
      </c>
      <c r="V56" s="11">
        <f t="shared" si="317"/>
        <v>5.0000000000000027</v>
      </c>
      <c r="W56" s="11">
        <f t="shared" si="317"/>
        <v>10.000000000000005</v>
      </c>
      <c r="X56" s="11">
        <f t="shared" si="317"/>
        <v>10.000000000000005</v>
      </c>
      <c r="Y56" s="11">
        <f t="shared" si="317"/>
        <v>14.999999999999995</v>
      </c>
      <c r="Z56" s="11">
        <f t="shared" si="317"/>
        <v>25</v>
      </c>
      <c r="AA56" s="11">
        <f t="shared" si="317"/>
        <v>25</v>
      </c>
      <c r="AB56" s="11">
        <f t="shared" si="317"/>
        <v>-475</v>
      </c>
      <c r="AC56" s="11">
        <f t="shared" si="317"/>
        <v>-475</v>
      </c>
      <c r="AD56" s="11">
        <f t="shared" si="317"/>
        <v>-475</v>
      </c>
      <c r="AE56" s="11">
        <f t="shared" si="317"/>
        <v>9.5000000000000001E-2</v>
      </c>
      <c r="AF56" s="11">
        <f t="shared" si="317"/>
        <v>0.47499999999999987</v>
      </c>
      <c r="AG56" s="11">
        <f t="shared" si="317"/>
        <v>0.47499999999999987</v>
      </c>
      <c r="AH56" s="11">
        <f t="shared" si="317"/>
        <v>4.7500000000000036</v>
      </c>
      <c r="AI56" s="11">
        <f t="shared" si="317"/>
        <v>9.5000000000000071</v>
      </c>
      <c r="AJ56" s="11">
        <f t="shared" si="317"/>
        <v>9.5000000000000071</v>
      </c>
      <c r="AK56" s="11">
        <f t="shared" si="317"/>
        <v>14.250000000000011</v>
      </c>
      <c r="AL56" s="11">
        <f t="shared" si="317"/>
        <v>23.749999999999989</v>
      </c>
      <c r="AM56" s="11">
        <f t="shared" si="317"/>
        <v>23.749999999999989</v>
      </c>
      <c r="AN56" s="11">
        <f t="shared" si="317"/>
        <v>23.749999999999989</v>
      </c>
      <c r="AO56" s="11">
        <f t="shared" si="317"/>
        <v>23.749999999999989</v>
      </c>
      <c r="AP56" s="11">
        <f t="shared" si="317"/>
        <v>23.749999999999989</v>
      </c>
      <c r="AQ56" s="11">
        <f t="shared" si="317"/>
        <v>9.0249999999999997E-2</v>
      </c>
      <c r="AR56" s="11">
        <f t="shared" si="317"/>
        <v>0.45125000000000048</v>
      </c>
      <c r="AS56" s="11">
        <f t="shared" si="317"/>
        <v>0.45125000000000048</v>
      </c>
      <c r="AT56" s="11">
        <f t="shared" si="317"/>
        <v>4.5124999999999993</v>
      </c>
      <c r="AU56" s="11">
        <f t="shared" si="317"/>
        <v>9.0249999999999986</v>
      </c>
      <c r="AV56" s="11">
        <f t="shared" si="317"/>
        <v>9.0249999999999986</v>
      </c>
      <c r="AW56" s="11">
        <f t="shared" si="317"/>
        <v>13.537500000000017</v>
      </c>
      <c r="AX56" s="11">
        <f t="shared" si="317"/>
        <v>22.562500000000011</v>
      </c>
      <c r="AY56" s="11">
        <f t="shared" si="317"/>
        <v>22.562500000000011</v>
      </c>
      <c r="AZ56" s="11">
        <f t="shared" si="317"/>
        <v>22.562500000000011</v>
      </c>
      <c r="BA56" s="11">
        <f t="shared" si="317"/>
        <v>22.562500000000011</v>
      </c>
      <c r="BB56" s="11">
        <f t="shared" si="317"/>
        <v>22.562500000000011</v>
      </c>
      <c r="BC56" s="11">
        <f t="shared" si="317"/>
        <v>8.5737500000000078E-2</v>
      </c>
      <c r="BD56" s="11">
        <f>SUM(BD57:BD60)</f>
        <v>0.4286875</v>
      </c>
    </row>
    <row r="57" spans="1:68" x14ac:dyDescent="0.25">
      <c r="B57" t="s">
        <v>189</v>
      </c>
      <c r="C57" s="64">
        <f>C7</f>
        <v>0.69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f>D7-P15</f>
        <v>0</v>
      </c>
      <c r="Q57" s="11">
        <f t="shared" ref="Q57:AA60" si="318">E7-Q15</f>
        <v>0</v>
      </c>
      <c r="R57" s="11">
        <f t="shared" si="318"/>
        <v>0</v>
      </c>
      <c r="S57" s="11">
        <f t="shared" si="318"/>
        <v>6.899999999999995E-2</v>
      </c>
      <c r="T57" s="11">
        <f t="shared" si="318"/>
        <v>0.34500000000000064</v>
      </c>
      <c r="U57" s="11">
        <f t="shared" si="318"/>
        <v>0.34500000000000064</v>
      </c>
      <c r="V57" s="11">
        <f t="shared" si="318"/>
        <v>3.4500000000000028</v>
      </c>
      <c r="W57" s="11">
        <f t="shared" si="318"/>
        <v>6.9000000000000057</v>
      </c>
      <c r="X57" s="11">
        <f t="shared" si="318"/>
        <v>6.9000000000000057</v>
      </c>
      <c r="Y57" s="11">
        <f t="shared" si="318"/>
        <v>10.349999999999994</v>
      </c>
      <c r="Z57" s="11">
        <f t="shared" si="318"/>
        <v>17.25</v>
      </c>
      <c r="AA57" s="11">
        <f t="shared" si="318"/>
        <v>17.25</v>
      </c>
      <c r="AB57" s="11">
        <f>P15-AB15</f>
        <v>-327.75</v>
      </c>
      <c r="AC57" s="11">
        <f t="shared" ref="AC57:AN60" si="319">Q15-AC15</f>
        <v>-327.75</v>
      </c>
      <c r="AD57" s="11">
        <f t="shared" si="319"/>
        <v>-327.75</v>
      </c>
      <c r="AE57" s="11">
        <f t="shared" si="319"/>
        <v>6.5549999999999997E-2</v>
      </c>
      <c r="AF57" s="11">
        <f t="shared" si="319"/>
        <v>0.32774999999999999</v>
      </c>
      <c r="AG57" s="11">
        <f t="shared" si="319"/>
        <v>0.32774999999999999</v>
      </c>
      <c r="AH57" s="11">
        <f t="shared" si="319"/>
        <v>3.2775000000000034</v>
      </c>
      <c r="AI57" s="11">
        <f t="shared" si="319"/>
        <v>6.5550000000000068</v>
      </c>
      <c r="AJ57" s="11">
        <f t="shared" si="319"/>
        <v>6.5550000000000068</v>
      </c>
      <c r="AK57" s="11">
        <f t="shared" si="319"/>
        <v>9.8325000000000102</v>
      </c>
      <c r="AL57" s="11">
        <f t="shared" si="319"/>
        <v>16.387499999999989</v>
      </c>
      <c r="AM57" s="11">
        <f t="shared" si="319"/>
        <v>16.387499999999989</v>
      </c>
      <c r="AN57" s="11">
        <f>AB15-AN15</f>
        <v>16.387499999999989</v>
      </c>
      <c r="AO57" s="11">
        <f t="shared" ref="AO57:BD60" si="320">AC15-AO15</f>
        <v>16.387499999999989</v>
      </c>
      <c r="AP57" s="11">
        <f t="shared" si="320"/>
        <v>16.387499999999989</v>
      </c>
      <c r="AQ57" s="11">
        <f t="shared" si="320"/>
        <v>6.2272499999999953E-2</v>
      </c>
      <c r="AR57" s="11">
        <f t="shared" si="320"/>
        <v>0.31136250000000043</v>
      </c>
      <c r="AS57" s="11">
        <f t="shared" si="320"/>
        <v>0.31136250000000043</v>
      </c>
      <c r="AT57" s="11">
        <f t="shared" si="320"/>
        <v>3.113624999999999</v>
      </c>
      <c r="AU57" s="11">
        <f t="shared" si="320"/>
        <v>6.227249999999998</v>
      </c>
      <c r="AV57" s="11">
        <f t="shared" si="320"/>
        <v>6.227249999999998</v>
      </c>
      <c r="AW57" s="11">
        <f t="shared" si="320"/>
        <v>9.3408750000000111</v>
      </c>
      <c r="AX57" s="11">
        <f t="shared" si="320"/>
        <v>15.568125000000009</v>
      </c>
      <c r="AY57" s="11">
        <f t="shared" si="320"/>
        <v>15.568125000000009</v>
      </c>
      <c r="AZ57" s="11">
        <f t="shared" si="320"/>
        <v>15.568125000000009</v>
      </c>
      <c r="BA57" s="11">
        <f t="shared" si="320"/>
        <v>15.568125000000009</v>
      </c>
      <c r="BB57" s="11">
        <f t="shared" si="320"/>
        <v>15.568125000000009</v>
      </c>
      <c r="BC57" s="11">
        <f t="shared" si="320"/>
        <v>5.9158875000000055E-2</v>
      </c>
      <c r="BD57" s="11">
        <f t="shared" si="320"/>
        <v>0.29579437499999983</v>
      </c>
    </row>
    <row r="58" spans="1:68" x14ac:dyDescent="0.25">
      <c r="B58" t="s">
        <v>190</v>
      </c>
      <c r="C58" s="64">
        <f t="shared" ref="C58:C60" si="321">C8</f>
        <v>0.25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f t="shared" ref="P58:P60" si="322">D8-P16</f>
        <v>0</v>
      </c>
      <c r="Q58" s="11">
        <f t="shared" si="318"/>
        <v>0</v>
      </c>
      <c r="R58" s="11">
        <f t="shared" si="318"/>
        <v>0</v>
      </c>
      <c r="S58" s="11">
        <f t="shared" si="318"/>
        <v>2.5000000000000022E-2</v>
      </c>
      <c r="T58" s="11">
        <f t="shared" si="318"/>
        <v>0.125</v>
      </c>
      <c r="U58" s="11">
        <f t="shared" si="318"/>
        <v>0.125</v>
      </c>
      <c r="V58" s="11">
        <f t="shared" si="318"/>
        <v>1.25</v>
      </c>
      <c r="W58" s="11">
        <f t="shared" si="318"/>
        <v>2.5</v>
      </c>
      <c r="X58" s="11">
        <f t="shared" si="318"/>
        <v>2.5</v>
      </c>
      <c r="Y58" s="11">
        <f t="shared" si="318"/>
        <v>3.75</v>
      </c>
      <c r="Z58" s="11">
        <f t="shared" si="318"/>
        <v>6.25</v>
      </c>
      <c r="AA58" s="11">
        <f t="shared" si="318"/>
        <v>6.25</v>
      </c>
      <c r="AB58" s="11">
        <f t="shared" ref="AB58:AB60" si="323">P16-AB16</f>
        <v>-118.75</v>
      </c>
      <c r="AC58" s="11">
        <f t="shared" si="319"/>
        <v>-118.75</v>
      </c>
      <c r="AD58" s="11">
        <f t="shared" si="319"/>
        <v>-118.75</v>
      </c>
      <c r="AE58" s="11">
        <f t="shared" si="319"/>
        <v>2.3749999999999993E-2</v>
      </c>
      <c r="AF58" s="11">
        <f t="shared" si="319"/>
        <v>0.11874999999999991</v>
      </c>
      <c r="AG58" s="11">
        <f t="shared" si="319"/>
        <v>0.11874999999999991</v>
      </c>
      <c r="AH58" s="11">
        <f t="shared" si="319"/>
        <v>1.1875</v>
      </c>
      <c r="AI58" s="11">
        <f t="shared" si="319"/>
        <v>2.375</v>
      </c>
      <c r="AJ58" s="11">
        <f t="shared" si="319"/>
        <v>2.375</v>
      </c>
      <c r="AK58" s="11">
        <f t="shared" si="319"/>
        <v>3.5625</v>
      </c>
      <c r="AL58" s="11">
        <f t="shared" si="319"/>
        <v>5.9375</v>
      </c>
      <c r="AM58" s="11">
        <f t="shared" si="319"/>
        <v>5.9375</v>
      </c>
      <c r="AN58" s="11">
        <f t="shared" si="319"/>
        <v>5.9375</v>
      </c>
      <c r="AO58" s="11">
        <f t="shared" si="320"/>
        <v>5.9375</v>
      </c>
      <c r="AP58" s="11">
        <f t="shared" si="320"/>
        <v>5.9375</v>
      </c>
      <c r="AQ58" s="11">
        <f t="shared" si="320"/>
        <v>2.2562500000000041E-2</v>
      </c>
      <c r="AR58" s="11">
        <f t="shared" si="320"/>
        <v>0.11281249999999998</v>
      </c>
      <c r="AS58" s="11">
        <f t="shared" si="320"/>
        <v>0.11281249999999998</v>
      </c>
      <c r="AT58" s="11">
        <f t="shared" si="320"/>
        <v>1.1281250000000007</v>
      </c>
      <c r="AU58" s="11">
        <f t="shared" si="320"/>
        <v>2.2562500000000014</v>
      </c>
      <c r="AV58" s="11">
        <f t="shared" si="320"/>
        <v>2.2562500000000014</v>
      </c>
      <c r="AW58" s="11">
        <f t="shared" si="320"/>
        <v>3.3843750000000057</v>
      </c>
      <c r="AX58" s="11">
        <f t="shared" si="320"/>
        <v>5.640625</v>
      </c>
      <c r="AY58" s="11">
        <f t="shared" si="320"/>
        <v>5.640625</v>
      </c>
      <c r="AZ58" s="11">
        <f t="shared" si="320"/>
        <v>5.640625</v>
      </c>
      <c r="BA58" s="11">
        <f t="shared" si="320"/>
        <v>5.640625</v>
      </c>
      <c r="BB58" s="11">
        <f t="shared" si="320"/>
        <v>5.640625</v>
      </c>
      <c r="BC58" s="11">
        <f t="shared" si="320"/>
        <v>2.1434375000000006E-2</v>
      </c>
      <c r="BD58" s="11">
        <f t="shared" si="320"/>
        <v>0.10717187500000014</v>
      </c>
    </row>
    <row r="59" spans="1:68" x14ac:dyDescent="0.25">
      <c r="B59" t="s">
        <v>191</v>
      </c>
      <c r="C59" s="64">
        <f t="shared" si="321"/>
        <v>0.05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f t="shared" si="322"/>
        <v>0</v>
      </c>
      <c r="Q59" s="11">
        <f t="shared" si="318"/>
        <v>0</v>
      </c>
      <c r="R59" s="11">
        <f t="shared" si="318"/>
        <v>0</v>
      </c>
      <c r="S59" s="11">
        <f t="shared" si="318"/>
        <v>5.0000000000000044E-3</v>
      </c>
      <c r="T59" s="11">
        <f t="shared" si="318"/>
        <v>2.5000000000000022E-2</v>
      </c>
      <c r="U59" s="11">
        <f t="shared" si="318"/>
        <v>2.5000000000000022E-2</v>
      </c>
      <c r="V59" s="11">
        <f t="shared" si="318"/>
        <v>0.25</v>
      </c>
      <c r="W59" s="11">
        <f t="shared" si="318"/>
        <v>0.5</v>
      </c>
      <c r="X59" s="11">
        <f t="shared" si="318"/>
        <v>0.5</v>
      </c>
      <c r="Y59" s="11">
        <f t="shared" si="318"/>
        <v>0.75</v>
      </c>
      <c r="Z59" s="11">
        <f t="shared" si="318"/>
        <v>1.25</v>
      </c>
      <c r="AA59" s="11">
        <f t="shared" si="318"/>
        <v>1.25</v>
      </c>
      <c r="AB59" s="11">
        <f t="shared" si="323"/>
        <v>-23.75</v>
      </c>
      <c r="AC59" s="11">
        <f t="shared" si="319"/>
        <v>-23.75</v>
      </c>
      <c r="AD59" s="11">
        <f t="shared" si="319"/>
        <v>-23.75</v>
      </c>
      <c r="AE59" s="11">
        <f t="shared" si="319"/>
        <v>4.7500000000000042E-3</v>
      </c>
      <c r="AF59" s="11">
        <f t="shared" si="319"/>
        <v>2.3749999999999993E-2</v>
      </c>
      <c r="AG59" s="11">
        <f t="shared" si="319"/>
        <v>2.3749999999999993E-2</v>
      </c>
      <c r="AH59" s="11">
        <f t="shared" si="319"/>
        <v>0.23749999999999982</v>
      </c>
      <c r="AI59" s="11">
        <f t="shared" si="319"/>
        <v>0.47499999999999964</v>
      </c>
      <c r="AJ59" s="11">
        <f t="shared" si="319"/>
        <v>0.47499999999999964</v>
      </c>
      <c r="AK59" s="11">
        <f t="shared" si="319"/>
        <v>0.71250000000000036</v>
      </c>
      <c r="AL59" s="11">
        <f t="shared" si="319"/>
        <v>1.1875</v>
      </c>
      <c r="AM59" s="11">
        <f t="shared" si="319"/>
        <v>1.1875</v>
      </c>
      <c r="AN59" s="11">
        <f t="shared" si="319"/>
        <v>1.1875</v>
      </c>
      <c r="AO59" s="11">
        <f t="shared" si="320"/>
        <v>1.1875</v>
      </c>
      <c r="AP59" s="11">
        <f t="shared" si="320"/>
        <v>1.1875</v>
      </c>
      <c r="AQ59" s="11">
        <f t="shared" si="320"/>
        <v>4.5125000000000026E-3</v>
      </c>
      <c r="AR59" s="11">
        <f t="shared" si="320"/>
        <v>2.2562500000000041E-2</v>
      </c>
      <c r="AS59" s="11">
        <f t="shared" si="320"/>
        <v>2.2562500000000041E-2</v>
      </c>
      <c r="AT59" s="11">
        <f t="shared" si="320"/>
        <v>0.22562499999999996</v>
      </c>
      <c r="AU59" s="11">
        <f t="shared" si="320"/>
        <v>0.45124999999999993</v>
      </c>
      <c r="AV59" s="11">
        <f t="shared" si="320"/>
        <v>0.45124999999999993</v>
      </c>
      <c r="AW59" s="11">
        <f t="shared" si="320"/>
        <v>0.67687500000000078</v>
      </c>
      <c r="AX59" s="11">
        <f t="shared" si="320"/>
        <v>1.1281250000000007</v>
      </c>
      <c r="AY59" s="11">
        <f t="shared" si="320"/>
        <v>1.1281250000000007</v>
      </c>
      <c r="AZ59" s="11">
        <f t="shared" si="320"/>
        <v>1.1281250000000007</v>
      </c>
      <c r="BA59" s="11">
        <f t="shared" si="320"/>
        <v>1.1281250000000007</v>
      </c>
      <c r="BB59" s="11">
        <f t="shared" si="320"/>
        <v>1.1281250000000007</v>
      </c>
      <c r="BC59" s="11">
        <f t="shared" si="320"/>
        <v>4.2868750000000094E-3</v>
      </c>
      <c r="BD59" s="11">
        <f t="shared" si="320"/>
        <v>2.1434375000000006E-2</v>
      </c>
    </row>
    <row r="60" spans="1:68" x14ac:dyDescent="0.25">
      <c r="B60" t="s">
        <v>192</v>
      </c>
      <c r="C60" s="64">
        <f t="shared" si="321"/>
        <v>0.01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f t="shared" si="322"/>
        <v>0</v>
      </c>
      <c r="Q60" s="11">
        <f t="shared" si="318"/>
        <v>0</v>
      </c>
      <c r="R60" s="11">
        <f t="shared" si="318"/>
        <v>0</v>
      </c>
      <c r="S60" s="11">
        <f t="shared" si="318"/>
        <v>1.0000000000000009E-3</v>
      </c>
      <c r="T60" s="11">
        <f t="shared" si="318"/>
        <v>5.0000000000000044E-3</v>
      </c>
      <c r="U60" s="11">
        <f t="shared" si="318"/>
        <v>5.0000000000000044E-3</v>
      </c>
      <c r="V60" s="11">
        <f t="shared" si="318"/>
        <v>5.0000000000000044E-2</v>
      </c>
      <c r="W60" s="11">
        <f t="shared" si="318"/>
        <v>0.10000000000000009</v>
      </c>
      <c r="X60" s="11">
        <f t="shared" si="318"/>
        <v>0.10000000000000009</v>
      </c>
      <c r="Y60" s="11">
        <f t="shared" si="318"/>
        <v>0.15000000000000036</v>
      </c>
      <c r="Z60" s="11">
        <f t="shared" si="318"/>
        <v>0.25</v>
      </c>
      <c r="AA60" s="11">
        <f t="shared" si="318"/>
        <v>0.25</v>
      </c>
      <c r="AB60" s="11">
        <f t="shared" si="323"/>
        <v>-4.75</v>
      </c>
      <c r="AC60" s="11">
        <f t="shared" si="319"/>
        <v>-4.75</v>
      </c>
      <c r="AD60" s="11">
        <f t="shared" si="319"/>
        <v>-4.75</v>
      </c>
      <c r="AE60" s="11">
        <f t="shared" si="319"/>
        <v>9.4999999999999946E-4</v>
      </c>
      <c r="AF60" s="11">
        <f t="shared" si="319"/>
        <v>4.7500000000000042E-3</v>
      </c>
      <c r="AG60" s="11">
        <f t="shared" si="319"/>
        <v>4.7500000000000042E-3</v>
      </c>
      <c r="AH60" s="11">
        <f t="shared" si="319"/>
        <v>4.7499999999999987E-2</v>
      </c>
      <c r="AI60" s="11">
        <f t="shared" si="319"/>
        <v>9.4999999999999973E-2</v>
      </c>
      <c r="AJ60" s="11">
        <f t="shared" si="319"/>
        <v>9.4999999999999973E-2</v>
      </c>
      <c r="AK60" s="11">
        <f t="shared" si="319"/>
        <v>0.14250000000000007</v>
      </c>
      <c r="AL60" s="11">
        <f t="shared" si="319"/>
        <v>0.23749999999999982</v>
      </c>
      <c r="AM60" s="11">
        <f t="shared" si="319"/>
        <v>0.23749999999999982</v>
      </c>
      <c r="AN60" s="11">
        <f t="shared" si="319"/>
        <v>0.23749999999999982</v>
      </c>
      <c r="AO60" s="11">
        <f t="shared" si="320"/>
        <v>0.23749999999999982</v>
      </c>
      <c r="AP60" s="11">
        <f t="shared" si="320"/>
        <v>0.23749999999999982</v>
      </c>
      <c r="AQ60" s="11">
        <f t="shared" si="320"/>
        <v>9.0250000000000052E-4</v>
      </c>
      <c r="AR60" s="11">
        <f t="shared" si="320"/>
        <v>4.5125000000000026E-3</v>
      </c>
      <c r="AS60" s="11">
        <f t="shared" si="320"/>
        <v>4.5125000000000026E-3</v>
      </c>
      <c r="AT60" s="11">
        <f t="shared" si="320"/>
        <v>4.5125000000000082E-2</v>
      </c>
      <c r="AU60" s="11">
        <f t="shared" si="320"/>
        <v>9.0250000000000163E-2</v>
      </c>
      <c r="AV60" s="11">
        <f t="shared" si="320"/>
        <v>9.0250000000000163E-2</v>
      </c>
      <c r="AW60" s="11">
        <f t="shared" si="320"/>
        <v>0.13537500000000025</v>
      </c>
      <c r="AX60" s="11">
        <f t="shared" si="320"/>
        <v>0.22562499999999996</v>
      </c>
      <c r="AY60" s="11">
        <f t="shared" si="320"/>
        <v>0.22562499999999996</v>
      </c>
      <c r="AZ60" s="11">
        <f t="shared" si="320"/>
        <v>0.22562499999999996</v>
      </c>
      <c r="BA60" s="11">
        <f t="shared" si="320"/>
        <v>0.22562499999999996</v>
      </c>
      <c r="BB60" s="11">
        <f t="shared" si="320"/>
        <v>0.22562499999999996</v>
      </c>
      <c r="BC60" s="11">
        <f t="shared" si="320"/>
        <v>8.573750000000005E-4</v>
      </c>
      <c r="BD60" s="11">
        <f t="shared" si="320"/>
        <v>4.2868750000000094E-3</v>
      </c>
    </row>
    <row r="61" spans="1:6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68" x14ac:dyDescent="0.25">
      <c r="A62" s="14" t="s">
        <v>178</v>
      </c>
      <c r="D62" s="11">
        <f t="shared" ref="D62:BC62" si="324">SUM(D63:D66)</f>
        <v>0</v>
      </c>
      <c r="E62" s="11">
        <f t="shared" si="324"/>
        <v>0</v>
      </c>
      <c r="F62" s="11">
        <f t="shared" si="324"/>
        <v>0</v>
      </c>
      <c r="G62" s="11">
        <f t="shared" si="324"/>
        <v>0</v>
      </c>
      <c r="H62" s="11">
        <f t="shared" si="324"/>
        <v>0</v>
      </c>
      <c r="I62" s="11">
        <f t="shared" si="324"/>
        <v>0</v>
      </c>
      <c r="J62" s="11">
        <f t="shared" si="324"/>
        <v>0</v>
      </c>
      <c r="K62" s="11">
        <f t="shared" si="324"/>
        <v>0</v>
      </c>
      <c r="L62" s="11">
        <f t="shared" si="324"/>
        <v>0</v>
      </c>
      <c r="M62" s="11">
        <f t="shared" si="324"/>
        <v>0</v>
      </c>
      <c r="N62" s="11">
        <f t="shared" si="324"/>
        <v>0</v>
      </c>
      <c r="O62" s="11">
        <f t="shared" si="324"/>
        <v>0</v>
      </c>
      <c r="P62" s="11">
        <f t="shared" si="324"/>
        <v>0</v>
      </c>
      <c r="Q62" s="11">
        <f t="shared" si="324"/>
        <v>0</v>
      </c>
      <c r="R62" s="11">
        <f t="shared" si="324"/>
        <v>0</v>
      </c>
      <c r="S62" s="11">
        <f t="shared" si="324"/>
        <v>0</v>
      </c>
      <c r="T62" s="11">
        <f t="shared" si="324"/>
        <v>0</v>
      </c>
      <c r="U62" s="11">
        <f t="shared" si="324"/>
        <v>0</v>
      </c>
      <c r="V62" s="11">
        <f t="shared" si="324"/>
        <v>0</v>
      </c>
      <c r="W62" s="11">
        <f t="shared" si="324"/>
        <v>0</v>
      </c>
      <c r="X62" s="11">
        <f t="shared" si="324"/>
        <v>0</v>
      </c>
      <c r="Y62" s="11">
        <f t="shared" si="324"/>
        <v>0</v>
      </c>
      <c r="Z62" s="11">
        <f t="shared" si="324"/>
        <v>0</v>
      </c>
      <c r="AA62" s="11">
        <f t="shared" si="324"/>
        <v>0</v>
      </c>
      <c r="AB62" s="11">
        <f t="shared" si="324"/>
        <v>500</v>
      </c>
      <c r="AC62" s="11">
        <f t="shared" si="324"/>
        <v>500</v>
      </c>
      <c r="AD62" s="11">
        <f t="shared" si="324"/>
        <v>500</v>
      </c>
      <c r="AE62" s="11">
        <f t="shared" si="324"/>
        <v>25</v>
      </c>
      <c r="AF62" s="11">
        <f t="shared" si="324"/>
        <v>25</v>
      </c>
      <c r="AG62" s="11">
        <f t="shared" si="324"/>
        <v>25</v>
      </c>
      <c r="AH62" s="11">
        <f t="shared" si="324"/>
        <v>25</v>
      </c>
      <c r="AI62" s="11">
        <f t="shared" si="324"/>
        <v>25</v>
      </c>
      <c r="AJ62" s="11">
        <f t="shared" si="324"/>
        <v>25</v>
      </c>
      <c r="AK62" s="11">
        <f t="shared" si="324"/>
        <v>25</v>
      </c>
      <c r="AL62" s="11">
        <f t="shared" si="324"/>
        <v>25</v>
      </c>
      <c r="AM62" s="11">
        <f t="shared" si="324"/>
        <v>25</v>
      </c>
      <c r="AN62" s="11">
        <f t="shared" si="324"/>
        <v>-475</v>
      </c>
      <c r="AO62" s="11">
        <f t="shared" si="324"/>
        <v>-475</v>
      </c>
      <c r="AP62" s="11">
        <f t="shared" si="324"/>
        <v>-475</v>
      </c>
      <c r="AQ62" s="11">
        <f t="shared" si="324"/>
        <v>23.749999999999989</v>
      </c>
      <c r="AR62" s="11">
        <f t="shared" si="324"/>
        <v>23.749999999999989</v>
      </c>
      <c r="AS62" s="11">
        <f t="shared" si="324"/>
        <v>23.749999999999989</v>
      </c>
      <c r="AT62" s="11">
        <f t="shared" si="324"/>
        <v>23.749999999999989</v>
      </c>
      <c r="AU62" s="11">
        <f t="shared" si="324"/>
        <v>23.749999999999989</v>
      </c>
      <c r="AV62" s="11">
        <f t="shared" si="324"/>
        <v>23.749999999999989</v>
      </c>
      <c r="AW62" s="11">
        <f t="shared" si="324"/>
        <v>23.749999999999989</v>
      </c>
      <c r="AX62" s="11">
        <f t="shared" si="324"/>
        <v>23.749999999999989</v>
      </c>
      <c r="AY62" s="11">
        <f t="shared" si="324"/>
        <v>23.749999999999989</v>
      </c>
      <c r="AZ62" s="11">
        <f t="shared" si="324"/>
        <v>23.749999999999989</v>
      </c>
      <c r="BA62" s="11">
        <f t="shared" si="324"/>
        <v>23.749999999999989</v>
      </c>
      <c r="BB62" s="11">
        <f t="shared" si="324"/>
        <v>23.749999999999989</v>
      </c>
      <c r="BC62" s="11">
        <f t="shared" si="324"/>
        <v>22.562500000000011</v>
      </c>
      <c r="BD62" s="11">
        <f>SUM(BD63:BD66)</f>
        <v>22.562500000000011</v>
      </c>
    </row>
    <row r="63" spans="1:68" x14ac:dyDescent="0.25">
      <c r="B63" t="s">
        <v>189</v>
      </c>
      <c r="C63" s="64">
        <f>C13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f>P7-AB21</f>
        <v>345</v>
      </c>
      <c r="AC63" s="11">
        <f t="shared" ref="AC63:AM66" si="325">Q7-AC21</f>
        <v>345</v>
      </c>
      <c r="AD63" s="11">
        <f t="shared" si="325"/>
        <v>345</v>
      </c>
      <c r="AE63" s="11">
        <f t="shared" si="325"/>
        <v>17.25</v>
      </c>
      <c r="AF63" s="11">
        <f t="shared" si="325"/>
        <v>17.25</v>
      </c>
      <c r="AG63" s="11">
        <f t="shared" si="325"/>
        <v>17.25</v>
      </c>
      <c r="AH63" s="11">
        <f t="shared" si="325"/>
        <v>17.25</v>
      </c>
      <c r="AI63" s="11">
        <f t="shared" si="325"/>
        <v>17.25</v>
      </c>
      <c r="AJ63" s="11">
        <f t="shared" si="325"/>
        <v>17.25</v>
      </c>
      <c r="AK63" s="11">
        <f t="shared" si="325"/>
        <v>17.25</v>
      </c>
      <c r="AL63" s="11">
        <f t="shared" si="325"/>
        <v>17.25</v>
      </c>
      <c r="AM63" s="11">
        <f t="shared" si="325"/>
        <v>17.25</v>
      </c>
      <c r="AN63" s="11">
        <f>AB21-AN21</f>
        <v>-327.75</v>
      </c>
      <c r="AO63" s="11">
        <f t="shared" ref="AO63:AZ66" si="326">AC21-AO21</f>
        <v>-327.75</v>
      </c>
      <c r="AP63" s="11">
        <f t="shared" si="326"/>
        <v>-327.75</v>
      </c>
      <c r="AQ63" s="11">
        <f t="shared" si="326"/>
        <v>16.387499999999989</v>
      </c>
      <c r="AR63" s="11">
        <f t="shared" si="326"/>
        <v>16.387499999999989</v>
      </c>
      <c r="AS63" s="11">
        <f t="shared" si="326"/>
        <v>16.387499999999989</v>
      </c>
      <c r="AT63" s="11">
        <f t="shared" si="326"/>
        <v>16.387499999999989</v>
      </c>
      <c r="AU63" s="11">
        <f t="shared" si="326"/>
        <v>16.387499999999989</v>
      </c>
      <c r="AV63" s="11">
        <f t="shared" si="326"/>
        <v>16.387499999999989</v>
      </c>
      <c r="AW63" s="11">
        <f t="shared" si="326"/>
        <v>16.387499999999989</v>
      </c>
      <c r="AX63" s="11">
        <f t="shared" si="326"/>
        <v>16.387499999999989</v>
      </c>
      <c r="AY63" s="11">
        <f t="shared" si="326"/>
        <v>16.387499999999989</v>
      </c>
      <c r="AZ63" s="11">
        <f>AN21-AZ21</f>
        <v>16.387499999999989</v>
      </c>
      <c r="BA63" s="11">
        <f t="shared" ref="BA63:BD66" si="327">AO21-BA21</f>
        <v>16.387499999999989</v>
      </c>
      <c r="BB63" s="11">
        <f t="shared" si="327"/>
        <v>16.387499999999989</v>
      </c>
      <c r="BC63" s="11">
        <f t="shared" si="327"/>
        <v>15.568125000000009</v>
      </c>
      <c r="BD63" s="11">
        <f t="shared" si="327"/>
        <v>15.568125000000009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x14ac:dyDescent="0.25">
      <c r="B64" t="s">
        <v>190</v>
      </c>
      <c r="C64" s="64">
        <f t="shared" ref="C64:C66" si="328">C14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>
        <f t="shared" ref="AB64:AB66" si="329">P8-AB22</f>
        <v>125</v>
      </c>
      <c r="AC64" s="11">
        <f t="shared" si="325"/>
        <v>125</v>
      </c>
      <c r="AD64" s="11">
        <f t="shared" si="325"/>
        <v>125</v>
      </c>
      <c r="AE64" s="11">
        <f t="shared" si="325"/>
        <v>6.25</v>
      </c>
      <c r="AF64" s="11">
        <f t="shared" si="325"/>
        <v>6.25</v>
      </c>
      <c r="AG64" s="11">
        <f t="shared" si="325"/>
        <v>6.25</v>
      </c>
      <c r="AH64" s="11">
        <f t="shared" si="325"/>
        <v>6.25</v>
      </c>
      <c r="AI64" s="11">
        <f t="shared" si="325"/>
        <v>6.25</v>
      </c>
      <c r="AJ64" s="11">
        <f t="shared" si="325"/>
        <v>6.25</v>
      </c>
      <c r="AK64" s="11">
        <f t="shared" si="325"/>
        <v>6.25</v>
      </c>
      <c r="AL64" s="11">
        <f t="shared" si="325"/>
        <v>6.25</v>
      </c>
      <c r="AM64" s="11">
        <f t="shared" si="325"/>
        <v>6.25</v>
      </c>
      <c r="AN64" s="11">
        <f t="shared" ref="AN64:AN66" si="330">AB22-AN22</f>
        <v>-118.75</v>
      </c>
      <c r="AO64" s="11">
        <f t="shared" si="326"/>
        <v>-118.75</v>
      </c>
      <c r="AP64" s="11">
        <f t="shared" si="326"/>
        <v>-118.75</v>
      </c>
      <c r="AQ64" s="11">
        <f t="shared" si="326"/>
        <v>5.9375</v>
      </c>
      <c r="AR64" s="11">
        <f t="shared" si="326"/>
        <v>5.9375</v>
      </c>
      <c r="AS64" s="11">
        <f t="shared" si="326"/>
        <v>5.9375</v>
      </c>
      <c r="AT64" s="11">
        <f t="shared" si="326"/>
        <v>5.9375</v>
      </c>
      <c r="AU64" s="11">
        <f t="shared" si="326"/>
        <v>5.9375</v>
      </c>
      <c r="AV64" s="11">
        <f t="shared" si="326"/>
        <v>5.9375</v>
      </c>
      <c r="AW64" s="11">
        <f t="shared" si="326"/>
        <v>5.9375</v>
      </c>
      <c r="AX64" s="11">
        <f t="shared" si="326"/>
        <v>5.9375</v>
      </c>
      <c r="AY64" s="11">
        <f t="shared" si="326"/>
        <v>5.9375</v>
      </c>
      <c r="AZ64" s="11">
        <f t="shared" si="326"/>
        <v>5.9375</v>
      </c>
      <c r="BA64" s="11">
        <f t="shared" si="327"/>
        <v>5.9375</v>
      </c>
      <c r="BB64" s="11">
        <f t="shared" si="327"/>
        <v>5.9375</v>
      </c>
      <c r="BC64" s="11">
        <f t="shared" si="327"/>
        <v>5.640625</v>
      </c>
      <c r="BD64" s="11">
        <f t="shared" si="327"/>
        <v>5.640625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x14ac:dyDescent="0.25">
      <c r="B65" t="s">
        <v>191</v>
      </c>
      <c r="C65" s="64">
        <f t="shared" si="328"/>
        <v>0.69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f t="shared" si="329"/>
        <v>25</v>
      </c>
      <c r="AC65" s="11">
        <f t="shared" si="325"/>
        <v>25</v>
      </c>
      <c r="AD65" s="11">
        <f t="shared" si="325"/>
        <v>25</v>
      </c>
      <c r="AE65" s="11">
        <f t="shared" si="325"/>
        <v>1.25</v>
      </c>
      <c r="AF65" s="11">
        <f t="shared" si="325"/>
        <v>1.25</v>
      </c>
      <c r="AG65" s="11">
        <f t="shared" si="325"/>
        <v>1.25</v>
      </c>
      <c r="AH65" s="11">
        <f t="shared" si="325"/>
        <v>1.25</v>
      </c>
      <c r="AI65" s="11">
        <f t="shared" si="325"/>
        <v>1.25</v>
      </c>
      <c r="AJ65" s="11">
        <f t="shared" si="325"/>
        <v>1.25</v>
      </c>
      <c r="AK65" s="11">
        <f t="shared" si="325"/>
        <v>1.25</v>
      </c>
      <c r="AL65" s="11">
        <f t="shared" si="325"/>
        <v>1.25</v>
      </c>
      <c r="AM65" s="11">
        <f t="shared" si="325"/>
        <v>1.25</v>
      </c>
      <c r="AN65" s="11">
        <f t="shared" si="330"/>
        <v>-23.75</v>
      </c>
      <c r="AO65" s="11">
        <f t="shared" si="326"/>
        <v>-23.75</v>
      </c>
      <c r="AP65" s="11">
        <f t="shared" si="326"/>
        <v>-23.75</v>
      </c>
      <c r="AQ65" s="11">
        <f t="shared" si="326"/>
        <v>1.1875</v>
      </c>
      <c r="AR65" s="11">
        <f t="shared" si="326"/>
        <v>1.1875</v>
      </c>
      <c r="AS65" s="11">
        <f t="shared" si="326"/>
        <v>1.1875</v>
      </c>
      <c r="AT65" s="11">
        <f t="shared" si="326"/>
        <v>1.1875</v>
      </c>
      <c r="AU65" s="11">
        <f t="shared" si="326"/>
        <v>1.1875</v>
      </c>
      <c r="AV65" s="11">
        <f t="shared" si="326"/>
        <v>1.1875</v>
      </c>
      <c r="AW65" s="11">
        <f t="shared" si="326"/>
        <v>1.1875</v>
      </c>
      <c r="AX65" s="11">
        <f t="shared" si="326"/>
        <v>1.1875</v>
      </c>
      <c r="AY65" s="11">
        <f t="shared" si="326"/>
        <v>1.1875</v>
      </c>
      <c r="AZ65" s="11">
        <f t="shared" si="326"/>
        <v>1.1875</v>
      </c>
      <c r="BA65" s="11">
        <f t="shared" si="327"/>
        <v>1.1875</v>
      </c>
      <c r="BB65" s="11">
        <f t="shared" si="327"/>
        <v>1.1875</v>
      </c>
      <c r="BC65" s="11">
        <f t="shared" si="327"/>
        <v>1.1281250000000007</v>
      </c>
      <c r="BD65" s="11">
        <f t="shared" si="327"/>
        <v>1.1281250000000007</v>
      </c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x14ac:dyDescent="0.25">
      <c r="B66" t="s">
        <v>192</v>
      </c>
      <c r="C66" s="64">
        <f t="shared" si="328"/>
        <v>0.25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f t="shared" si="329"/>
        <v>5</v>
      </c>
      <c r="AC66" s="11">
        <f t="shared" si="325"/>
        <v>5</v>
      </c>
      <c r="AD66" s="11">
        <f t="shared" si="325"/>
        <v>5</v>
      </c>
      <c r="AE66" s="11">
        <f t="shared" si="325"/>
        <v>0.25</v>
      </c>
      <c r="AF66" s="11">
        <f t="shared" si="325"/>
        <v>0.25</v>
      </c>
      <c r="AG66" s="11">
        <f t="shared" si="325"/>
        <v>0.25</v>
      </c>
      <c r="AH66" s="11">
        <f t="shared" si="325"/>
        <v>0.25</v>
      </c>
      <c r="AI66" s="11">
        <f t="shared" si="325"/>
        <v>0.25</v>
      </c>
      <c r="AJ66" s="11">
        <f t="shared" si="325"/>
        <v>0.25</v>
      </c>
      <c r="AK66" s="11">
        <f t="shared" si="325"/>
        <v>0.25</v>
      </c>
      <c r="AL66" s="11">
        <f t="shared" si="325"/>
        <v>0.25</v>
      </c>
      <c r="AM66" s="11">
        <f t="shared" si="325"/>
        <v>0.25</v>
      </c>
      <c r="AN66" s="11">
        <f t="shared" si="330"/>
        <v>-4.75</v>
      </c>
      <c r="AO66" s="11">
        <f t="shared" si="326"/>
        <v>-4.75</v>
      </c>
      <c r="AP66" s="11">
        <f t="shared" si="326"/>
        <v>-4.75</v>
      </c>
      <c r="AQ66" s="11">
        <f t="shared" si="326"/>
        <v>0.23749999999999982</v>
      </c>
      <c r="AR66" s="11">
        <f t="shared" si="326"/>
        <v>0.23749999999999982</v>
      </c>
      <c r="AS66" s="11">
        <f t="shared" si="326"/>
        <v>0.23749999999999982</v>
      </c>
      <c r="AT66" s="11">
        <f t="shared" si="326"/>
        <v>0.23749999999999982</v>
      </c>
      <c r="AU66" s="11">
        <f t="shared" si="326"/>
        <v>0.23749999999999982</v>
      </c>
      <c r="AV66" s="11">
        <f t="shared" si="326"/>
        <v>0.23749999999999982</v>
      </c>
      <c r="AW66" s="11">
        <f t="shared" si="326"/>
        <v>0.23749999999999982</v>
      </c>
      <c r="AX66" s="11">
        <f t="shared" si="326"/>
        <v>0.23749999999999982</v>
      </c>
      <c r="AY66" s="11">
        <f t="shared" si="326"/>
        <v>0.23749999999999982</v>
      </c>
      <c r="AZ66" s="11">
        <f t="shared" si="326"/>
        <v>0.23749999999999982</v>
      </c>
      <c r="BA66" s="11">
        <f t="shared" si="327"/>
        <v>0.23749999999999982</v>
      </c>
      <c r="BB66" s="11">
        <f t="shared" si="327"/>
        <v>0.23749999999999982</v>
      </c>
      <c r="BC66" s="11">
        <f t="shared" si="327"/>
        <v>0.22562499999999996</v>
      </c>
      <c r="BD66" s="11">
        <f t="shared" si="327"/>
        <v>0.22562499999999996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68" x14ac:dyDescent="0.25">
      <c r="A68" s="14" t="s">
        <v>179</v>
      </c>
      <c r="D68" s="11">
        <f t="shared" ref="D68:BC68" si="331">SUM(D69:D72)</f>
        <v>0</v>
      </c>
      <c r="E68" s="11">
        <f t="shared" si="331"/>
        <v>0</v>
      </c>
      <c r="F68" s="11">
        <f t="shared" si="331"/>
        <v>0</v>
      </c>
      <c r="G68" s="11">
        <f t="shared" si="331"/>
        <v>0</v>
      </c>
      <c r="H68" s="11">
        <f t="shared" si="331"/>
        <v>0</v>
      </c>
      <c r="I68" s="11">
        <f t="shared" si="331"/>
        <v>0</v>
      </c>
      <c r="J68" s="11">
        <f t="shared" si="331"/>
        <v>0</v>
      </c>
      <c r="K68" s="11">
        <f t="shared" si="331"/>
        <v>0</v>
      </c>
      <c r="L68" s="11">
        <f t="shared" si="331"/>
        <v>0</v>
      </c>
      <c r="M68" s="11">
        <f t="shared" si="331"/>
        <v>0</v>
      </c>
      <c r="N68" s="11">
        <f t="shared" si="331"/>
        <v>0</v>
      </c>
      <c r="O68" s="11">
        <f t="shared" si="331"/>
        <v>0</v>
      </c>
      <c r="P68" s="11">
        <f t="shared" si="331"/>
        <v>0</v>
      </c>
      <c r="Q68" s="11">
        <f t="shared" si="331"/>
        <v>0</v>
      </c>
      <c r="R68" s="11">
        <f t="shared" si="331"/>
        <v>0</v>
      </c>
      <c r="S68" s="11">
        <f t="shared" si="331"/>
        <v>0</v>
      </c>
      <c r="T68" s="11">
        <f t="shared" si="331"/>
        <v>0</v>
      </c>
      <c r="U68" s="11">
        <f t="shared" si="331"/>
        <v>0</v>
      </c>
      <c r="V68" s="11">
        <f t="shared" si="331"/>
        <v>0</v>
      </c>
      <c r="W68" s="11">
        <f t="shared" si="331"/>
        <v>0</v>
      </c>
      <c r="X68" s="11">
        <f t="shared" si="331"/>
        <v>0</v>
      </c>
      <c r="Y68" s="11">
        <f t="shared" si="331"/>
        <v>0</v>
      </c>
      <c r="Z68" s="11">
        <f t="shared" si="331"/>
        <v>0</v>
      </c>
      <c r="AA68" s="11">
        <f t="shared" si="331"/>
        <v>0</v>
      </c>
      <c r="AB68" s="11">
        <f t="shared" si="331"/>
        <v>0</v>
      </c>
      <c r="AC68" s="11">
        <f t="shared" si="331"/>
        <v>0</v>
      </c>
      <c r="AD68" s="11">
        <f t="shared" si="331"/>
        <v>0</v>
      </c>
      <c r="AE68" s="11">
        <f t="shared" si="331"/>
        <v>0</v>
      </c>
      <c r="AF68" s="11">
        <f t="shared" si="331"/>
        <v>0</v>
      </c>
      <c r="AG68" s="11">
        <f t="shared" si="331"/>
        <v>0</v>
      </c>
      <c r="AH68" s="11">
        <f t="shared" si="331"/>
        <v>0</v>
      </c>
      <c r="AI68" s="11">
        <f t="shared" si="331"/>
        <v>0</v>
      </c>
      <c r="AJ68" s="11">
        <f t="shared" si="331"/>
        <v>0</v>
      </c>
      <c r="AK68" s="11">
        <f t="shared" si="331"/>
        <v>0</v>
      </c>
      <c r="AL68" s="11">
        <f t="shared" si="331"/>
        <v>0</v>
      </c>
      <c r="AM68" s="11">
        <f t="shared" si="331"/>
        <v>0</v>
      </c>
      <c r="AN68" s="11">
        <f t="shared" si="331"/>
        <v>500</v>
      </c>
      <c r="AO68" s="11">
        <f t="shared" si="331"/>
        <v>500</v>
      </c>
      <c r="AP68" s="11">
        <f t="shared" si="331"/>
        <v>500</v>
      </c>
      <c r="AQ68" s="11">
        <f t="shared" si="331"/>
        <v>25</v>
      </c>
      <c r="AR68" s="11">
        <f t="shared" si="331"/>
        <v>25</v>
      </c>
      <c r="AS68" s="11">
        <f t="shared" si="331"/>
        <v>25</v>
      </c>
      <c r="AT68" s="11">
        <f t="shared" si="331"/>
        <v>25</v>
      </c>
      <c r="AU68" s="11">
        <f t="shared" si="331"/>
        <v>25</v>
      </c>
      <c r="AV68" s="11">
        <f t="shared" si="331"/>
        <v>25</v>
      </c>
      <c r="AW68" s="11">
        <f t="shared" si="331"/>
        <v>25</v>
      </c>
      <c r="AX68" s="11">
        <f t="shared" si="331"/>
        <v>25</v>
      </c>
      <c r="AY68" s="11">
        <f t="shared" si="331"/>
        <v>25</v>
      </c>
      <c r="AZ68" s="11">
        <f t="shared" si="331"/>
        <v>-475</v>
      </c>
      <c r="BA68" s="11">
        <f t="shared" si="331"/>
        <v>-475</v>
      </c>
      <c r="BB68" s="11">
        <f t="shared" si="331"/>
        <v>-475</v>
      </c>
      <c r="BC68" s="11">
        <f t="shared" si="331"/>
        <v>23.749999999999989</v>
      </c>
      <c r="BD68" s="11">
        <f>SUM(BD69:BD72)</f>
        <v>23.749999999999989</v>
      </c>
    </row>
    <row r="69" spans="1:68" x14ac:dyDescent="0.25">
      <c r="B69" t="s">
        <v>189</v>
      </c>
      <c r="C69" s="64">
        <f>C19</f>
        <v>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f t="shared" ref="AN69:AY72" si="332">AB7-AN27</f>
        <v>345</v>
      </c>
      <c r="AO69" s="11">
        <f t="shared" si="332"/>
        <v>345</v>
      </c>
      <c r="AP69" s="11">
        <f t="shared" si="332"/>
        <v>345</v>
      </c>
      <c r="AQ69" s="11">
        <f t="shared" si="332"/>
        <v>17.25</v>
      </c>
      <c r="AR69" s="11">
        <f t="shared" si="332"/>
        <v>17.25</v>
      </c>
      <c r="AS69" s="11">
        <f t="shared" si="332"/>
        <v>17.25</v>
      </c>
      <c r="AT69" s="11">
        <f t="shared" si="332"/>
        <v>17.25</v>
      </c>
      <c r="AU69" s="11">
        <f t="shared" si="332"/>
        <v>17.25</v>
      </c>
      <c r="AV69" s="11">
        <f t="shared" si="332"/>
        <v>17.25</v>
      </c>
      <c r="AW69" s="11">
        <f t="shared" si="332"/>
        <v>17.25</v>
      </c>
      <c r="AX69" s="11">
        <f t="shared" si="332"/>
        <v>17.25</v>
      </c>
      <c r="AY69" s="11">
        <f t="shared" si="332"/>
        <v>17.25</v>
      </c>
      <c r="AZ69" s="11">
        <f>AN27-AZ27</f>
        <v>-327.75</v>
      </c>
      <c r="BA69" s="11">
        <f t="shared" ref="BA69:BD72" si="333">AO27-BA27</f>
        <v>-327.75</v>
      </c>
      <c r="BB69" s="11">
        <f t="shared" si="333"/>
        <v>-327.75</v>
      </c>
      <c r="BC69" s="11">
        <f t="shared" si="333"/>
        <v>16.387499999999989</v>
      </c>
      <c r="BD69" s="11">
        <f t="shared" si="333"/>
        <v>16.387499999999989</v>
      </c>
    </row>
    <row r="70" spans="1:68" x14ac:dyDescent="0.25">
      <c r="B70" t="s">
        <v>190</v>
      </c>
      <c r="C70" s="64">
        <f t="shared" ref="C70:C72" si="334">C20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>
        <f t="shared" si="332"/>
        <v>125</v>
      </c>
      <c r="AO70" s="11">
        <f t="shared" si="332"/>
        <v>125</v>
      </c>
      <c r="AP70" s="11">
        <f t="shared" si="332"/>
        <v>125</v>
      </c>
      <c r="AQ70" s="11">
        <f t="shared" si="332"/>
        <v>6.25</v>
      </c>
      <c r="AR70" s="11">
        <f t="shared" si="332"/>
        <v>6.25</v>
      </c>
      <c r="AS70" s="11">
        <f t="shared" si="332"/>
        <v>6.25</v>
      </c>
      <c r="AT70" s="11">
        <f t="shared" si="332"/>
        <v>6.25</v>
      </c>
      <c r="AU70" s="11">
        <f t="shared" si="332"/>
        <v>6.25</v>
      </c>
      <c r="AV70" s="11">
        <f t="shared" si="332"/>
        <v>6.25</v>
      </c>
      <c r="AW70" s="11">
        <f t="shared" si="332"/>
        <v>6.25</v>
      </c>
      <c r="AX70" s="11">
        <f t="shared" si="332"/>
        <v>6.25</v>
      </c>
      <c r="AY70" s="11">
        <f t="shared" si="332"/>
        <v>6.25</v>
      </c>
      <c r="AZ70" s="11">
        <f t="shared" ref="AZ70:AZ72" si="335">AN28-AZ28</f>
        <v>-118.75</v>
      </c>
      <c r="BA70" s="11">
        <f t="shared" si="333"/>
        <v>-118.75</v>
      </c>
      <c r="BB70" s="11">
        <f t="shared" si="333"/>
        <v>-118.75</v>
      </c>
      <c r="BC70" s="11">
        <f t="shared" si="333"/>
        <v>5.9375</v>
      </c>
      <c r="BD70" s="11">
        <f t="shared" si="333"/>
        <v>5.9375</v>
      </c>
    </row>
    <row r="71" spans="1:68" x14ac:dyDescent="0.25">
      <c r="B71" t="s">
        <v>191</v>
      </c>
      <c r="C71" s="64">
        <f t="shared" si="334"/>
        <v>0.69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>
        <f t="shared" si="332"/>
        <v>25</v>
      </c>
      <c r="AO71" s="11">
        <f t="shared" si="332"/>
        <v>25</v>
      </c>
      <c r="AP71" s="11">
        <f t="shared" si="332"/>
        <v>25</v>
      </c>
      <c r="AQ71" s="11">
        <f t="shared" si="332"/>
        <v>1.25</v>
      </c>
      <c r="AR71" s="11">
        <f t="shared" si="332"/>
        <v>1.25</v>
      </c>
      <c r="AS71" s="11">
        <f t="shared" si="332"/>
        <v>1.25</v>
      </c>
      <c r="AT71" s="11">
        <f t="shared" si="332"/>
        <v>1.25</v>
      </c>
      <c r="AU71" s="11">
        <f t="shared" si="332"/>
        <v>1.25</v>
      </c>
      <c r="AV71" s="11">
        <f t="shared" si="332"/>
        <v>1.25</v>
      </c>
      <c r="AW71" s="11">
        <f t="shared" si="332"/>
        <v>1.25</v>
      </c>
      <c r="AX71" s="11">
        <f t="shared" si="332"/>
        <v>1.25</v>
      </c>
      <c r="AY71" s="11">
        <f t="shared" si="332"/>
        <v>1.25</v>
      </c>
      <c r="AZ71" s="11">
        <f t="shared" si="335"/>
        <v>-23.75</v>
      </c>
      <c r="BA71" s="11">
        <f t="shared" si="333"/>
        <v>-23.75</v>
      </c>
      <c r="BB71" s="11">
        <f t="shared" si="333"/>
        <v>-23.75</v>
      </c>
      <c r="BC71" s="11">
        <f t="shared" si="333"/>
        <v>1.1875</v>
      </c>
      <c r="BD71" s="11">
        <f t="shared" si="333"/>
        <v>1.1875</v>
      </c>
    </row>
    <row r="72" spans="1:68" x14ac:dyDescent="0.25">
      <c r="B72" t="s">
        <v>192</v>
      </c>
      <c r="C72" s="64">
        <f t="shared" si="334"/>
        <v>0.25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>
        <f t="shared" si="332"/>
        <v>5</v>
      </c>
      <c r="AO72" s="11">
        <f t="shared" si="332"/>
        <v>5</v>
      </c>
      <c r="AP72" s="11">
        <f t="shared" si="332"/>
        <v>5</v>
      </c>
      <c r="AQ72" s="11">
        <f t="shared" si="332"/>
        <v>0.25</v>
      </c>
      <c r="AR72" s="11">
        <f t="shared" si="332"/>
        <v>0.25</v>
      </c>
      <c r="AS72" s="11">
        <f t="shared" si="332"/>
        <v>0.25</v>
      </c>
      <c r="AT72" s="11">
        <f t="shared" si="332"/>
        <v>0.25</v>
      </c>
      <c r="AU72" s="11">
        <f t="shared" si="332"/>
        <v>0.25</v>
      </c>
      <c r="AV72" s="11">
        <f t="shared" si="332"/>
        <v>0.25</v>
      </c>
      <c r="AW72" s="11">
        <f t="shared" si="332"/>
        <v>0.25</v>
      </c>
      <c r="AX72" s="11">
        <f t="shared" si="332"/>
        <v>0.25</v>
      </c>
      <c r="AY72" s="11">
        <f t="shared" si="332"/>
        <v>0.25</v>
      </c>
      <c r="AZ72" s="11">
        <f t="shared" si="335"/>
        <v>-4.75</v>
      </c>
      <c r="BA72" s="11">
        <f t="shared" si="333"/>
        <v>-4.75</v>
      </c>
      <c r="BB72" s="11">
        <f t="shared" si="333"/>
        <v>-4.75</v>
      </c>
      <c r="BC72" s="11">
        <f t="shared" si="333"/>
        <v>0.23749999999999982</v>
      </c>
      <c r="BD72" s="11">
        <f t="shared" si="333"/>
        <v>0.23749999999999982</v>
      </c>
    </row>
    <row r="73" spans="1:68" x14ac:dyDescent="0.25"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68" x14ac:dyDescent="0.25">
      <c r="A74" s="14" t="s">
        <v>180</v>
      </c>
      <c r="D74" s="11">
        <f t="shared" ref="D74:BC74" si="336">SUM(D75:D78)</f>
        <v>0</v>
      </c>
      <c r="E74" s="11">
        <f t="shared" si="336"/>
        <v>0</v>
      </c>
      <c r="F74" s="11">
        <f t="shared" si="336"/>
        <v>0</v>
      </c>
      <c r="G74" s="11">
        <f t="shared" si="336"/>
        <v>0</v>
      </c>
      <c r="H74" s="11">
        <f t="shared" si="336"/>
        <v>0</v>
      </c>
      <c r="I74" s="11">
        <f t="shared" si="336"/>
        <v>0</v>
      </c>
      <c r="J74" s="11">
        <f t="shared" si="336"/>
        <v>0</v>
      </c>
      <c r="K74" s="11">
        <f t="shared" si="336"/>
        <v>0</v>
      </c>
      <c r="L74" s="11">
        <f t="shared" si="336"/>
        <v>0</v>
      </c>
      <c r="M74" s="11">
        <f t="shared" si="336"/>
        <v>0</v>
      </c>
      <c r="N74" s="11">
        <f t="shared" si="336"/>
        <v>0</v>
      </c>
      <c r="O74" s="11">
        <f t="shared" si="336"/>
        <v>0</v>
      </c>
      <c r="P74" s="11">
        <f t="shared" si="336"/>
        <v>0</v>
      </c>
      <c r="Q74" s="11">
        <f t="shared" si="336"/>
        <v>0</v>
      </c>
      <c r="R74" s="11">
        <f t="shared" si="336"/>
        <v>0</v>
      </c>
      <c r="S74" s="11">
        <f t="shared" si="336"/>
        <v>0</v>
      </c>
      <c r="T74" s="11">
        <f t="shared" si="336"/>
        <v>0</v>
      </c>
      <c r="U74" s="11">
        <f t="shared" si="336"/>
        <v>0</v>
      </c>
      <c r="V74" s="11">
        <f t="shared" si="336"/>
        <v>0</v>
      </c>
      <c r="W74" s="11">
        <f t="shared" si="336"/>
        <v>0</v>
      </c>
      <c r="X74" s="11">
        <f t="shared" si="336"/>
        <v>0</v>
      </c>
      <c r="Y74" s="11">
        <f t="shared" si="336"/>
        <v>0</v>
      </c>
      <c r="Z74" s="11">
        <f t="shared" si="336"/>
        <v>0</v>
      </c>
      <c r="AA74" s="11">
        <f t="shared" si="336"/>
        <v>0</v>
      </c>
      <c r="AB74" s="11">
        <f t="shared" si="336"/>
        <v>0</v>
      </c>
      <c r="AC74" s="11">
        <f t="shared" si="336"/>
        <v>0</v>
      </c>
      <c r="AD74" s="11">
        <f t="shared" si="336"/>
        <v>0</v>
      </c>
      <c r="AE74" s="11">
        <f t="shared" si="336"/>
        <v>0</v>
      </c>
      <c r="AF74" s="11">
        <f t="shared" si="336"/>
        <v>0</v>
      </c>
      <c r="AG74" s="11">
        <f t="shared" si="336"/>
        <v>0</v>
      </c>
      <c r="AH74" s="11">
        <f t="shared" si="336"/>
        <v>0</v>
      </c>
      <c r="AI74" s="11">
        <f t="shared" si="336"/>
        <v>0</v>
      </c>
      <c r="AJ74" s="11">
        <f t="shared" si="336"/>
        <v>0</v>
      </c>
      <c r="AK74" s="11">
        <f t="shared" si="336"/>
        <v>0</v>
      </c>
      <c r="AL74" s="11">
        <f t="shared" si="336"/>
        <v>0</v>
      </c>
      <c r="AM74" s="11">
        <f t="shared" si="336"/>
        <v>0</v>
      </c>
      <c r="AN74" s="11">
        <f t="shared" si="336"/>
        <v>0</v>
      </c>
      <c r="AO74" s="11">
        <f t="shared" si="336"/>
        <v>0</v>
      </c>
      <c r="AP74" s="11">
        <f t="shared" si="336"/>
        <v>0</v>
      </c>
      <c r="AQ74" s="11">
        <f t="shared" si="336"/>
        <v>0</v>
      </c>
      <c r="AR74" s="11">
        <f t="shared" si="336"/>
        <v>0</v>
      </c>
      <c r="AS74" s="11">
        <f t="shared" si="336"/>
        <v>0</v>
      </c>
      <c r="AT74" s="11">
        <f t="shared" si="336"/>
        <v>0</v>
      </c>
      <c r="AU74" s="11">
        <f t="shared" si="336"/>
        <v>0</v>
      </c>
      <c r="AV74" s="11">
        <f t="shared" si="336"/>
        <v>0</v>
      </c>
      <c r="AW74" s="11">
        <f t="shared" si="336"/>
        <v>0</v>
      </c>
      <c r="AX74" s="11">
        <f t="shared" si="336"/>
        <v>0</v>
      </c>
      <c r="AY74" s="11">
        <f t="shared" si="336"/>
        <v>0</v>
      </c>
      <c r="AZ74" s="11">
        <f t="shared" si="336"/>
        <v>500</v>
      </c>
      <c r="BA74" s="11">
        <f t="shared" si="336"/>
        <v>500</v>
      </c>
      <c r="BB74" s="11">
        <f t="shared" si="336"/>
        <v>500</v>
      </c>
      <c r="BC74" s="11">
        <f t="shared" si="336"/>
        <v>25</v>
      </c>
      <c r="BD74" s="11">
        <f>SUM(BD75:BD78)</f>
        <v>25</v>
      </c>
    </row>
    <row r="75" spans="1:68" x14ac:dyDescent="0.25">
      <c r="B75" t="s">
        <v>189</v>
      </c>
      <c r="C75" s="64">
        <f>C25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AN7-AZ33</f>
        <v>345</v>
      </c>
      <c r="BA75" s="11">
        <f t="shared" ref="BA75:BD78" si="337">AO7-BA33</f>
        <v>345</v>
      </c>
      <c r="BB75" s="11">
        <f t="shared" si="337"/>
        <v>345</v>
      </c>
      <c r="BC75" s="11">
        <f t="shared" si="337"/>
        <v>17.25</v>
      </c>
      <c r="BD75" s="11">
        <f t="shared" si="337"/>
        <v>17.25</v>
      </c>
    </row>
    <row r="76" spans="1:68" x14ac:dyDescent="0.25">
      <c r="B76" t="s">
        <v>190</v>
      </c>
      <c r="C76" s="64">
        <f t="shared" ref="C76:C78" si="338">C26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 t="shared" ref="AZ76:AZ78" si="339">AN8-AZ34</f>
        <v>125</v>
      </c>
      <c r="BA76" s="11">
        <f t="shared" si="337"/>
        <v>125</v>
      </c>
      <c r="BB76" s="11">
        <f t="shared" si="337"/>
        <v>125</v>
      </c>
      <c r="BC76" s="11">
        <f t="shared" si="337"/>
        <v>6.25</v>
      </c>
      <c r="BD76" s="11">
        <f t="shared" si="337"/>
        <v>6.25</v>
      </c>
    </row>
    <row r="77" spans="1:68" x14ac:dyDescent="0.25">
      <c r="B77" t="s">
        <v>191</v>
      </c>
      <c r="C77" s="64">
        <f t="shared" si="338"/>
        <v>0.69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>
        <f t="shared" si="339"/>
        <v>25</v>
      </c>
      <c r="BA77" s="11">
        <f t="shared" si="337"/>
        <v>25</v>
      </c>
      <c r="BB77" s="11">
        <f t="shared" si="337"/>
        <v>25</v>
      </c>
      <c r="BC77" s="11">
        <f t="shared" si="337"/>
        <v>1.25</v>
      </c>
      <c r="BD77" s="11">
        <f t="shared" si="337"/>
        <v>1.25</v>
      </c>
    </row>
    <row r="78" spans="1:68" x14ac:dyDescent="0.25">
      <c r="B78" t="s">
        <v>192</v>
      </c>
      <c r="C78" s="64">
        <f t="shared" si="338"/>
        <v>0.25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>
        <f t="shared" si="339"/>
        <v>5</v>
      </c>
      <c r="BA78" s="11">
        <f t="shared" si="337"/>
        <v>5</v>
      </c>
      <c r="BB78" s="11">
        <f t="shared" si="337"/>
        <v>5</v>
      </c>
      <c r="BC78" s="11">
        <f t="shared" si="337"/>
        <v>0.25</v>
      </c>
      <c r="BD78" s="11">
        <f t="shared" si="337"/>
        <v>0.25</v>
      </c>
    </row>
    <row r="79" spans="1:68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68" x14ac:dyDescent="0.25">
      <c r="A80" s="14" t="s">
        <v>188</v>
      </c>
      <c r="D80" s="11">
        <f t="shared" ref="D80:BC80" si="340">SUM(D81:D84)</f>
        <v>1</v>
      </c>
      <c r="E80" s="11">
        <f t="shared" si="340"/>
        <v>1</v>
      </c>
      <c r="F80" s="11">
        <f t="shared" si="340"/>
        <v>1</v>
      </c>
      <c r="G80" s="11">
        <f t="shared" si="340"/>
        <v>2.9999999999999996</v>
      </c>
      <c r="H80" s="11">
        <f t="shared" si="340"/>
        <v>13</v>
      </c>
      <c r="I80" s="11">
        <f t="shared" si="340"/>
        <v>22.999999999999996</v>
      </c>
      <c r="J80" s="11">
        <f t="shared" si="340"/>
        <v>123.00000000000001</v>
      </c>
      <c r="K80" s="11">
        <f t="shared" si="340"/>
        <v>323</v>
      </c>
      <c r="L80" s="11">
        <f t="shared" si="340"/>
        <v>523</v>
      </c>
      <c r="M80" s="11">
        <f t="shared" si="340"/>
        <v>823</v>
      </c>
      <c r="N80" s="11">
        <f t="shared" si="340"/>
        <v>1323</v>
      </c>
      <c r="O80" s="11">
        <f t="shared" si="340"/>
        <v>1823</v>
      </c>
      <c r="P80" s="11">
        <f t="shared" si="340"/>
        <v>2323</v>
      </c>
      <c r="Q80" s="11">
        <f t="shared" si="340"/>
        <v>2823</v>
      </c>
      <c r="R80" s="11">
        <f t="shared" si="340"/>
        <v>3323</v>
      </c>
      <c r="S80" s="11">
        <f t="shared" si="340"/>
        <v>3822.8999999999996</v>
      </c>
      <c r="T80" s="11">
        <f t="shared" si="340"/>
        <v>4322.4000000000005</v>
      </c>
      <c r="U80" s="11">
        <f t="shared" si="340"/>
        <v>4821.9000000000005</v>
      </c>
      <c r="V80" s="11">
        <f t="shared" si="340"/>
        <v>5316.9000000000005</v>
      </c>
      <c r="W80" s="11">
        <f t="shared" si="340"/>
        <v>5806.9000000000015</v>
      </c>
      <c r="X80" s="11">
        <f t="shared" si="340"/>
        <v>6296.9000000000015</v>
      </c>
      <c r="Y80" s="11">
        <f t="shared" si="340"/>
        <v>6781.9000000000015</v>
      </c>
      <c r="Z80" s="11">
        <f t="shared" si="340"/>
        <v>7256.9000000000015</v>
      </c>
      <c r="AA80" s="11">
        <f t="shared" si="340"/>
        <v>7731.9000000000015</v>
      </c>
      <c r="AB80" s="11">
        <f t="shared" si="340"/>
        <v>8206.9000000000015</v>
      </c>
      <c r="AC80" s="11">
        <f t="shared" si="340"/>
        <v>8681.9</v>
      </c>
      <c r="AD80" s="11">
        <f t="shared" si="340"/>
        <v>9156.9</v>
      </c>
      <c r="AE80" s="11">
        <f t="shared" si="340"/>
        <v>9631.8050000000003</v>
      </c>
      <c r="AF80" s="11">
        <f t="shared" si="340"/>
        <v>10106.33</v>
      </c>
      <c r="AG80" s="11">
        <f t="shared" si="340"/>
        <v>10580.855</v>
      </c>
      <c r="AH80" s="11">
        <f t="shared" si="340"/>
        <v>11051.104999999998</v>
      </c>
      <c r="AI80" s="11">
        <f t="shared" si="340"/>
        <v>11516.605</v>
      </c>
      <c r="AJ80" s="11">
        <f t="shared" si="340"/>
        <v>11982.104999999998</v>
      </c>
      <c r="AK80" s="11">
        <f t="shared" si="340"/>
        <v>12442.854999999998</v>
      </c>
      <c r="AL80" s="11">
        <f t="shared" si="340"/>
        <v>12894.104999999996</v>
      </c>
      <c r="AM80" s="11">
        <f t="shared" si="340"/>
        <v>13345.354999999996</v>
      </c>
      <c r="AN80" s="11">
        <f t="shared" si="340"/>
        <v>13796.604999999994</v>
      </c>
      <c r="AO80" s="11">
        <f t="shared" si="340"/>
        <v>14247.854999999994</v>
      </c>
      <c r="AP80" s="11">
        <f t="shared" si="340"/>
        <v>14699.104999999994</v>
      </c>
      <c r="AQ80" s="11">
        <f t="shared" si="340"/>
        <v>15150.264749999993</v>
      </c>
      <c r="AR80" s="11">
        <f t="shared" si="340"/>
        <v>15601.063499999995</v>
      </c>
      <c r="AS80" s="11">
        <f t="shared" si="340"/>
        <v>16051.862249999991</v>
      </c>
      <c r="AT80" s="11">
        <f t="shared" si="340"/>
        <v>16498.59974999999</v>
      </c>
      <c r="AU80" s="11">
        <f t="shared" si="340"/>
        <v>16940.824749999989</v>
      </c>
      <c r="AV80" s="11">
        <f t="shared" si="340"/>
        <v>17383.049749999987</v>
      </c>
      <c r="AW80" s="11">
        <f t="shared" si="340"/>
        <v>17820.762249999985</v>
      </c>
      <c r="AX80" s="11">
        <f t="shared" si="340"/>
        <v>18249.449749999985</v>
      </c>
      <c r="AY80" s="11">
        <f t="shared" si="340"/>
        <v>18678.137249999989</v>
      </c>
      <c r="AZ80" s="11">
        <f t="shared" si="340"/>
        <v>19106.824749999985</v>
      </c>
      <c r="BA80" s="11">
        <f t="shared" si="340"/>
        <v>19535.512249999989</v>
      </c>
      <c r="BB80" s="11">
        <f t="shared" si="340"/>
        <v>19964.199749999982</v>
      </c>
      <c r="BC80" s="11">
        <f t="shared" si="340"/>
        <v>20392.801512499984</v>
      </c>
      <c r="BD80" s="11">
        <f>SUM(BD81:BD84)</f>
        <v>20821.060324999984</v>
      </c>
    </row>
    <row r="81" spans="1:56" x14ac:dyDescent="0.25">
      <c r="A81"/>
      <c r="B81" t="s">
        <v>189</v>
      </c>
      <c r="C81" s="64">
        <f>C7</f>
        <v>0.69</v>
      </c>
      <c r="D81" s="11">
        <f>C81+D7-D57-D63-D69-D75</f>
        <v>0.69</v>
      </c>
      <c r="E81" s="11">
        <f>D81+E7-E57-E63-E69-E75</f>
        <v>0.69</v>
      </c>
      <c r="F81" s="11">
        <f t="shared" ref="F81:S84" si="341">E81+F7-F57-F63-F69-F75</f>
        <v>0.69</v>
      </c>
      <c r="G81" s="11">
        <f t="shared" si="341"/>
        <v>2.0699999999999998</v>
      </c>
      <c r="H81" s="11">
        <f t="shared" si="341"/>
        <v>8.9699999999999989</v>
      </c>
      <c r="I81" s="11">
        <f t="shared" si="341"/>
        <v>15.869999999999997</v>
      </c>
      <c r="J81" s="11">
        <f t="shared" si="341"/>
        <v>84.87</v>
      </c>
      <c r="K81" s="11">
        <f t="shared" si="341"/>
        <v>222.87</v>
      </c>
      <c r="L81" s="11">
        <f t="shared" si="341"/>
        <v>360.87</v>
      </c>
      <c r="M81" s="11">
        <f t="shared" si="341"/>
        <v>567.87</v>
      </c>
      <c r="N81" s="11">
        <f t="shared" si="341"/>
        <v>912.87</v>
      </c>
      <c r="O81" s="11">
        <f t="shared" si="341"/>
        <v>1257.8699999999999</v>
      </c>
      <c r="P81" s="11">
        <f t="shared" si="341"/>
        <v>1602.87</v>
      </c>
      <c r="Q81" s="11">
        <f t="shared" si="341"/>
        <v>1947.87</v>
      </c>
      <c r="R81" s="11">
        <f t="shared" si="341"/>
        <v>2292.87</v>
      </c>
      <c r="S81" s="11">
        <f>R81+S7-S57-S63-S69-S75</f>
        <v>2637.8009999999999</v>
      </c>
      <c r="T81" s="11">
        <f t="shared" ref="T81:BB84" si="342">S81+T7-T57-T63-T69-T75</f>
        <v>2982.4560000000001</v>
      </c>
      <c r="U81" s="11">
        <f t="shared" si="342"/>
        <v>3327.1110000000003</v>
      </c>
      <c r="V81" s="11">
        <f t="shared" si="342"/>
        <v>3668.6610000000005</v>
      </c>
      <c r="W81" s="11">
        <f t="shared" si="342"/>
        <v>4006.7610000000004</v>
      </c>
      <c r="X81" s="11">
        <f t="shared" si="342"/>
        <v>4344.8610000000008</v>
      </c>
      <c r="Y81" s="11">
        <f t="shared" si="342"/>
        <v>4679.5110000000004</v>
      </c>
      <c r="Z81" s="11">
        <f t="shared" si="342"/>
        <v>5007.2610000000004</v>
      </c>
      <c r="AA81" s="11">
        <f t="shared" si="342"/>
        <v>5335.0110000000004</v>
      </c>
      <c r="AB81" s="11">
        <f t="shared" si="342"/>
        <v>5662.7610000000004</v>
      </c>
      <c r="AC81" s="11">
        <f t="shared" si="342"/>
        <v>5990.5110000000004</v>
      </c>
      <c r="AD81" s="11">
        <f t="shared" si="342"/>
        <v>6318.2610000000004</v>
      </c>
      <c r="AE81" s="11">
        <f t="shared" si="342"/>
        <v>6645.9454500000002</v>
      </c>
      <c r="AF81" s="11">
        <f t="shared" si="342"/>
        <v>6973.3676999999998</v>
      </c>
      <c r="AG81" s="11">
        <f t="shared" si="342"/>
        <v>7300.7899499999994</v>
      </c>
      <c r="AH81" s="11">
        <f t="shared" si="342"/>
        <v>7625.2624499999993</v>
      </c>
      <c r="AI81" s="11">
        <f t="shared" si="342"/>
        <v>7946.457449999999</v>
      </c>
      <c r="AJ81" s="11">
        <f t="shared" si="342"/>
        <v>8267.6524499999978</v>
      </c>
      <c r="AK81" s="11">
        <f t="shared" si="342"/>
        <v>8585.5699499999973</v>
      </c>
      <c r="AL81" s="11">
        <f t="shared" si="342"/>
        <v>8896.9324499999966</v>
      </c>
      <c r="AM81" s="11">
        <f t="shared" si="342"/>
        <v>9208.2949499999959</v>
      </c>
      <c r="AN81" s="11">
        <f t="shared" si="342"/>
        <v>9519.6574499999952</v>
      </c>
      <c r="AO81" s="11">
        <f t="shared" si="342"/>
        <v>9831.0199499999944</v>
      </c>
      <c r="AP81" s="11">
        <f t="shared" si="342"/>
        <v>10142.382449999994</v>
      </c>
      <c r="AQ81" s="11">
        <f t="shared" si="342"/>
        <v>10453.682677499994</v>
      </c>
      <c r="AR81" s="11">
        <f t="shared" si="342"/>
        <v>10764.733814999992</v>
      </c>
      <c r="AS81" s="11">
        <f t="shared" si="342"/>
        <v>11075.784952499991</v>
      </c>
      <c r="AT81" s="11">
        <f t="shared" si="342"/>
        <v>11384.03382749999</v>
      </c>
      <c r="AU81" s="11">
        <f t="shared" si="342"/>
        <v>11689.16907749999</v>
      </c>
      <c r="AV81" s="11">
        <f t="shared" si="342"/>
        <v>11994.304327499989</v>
      </c>
      <c r="AW81" s="11">
        <f t="shared" si="342"/>
        <v>12296.325952499988</v>
      </c>
      <c r="AX81" s="11">
        <f t="shared" si="342"/>
        <v>12592.120327499988</v>
      </c>
      <c r="AY81" s="11">
        <f t="shared" si="342"/>
        <v>12887.914702499987</v>
      </c>
      <c r="AZ81" s="11">
        <f t="shared" si="342"/>
        <v>13183.709077499987</v>
      </c>
      <c r="BA81" s="11">
        <f t="shared" si="342"/>
        <v>13479.503452499986</v>
      </c>
      <c r="BB81" s="11">
        <f t="shared" si="342"/>
        <v>13775.297827499986</v>
      </c>
      <c r="BC81" s="11">
        <f>BB81+BC7-BC57-BC63-BC69-BC75</f>
        <v>14071.033043624986</v>
      </c>
      <c r="BD81" s="11">
        <f>BC81+BD7-BD57-BD63-BD69-BD75</f>
        <v>14366.531624249985</v>
      </c>
    </row>
    <row r="82" spans="1:56" x14ac:dyDescent="0.25">
      <c r="A82"/>
      <c r="B82" t="s">
        <v>190</v>
      </c>
      <c r="C82" s="64">
        <f>C8</f>
        <v>0.25</v>
      </c>
      <c r="D82" s="11">
        <f t="shared" ref="D82:E84" si="343">C82+D8-D58-D64-D70-D76</f>
        <v>0.25</v>
      </c>
      <c r="E82" s="11">
        <f t="shared" si="343"/>
        <v>0.25</v>
      </c>
      <c r="F82" s="11">
        <f t="shared" si="341"/>
        <v>0.25</v>
      </c>
      <c r="G82" s="11">
        <f t="shared" si="341"/>
        <v>0.75</v>
      </c>
      <c r="H82" s="11">
        <f t="shared" si="341"/>
        <v>3.25</v>
      </c>
      <c r="I82" s="11">
        <f t="shared" si="341"/>
        <v>5.75</v>
      </c>
      <c r="J82" s="11">
        <f t="shared" si="341"/>
        <v>30.75</v>
      </c>
      <c r="K82" s="11">
        <f t="shared" si="341"/>
        <v>80.75</v>
      </c>
      <c r="L82" s="11">
        <f t="shared" si="341"/>
        <v>130.75</v>
      </c>
      <c r="M82" s="11">
        <f t="shared" si="341"/>
        <v>205.75</v>
      </c>
      <c r="N82" s="11">
        <f t="shared" si="341"/>
        <v>330.75</v>
      </c>
      <c r="O82" s="11">
        <f t="shared" si="341"/>
        <v>455.75</v>
      </c>
      <c r="P82" s="11">
        <f t="shared" si="341"/>
        <v>580.75</v>
      </c>
      <c r="Q82" s="11">
        <f t="shared" si="341"/>
        <v>705.75</v>
      </c>
      <c r="R82" s="11">
        <f t="shared" si="341"/>
        <v>830.75</v>
      </c>
      <c r="S82" s="11">
        <f t="shared" si="341"/>
        <v>955.72500000000002</v>
      </c>
      <c r="T82" s="11">
        <f t="shared" si="342"/>
        <v>1080.5999999999999</v>
      </c>
      <c r="U82" s="11">
        <f t="shared" si="342"/>
        <v>1205.4749999999999</v>
      </c>
      <c r="V82" s="11">
        <f t="shared" si="342"/>
        <v>1329.2249999999999</v>
      </c>
      <c r="W82" s="11">
        <f t="shared" si="342"/>
        <v>1451.7249999999999</v>
      </c>
      <c r="X82" s="11">
        <f t="shared" si="342"/>
        <v>1574.2249999999999</v>
      </c>
      <c r="Y82" s="11">
        <f t="shared" si="342"/>
        <v>1695.4749999999999</v>
      </c>
      <c r="Z82" s="11">
        <f t="shared" si="342"/>
        <v>1814.2249999999999</v>
      </c>
      <c r="AA82" s="11">
        <f t="shared" si="342"/>
        <v>1932.9749999999999</v>
      </c>
      <c r="AB82" s="11">
        <f t="shared" si="342"/>
        <v>2051.7249999999999</v>
      </c>
      <c r="AC82" s="11">
        <f t="shared" si="342"/>
        <v>2170.4749999999999</v>
      </c>
      <c r="AD82" s="11">
        <f t="shared" si="342"/>
        <v>2289.2249999999999</v>
      </c>
      <c r="AE82" s="11">
        <f t="shared" si="342"/>
        <v>2407.9512500000001</v>
      </c>
      <c r="AF82" s="11">
        <f t="shared" si="342"/>
        <v>2526.5825</v>
      </c>
      <c r="AG82" s="11">
        <f t="shared" si="342"/>
        <v>2645.2137499999999</v>
      </c>
      <c r="AH82" s="11">
        <f t="shared" si="342"/>
        <v>2762.7762499999999</v>
      </c>
      <c r="AI82" s="11">
        <f t="shared" si="342"/>
        <v>2879.1512499999999</v>
      </c>
      <c r="AJ82" s="11">
        <f t="shared" si="342"/>
        <v>2995.5262499999999</v>
      </c>
      <c r="AK82" s="11">
        <f t="shared" si="342"/>
        <v>3110.7137499999999</v>
      </c>
      <c r="AL82" s="11">
        <f t="shared" si="342"/>
        <v>3223.5262499999999</v>
      </c>
      <c r="AM82" s="11">
        <f t="shared" si="342"/>
        <v>3336.3387499999999</v>
      </c>
      <c r="AN82" s="11">
        <f t="shared" si="342"/>
        <v>3449.1512499999999</v>
      </c>
      <c r="AO82" s="11">
        <f t="shared" si="342"/>
        <v>3561.9637499999999</v>
      </c>
      <c r="AP82" s="11">
        <f t="shared" si="342"/>
        <v>3674.7762499999999</v>
      </c>
      <c r="AQ82" s="11">
        <f t="shared" si="342"/>
        <v>3787.5661875000001</v>
      </c>
      <c r="AR82" s="11">
        <f t="shared" si="342"/>
        <v>3900.2658750000001</v>
      </c>
      <c r="AS82" s="11">
        <f t="shared" si="342"/>
        <v>4012.9655625</v>
      </c>
      <c r="AT82" s="11">
        <f t="shared" si="342"/>
        <v>4124.6499374999994</v>
      </c>
      <c r="AU82" s="11">
        <f t="shared" si="342"/>
        <v>4235.206187499999</v>
      </c>
      <c r="AV82" s="11">
        <f t="shared" si="342"/>
        <v>4345.7624374999987</v>
      </c>
      <c r="AW82" s="11">
        <f t="shared" si="342"/>
        <v>4455.190562499999</v>
      </c>
      <c r="AX82" s="11">
        <f t="shared" si="342"/>
        <v>4562.362437499999</v>
      </c>
      <c r="AY82" s="11">
        <f t="shared" si="342"/>
        <v>4669.534312499999</v>
      </c>
      <c r="AZ82" s="11">
        <f t="shared" si="342"/>
        <v>4776.706187499999</v>
      </c>
      <c r="BA82" s="11">
        <f t="shared" si="342"/>
        <v>4883.878062499999</v>
      </c>
      <c r="BB82" s="11">
        <f t="shared" si="342"/>
        <v>4991.049937499999</v>
      </c>
      <c r="BC82" s="11">
        <f t="shared" ref="BC82:BD84" si="344">BB82+BC8-BC58-BC64-BC70-BC76</f>
        <v>5098.2003781249987</v>
      </c>
      <c r="BD82" s="11">
        <f t="shared" si="344"/>
        <v>5205.2650812499987</v>
      </c>
    </row>
    <row r="83" spans="1:56" x14ac:dyDescent="0.25">
      <c r="A83"/>
      <c r="B83" t="s">
        <v>191</v>
      </c>
      <c r="C83" s="64">
        <f>C9</f>
        <v>0.05</v>
      </c>
      <c r="D83" s="11">
        <f t="shared" si="343"/>
        <v>0.05</v>
      </c>
      <c r="E83" s="11">
        <f t="shared" si="343"/>
        <v>0.05</v>
      </c>
      <c r="F83" s="11">
        <f t="shared" si="341"/>
        <v>0.05</v>
      </c>
      <c r="G83" s="11">
        <f t="shared" si="341"/>
        <v>0.15000000000000002</v>
      </c>
      <c r="H83" s="11">
        <f t="shared" si="341"/>
        <v>0.65</v>
      </c>
      <c r="I83" s="11">
        <f t="shared" si="341"/>
        <v>1.1499999999999999</v>
      </c>
      <c r="J83" s="11">
        <f t="shared" si="341"/>
        <v>6.15</v>
      </c>
      <c r="K83" s="11">
        <f t="shared" si="341"/>
        <v>16.149999999999999</v>
      </c>
      <c r="L83" s="11">
        <f t="shared" si="341"/>
        <v>26.15</v>
      </c>
      <c r="M83" s="11">
        <f t="shared" si="341"/>
        <v>41.15</v>
      </c>
      <c r="N83" s="11">
        <f t="shared" si="341"/>
        <v>66.150000000000006</v>
      </c>
      <c r="O83" s="11">
        <f t="shared" si="341"/>
        <v>91.15</v>
      </c>
      <c r="P83" s="11">
        <f t="shared" si="341"/>
        <v>116.15</v>
      </c>
      <c r="Q83" s="11">
        <f t="shared" si="341"/>
        <v>141.15</v>
      </c>
      <c r="R83" s="11">
        <f t="shared" si="341"/>
        <v>166.15</v>
      </c>
      <c r="S83" s="11">
        <f t="shared" si="341"/>
        <v>191.14500000000001</v>
      </c>
      <c r="T83" s="11">
        <f t="shared" si="342"/>
        <v>216.12</v>
      </c>
      <c r="U83" s="11">
        <f t="shared" si="342"/>
        <v>241.095</v>
      </c>
      <c r="V83" s="11">
        <f t="shared" si="342"/>
        <v>265.84500000000003</v>
      </c>
      <c r="W83" s="11">
        <f t="shared" si="342"/>
        <v>290.34500000000003</v>
      </c>
      <c r="X83" s="11">
        <f t="shared" si="342"/>
        <v>314.84500000000003</v>
      </c>
      <c r="Y83" s="11">
        <f t="shared" si="342"/>
        <v>339.09500000000003</v>
      </c>
      <c r="Z83" s="11">
        <f t="shared" si="342"/>
        <v>362.84500000000003</v>
      </c>
      <c r="AA83" s="11">
        <f t="shared" si="342"/>
        <v>386.59500000000003</v>
      </c>
      <c r="AB83" s="11">
        <f t="shared" si="342"/>
        <v>410.34500000000003</v>
      </c>
      <c r="AC83" s="11">
        <f t="shared" si="342"/>
        <v>434.09500000000003</v>
      </c>
      <c r="AD83" s="11">
        <f t="shared" si="342"/>
        <v>457.84500000000003</v>
      </c>
      <c r="AE83" s="11">
        <f t="shared" si="342"/>
        <v>481.59025000000003</v>
      </c>
      <c r="AF83" s="11">
        <f t="shared" si="342"/>
        <v>505.31650000000002</v>
      </c>
      <c r="AG83" s="11">
        <f t="shared" si="342"/>
        <v>529.04275000000007</v>
      </c>
      <c r="AH83" s="11">
        <f t="shared" si="342"/>
        <v>552.55525000000011</v>
      </c>
      <c r="AI83" s="11">
        <f t="shared" si="342"/>
        <v>575.83025000000009</v>
      </c>
      <c r="AJ83" s="11">
        <f t="shared" si="342"/>
        <v>599.10525000000007</v>
      </c>
      <c r="AK83" s="11">
        <f t="shared" si="342"/>
        <v>622.14275000000009</v>
      </c>
      <c r="AL83" s="11">
        <f t="shared" si="342"/>
        <v>644.70525000000009</v>
      </c>
      <c r="AM83" s="11">
        <f t="shared" si="342"/>
        <v>667.26775000000009</v>
      </c>
      <c r="AN83" s="11">
        <f t="shared" si="342"/>
        <v>689.83025000000009</v>
      </c>
      <c r="AO83" s="11">
        <f t="shared" si="342"/>
        <v>712.39275000000009</v>
      </c>
      <c r="AP83" s="11">
        <f t="shared" si="342"/>
        <v>734.95525000000009</v>
      </c>
      <c r="AQ83" s="11">
        <f t="shared" si="342"/>
        <v>757.51323750000006</v>
      </c>
      <c r="AR83" s="11">
        <f t="shared" si="342"/>
        <v>780.05317500000001</v>
      </c>
      <c r="AS83" s="11">
        <f t="shared" si="342"/>
        <v>802.59311249999996</v>
      </c>
      <c r="AT83" s="11">
        <f t="shared" si="342"/>
        <v>824.92998749999992</v>
      </c>
      <c r="AU83" s="11">
        <f t="shared" si="342"/>
        <v>847.04123749999997</v>
      </c>
      <c r="AV83" s="11">
        <f t="shared" si="342"/>
        <v>869.15248750000001</v>
      </c>
      <c r="AW83" s="11">
        <f t="shared" si="342"/>
        <v>891.03811250000001</v>
      </c>
      <c r="AX83" s="11">
        <f t="shared" si="342"/>
        <v>912.47248750000006</v>
      </c>
      <c r="AY83" s="11">
        <f t="shared" si="342"/>
        <v>933.9068625000001</v>
      </c>
      <c r="AZ83" s="11">
        <f t="shared" si="342"/>
        <v>955.34123750000015</v>
      </c>
      <c r="BA83" s="11">
        <f t="shared" si="342"/>
        <v>976.77561250000019</v>
      </c>
      <c r="BB83" s="11">
        <f t="shared" si="342"/>
        <v>998.20998750000024</v>
      </c>
      <c r="BC83" s="11">
        <f t="shared" si="344"/>
        <v>1019.6400756250002</v>
      </c>
      <c r="BD83" s="11">
        <f t="shared" si="344"/>
        <v>1041.0530162500004</v>
      </c>
    </row>
    <row r="84" spans="1:56" x14ac:dyDescent="0.25">
      <c r="A84"/>
      <c r="B84" t="s">
        <v>192</v>
      </c>
      <c r="C84" s="64">
        <f>C10</f>
        <v>0.01</v>
      </c>
      <c r="D84" s="11">
        <f t="shared" si="343"/>
        <v>0.01</v>
      </c>
      <c r="E84" s="11">
        <f t="shared" si="343"/>
        <v>0.01</v>
      </c>
      <c r="F84" s="11">
        <f t="shared" si="341"/>
        <v>0.01</v>
      </c>
      <c r="G84" s="11">
        <f t="shared" si="341"/>
        <v>0.03</v>
      </c>
      <c r="H84" s="11">
        <f t="shared" si="341"/>
        <v>0.13</v>
      </c>
      <c r="I84" s="11">
        <f t="shared" si="341"/>
        <v>0.23</v>
      </c>
      <c r="J84" s="11">
        <f t="shared" si="341"/>
        <v>1.23</v>
      </c>
      <c r="K84" s="11">
        <f t="shared" si="341"/>
        <v>3.23</v>
      </c>
      <c r="L84" s="11">
        <f t="shared" si="341"/>
        <v>5.23</v>
      </c>
      <c r="M84" s="11">
        <f t="shared" si="341"/>
        <v>8.23</v>
      </c>
      <c r="N84" s="11">
        <f t="shared" si="341"/>
        <v>13.23</v>
      </c>
      <c r="O84" s="11">
        <f t="shared" si="341"/>
        <v>18.23</v>
      </c>
      <c r="P84" s="11">
        <f t="shared" si="341"/>
        <v>23.23</v>
      </c>
      <c r="Q84" s="11">
        <f t="shared" si="341"/>
        <v>28.23</v>
      </c>
      <c r="R84" s="11">
        <f t="shared" si="341"/>
        <v>33.230000000000004</v>
      </c>
      <c r="S84" s="11">
        <f t="shared" si="341"/>
        <v>38.229000000000006</v>
      </c>
      <c r="T84" s="11">
        <f t="shared" si="342"/>
        <v>43.224000000000004</v>
      </c>
      <c r="U84" s="11">
        <f t="shared" si="342"/>
        <v>48.219000000000001</v>
      </c>
      <c r="V84" s="11">
        <f t="shared" si="342"/>
        <v>53.169000000000004</v>
      </c>
      <c r="W84" s="11">
        <f t="shared" si="342"/>
        <v>58.069000000000003</v>
      </c>
      <c r="X84" s="11">
        <f t="shared" si="342"/>
        <v>62.969000000000001</v>
      </c>
      <c r="Y84" s="11">
        <f t="shared" si="342"/>
        <v>67.818999999999988</v>
      </c>
      <c r="Z84" s="11">
        <f t="shared" si="342"/>
        <v>72.568999999999988</v>
      </c>
      <c r="AA84" s="11">
        <f t="shared" si="342"/>
        <v>77.318999999999988</v>
      </c>
      <c r="AB84" s="11">
        <f t="shared" si="342"/>
        <v>82.068999999999988</v>
      </c>
      <c r="AC84" s="11">
        <f t="shared" si="342"/>
        <v>86.818999999999988</v>
      </c>
      <c r="AD84" s="11">
        <f t="shared" si="342"/>
        <v>91.568999999999988</v>
      </c>
      <c r="AE84" s="11">
        <f t="shared" si="342"/>
        <v>96.318049999999985</v>
      </c>
      <c r="AF84" s="11">
        <f t="shared" si="342"/>
        <v>101.06329999999998</v>
      </c>
      <c r="AG84" s="11">
        <f t="shared" si="342"/>
        <v>105.80854999999998</v>
      </c>
      <c r="AH84" s="11">
        <f t="shared" si="342"/>
        <v>110.51104999999998</v>
      </c>
      <c r="AI84" s="11">
        <f t="shared" si="342"/>
        <v>115.16604999999998</v>
      </c>
      <c r="AJ84" s="11">
        <f t="shared" si="342"/>
        <v>119.82104999999999</v>
      </c>
      <c r="AK84" s="11">
        <f t="shared" si="342"/>
        <v>124.42854999999999</v>
      </c>
      <c r="AL84" s="11">
        <f t="shared" si="342"/>
        <v>128.94104999999996</v>
      </c>
      <c r="AM84" s="11">
        <f t="shared" si="342"/>
        <v>133.45354999999995</v>
      </c>
      <c r="AN84" s="11">
        <f t="shared" si="342"/>
        <v>137.96604999999994</v>
      </c>
      <c r="AO84" s="11">
        <f t="shared" si="342"/>
        <v>142.47854999999993</v>
      </c>
      <c r="AP84" s="11">
        <f t="shared" si="342"/>
        <v>146.99104999999992</v>
      </c>
      <c r="AQ84" s="11">
        <f t="shared" si="342"/>
        <v>151.50264749999991</v>
      </c>
      <c r="AR84" s="11">
        <f t="shared" si="342"/>
        <v>156.01063499999989</v>
      </c>
      <c r="AS84" s="11">
        <f t="shared" si="342"/>
        <v>160.51862249999988</v>
      </c>
      <c r="AT84" s="11">
        <f t="shared" si="342"/>
        <v>164.98599749999985</v>
      </c>
      <c r="AU84" s="11">
        <f t="shared" si="342"/>
        <v>169.40824749999985</v>
      </c>
      <c r="AV84" s="11">
        <f t="shared" si="342"/>
        <v>173.83049749999984</v>
      </c>
      <c r="AW84" s="11">
        <f t="shared" si="342"/>
        <v>178.20762249999981</v>
      </c>
      <c r="AX84" s="11">
        <f t="shared" si="342"/>
        <v>182.4944974999998</v>
      </c>
      <c r="AY84" s="11">
        <f t="shared" si="342"/>
        <v>186.78137249999978</v>
      </c>
      <c r="AZ84" s="11">
        <f t="shared" si="342"/>
        <v>191.06824749999976</v>
      </c>
      <c r="BA84" s="11">
        <f t="shared" si="342"/>
        <v>195.35512249999974</v>
      </c>
      <c r="BB84" s="11">
        <f t="shared" si="342"/>
        <v>199.64199749999972</v>
      </c>
      <c r="BC84" s="11">
        <f t="shared" si="344"/>
        <v>203.92801512499969</v>
      </c>
      <c r="BD84" s="11">
        <f t="shared" si="344"/>
        <v>208.21060324999968</v>
      </c>
    </row>
    <row r="86" spans="1:56" x14ac:dyDescent="0.25">
      <c r="A86" s="14" t="s">
        <v>218</v>
      </c>
      <c r="D86" t="s">
        <v>19</v>
      </c>
      <c r="F86" t="s">
        <v>18</v>
      </c>
      <c r="H86" t="s">
        <v>17</v>
      </c>
      <c r="J86" t="s">
        <v>23</v>
      </c>
      <c r="L86" t="s">
        <v>51</v>
      </c>
    </row>
    <row r="87" spans="1:56" x14ac:dyDescent="0.25">
      <c r="B87" t="s">
        <v>221</v>
      </c>
      <c r="D87" s="73">
        <f>SUM(D50:H50)</f>
        <v>17100</v>
      </c>
      <c r="F87" s="73">
        <f>SUM(I50:T50)</f>
        <v>6157995</v>
      </c>
      <c r="H87" s="73">
        <f>SUM(U50:AF50)</f>
        <v>14400095.25</v>
      </c>
      <c r="J87" s="73">
        <f>SUM(AG50:AR50)</f>
        <v>22230090.487500001</v>
      </c>
      <c r="L87" s="73">
        <f>SUM(AS50:BD50)</f>
        <v>29668585.963125002</v>
      </c>
    </row>
    <row r="88" spans="1:56" x14ac:dyDescent="0.25">
      <c r="B88" t="s">
        <v>198</v>
      </c>
      <c r="D88" s="73">
        <f>H80</f>
        <v>13</v>
      </c>
      <c r="F88" s="73">
        <f>T80</f>
        <v>4322.4000000000005</v>
      </c>
      <c r="H88" s="73">
        <f>AF80</f>
        <v>10106.33</v>
      </c>
      <c r="J88" s="73">
        <f>AR80</f>
        <v>15601.063499999995</v>
      </c>
      <c r="L88" s="73">
        <f>BD80</f>
        <v>20821.060324999984</v>
      </c>
    </row>
    <row r="89" spans="1:56" x14ac:dyDescent="0.25">
      <c r="B89" t="s">
        <v>237</v>
      </c>
      <c r="D89" s="73">
        <f>SUM(D6:H6)</f>
        <v>12</v>
      </c>
      <c r="F89" s="73">
        <f>SUM(I6:T6)</f>
        <v>4310</v>
      </c>
      <c r="H89" s="73">
        <f>SUM(U6:AF6)</f>
        <v>6000</v>
      </c>
      <c r="J89" s="73">
        <f>SUM(AG6:AR6)</f>
        <v>6000</v>
      </c>
      <c r="L89" s="73">
        <f>SUM(AS6:BD6)</f>
        <v>6000</v>
      </c>
    </row>
  </sheetData>
  <mergeCells count="5">
    <mergeCell ref="D2:K2"/>
    <mergeCell ref="L2:W2"/>
    <mergeCell ref="X2:AI2"/>
    <mergeCell ref="AJ2:AU2"/>
    <mergeCell ref="AV2:B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89"/>
  <sheetViews>
    <sheetView zoomScale="75" zoomScaleNormal="75" zoomScalePageLayoutView="75" workbookViewId="0">
      <selection activeCell="AV3" sqref="AV3"/>
    </sheetView>
  </sheetViews>
  <sheetFormatPr defaultColWidth="11" defaultRowHeight="15.75" x14ac:dyDescent="0.25"/>
  <cols>
    <col min="1" max="1" width="3" style="14" customWidth="1"/>
    <col min="2" max="2" width="14.125" customWidth="1"/>
    <col min="3" max="3" width="15.875" style="7" customWidth="1"/>
    <col min="4" max="4" width="14.125" bestFit="1" customWidth="1"/>
    <col min="5" max="5" width="14.875" bestFit="1" customWidth="1"/>
    <col min="6" max="6" width="15" bestFit="1" customWidth="1"/>
    <col min="7" max="7" width="16" bestFit="1" customWidth="1"/>
    <col min="8" max="11" width="16.125" bestFit="1" customWidth="1"/>
    <col min="12" max="12" width="16.875" customWidth="1"/>
    <col min="13" max="56" width="17.5" bestFit="1" customWidth="1"/>
    <col min="57" max="57" width="17.375" bestFit="1" customWidth="1"/>
  </cols>
  <sheetData>
    <row r="2" spans="1:59" s="14" customFormat="1" x14ac:dyDescent="0.25">
      <c r="C2" s="10"/>
      <c r="D2" s="239">
        <v>2018</v>
      </c>
      <c r="E2" s="240"/>
      <c r="F2" s="240"/>
      <c r="G2" s="240"/>
      <c r="H2" s="240"/>
      <c r="I2" s="240"/>
      <c r="J2" s="240"/>
      <c r="K2" s="241"/>
      <c r="L2" s="242">
        <v>2019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4"/>
      <c r="X2" s="239">
        <v>2020</v>
      </c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1"/>
      <c r="AJ2" s="242">
        <v>2021</v>
      </c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4"/>
      <c r="AV2" s="239">
        <v>2022</v>
      </c>
      <c r="AW2" s="240"/>
      <c r="AX2" s="240"/>
      <c r="AY2" s="240"/>
      <c r="AZ2" s="240"/>
      <c r="BA2" s="240"/>
      <c r="BB2" s="240"/>
      <c r="BC2" s="240"/>
      <c r="BD2" s="241"/>
    </row>
    <row r="3" spans="1:59" s="7" customFormat="1" x14ac:dyDescent="0.25">
      <c r="A3" s="10"/>
      <c r="D3" s="66" t="s">
        <v>154</v>
      </c>
      <c r="E3" s="66" t="s">
        <v>156</v>
      </c>
      <c r="F3" s="66" t="s">
        <v>157</v>
      </c>
      <c r="G3" s="66" t="s">
        <v>158</v>
      </c>
      <c r="H3" s="66" t="s">
        <v>159</v>
      </c>
      <c r="I3" s="66" t="s">
        <v>160</v>
      </c>
      <c r="J3" s="66" t="s">
        <v>161</v>
      </c>
      <c r="K3" s="66" t="s">
        <v>162</v>
      </c>
      <c r="L3" s="66" t="s">
        <v>163</v>
      </c>
      <c r="M3" s="66" t="s">
        <v>164</v>
      </c>
      <c r="N3" s="66" t="s">
        <v>165</v>
      </c>
      <c r="O3" s="66" t="s">
        <v>155</v>
      </c>
      <c r="P3" s="66" t="s">
        <v>154</v>
      </c>
      <c r="Q3" s="66" t="s">
        <v>156</v>
      </c>
      <c r="R3" s="66" t="s">
        <v>157</v>
      </c>
      <c r="S3" s="66" t="s">
        <v>158</v>
      </c>
      <c r="T3" s="66" t="s">
        <v>159</v>
      </c>
      <c r="U3" s="66" t="s">
        <v>160</v>
      </c>
      <c r="V3" s="66" t="s">
        <v>161</v>
      </c>
      <c r="W3" s="66" t="s">
        <v>162</v>
      </c>
      <c r="X3" s="66" t="s">
        <v>163</v>
      </c>
      <c r="Y3" s="66" t="s">
        <v>164</v>
      </c>
      <c r="Z3" s="66" t="s">
        <v>165</v>
      </c>
      <c r="AA3" s="66" t="s">
        <v>155</v>
      </c>
      <c r="AB3" s="66" t="s">
        <v>154</v>
      </c>
      <c r="AC3" s="66" t="s">
        <v>156</v>
      </c>
      <c r="AD3" s="66" t="s">
        <v>157</v>
      </c>
      <c r="AE3" s="66" t="s">
        <v>158</v>
      </c>
      <c r="AF3" s="66" t="s">
        <v>159</v>
      </c>
      <c r="AG3" s="66" t="s">
        <v>160</v>
      </c>
      <c r="AH3" s="66" t="s">
        <v>161</v>
      </c>
      <c r="AI3" s="66" t="s">
        <v>162</v>
      </c>
      <c r="AJ3" s="66" t="s">
        <v>163</v>
      </c>
      <c r="AK3" s="66" t="s">
        <v>164</v>
      </c>
      <c r="AL3" s="66" t="s">
        <v>165</v>
      </c>
      <c r="AM3" s="66" t="s">
        <v>155</v>
      </c>
      <c r="AN3" s="66" t="s">
        <v>154</v>
      </c>
      <c r="AO3" s="66" t="s">
        <v>156</v>
      </c>
      <c r="AP3" s="66" t="s">
        <v>157</v>
      </c>
      <c r="AQ3" s="66" t="s">
        <v>158</v>
      </c>
      <c r="AR3" s="66" t="s">
        <v>159</v>
      </c>
      <c r="AS3" s="66" t="s">
        <v>160</v>
      </c>
      <c r="AT3" s="66" t="s">
        <v>161</v>
      </c>
      <c r="AU3" s="66" t="s">
        <v>162</v>
      </c>
      <c r="AV3" s="66" t="s">
        <v>163</v>
      </c>
      <c r="AW3" s="66" t="s">
        <v>164</v>
      </c>
      <c r="AX3" s="66" t="s">
        <v>165</v>
      </c>
      <c r="AY3" s="66" t="s">
        <v>155</v>
      </c>
      <c r="AZ3" s="66" t="s">
        <v>154</v>
      </c>
      <c r="BA3" s="66" t="s">
        <v>156</v>
      </c>
      <c r="BB3" s="66" t="s">
        <v>157</v>
      </c>
      <c r="BC3" s="66" t="s">
        <v>158</v>
      </c>
      <c r="BD3" s="66" t="s">
        <v>159</v>
      </c>
    </row>
    <row r="4" spans="1:59" s="7" customFormat="1" x14ac:dyDescent="0.25">
      <c r="A4" s="10"/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7">
        <v>17</v>
      </c>
      <c r="N4" s="7">
        <v>18</v>
      </c>
      <c r="O4" s="7">
        <v>19</v>
      </c>
      <c r="P4" s="7">
        <v>20</v>
      </c>
      <c r="Q4" s="7">
        <v>21</v>
      </c>
      <c r="R4" s="7">
        <v>22</v>
      </c>
      <c r="S4" s="7">
        <v>23</v>
      </c>
      <c r="T4" s="7">
        <v>24</v>
      </c>
      <c r="U4" s="7">
        <v>25</v>
      </c>
      <c r="V4" s="7">
        <v>26</v>
      </c>
      <c r="W4" s="7">
        <v>27</v>
      </c>
      <c r="X4" s="7">
        <v>28</v>
      </c>
      <c r="Y4" s="7">
        <v>29</v>
      </c>
      <c r="Z4" s="7">
        <v>30</v>
      </c>
      <c r="AA4" s="7">
        <v>31</v>
      </c>
      <c r="AB4" s="7">
        <v>32</v>
      </c>
      <c r="AC4" s="7">
        <v>33</v>
      </c>
      <c r="AD4" s="7">
        <v>34</v>
      </c>
      <c r="AE4" s="7">
        <v>35</v>
      </c>
      <c r="AF4" s="7">
        <v>36</v>
      </c>
      <c r="AG4" s="7">
        <v>37</v>
      </c>
      <c r="AH4" s="7">
        <v>38</v>
      </c>
      <c r="AI4" s="7">
        <v>39</v>
      </c>
      <c r="AJ4" s="7">
        <v>40</v>
      </c>
      <c r="AK4" s="7">
        <v>41</v>
      </c>
      <c r="AL4" s="7">
        <v>42</v>
      </c>
      <c r="AM4" s="7">
        <v>43</v>
      </c>
      <c r="AN4" s="7">
        <v>44</v>
      </c>
      <c r="AO4" s="7">
        <v>45</v>
      </c>
      <c r="AP4" s="7">
        <v>46</v>
      </c>
      <c r="AQ4" s="7">
        <v>47</v>
      </c>
      <c r="AR4" s="7">
        <v>48</v>
      </c>
      <c r="AS4" s="7">
        <v>49</v>
      </c>
      <c r="AT4" s="7">
        <v>50</v>
      </c>
      <c r="AU4" s="7">
        <v>51</v>
      </c>
      <c r="AV4" s="7">
        <v>52</v>
      </c>
      <c r="AW4" s="7">
        <v>53</v>
      </c>
      <c r="AX4" s="7">
        <v>54</v>
      </c>
      <c r="AY4" s="7">
        <v>55</v>
      </c>
      <c r="AZ4" s="7">
        <v>56</v>
      </c>
      <c r="BA4" s="7">
        <v>57</v>
      </c>
      <c r="BB4" s="7">
        <v>58</v>
      </c>
      <c r="BC4" s="7">
        <v>59</v>
      </c>
      <c r="BD4" s="7">
        <v>60</v>
      </c>
    </row>
    <row r="5" spans="1:59" s="10" customFormat="1" x14ac:dyDescent="0.25">
      <c r="L5" s="10" t="s">
        <v>195</v>
      </c>
    </row>
    <row r="6" spans="1:59" x14ac:dyDescent="0.25">
      <c r="A6" s="14" t="s">
        <v>240</v>
      </c>
      <c r="D6" s="11">
        <f>SUM(D7:D10)</f>
        <v>0</v>
      </c>
      <c r="E6" s="11">
        <f t="shared" ref="E6:BD6" si="0">SUM(E7:E10)</f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1</v>
      </c>
      <c r="Q6" s="11">
        <f t="shared" si="0"/>
        <v>0</v>
      </c>
      <c r="R6" s="11">
        <f t="shared" si="0"/>
        <v>1</v>
      </c>
      <c r="S6" s="11">
        <f t="shared" si="0"/>
        <v>1</v>
      </c>
      <c r="T6" s="11">
        <f t="shared" si="0"/>
        <v>1</v>
      </c>
      <c r="U6" s="11">
        <f t="shared" si="0"/>
        <v>2</v>
      </c>
      <c r="V6" s="11">
        <f t="shared" si="0"/>
        <v>1</v>
      </c>
      <c r="W6" s="11">
        <f t="shared" si="0"/>
        <v>2</v>
      </c>
      <c r="X6" s="11">
        <f t="shared" si="0"/>
        <v>1</v>
      </c>
      <c r="Y6" s="11">
        <f t="shared" si="0"/>
        <v>2</v>
      </c>
      <c r="Z6" s="11">
        <f t="shared" si="0"/>
        <v>1</v>
      </c>
      <c r="AA6" s="11">
        <f t="shared" si="0"/>
        <v>3</v>
      </c>
      <c r="AB6" s="11">
        <f t="shared" si="0"/>
        <v>2</v>
      </c>
      <c r="AC6" s="11">
        <f t="shared" si="0"/>
        <v>2</v>
      </c>
      <c r="AD6" s="11">
        <f t="shared" si="0"/>
        <v>1</v>
      </c>
      <c r="AE6" s="11">
        <f t="shared" si="0"/>
        <v>2</v>
      </c>
      <c r="AF6" s="11">
        <f t="shared" si="0"/>
        <v>2</v>
      </c>
      <c r="AG6" s="11">
        <f t="shared" si="0"/>
        <v>2</v>
      </c>
      <c r="AH6" s="11">
        <f t="shared" si="0"/>
        <v>1</v>
      </c>
      <c r="AI6" s="11">
        <f t="shared" si="0"/>
        <v>4</v>
      </c>
      <c r="AJ6" s="11">
        <f t="shared" si="0"/>
        <v>2</v>
      </c>
      <c r="AK6" s="11">
        <f t="shared" si="0"/>
        <v>2</v>
      </c>
      <c r="AL6" s="11">
        <f t="shared" si="0"/>
        <v>3</v>
      </c>
      <c r="AM6" s="11">
        <f t="shared" si="0"/>
        <v>3</v>
      </c>
      <c r="AN6" s="11">
        <f t="shared" si="0"/>
        <v>3</v>
      </c>
      <c r="AO6" s="11">
        <f t="shared" si="0"/>
        <v>2</v>
      </c>
      <c r="AP6" s="11">
        <f t="shared" si="0"/>
        <v>3</v>
      </c>
      <c r="AQ6" s="11">
        <f t="shared" si="0"/>
        <v>3</v>
      </c>
      <c r="AR6" s="11">
        <f t="shared" si="0"/>
        <v>4</v>
      </c>
      <c r="AS6" s="11">
        <f t="shared" si="0"/>
        <v>3</v>
      </c>
      <c r="AT6" s="11">
        <f t="shared" si="0"/>
        <v>3</v>
      </c>
      <c r="AU6" s="11">
        <f t="shared" si="0"/>
        <v>3</v>
      </c>
      <c r="AV6" s="11">
        <f t="shared" si="0"/>
        <v>3</v>
      </c>
      <c r="AW6" s="11">
        <f t="shared" si="0"/>
        <v>3</v>
      </c>
      <c r="AX6" s="11">
        <f t="shared" si="0"/>
        <v>4</v>
      </c>
      <c r="AY6" s="11">
        <f t="shared" si="0"/>
        <v>3</v>
      </c>
      <c r="AZ6" s="11">
        <f t="shared" si="0"/>
        <v>3</v>
      </c>
      <c r="BA6" s="11">
        <f t="shared" si="0"/>
        <v>4</v>
      </c>
      <c r="BB6" s="11">
        <f t="shared" si="0"/>
        <v>3</v>
      </c>
      <c r="BC6" s="11">
        <f t="shared" si="0"/>
        <v>3</v>
      </c>
      <c r="BD6" s="11">
        <f t="shared" si="0"/>
        <v>4</v>
      </c>
      <c r="BE6" s="11"/>
    </row>
    <row r="7" spans="1:59" x14ac:dyDescent="0.25">
      <c r="B7" t="s">
        <v>189</v>
      </c>
      <c r="C7" s="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>
        <v>1</v>
      </c>
      <c r="Q7" s="11"/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1">
        <v>1</v>
      </c>
      <c r="BB7" s="11">
        <v>1</v>
      </c>
      <c r="BC7" s="11">
        <v>1</v>
      </c>
      <c r="BD7" s="11">
        <v>1</v>
      </c>
    </row>
    <row r="8" spans="1:59" x14ac:dyDescent="0.25">
      <c r="B8" t="s">
        <v>190</v>
      </c>
      <c r="C8" s="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>
        <v>1</v>
      </c>
      <c r="V8" s="11"/>
      <c r="W8" s="11">
        <v>1</v>
      </c>
      <c r="X8" s="11"/>
      <c r="Y8" s="11">
        <v>1</v>
      </c>
      <c r="Z8" s="11"/>
      <c r="AA8" s="11">
        <v>1</v>
      </c>
      <c r="AB8" s="11"/>
      <c r="AC8" s="11">
        <v>1</v>
      </c>
      <c r="AD8" s="11"/>
      <c r="AE8" s="11">
        <v>1</v>
      </c>
      <c r="AF8" s="11"/>
      <c r="AG8" s="11">
        <v>1</v>
      </c>
      <c r="AH8" s="11"/>
      <c r="AI8" s="11">
        <v>1</v>
      </c>
      <c r="AJ8" s="11">
        <v>1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>
        <v>1</v>
      </c>
      <c r="BB8" s="11">
        <v>1</v>
      </c>
      <c r="BC8" s="11">
        <v>1</v>
      </c>
      <c r="BD8" s="11">
        <v>1</v>
      </c>
    </row>
    <row r="9" spans="1:59" x14ac:dyDescent="0.25">
      <c r="B9" t="s">
        <v>191</v>
      </c>
      <c r="C9" s="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v>1</v>
      </c>
      <c r="AB9" s="11"/>
      <c r="AC9" s="11"/>
      <c r="AD9" s="11"/>
      <c r="AE9" s="11"/>
      <c r="AF9" s="11">
        <v>1</v>
      </c>
      <c r="AG9" s="11"/>
      <c r="AH9" s="11"/>
      <c r="AI9" s="11">
        <v>1</v>
      </c>
      <c r="AJ9" s="11"/>
      <c r="AK9" s="11"/>
      <c r="AL9" s="11">
        <v>1</v>
      </c>
      <c r="AM9" s="11"/>
      <c r="AN9" s="11">
        <v>1</v>
      </c>
      <c r="AO9" s="11"/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>
        <v>1</v>
      </c>
      <c r="AX9" s="11">
        <v>1</v>
      </c>
      <c r="AY9" s="11">
        <v>1</v>
      </c>
      <c r="AZ9" s="11">
        <v>1</v>
      </c>
      <c r="BA9" s="11">
        <v>1</v>
      </c>
      <c r="BB9" s="11">
        <v>1</v>
      </c>
      <c r="BC9" s="11">
        <v>1</v>
      </c>
      <c r="BD9" s="11">
        <v>1</v>
      </c>
    </row>
    <row r="10" spans="1:59" x14ac:dyDescent="0.25">
      <c r="B10" t="s">
        <v>192</v>
      </c>
      <c r="C10" s="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>
        <v>1</v>
      </c>
      <c r="AC10" s="11"/>
      <c r="AD10" s="11"/>
      <c r="AE10" s="11"/>
      <c r="AF10" s="11"/>
      <c r="AG10" s="11"/>
      <c r="AH10" s="11"/>
      <c r="AI10" s="11">
        <v>1</v>
      </c>
      <c r="AJ10" s="11"/>
      <c r="AK10" s="11"/>
      <c r="AL10" s="11"/>
      <c r="AM10" s="11">
        <v>1</v>
      </c>
      <c r="AN10" s="11"/>
      <c r="AO10" s="11"/>
      <c r="AP10" s="11"/>
      <c r="AQ10" s="11"/>
      <c r="AR10" s="11">
        <v>1</v>
      </c>
      <c r="AS10" s="11"/>
      <c r="AT10" s="11"/>
      <c r="AU10" s="11"/>
      <c r="AV10" s="11"/>
      <c r="AW10" s="11"/>
      <c r="AX10" s="11">
        <v>1</v>
      </c>
      <c r="AY10" s="11"/>
      <c r="AZ10" s="11"/>
      <c r="BA10" s="11">
        <v>1</v>
      </c>
      <c r="BB10" s="11"/>
      <c r="BC10" s="11"/>
      <c r="BD10" s="11">
        <v>1</v>
      </c>
    </row>
    <row r="11" spans="1:59" x14ac:dyDescent="0.25"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9" x14ac:dyDescent="0.25">
      <c r="A12" s="14" t="s">
        <v>166</v>
      </c>
      <c r="C12" s="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9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9" x14ac:dyDescent="0.25">
      <c r="A14" s="14" t="s">
        <v>173</v>
      </c>
      <c r="D14" s="11">
        <f t="shared" ref="D14:BC14" si="1">SUM(D15:D18)</f>
        <v>0</v>
      </c>
      <c r="E14" s="11">
        <f t="shared" si="1"/>
        <v>0</v>
      </c>
      <c r="F14" s="11">
        <f t="shared" si="1"/>
        <v>0</v>
      </c>
      <c r="G14" s="11">
        <f t="shared" si="1"/>
        <v>0</v>
      </c>
      <c r="H14" s="11">
        <f t="shared" si="1"/>
        <v>0</v>
      </c>
      <c r="I14" s="11">
        <f t="shared" si="1"/>
        <v>0</v>
      </c>
      <c r="J14" s="11">
        <f t="shared" si="1"/>
        <v>0</v>
      </c>
      <c r="K14" s="11">
        <f t="shared" si="1"/>
        <v>0</v>
      </c>
      <c r="L14" s="11">
        <f t="shared" si="1"/>
        <v>0</v>
      </c>
      <c r="M14" s="11">
        <f t="shared" si="1"/>
        <v>0</v>
      </c>
      <c r="N14" s="11">
        <f t="shared" si="1"/>
        <v>0</v>
      </c>
      <c r="O14" s="11">
        <f t="shared" si="1"/>
        <v>0</v>
      </c>
      <c r="P14" s="11">
        <f t="shared" si="1"/>
        <v>0</v>
      </c>
      <c r="Q14" s="11">
        <f t="shared" si="1"/>
        <v>0</v>
      </c>
      <c r="R14" s="11">
        <f t="shared" si="1"/>
        <v>0</v>
      </c>
      <c r="S14" s="11">
        <f t="shared" si="1"/>
        <v>0</v>
      </c>
      <c r="T14" s="11">
        <f t="shared" si="1"/>
        <v>0</v>
      </c>
      <c r="U14" s="11">
        <f t="shared" si="1"/>
        <v>0</v>
      </c>
      <c r="V14" s="11">
        <f t="shared" si="1"/>
        <v>0</v>
      </c>
      <c r="W14" s="11">
        <f t="shared" si="1"/>
        <v>0</v>
      </c>
      <c r="X14" s="11">
        <f t="shared" si="1"/>
        <v>0</v>
      </c>
      <c r="Y14" s="11">
        <f t="shared" si="1"/>
        <v>0</v>
      </c>
      <c r="Z14" s="11">
        <f t="shared" si="1"/>
        <v>0</v>
      </c>
      <c r="AA14" s="11">
        <f t="shared" si="1"/>
        <v>0</v>
      </c>
      <c r="AB14" s="11">
        <f t="shared" si="1"/>
        <v>0</v>
      </c>
      <c r="AC14" s="11">
        <f t="shared" si="1"/>
        <v>0</v>
      </c>
      <c r="AD14" s="11">
        <f t="shared" si="1"/>
        <v>0</v>
      </c>
      <c r="AE14" s="11">
        <f t="shared" si="1"/>
        <v>0</v>
      </c>
      <c r="AF14" s="11">
        <f t="shared" si="1"/>
        <v>0</v>
      </c>
      <c r="AG14" s="11">
        <f t="shared" si="1"/>
        <v>0</v>
      </c>
      <c r="AH14" s="11">
        <f t="shared" si="1"/>
        <v>0</v>
      </c>
      <c r="AI14" s="11">
        <f t="shared" si="1"/>
        <v>0</v>
      </c>
      <c r="AJ14" s="11">
        <f t="shared" si="1"/>
        <v>0</v>
      </c>
      <c r="AK14" s="11">
        <f t="shared" si="1"/>
        <v>0</v>
      </c>
      <c r="AL14" s="11">
        <f t="shared" si="1"/>
        <v>0</v>
      </c>
      <c r="AM14" s="11">
        <f t="shared" si="1"/>
        <v>0</v>
      </c>
      <c r="AN14" s="11">
        <f t="shared" si="1"/>
        <v>0</v>
      </c>
      <c r="AO14" s="11">
        <f t="shared" si="1"/>
        <v>0</v>
      </c>
      <c r="AP14" s="11">
        <f t="shared" si="1"/>
        <v>0</v>
      </c>
      <c r="AQ14" s="11">
        <f t="shared" si="1"/>
        <v>0</v>
      </c>
      <c r="AR14" s="11">
        <f t="shared" si="1"/>
        <v>0</v>
      </c>
      <c r="AS14" s="11">
        <f t="shared" si="1"/>
        <v>0</v>
      </c>
      <c r="AT14" s="11">
        <f t="shared" si="1"/>
        <v>0</v>
      </c>
      <c r="AU14" s="11">
        <f t="shared" si="1"/>
        <v>0</v>
      </c>
      <c r="AV14" s="11">
        <f t="shared" si="1"/>
        <v>0</v>
      </c>
      <c r="AW14" s="11">
        <f t="shared" si="1"/>
        <v>0</v>
      </c>
      <c r="AX14" s="11">
        <f t="shared" si="1"/>
        <v>0</v>
      </c>
      <c r="AY14" s="11">
        <f t="shared" si="1"/>
        <v>0</v>
      </c>
      <c r="AZ14" s="11">
        <f t="shared" si="1"/>
        <v>0</v>
      </c>
      <c r="BA14" s="11">
        <f t="shared" si="1"/>
        <v>0</v>
      </c>
      <c r="BB14" s="11">
        <f t="shared" si="1"/>
        <v>0</v>
      </c>
      <c r="BC14" s="11">
        <f t="shared" si="1"/>
        <v>0</v>
      </c>
      <c r="BD14" s="11">
        <f>SUM(BD15:BD18)</f>
        <v>0</v>
      </c>
    </row>
    <row r="15" spans="1:59" x14ac:dyDescent="0.25">
      <c r="B15" t="s">
        <v>189</v>
      </c>
      <c r="C15" s="71">
        <f>C7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>
        <f>G6*$C15*$C12</f>
        <v>0</v>
      </c>
      <c r="T15" s="11">
        <f t="shared" ref="T15:AD15" si="2">H6*$C15*$C12</f>
        <v>0</v>
      </c>
      <c r="U15" s="11">
        <f t="shared" si="2"/>
        <v>0</v>
      </c>
      <c r="V15" s="11">
        <f t="shared" si="2"/>
        <v>0</v>
      </c>
      <c r="W15" s="11">
        <f t="shared" si="2"/>
        <v>0</v>
      </c>
      <c r="X15" s="11">
        <f t="shared" si="2"/>
        <v>0</v>
      </c>
      <c r="Y15" s="11">
        <f t="shared" si="2"/>
        <v>0</v>
      </c>
      <c r="Z15" s="11">
        <f t="shared" si="2"/>
        <v>0</v>
      </c>
      <c r="AA15" s="11">
        <f t="shared" si="2"/>
        <v>0</v>
      </c>
      <c r="AB15" s="11">
        <f t="shared" si="2"/>
        <v>0</v>
      </c>
      <c r="AC15" s="11">
        <f t="shared" si="2"/>
        <v>0</v>
      </c>
      <c r="AD15" s="11">
        <f t="shared" si="2"/>
        <v>0</v>
      </c>
      <c r="AE15" s="11">
        <f>S15*$C12</f>
        <v>0</v>
      </c>
      <c r="AF15" s="11">
        <f t="shared" ref="AF15:BD15" si="3">T15*$C12</f>
        <v>0</v>
      </c>
      <c r="AG15" s="11">
        <f t="shared" si="3"/>
        <v>0</v>
      </c>
      <c r="AH15" s="11">
        <f t="shared" si="3"/>
        <v>0</v>
      </c>
      <c r="AI15" s="11">
        <f t="shared" si="3"/>
        <v>0</v>
      </c>
      <c r="AJ15" s="11">
        <f t="shared" si="3"/>
        <v>0</v>
      </c>
      <c r="AK15" s="11">
        <f t="shared" si="3"/>
        <v>0</v>
      </c>
      <c r="AL15" s="11">
        <f t="shared" si="3"/>
        <v>0</v>
      </c>
      <c r="AM15" s="11">
        <f t="shared" si="3"/>
        <v>0</v>
      </c>
      <c r="AN15" s="11">
        <f t="shared" si="3"/>
        <v>0</v>
      </c>
      <c r="AO15" s="11">
        <f t="shared" si="3"/>
        <v>0</v>
      </c>
      <c r="AP15" s="11">
        <f t="shared" si="3"/>
        <v>0</v>
      </c>
      <c r="AQ15" s="11">
        <f t="shared" si="3"/>
        <v>0</v>
      </c>
      <c r="AR15" s="11">
        <f t="shared" si="3"/>
        <v>0</v>
      </c>
      <c r="AS15" s="11">
        <f t="shared" si="3"/>
        <v>0</v>
      </c>
      <c r="AT15" s="11">
        <f t="shared" si="3"/>
        <v>0</v>
      </c>
      <c r="AU15" s="11">
        <f t="shared" si="3"/>
        <v>0</v>
      </c>
      <c r="AV15" s="11">
        <f t="shared" si="3"/>
        <v>0</v>
      </c>
      <c r="AW15" s="11">
        <f t="shared" si="3"/>
        <v>0</v>
      </c>
      <c r="AX15" s="11">
        <f t="shared" si="3"/>
        <v>0</v>
      </c>
      <c r="AY15" s="11">
        <f t="shared" si="3"/>
        <v>0</v>
      </c>
      <c r="AZ15" s="11">
        <f t="shared" si="3"/>
        <v>0</v>
      </c>
      <c r="BA15" s="11">
        <f t="shared" si="3"/>
        <v>0</v>
      </c>
      <c r="BB15" s="11">
        <f t="shared" si="3"/>
        <v>0</v>
      </c>
      <c r="BC15" s="11">
        <f t="shared" si="3"/>
        <v>0</v>
      </c>
      <c r="BD15" s="11">
        <f t="shared" si="3"/>
        <v>0</v>
      </c>
      <c r="BE15" s="11"/>
      <c r="BF15" s="11"/>
      <c r="BG15" s="11"/>
    </row>
    <row r="16" spans="1:59" x14ac:dyDescent="0.25">
      <c r="B16" t="s">
        <v>190</v>
      </c>
      <c r="C16" s="71">
        <f t="shared" ref="C16:C18" si="4">C8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>
        <f>G6*$C16*$C12</f>
        <v>0</v>
      </c>
      <c r="T16" s="11">
        <f t="shared" ref="T16:AD16" si="5">H6*$C16*$C12</f>
        <v>0</v>
      </c>
      <c r="U16" s="11">
        <f t="shared" si="5"/>
        <v>0</v>
      </c>
      <c r="V16" s="11">
        <f t="shared" si="5"/>
        <v>0</v>
      </c>
      <c r="W16" s="11">
        <f t="shared" si="5"/>
        <v>0</v>
      </c>
      <c r="X16" s="11">
        <f t="shared" si="5"/>
        <v>0</v>
      </c>
      <c r="Y16" s="11">
        <f t="shared" si="5"/>
        <v>0</v>
      </c>
      <c r="Z16" s="11">
        <f t="shared" si="5"/>
        <v>0</v>
      </c>
      <c r="AA16" s="11">
        <f t="shared" si="5"/>
        <v>0</v>
      </c>
      <c r="AB16" s="11">
        <f t="shared" si="5"/>
        <v>0</v>
      </c>
      <c r="AC16" s="11">
        <f t="shared" si="5"/>
        <v>0</v>
      </c>
      <c r="AD16" s="11">
        <f t="shared" si="5"/>
        <v>0</v>
      </c>
      <c r="AE16" s="11">
        <f>S16*$C12</f>
        <v>0</v>
      </c>
      <c r="AF16" s="11">
        <f t="shared" ref="AF16:BD16" si="6">T16*$C12</f>
        <v>0</v>
      </c>
      <c r="AG16" s="11">
        <f t="shared" si="6"/>
        <v>0</v>
      </c>
      <c r="AH16" s="11">
        <f t="shared" si="6"/>
        <v>0</v>
      </c>
      <c r="AI16" s="11">
        <f t="shared" si="6"/>
        <v>0</v>
      </c>
      <c r="AJ16" s="11">
        <f t="shared" si="6"/>
        <v>0</v>
      </c>
      <c r="AK16" s="11">
        <f t="shared" si="6"/>
        <v>0</v>
      </c>
      <c r="AL16" s="11">
        <f t="shared" si="6"/>
        <v>0</v>
      </c>
      <c r="AM16" s="11">
        <f t="shared" si="6"/>
        <v>0</v>
      </c>
      <c r="AN16" s="11">
        <f t="shared" si="6"/>
        <v>0</v>
      </c>
      <c r="AO16" s="11">
        <f t="shared" si="6"/>
        <v>0</v>
      </c>
      <c r="AP16" s="11">
        <f t="shared" si="6"/>
        <v>0</v>
      </c>
      <c r="AQ16" s="11">
        <f t="shared" si="6"/>
        <v>0</v>
      </c>
      <c r="AR16" s="11">
        <f t="shared" si="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X16" s="11">
        <f t="shared" si="6"/>
        <v>0</v>
      </c>
      <c r="AY16" s="11">
        <f t="shared" si="6"/>
        <v>0</v>
      </c>
      <c r="AZ16" s="11">
        <f t="shared" si="6"/>
        <v>0</v>
      </c>
      <c r="BA16" s="11">
        <f t="shared" si="6"/>
        <v>0</v>
      </c>
      <c r="BB16" s="11">
        <f t="shared" si="6"/>
        <v>0</v>
      </c>
      <c r="BC16" s="11">
        <f t="shared" si="6"/>
        <v>0</v>
      </c>
      <c r="BD16" s="11">
        <f t="shared" si="6"/>
        <v>0</v>
      </c>
      <c r="BE16" s="11"/>
      <c r="BF16" s="11"/>
      <c r="BG16" s="11"/>
    </row>
    <row r="17" spans="1:59" x14ac:dyDescent="0.25">
      <c r="B17" t="s">
        <v>191</v>
      </c>
      <c r="C17" s="71">
        <f t="shared" si="4"/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f>G6*$C17*$C12</f>
        <v>0</v>
      </c>
      <c r="T17" s="11">
        <f t="shared" ref="T17:AD17" si="7">H6*$C17*$C12</f>
        <v>0</v>
      </c>
      <c r="U17" s="11">
        <f t="shared" si="7"/>
        <v>0</v>
      </c>
      <c r="V17" s="11">
        <f t="shared" si="7"/>
        <v>0</v>
      </c>
      <c r="W17" s="11">
        <f t="shared" si="7"/>
        <v>0</v>
      </c>
      <c r="X17" s="11">
        <f t="shared" si="7"/>
        <v>0</v>
      </c>
      <c r="Y17" s="11">
        <f t="shared" si="7"/>
        <v>0</v>
      </c>
      <c r="Z17" s="11">
        <f t="shared" si="7"/>
        <v>0</v>
      </c>
      <c r="AA17" s="11">
        <f t="shared" si="7"/>
        <v>0</v>
      </c>
      <c r="AB17" s="11">
        <f t="shared" si="7"/>
        <v>0</v>
      </c>
      <c r="AC17" s="11">
        <f t="shared" si="7"/>
        <v>0</v>
      </c>
      <c r="AD17" s="11">
        <f t="shared" si="7"/>
        <v>0</v>
      </c>
      <c r="AE17" s="11">
        <f>S17*$C12</f>
        <v>0</v>
      </c>
      <c r="AF17" s="11">
        <f t="shared" ref="AF17:BD17" si="8">T17*$C12</f>
        <v>0</v>
      </c>
      <c r="AG17" s="11">
        <f t="shared" si="8"/>
        <v>0</v>
      </c>
      <c r="AH17" s="11">
        <f t="shared" si="8"/>
        <v>0</v>
      </c>
      <c r="AI17" s="11">
        <f t="shared" si="8"/>
        <v>0</v>
      </c>
      <c r="AJ17" s="11">
        <f t="shared" si="8"/>
        <v>0</v>
      </c>
      <c r="AK17" s="11">
        <f t="shared" si="8"/>
        <v>0</v>
      </c>
      <c r="AL17" s="11">
        <f t="shared" si="8"/>
        <v>0</v>
      </c>
      <c r="AM17" s="11">
        <f t="shared" si="8"/>
        <v>0</v>
      </c>
      <c r="AN17" s="11">
        <f t="shared" si="8"/>
        <v>0</v>
      </c>
      <c r="AO17" s="11">
        <f t="shared" si="8"/>
        <v>0</v>
      </c>
      <c r="AP17" s="11">
        <f t="shared" si="8"/>
        <v>0</v>
      </c>
      <c r="AQ17" s="11">
        <f t="shared" si="8"/>
        <v>0</v>
      </c>
      <c r="AR17" s="11">
        <f t="shared" si="8"/>
        <v>0</v>
      </c>
      <c r="AS17" s="11">
        <f t="shared" si="8"/>
        <v>0</v>
      </c>
      <c r="AT17" s="11">
        <f t="shared" si="8"/>
        <v>0</v>
      </c>
      <c r="AU17" s="11">
        <f t="shared" si="8"/>
        <v>0</v>
      </c>
      <c r="AV17" s="11">
        <f t="shared" si="8"/>
        <v>0</v>
      </c>
      <c r="AW17" s="11">
        <f t="shared" si="8"/>
        <v>0</v>
      </c>
      <c r="AX17" s="11">
        <f t="shared" si="8"/>
        <v>0</v>
      </c>
      <c r="AY17" s="11">
        <f t="shared" si="8"/>
        <v>0</v>
      </c>
      <c r="AZ17" s="11">
        <f t="shared" si="8"/>
        <v>0</v>
      </c>
      <c r="BA17" s="11">
        <f t="shared" si="8"/>
        <v>0</v>
      </c>
      <c r="BB17" s="11">
        <f t="shared" si="8"/>
        <v>0</v>
      </c>
      <c r="BC17" s="11">
        <f t="shared" si="8"/>
        <v>0</v>
      </c>
      <c r="BD17" s="11">
        <f t="shared" si="8"/>
        <v>0</v>
      </c>
      <c r="BE17" s="11"/>
      <c r="BF17" s="11"/>
      <c r="BG17" s="11"/>
    </row>
    <row r="18" spans="1:59" x14ac:dyDescent="0.25">
      <c r="B18" t="s">
        <v>192</v>
      </c>
      <c r="C18" s="71">
        <f t="shared" si="4"/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f>G6*$C18*$C12</f>
        <v>0</v>
      </c>
      <c r="T18" s="11">
        <f t="shared" ref="T18:AD18" si="9">H6*$C18*$C12</f>
        <v>0</v>
      </c>
      <c r="U18" s="11">
        <f t="shared" si="9"/>
        <v>0</v>
      </c>
      <c r="V18" s="11">
        <f t="shared" si="9"/>
        <v>0</v>
      </c>
      <c r="W18" s="11">
        <f t="shared" si="9"/>
        <v>0</v>
      </c>
      <c r="X18" s="11">
        <f t="shared" si="9"/>
        <v>0</v>
      </c>
      <c r="Y18" s="11">
        <f t="shared" si="9"/>
        <v>0</v>
      </c>
      <c r="Z18" s="11">
        <f t="shared" si="9"/>
        <v>0</v>
      </c>
      <c r="AA18" s="11">
        <f t="shared" si="9"/>
        <v>0</v>
      </c>
      <c r="AB18" s="11">
        <f t="shared" si="9"/>
        <v>0</v>
      </c>
      <c r="AC18" s="11">
        <f t="shared" si="9"/>
        <v>0</v>
      </c>
      <c r="AD18" s="11">
        <f t="shared" si="9"/>
        <v>0</v>
      </c>
      <c r="AE18" s="11">
        <f>S18*$C12</f>
        <v>0</v>
      </c>
      <c r="AF18" s="11">
        <f t="shared" ref="AF18:BD18" si="10">T18*$C12</f>
        <v>0</v>
      </c>
      <c r="AG18" s="11">
        <f t="shared" si="10"/>
        <v>0</v>
      </c>
      <c r="AH18" s="11">
        <f t="shared" si="10"/>
        <v>0</v>
      </c>
      <c r="AI18" s="11">
        <f t="shared" si="10"/>
        <v>0</v>
      </c>
      <c r="AJ18" s="11">
        <f t="shared" si="10"/>
        <v>0</v>
      </c>
      <c r="AK18" s="11">
        <f t="shared" si="10"/>
        <v>0</v>
      </c>
      <c r="AL18" s="11">
        <f t="shared" si="10"/>
        <v>0</v>
      </c>
      <c r="AM18" s="11">
        <f t="shared" si="10"/>
        <v>0</v>
      </c>
      <c r="AN18" s="11">
        <f t="shared" si="10"/>
        <v>0</v>
      </c>
      <c r="AO18" s="11">
        <f t="shared" si="10"/>
        <v>0</v>
      </c>
      <c r="AP18" s="11">
        <f t="shared" si="10"/>
        <v>0</v>
      </c>
      <c r="AQ18" s="11">
        <f t="shared" si="10"/>
        <v>0</v>
      </c>
      <c r="AR18" s="11">
        <f t="shared" si="10"/>
        <v>0</v>
      </c>
      <c r="AS18" s="11">
        <f t="shared" si="10"/>
        <v>0</v>
      </c>
      <c r="AT18" s="11">
        <f t="shared" si="10"/>
        <v>0</v>
      </c>
      <c r="AU18" s="11">
        <f t="shared" si="10"/>
        <v>0</v>
      </c>
      <c r="AV18" s="11">
        <f t="shared" si="10"/>
        <v>0</v>
      </c>
      <c r="AW18" s="11">
        <f t="shared" si="10"/>
        <v>0</v>
      </c>
      <c r="AX18" s="11">
        <f t="shared" si="10"/>
        <v>0</v>
      </c>
      <c r="AY18" s="11">
        <f t="shared" si="10"/>
        <v>0</v>
      </c>
      <c r="AZ18" s="11">
        <f t="shared" si="10"/>
        <v>0</v>
      </c>
      <c r="BA18" s="11">
        <f t="shared" si="10"/>
        <v>0</v>
      </c>
      <c r="BB18" s="11">
        <f t="shared" si="10"/>
        <v>0</v>
      </c>
      <c r="BC18" s="11">
        <f t="shared" si="10"/>
        <v>0</v>
      </c>
      <c r="BD18" s="11">
        <f t="shared" si="10"/>
        <v>0</v>
      </c>
      <c r="BE18" s="11"/>
      <c r="BF18" s="11"/>
      <c r="BG18" s="11"/>
    </row>
    <row r="19" spans="1:59" x14ac:dyDescent="0.25">
      <c r="C19" s="7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9" x14ac:dyDescent="0.25">
      <c r="A20" s="14" t="s">
        <v>174</v>
      </c>
      <c r="C20" s="71"/>
      <c r="D20" s="11">
        <f t="shared" ref="D20" si="11">SUM(D21:D24)</f>
        <v>0</v>
      </c>
      <c r="E20" s="11">
        <f t="shared" ref="E20:BD20" si="12">SUM(E21:E24)</f>
        <v>0</v>
      </c>
      <c r="F20" s="11">
        <f t="shared" si="12"/>
        <v>0</v>
      </c>
      <c r="G20" s="11">
        <f t="shared" si="12"/>
        <v>0</v>
      </c>
      <c r="H20" s="11">
        <f t="shared" si="12"/>
        <v>0</v>
      </c>
      <c r="I20" s="11">
        <f t="shared" si="12"/>
        <v>0</v>
      </c>
      <c r="J20" s="11">
        <f t="shared" si="12"/>
        <v>0</v>
      </c>
      <c r="K20" s="11">
        <f t="shared" si="12"/>
        <v>0</v>
      </c>
      <c r="L20" s="11">
        <f t="shared" si="12"/>
        <v>0</v>
      </c>
      <c r="M20" s="11">
        <f t="shared" si="12"/>
        <v>0</v>
      </c>
      <c r="N20" s="11">
        <f t="shared" si="12"/>
        <v>0</v>
      </c>
      <c r="O20" s="11">
        <f t="shared" si="12"/>
        <v>0</v>
      </c>
      <c r="P20" s="11">
        <f t="shared" si="12"/>
        <v>0</v>
      </c>
      <c r="Q20" s="11">
        <f t="shared" si="12"/>
        <v>0</v>
      </c>
      <c r="R20" s="11">
        <f t="shared" si="12"/>
        <v>0</v>
      </c>
      <c r="S20" s="11">
        <f t="shared" si="12"/>
        <v>0</v>
      </c>
      <c r="T20" s="11">
        <f t="shared" si="12"/>
        <v>0</v>
      </c>
      <c r="U20" s="11">
        <f t="shared" si="12"/>
        <v>0</v>
      </c>
      <c r="V20" s="11">
        <f t="shared" si="12"/>
        <v>0</v>
      </c>
      <c r="W20" s="11">
        <f t="shared" si="12"/>
        <v>0</v>
      </c>
      <c r="X20" s="11">
        <f t="shared" si="12"/>
        <v>0</v>
      </c>
      <c r="Y20" s="11">
        <f t="shared" si="12"/>
        <v>0</v>
      </c>
      <c r="Z20" s="11">
        <f t="shared" si="12"/>
        <v>0</v>
      </c>
      <c r="AA20" s="11">
        <f t="shared" si="12"/>
        <v>0</v>
      </c>
      <c r="AB20" s="11">
        <f t="shared" si="12"/>
        <v>0</v>
      </c>
      <c r="AC20" s="11">
        <f t="shared" si="12"/>
        <v>0</v>
      </c>
      <c r="AD20" s="11">
        <f t="shared" si="12"/>
        <v>0</v>
      </c>
      <c r="AE20" s="11">
        <f t="shared" si="12"/>
        <v>0</v>
      </c>
      <c r="AF20" s="11">
        <f t="shared" si="12"/>
        <v>0</v>
      </c>
      <c r="AG20" s="11">
        <f t="shared" si="12"/>
        <v>0</v>
      </c>
      <c r="AH20" s="11">
        <f t="shared" si="12"/>
        <v>0</v>
      </c>
      <c r="AI20" s="11">
        <f t="shared" si="12"/>
        <v>0</v>
      </c>
      <c r="AJ20" s="11">
        <f t="shared" si="12"/>
        <v>0</v>
      </c>
      <c r="AK20" s="11">
        <f t="shared" si="12"/>
        <v>0</v>
      </c>
      <c r="AL20" s="11">
        <f t="shared" si="12"/>
        <v>0</v>
      </c>
      <c r="AM20" s="11">
        <f t="shared" si="12"/>
        <v>0</v>
      </c>
      <c r="AN20" s="11">
        <f t="shared" si="12"/>
        <v>0</v>
      </c>
      <c r="AO20" s="11">
        <f t="shared" si="12"/>
        <v>0</v>
      </c>
      <c r="AP20" s="11">
        <f t="shared" si="12"/>
        <v>0</v>
      </c>
      <c r="AQ20" s="11">
        <f t="shared" si="12"/>
        <v>0</v>
      </c>
      <c r="AR20" s="11">
        <f t="shared" si="12"/>
        <v>0</v>
      </c>
      <c r="AS20" s="11">
        <f t="shared" si="12"/>
        <v>0</v>
      </c>
      <c r="AT20" s="11">
        <f t="shared" si="12"/>
        <v>0</v>
      </c>
      <c r="AU20" s="11">
        <f t="shared" si="12"/>
        <v>0</v>
      </c>
      <c r="AV20" s="11">
        <f t="shared" si="12"/>
        <v>0</v>
      </c>
      <c r="AW20" s="11">
        <f t="shared" si="12"/>
        <v>0</v>
      </c>
      <c r="AX20" s="11">
        <f t="shared" si="12"/>
        <v>0</v>
      </c>
      <c r="AY20" s="11">
        <f t="shared" si="12"/>
        <v>0</v>
      </c>
      <c r="AZ20" s="11">
        <f t="shared" si="12"/>
        <v>0</v>
      </c>
      <c r="BA20" s="11">
        <f t="shared" si="12"/>
        <v>0</v>
      </c>
      <c r="BB20" s="11">
        <f t="shared" si="12"/>
        <v>0</v>
      </c>
      <c r="BC20" s="11">
        <f t="shared" si="12"/>
        <v>0</v>
      </c>
      <c r="BD20" s="11">
        <f t="shared" si="12"/>
        <v>0</v>
      </c>
      <c r="BE20" s="11"/>
      <c r="BF20" s="11"/>
      <c r="BG20" s="11"/>
    </row>
    <row r="21" spans="1:59" x14ac:dyDescent="0.25">
      <c r="B21" t="s">
        <v>189</v>
      </c>
      <c r="C21" s="72">
        <f>C7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>
        <f>S6*$C21*$C12</f>
        <v>0</v>
      </c>
      <c r="AF21" s="11">
        <f t="shared" ref="AF21:AP21" si="13">T6*$C21*$C12</f>
        <v>0</v>
      </c>
      <c r="AG21" s="11">
        <f t="shared" si="13"/>
        <v>0</v>
      </c>
      <c r="AH21" s="11">
        <f t="shared" si="13"/>
        <v>0</v>
      </c>
      <c r="AI21" s="11">
        <f t="shared" si="13"/>
        <v>0</v>
      </c>
      <c r="AJ21" s="11">
        <f t="shared" si="13"/>
        <v>0</v>
      </c>
      <c r="AK21" s="11">
        <f t="shared" si="13"/>
        <v>0</v>
      </c>
      <c r="AL21" s="11">
        <f t="shared" si="13"/>
        <v>0</v>
      </c>
      <c r="AM21" s="11">
        <f t="shared" si="13"/>
        <v>0</v>
      </c>
      <c r="AN21" s="11">
        <f t="shared" si="13"/>
        <v>0</v>
      </c>
      <c r="AO21" s="11">
        <f t="shared" si="13"/>
        <v>0</v>
      </c>
      <c r="AP21" s="11">
        <f t="shared" si="13"/>
        <v>0</v>
      </c>
      <c r="AQ21" s="11">
        <f>AE21*$C12</f>
        <v>0</v>
      </c>
      <c r="AR21" s="11">
        <f t="shared" ref="AR21:BD21" si="14">AF21*$C12</f>
        <v>0</v>
      </c>
      <c r="AS21" s="11">
        <f t="shared" si="14"/>
        <v>0</v>
      </c>
      <c r="AT21" s="11">
        <f t="shared" si="14"/>
        <v>0</v>
      </c>
      <c r="AU21" s="11">
        <f t="shared" si="14"/>
        <v>0</v>
      </c>
      <c r="AV21" s="11">
        <f t="shared" si="14"/>
        <v>0</v>
      </c>
      <c r="AW21" s="11">
        <f t="shared" si="14"/>
        <v>0</v>
      </c>
      <c r="AX21" s="11">
        <f t="shared" si="14"/>
        <v>0</v>
      </c>
      <c r="AY21" s="11">
        <f t="shared" si="14"/>
        <v>0</v>
      </c>
      <c r="AZ21" s="11">
        <f t="shared" si="14"/>
        <v>0</v>
      </c>
      <c r="BA21" s="11">
        <f t="shared" si="14"/>
        <v>0</v>
      </c>
      <c r="BB21" s="11">
        <f t="shared" si="14"/>
        <v>0</v>
      </c>
      <c r="BC21" s="11">
        <f t="shared" si="14"/>
        <v>0</v>
      </c>
      <c r="BD21" s="11">
        <f t="shared" si="14"/>
        <v>0</v>
      </c>
      <c r="BE21" s="11"/>
      <c r="BF21" s="11"/>
      <c r="BG21" s="11"/>
    </row>
    <row r="22" spans="1:59" x14ac:dyDescent="0.25">
      <c r="B22" t="s">
        <v>190</v>
      </c>
      <c r="C22" s="72">
        <f t="shared" ref="C22:C24" si="15">C8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>
        <f>S6*$C22*$C12</f>
        <v>0</v>
      </c>
      <c r="AF22" s="11">
        <f t="shared" ref="AF22:AP22" si="16">T6*$C22*$C12</f>
        <v>0</v>
      </c>
      <c r="AG22" s="11">
        <f t="shared" si="16"/>
        <v>0</v>
      </c>
      <c r="AH22" s="11">
        <f t="shared" si="16"/>
        <v>0</v>
      </c>
      <c r="AI22" s="11">
        <f t="shared" si="16"/>
        <v>0</v>
      </c>
      <c r="AJ22" s="11">
        <f t="shared" si="16"/>
        <v>0</v>
      </c>
      <c r="AK22" s="11">
        <f t="shared" si="16"/>
        <v>0</v>
      </c>
      <c r="AL22" s="11">
        <f t="shared" si="16"/>
        <v>0</v>
      </c>
      <c r="AM22" s="11">
        <f t="shared" si="16"/>
        <v>0</v>
      </c>
      <c r="AN22" s="11">
        <f t="shared" si="16"/>
        <v>0</v>
      </c>
      <c r="AO22" s="11">
        <f t="shared" si="16"/>
        <v>0</v>
      </c>
      <c r="AP22" s="11">
        <f t="shared" si="16"/>
        <v>0</v>
      </c>
      <c r="AQ22" s="11">
        <f>AE22*$C12</f>
        <v>0</v>
      </c>
      <c r="AR22" s="11">
        <f t="shared" ref="AR22:BD22" si="17">AF22*$C12</f>
        <v>0</v>
      </c>
      <c r="AS22" s="11">
        <f t="shared" si="17"/>
        <v>0</v>
      </c>
      <c r="AT22" s="11">
        <f t="shared" si="17"/>
        <v>0</v>
      </c>
      <c r="AU22" s="11">
        <f t="shared" si="17"/>
        <v>0</v>
      </c>
      <c r="AV22" s="11">
        <f t="shared" si="17"/>
        <v>0</v>
      </c>
      <c r="AW22" s="11">
        <f t="shared" si="17"/>
        <v>0</v>
      </c>
      <c r="AX22" s="11">
        <f t="shared" si="17"/>
        <v>0</v>
      </c>
      <c r="AY22" s="11">
        <f t="shared" si="17"/>
        <v>0</v>
      </c>
      <c r="AZ22" s="11">
        <f t="shared" si="17"/>
        <v>0</v>
      </c>
      <c r="BA22" s="11">
        <f t="shared" si="17"/>
        <v>0</v>
      </c>
      <c r="BB22" s="11">
        <f t="shared" si="17"/>
        <v>0</v>
      </c>
      <c r="BC22" s="11">
        <f t="shared" si="17"/>
        <v>0</v>
      </c>
      <c r="BD22" s="11">
        <f t="shared" si="17"/>
        <v>0</v>
      </c>
      <c r="BE22" s="11"/>
      <c r="BF22" s="11"/>
      <c r="BG22" s="11"/>
    </row>
    <row r="23" spans="1:59" x14ac:dyDescent="0.25">
      <c r="B23" t="s">
        <v>191</v>
      </c>
      <c r="C23" s="72">
        <f t="shared" si="15"/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f>S6*$C12*$C23</f>
        <v>0</v>
      </c>
      <c r="AF23" s="11">
        <f t="shared" ref="AF23:AP23" si="18">T6*$C12*$C23</f>
        <v>0</v>
      </c>
      <c r="AG23" s="11">
        <f t="shared" si="18"/>
        <v>0</v>
      </c>
      <c r="AH23" s="11">
        <f t="shared" si="18"/>
        <v>0</v>
      </c>
      <c r="AI23" s="11">
        <f t="shared" si="18"/>
        <v>0</v>
      </c>
      <c r="AJ23" s="11">
        <f t="shared" si="18"/>
        <v>0</v>
      </c>
      <c r="AK23" s="11">
        <f t="shared" si="18"/>
        <v>0</v>
      </c>
      <c r="AL23" s="11">
        <f t="shared" si="18"/>
        <v>0</v>
      </c>
      <c r="AM23" s="11">
        <f t="shared" si="18"/>
        <v>0</v>
      </c>
      <c r="AN23" s="11">
        <f t="shared" si="18"/>
        <v>0</v>
      </c>
      <c r="AO23" s="11">
        <f t="shared" si="18"/>
        <v>0</v>
      </c>
      <c r="AP23" s="11">
        <f t="shared" si="18"/>
        <v>0</v>
      </c>
      <c r="AQ23" s="11">
        <f>AE23*$C12</f>
        <v>0</v>
      </c>
      <c r="AR23" s="11">
        <f t="shared" ref="AR23:BD23" si="19">AF23*$C12</f>
        <v>0</v>
      </c>
      <c r="AS23" s="11">
        <f t="shared" si="19"/>
        <v>0</v>
      </c>
      <c r="AT23" s="11">
        <f t="shared" si="19"/>
        <v>0</v>
      </c>
      <c r="AU23" s="11">
        <f t="shared" si="19"/>
        <v>0</v>
      </c>
      <c r="AV23" s="11">
        <f t="shared" si="19"/>
        <v>0</v>
      </c>
      <c r="AW23" s="11">
        <f t="shared" si="19"/>
        <v>0</v>
      </c>
      <c r="AX23" s="11">
        <f t="shared" si="19"/>
        <v>0</v>
      </c>
      <c r="AY23" s="11">
        <f t="shared" si="19"/>
        <v>0</v>
      </c>
      <c r="AZ23" s="11">
        <f t="shared" si="19"/>
        <v>0</v>
      </c>
      <c r="BA23" s="11">
        <f t="shared" si="19"/>
        <v>0</v>
      </c>
      <c r="BB23" s="11">
        <f t="shared" si="19"/>
        <v>0</v>
      </c>
      <c r="BC23" s="11">
        <f t="shared" si="19"/>
        <v>0</v>
      </c>
      <c r="BD23" s="11">
        <f t="shared" si="19"/>
        <v>0</v>
      </c>
      <c r="BE23" s="11"/>
      <c r="BF23" s="11"/>
      <c r="BG23" s="11"/>
    </row>
    <row r="24" spans="1:59" x14ac:dyDescent="0.25">
      <c r="B24" t="s">
        <v>192</v>
      </c>
      <c r="C24" s="72">
        <f t="shared" si="15"/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f>S6*$C12*$C24</f>
        <v>0</v>
      </c>
      <c r="AF24" s="11">
        <f t="shared" ref="AF24:AP24" si="20">T6*$C12*$C24</f>
        <v>0</v>
      </c>
      <c r="AG24" s="11">
        <f t="shared" si="20"/>
        <v>0</v>
      </c>
      <c r="AH24" s="11">
        <f t="shared" si="20"/>
        <v>0</v>
      </c>
      <c r="AI24" s="11">
        <f t="shared" si="20"/>
        <v>0</v>
      </c>
      <c r="AJ24" s="11">
        <f t="shared" si="20"/>
        <v>0</v>
      </c>
      <c r="AK24" s="11">
        <f t="shared" si="20"/>
        <v>0</v>
      </c>
      <c r="AL24" s="11">
        <f t="shared" si="20"/>
        <v>0</v>
      </c>
      <c r="AM24" s="11">
        <f t="shared" si="20"/>
        <v>0</v>
      </c>
      <c r="AN24" s="11">
        <f t="shared" si="20"/>
        <v>0</v>
      </c>
      <c r="AO24" s="11">
        <f t="shared" si="20"/>
        <v>0</v>
      </c>
      <c r="AP24" s="11">
        <f t="shared" si="20"/>
        <v>0</v>
      </c>
      <c r="AQ24" s="11">
        <f>AE24*$C12</f>
        <v>0</v>
      </c>
      <c r="AR24" s="11">
        <f t="shared" ref="AR24:BD24" si="21">AF24*$C12</f>
        <v>0</v>
      </c>
      <c r="AS24" s="11">
        <f t="shared" si="21"/>
        <v>0</v>
      </c>
      <c r="AT24" s="11">
        <f t="shared" si="21"/>
        <v>0</v>
      </c>
      <c r="AU24" s="11">
        <f t="shared" si="21"/>
        <v>0</v>
      </c>
      <c r="AV24" s="11">
        <f t="shared" si="21"/>
        <v>0</v>
      </c>
      <c r="AW24" s="11">
        <f t="shared" si="21"/>
        <v>0</v>
      </c>
      <c r="AX24" s="11">
        <f t="shared" si="21"/>
        <v>0</v>
      </c>
      <c r="AY24" s="11">
        <f t="shared" si="21"/>
        <v>0</v>
      </c>
      <c r="AZ24" s="11">
        <f t="shared" si="21"/>
        <v>0</v>
      </c>
      <c r="BA24" s="11">
        <f t="shared" si="21"/>
        <v>0</v>
      </c>
      <c r="BB24" s="11">
        <f t="shared" si="21"/>
        <v>0</v>
      </c>
      <c r="BC24" s="11">
        <f t="shared" si="21"/>
        <v>0</v>
      </c>
      <c r="BD24" s="11">
        <f t="shared" si="21"/>
        <v>0</v>
      </c>
      <c r="BE24" s="11"/>
      <c r="BF24" s="11"/>
      <c r="BG24" s="11"/>
    </row>
    <row r="25" spans="1:59" x14ac:dyDescent="0.25">
      <c r="C25" s="7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9" x14ac:dyDescent="0.25">
      <c r="A26" s="14" t="s">
        <v>175</v>
      </c>
      <c r="C26" s="71"/>
      <c r="D26" s="11">
        <f t="shared" ref="D26:BC26" si="22">SUM(D27:D30)</f>
        <v>0</v>
      </c>
      <c r="E26" s="11">
        <f t="shared" si="22"/>
        <v>0</v>
      </c>
      <c r="F26" s="11">
        <f t="shared" si="22"/>
        <v>0</v>
      </c>
      <c r="G26" s="11">
        <f t="shared" si="22"/>
        <v>0</v>
      </c>
      <c r="H26" s="11">
        <f t="shared" si="22"/>
        <v>0</v>
      </c>
      <c r="I26" s="11">
        <f t="shared" si="22"/>
        <v>0</v>
      </c>
      <c r="J26" s="11">
        <f t="shared" si="22"/>
        <v>0</v>
      </c>
      <c r="K26" s="11">
        <f t="shared" si="22"/>
        <v>0</v>
      </c>
      <c r="L26" s="11">
        <f t="shared" si="22"/>
        <v>0</v>
      </c>
      <c r="M26" s="11">
        <f t="shared" si="22"/>
        <v>0</v>
      </c>
      <c r="N26" s="11">
        <f t="shared" si="22"/>
        <v>0</v>
      </c>
      <c r="O26" s="11">
        <f t="shared" si="22"/>
        <v>0</v>
      </c>
      <c r="P26" s="11">
        <f t="shared" si="22"/>
        <v>0</v>
      </c>
      <c r="Q26" s="11">
        <f t="shared" si="22"/>
        <v>0</v>
      </c>
      <c r="R26" s="11">
        <f t="shared" si="22"/>
        <v>0</v>
      </c>
      <c r="S26" s="11">
        <f t="shared" si="22"/>
        <v>0</v>
      </c>
      <c r="T26" s="11">
        <f t="shared" si="22"/>
        <v>0</v>
      </c>
      <c r="U26" s="11">
        <f t="shared" si="22"/>
        <v>0</v>
      </c>
      <c r="V26" s="11">
        <f t="shared" si="22"/>
        <v>0</v>
      </c>
      <c r="W26" s="11">
        <f t="shared" si="22"/>
        <v>0</v>
      </c>
      <c r="X26" s="11">
        <f t="shared" si="22"/>
        <v>0</v>
      </c>
      <c r="Y26" s="11">
        <f t="shared" si="22"/>
        <v>0</v>
      </c>
      <c r="Z26" s="11">
        <f t="shared" si="22"/>
        <v>0</v>
      </c>
      <c r="AA26" s="11">
        <f t="shared" si="22"/>
        <v>0</v>
      </c>
      <c r="AB26" s="11">
        <f t="shared" si="22"/>
        <v>0</v>
      </c>
      <c r="AC26" s="11">
        <f t="shared" si="22"/>
        <v>0</v>
      </c>
      <c r="AD26" s="11">
        <f t="shared" si="22"/>
        <v>0</v>
      </c>
      <c r="AE26" s="11">
        <f t="shared" si="22"/>
        <v>0</v>
      </c>
      <c r="AF26" s="11">
        <f t="shared" si="22"/>
        <v>0</v>
      </c>
      <c r="AG26" s="11">
        <f t="shared" si="22"/>
        <v>0</v>
      </c>
      <c r="AH26" s="11">
        <f t="shared" si="22"/>
        <v>0</v>
      </c>
      <c r="AI26" s="11">
        <f t="shared" si="22"/>
        <v>0</v>
      </c>
      <c r="AJ26" s="11">
        <f t="shared" si="22"/>
        <v>0</v>
      </c>
      <c r="AK26" s="11">
        <f t="shared" si="22"/>
        <v>0</v>
      </c>
      <c r="AL26" s="11">
        <f t="shared" si="22"/>
        <v>0</v>
      </c>
      <c r="AM26" s="11">
        <f t="shared" si="22"/>
        <v>0</v>
      </c>
      <c r="AN26" s="11">
        <f t="shared" si="22"/>
        <v>0</v>
      </c>
      <c r="AO26" s="11">
        <f t="shared" si="22"/>
        <v>0</v>
      </c>
      <c r="AP26" s="11">
        <f t="shared" si="22"/>
        <v>0</v>
      </c>
      <c r="AQ26" s="11">
        <f t="shared" si="22"/>
        <v>0</v>
      </c>
      <c r="AR26" s="11">
        <f t="shared" si="22"/>
        <v>0</v>
      </c>
      <c r="AS26" s="11">
        <f t="shared" si="22"/>
        <v>0</v>
      </c>
      <c r="AT26" s="11">
        <f t="shared" si="22"/>
        <v>0</v>
      </c>
      <c r="AU26" s="11">
        <f t="shared" si="22"/>
        <v>0</v>
      </c>
      <c r="AV26" s="11">
        <f t="shared" si="22"/>
        <v>0</v>
      </c>
      <c r="AW26" s="11">
        <f t="shared" si="22"/>
        <v>0</v>
      </c>
      <c r="AX26" s="11">
        <f t="shared" si="22"/>
        <v>0</v>
      </c>
      <c r="AY26" s="11">
        <f t="shared" si="22"/>
        <v>0</v>
      </c>
      <c r="AZ26" s="11">
        <f t="shared" si="22"/>
        <v>0</v>
      </c>
      <c r="BA26" s="11">
        <f t="shared" si="22"/>
        <v>0</v>
      </c>
      <c r="BB26" s="11">
        <f t="shared" si="22"/>
        <v>0</v>
      </c>
      <c r="BC26" s="11">
        <f t="shared" si="22"/>
        <v>0</v>
      </c>
      <c r="BD26" s="11">
        <f>SUM(BD27:BD30)</f>
        <v>0</v>
      </c>
    </row>
    <row r="27" spans="1:59" x14ac:dyDescent="0.25">
      <c r="B27" t="s">
        <v>189</v>
      </c>
      <c r="C27" s="72">
        <f>C7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>
        <f>AE6*$C27*$C12</f>
        <v>0</v>
      </c>
      <c r="AR27" s="11">
        <f t="shared" ref="AR27:BB27" si="23">AF6*$C27*$C12</f>
        <v>0</v>
      </c>
      <c r="AS27" s="11">
        <f t="shared" si="23"/>
        <v>0</v>
      </c>
      <c r="AT27" s="11">
        <f t="shared" si="23"/>
        <v>0</v>
      </c>
      <c r="AU27" s="11">
        <f t="shared" si="23"/>
        <v>0</v>
      </c>
      <c r="AV27" s="11">
        <f t="shared" si="23"/>
        <v>0</v>
      </c>
      <c r="AW27" s="11">
        <f t="shared" si="23"/>
        <v>0</v>
      </c>
      <c r="AX27" s="11">
        <f t="shared" si="23"/>
        <v>0</v>
      </c>
      <c r="AY27" s="11">
        <f t="shared" si="23"/>
        <v>0</v>
      </c>
      <c r="AZ27" s="11">
        <f t="shared" si="23"/>
        <v>0</v>
      </c>
      <c r="BA27" s="11">
        <f t="shared" si="23"/>
        <v>0</v>
      </c>
      <c r="BB27" s="11">
        <f t="shared" si="23"/>
        <v>0</v>
      </c>
      <c r="BC27" s="11">
        <f>AQ27*$C12</f>
        <v>0</v>
      </c>
      <c r="BD27" s="11">
        <f t="shared" ref="BD27" si="24">AR27*$C12</f>
        <v>0</v>
      </c>
      <c r="BE27" s="11"/>
      <c r="BF27" s="11"/>
      <c r="BG27" s="11"/>
    </row>
    <row r="28" spans="1:59" x14ac:dyDescent="0.25">
      <c r="B28" t="s">
        <v>190</v>
      </c>
      <c r="C28" s="72">
        <f t="shared" ref="C28:C30" si="25">C8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>
        <f>AE6*$C12*$C28</f>
        <v>0</v>
      </c>
      <c r="AR28" s="11">
        <f t="shared" ref="AR28:BB28" si="26">AF6*$C12*$C28</f>
        <v>0</v>
      </c>
      <c r="AS28" s="11">
        <f t="shared" si="26"/>
        <v>0</v>
      </c>
      <c r="AT28" s="11">
        <f t="shared" si="26"/>
        <v>0</v>
      </c>
      <c r="AU28" s="11">
        <f t="shared" si="26"/>
        <v>0</v>
      </c>
      <c r="AV28" s="11">
        <f t="shared" si="26"/>
        <v>0</v>
      </c>
      <c r="AW28" s="11">
        <f t="shared" si="26"/>
        <v>0</v>
      </c>
      <c r="AX28" s="11">
        <f t="shared" si="26"/>
        <v>0</v>
      </c>
      <c r="AY28" s="11">
        <f t="shared" si="26"/>
        <v>0</v>
      </c>
      <c r="AZ28" s="11">
        <f t="shared" si="26"/>
        <v>0</v>
      </c>
      <c r="BA28" s="11">
        <f t="shared" si="26"/>
        <v>0</v>
      </c>
      <c r="BB28" s="11">
        <f t="shared" si="26"/>
        <v>0</v>
      </c>
      <c r="BC28" s="11">
        <f>AQ28*$C12</f>
        <v>0</v>
      </c>
      <c r="BD28" s="11">
        <f t="shared" ref="BD28" si="27">AR28*$C12</f>
        <v>0</v>
      </c>
      <c r="BE28" s="11"/>
      <c r="BF28" s="11"/>
      <c r="BG28" s="11"/>
    </row>
    <row r="29" spans="1:59" x14ac:dyDescent="0.25">
      <c r="B29" t="s">
        <v>191</v>
      </c>
      <c r="C29" s="72">
        <f t="shared" si="25"/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>
        <f>AE6*$C29*$C12</f>
        <v>0</v>
      </c>
      <c r="AR29" s="11">
        <f t="shared" ref="AR29:BB29" si="28">AF6*$C29*$C12</f>
        <v>0</v>
      </c>
      <c r="AS29" s="11">
        <f t="shared" si="28"/>
        <v>0</v>
      </c>
      <c r="AT29" s="11">
        <f t="shared" si="28"/>
        <v>0</v>
      </c>
      <c r="AU29" s="11">
        <f t="shared" si="28"/>
        <v>0</v>
      </c>
      <c r="AV29" s="11">
        <f t="shared" si="28"/>
        <v>0</v>
      </c>
      <c r="AW29" s="11">
        <f t="shared" si="28"/>
        <v>0</v>
      </c>
      <c r="AX29" s="11">
        <f t="shared" si="28"/>
        <v>0</v>
      </c>
      <c r="AY29" s="11">
        <f t="shared" si="28"/>
        <v>0</v>
      </c>
      <c r="AZ29" s="11">
        <f t="shared" si="28"/>
        <v>0</v>
      </c>
      <c r="BA29" s="11">
        <f t="shared" si="28"/>
        <v>0</v>
      </c>
      <c r="BB29" s="11">
        <f t="shared" si="28"/>
        <v>0</v>
      </c>
      <c r="BC29" s="11">
        <f>AQ29*$C12</f>
        <v>0</v>
      </c>
      <c r="BD29" s="11">
        <f t="shared" ref="BD29" si="29">AR29*$C12</f>
        <v>0</v>
      </c>
      <c r="BE29" s="11"/>
      <c r="BF29" s="11"/>
      <c r="BG29" s="11"/>
    </row>
    <row r="30" spans="1:59" x14ac:dyDescent="0.25">
      <c r="B30" t="s">
        <v>192</v>
      </c>
      <c r="C30" s="72">
        <f t="shared" si="25"/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>
        <f>AE6*$C12*$C30</f>
        <v>0</v>
      </c>
      <c r="AR30" s="11">
        <f t="shared" ref="AR30:BB30" si="30">AF6*$C12*$C30</f>
        <v>0</v>
      </c>
      <c r="AS30" s="11">
        <f t="shared" si="30"/>
        <v>0</v>
      </c>
      <c r="AT30" s="11">
        <f t="shared" si="30"/>
        <v>0</v>
      </c>
      <c r="AU30" s="11">
        <f t="shared" si="30"/>
        <v>0</v>
      </c>
      <c r="AV30" s="11">
        <f t="shared" si="30"/>
        <v>0</v>
      </c>
      <c r="AW30" s="11">
        <f t="shared" si="30"/>
        <v>0</v>
      </c>
      <c r="AX30" s="11">
        <f t="shared" si="30"/>
        <v>0</v>
      </c>
      <c r="AY30" s="11">
        <f t="shared" si="30"/>
        <v>0</v>
      </c>
      <c r="AZ30" s="11">
        <f t="shared" si="30"/>
        <v>0</v>
      </c>
      <c r="BA30" s="11">
        <f t="shared" si="30"/>
        <v>0</v>
      </c>
      <c r="BB30" s="11">
        <f t="shared" si="30"/>
        <v>0</v>
      </c>
      <c r="BC30" s="11">
        <f>AQ30*$C12</f>
        <v>0</v>
      </c>
      <c r="BD30" s="11">
        <f t="shared" ref="BD30" si="31">AR30*$C12</f>
        <v>0</v>
      </c>
      <c r="BE30" s="11"/>
      <c r="BF30" s="11"/>
      <c r="BG30" s="11"/>
    </row>
    <row r="31" spans="1:59" x14ac:dyDescent="0.25">
      <c r="C31" s="7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9" x14ac:dyDescent="0.25">
      <c r="A32" s="14" t="s">
        <v>176</v>
      </c>
      <c r="C32" s="71"/>
      <c r="D32" s="11">
        <f t="shared" ref="D32:BC32" si="32">SUM(D33:D36)</f>
        <v>0</v>
      </c>
      <c r="E32" s="11">
        <f t="shared" si="32"/>
        <v>0</v>
      </c>
      <c r="F32" s="11">
        <f t="shared" si="32"/>
        <v>0</v>
      </c>
      <c r="G32" s="11">
        <f t="shared" si="32"/>
        <v>0</v>
      </c>
      <c r="H32" s="11">
        <f t="shared" si="32"/>
        <v>0</v>
      </c>
      <c r="I32" s="11">
        <f t="shared" si="32"/>
        <v>0</v>
      </c>
      <c r="J32" s="11">
        <f t="shared" si="32"/>
        <v>0</v>
      </c>
      <c r="K32" s="11">
        <f t="shared" si="32"/>
        <v>0</v>
      </c>
      <c r="L32" s="11">
        <f t="shared" si="32"/>
        <v>0</v>
      </c>
      <c r="M32" s="11">
        <f t="shared" si="32"/>
        <v>0</v>
      </c>
      <c r="N32" s="11">
        <f t="shared" si="32"/>
        <v>0</v>
      </c>
      <c r="O32" s="11">
        <f t="shared" si="32"/>
        <v>0</v>
      </c>
      <c r="P32" s="11">
        <f t="shared" si="32"/>
        <v>0</v>
      </c>
      <c r="Q32" s="11">
        <f t="shared" si="32"/>
        <v>0</v>
      </c>
      <c r="R32" s="11">
        <f t="shared" si="32"/>
        <v>0</v>
      </c>
      <c r="S32" s="11">
        <f t="shared" si="32"/>
        <v>0</v>
      </c>
      <c r="T32" s="11">
        <f t="shared" si="32"/>
        <v>0</v>
      </c>
      <c r="U32" s="11">
        <f t="shared" si="32"/>
        <v>0</v>
      </c>
      <c r="V32" s="11">
        <f t="shared" si="32"/>
        <v>0</v>
      </c>
      <c r="W32" s="11">
        <f t="shared" si="32"/>
        <v>0</v>
      </c>
      <c r="X32" s="11">
        <f t="shared" si="32"/>
        <v>0</v>
      </c>
      <c r="Y32" s="11">
        <f t="shared" si="32"/>
        <v>0</v>
      </c>
      <c r="Z32" s="11">
        <f t="shared" si="32"/>
        <v>0</v>
      </c>
      <c r="AA32" s="11">
        <f t="shared" si="32"/>
        <v>0</v>
      </c>
      <c r="AB32" s="11">
        <f t="shared" si="32"/>
        <v>0</v>
      </c>
      <c r="AC32" s="11">
        <f t="shared" si="32"/>
        <v>0</v>
      </c>
      <c r="AD32" s="11">
        <f t="shared" si="32"/>
        <v>0</v>
      </c>
      <c r="AE32" s="11">
        <f t="shared" si="32"/>
        <v>0</v>
      </c>
      <c r="AF32" s="11">
        <f t="shared" si="32"/>
        <v>0</v>
      </c>
      <c r="AG32" s="11">
        <f t="shared" si="32"/>
        <v>0</v>
      </c>
      <c r="AH32" s="11">
        <f t="shared" si="32"/>
        <v>0</v>
      </c>
      <c r="AI32" s="11">
        <f t="shared" si="32"/>
        <v>0</v>
      </c>
      <c r="AJ32" s="11">
        <f t="shared" si="32"/>
        <v>0</v>
      </c>
      <c r="AK32" s="11">
        <f t="shared" si="32"/>
        <v>0</v>
      </c>
      <c r="AL32" s="11">
        <f t="shared" si="32"/>
        <v>0</v>
      </c>
      <c r="AM32" s="11">
        <f t="shared" si="32"/>
        <v>0</v>
      </c>
      <c r="AN32" s="11">
        <f t="shared" si="32"/>
        <v>0</v>
      </c>
      <c r="AO32" s="11">
        <f t="shared" si="32"/>
        <v>0</v>
      </c>
      <c r="AP32" s="11">
        <f t="shared" si="32"/>
        <v>0</v>
      </c>
      <c r="AQ32" s="11">
        <f t="shared" si="32"/>
        <v>0</v>
      </c>
      <c r="AR32" s="11">
        <f t="shared" si="32"/>
        <v>0</v>
      </c>
      <c r="AS32" s="11">
        <f t="shared" si="32"/>
        <v>0</v>
      </c>
      <c r="AT32" s="11">
        <f t="shared" si="32"/>
        <v>0</v>
      </c>
      <c r="AU32" s="11">
        <f t="shared" si="32"/>
        <v>0</v>
      </c>
      <c r="AV32" s="11">
        <f t="shared" si="32"/>
        <v>0</v>
      </c>
      <c r="AW32" s="11">
        <f t="shared" si="32"/>
        <v>0</v>
      </c>
      <c r="AX32" s="11">
        <f t="shared" si="32"/>
        <v>0</v>
      </c>
      <c r="AY32" s="11">
        <f t="shared" si="32"/>
        <v>0</v>
      </c>
      <c r="AZ32" s="11">
        <f t="shared" si="32"/>
        <v>0</v>
      </c>
      <c r="BA32" s="11">
        <f t="shared" si="32"/>
        <v>0</v>
      </c>
      <c r="BB32" s="11">
        <f t="shared" si="32"/>
        <v>0</v>
      </c>
      <c r="BC32" s="11">
        <f t="shared" si="32"/>
        <v>0</v>
      </c>
      <c r="BD32" s="11">
        <f>SUM(BD33:BD36)</f>
        <v>0</v>
      </c>
    </row>
    <row r="33" spans="1:59" x14ac:dyDescent="0.25">
      <c r="B33" t="s">
        <v>189</v>
      </c>
      <c r="C33" s="72">
        <f>C7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>
        <f>AQ6*$C12*$C33</f>
        <v>0</v>
      </c>
      <c r="BD33" s="11">
        <f t="shared" ref="BD33" si="33">AR6*$C12*$C33</f>
        <v>0</v>
      </c>
      <c r="BE33" s="11"/>
      <c r="BF33" s="11"/>
      <c r="BG33" s="11"/>
    </row>
    <row r="34" spans="1:59" x14ac:dyDescent="0.25">
      <c r="B34" t="s">
        <v>190</v>
      </c>
      <c r="C34" s="72">
        <f t="shared" ref="C34:C36" si="34">C8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>
        <f>AQ6*$C12*$C34</f>
        <v>0</v>
      </c>
      <c r="BD34" s="11">
        <f t="shared" ref="BD34" si="35">AR6*$C12*$C34</f>
        <v>0</v>
      </c>
      <c r="BE34" s="11"/>
      <c r="BF34" s="11"/>
      <c r="BG34" s="11"/>
    </row>
    <row r="35" spans="1:59" x14ac:dyDescent="0.25">
      <c r="B35" t="s">
        <v>191</v>
      </c>
      <c r="C35" s="72">
        <f t="shared" si="34"/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>
        <f>AQ6*$C35*$C12</f>
        <v>0</v>
      </c>
      <c r="BD35" s="11">
        <f t="shared" ref="BD35" si="36">AR6*$C35*$C12</f>
        <v>0</v>
      </c>
      <c r="BE35" s="11"/>
      <c r="BF35" s="11"/>
      <c r="BG35" s="11"/>
    </row>
    <row r="36" spans="1:59" x14ac:dyDescent="0.25">
      <c r="B36" t="s">
        <v>192</v>
      </c>
      <c r="C36" s="72">
        <f t="shared" si="34"/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>
        <f>AQ6*$C12*$C36</f>
        <v>0</v>
      </c>
      <c r="BD36" s="11">
        <f t="shared" ref="BD36" si="37">AR6*$C12*$C36</f>
        <v>0</v>
      </c>
      <c r="BE36" s="11"/>
      <c r="BF36" s="11"/>
      <c r="BG36" s="11"/>
    </row>
    <row r="37" spans="1:59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9" x14ac:dyDescent="0.25">
      <c r="A38" s="14" t="s">
        <v>167</v>
      </c>
      <c r="D38" s="70">
        <f t="shared" ref="D38:BC38" si="38">SUM(D39:D42)</f>
        <v>0</v>
      </c>
      <c r="E38" s="70">
        <f t="shared" si="38"/>
        <v>0</v>
      </c>
      <c r="F38" s="70">
        <f t="shared" si="38"/>
        <v>0</v>
      </c>
      <c r="G38" s="70">
        <f t="shared" si="38"/>
        <v>0</v>
      </c>
      <c r="H38" s="70">
        <f t="shared" si="38"/>
        <v>0</v>
      </c>
      <c r="I38" s="70">
        <f t="shared" si="38"/>
        <v>0</v>
      </c>
      <c r="J38" s="70">
        <f t="shared" si="38"/>
        <v>0</v>
      </c>
      <c r="K38" s="70">
        <f t="shared" si="38"/>
        <v>0</v>
      </c>
      <c r="L38" s="70">
        <f t="shared" si="38"/>
        <v>0</v>
      </c>
      <c r="M38" s="70">
        <f t="shared" si="38"/>
        <v>0</v>
      </c>
      <c r="N38" s="70">
        <f t="shared" si="38"/>
        <v>0</v>
      </c>
      <c r="O38" s="70">
        <f t="shared" si="38"/>
        <v>0</v>
      </c>
      <c r="P38" s="70">
        <f t="shared" si="38"/>
        <v>100000</v>
      </c>
      <c r="Q38" s="70">
        <f t="shared" si="38"/>
        <v>0</v>
      </c>
      <c r="R38" s="70">
        <f t="shared" si="38"/>
        <v>100000</v>
      </c>
      <c r="S38" s="70">
        <f t="shared" si="38"/>
        <v>100000</v>
      </c>
      <c r="T38" s="70">
        <f t="shared" si="38"/>
        <v>100000</v>
      </c>
      <c r="U38" s="70">
        <f t="shared" si="38"/>
        <v>300000</v>
      </c>
      <c r="V38" s="70">
        <f t="shared" si="38"/>
        <v>100000</v>
      </c>
      <c r="W38" s="70">
        <f t="shared" si="38"/>
        <v>300000</v>
      </c>
      <c r="X38" s="70">
        <f t="shared" si="38"/>
        <v>100000</v>
      </c>
      <c r="Y38" s="70">
        <f t="shared" si="38"/>
        <v>300000</v>
      </c>
      <c r="Z38" s="70">
        <f t="shared" si="38"/>
        <v>100000</v>
      </c>
      <c r="AA38" s="70">
        <f t="shared" si="38"/>
        <v>800000</v>
      </c>
      <c r="AB38" s="70">
        <f t="shared" si="38"/>
        <v>1100000</v>
      </c>
      <c r="AC38" s="70">
        <f t="shared" si="38"/>
        <v>300000</v>
      </c>
      <c r="AD38" s="70">
        <f t="shared" si="38"/>
        <v>100000</v>
      </c>
      <c r="AE38" s="70">
        <f t="shared" si="38"/>
        <v>300000</v>
      </c>
      <c r="AF38" s="70">
        <f t="shared" si="38"/>
        <v>600000</v>
      </c>
      <c r="AG38" s="70">
        <f t="shared" si="38"/>
        <v>300000</v>
      </c>
      <c r="AH38" s="70">
        <f t="shared" si="38"/>
        <v>100000</v>
      </c>
      <c r="AI38" s="70">
        <f t="shared" si="38"/>
        <v>1800000</v>
      </c>
      <c r="AJ38" s="70">
        <f t="shared" si="38"/>
        <v>300000</v>
      </c>
      <c r="AK38" s="70">
        <f t="shared" si="38"/>
        <v>300000</v>
      </c>
      <c r="AL38" s="70">
        <f t="shared" si="38"/>
        <v>800000</v>
      </c>
      <c r="AM38" s="70">
        <f t="shared" si="38"/>
        <v>1300000</v>
      </c>
      <c r="AN38" s="70">
        <f t="shared" si="38"/>
        <v>800000</v>
      </c>
      <c r="AO38" s="70">
        <f t="shared" si="38"/>
        <v>300000</v>
      </c>
      <c r="AP38" s="70">
        <f t="shared" si="38"/>
        <v>800000</v>
      </c>
      <c r="AQ38" s="70">
        <f t="shared" si="38"/>
        <v>800000</v>
      </c>
      <c r="AR38" s="70">
        <f t="shared" si="38"/>
        <v>1800000</v>
      </c>
      <c r="AS38" s="70">
        <f t="shared" si="38"/>
        <v>800000</v>
      </c>
      <c r="AT38" s="70">
        <f t="shared" si="38"/>
        <v>800000</v>
      </c>
      <c r="AU38" s="70">
        <f t="shared" si="38"/>
        <v>800000</v>
      </c>
      <c r="AV38" s="70">
        <f t="shared" si="38"/>
        <v>800000</v>
      </c>
      <c r="AW38" s="70">
        <f t="shared" si="38"/>
        <v>800000</v>
      </c>
      <c r="AX38" s="70">
        <f t="shared" si="38"/>
        <v>1800000</v>
      </c>
      <c r="AY38" s="70">
        <f t="shared" si="38"/>
        <v>800000</v>
      </c>
      <c r="AZ38" s="70">
        <f t="shared" si="38"/>
        <v>800000</v>
      </c>
      <c r="BA38" s="70">
        <f t="shared" si="38"/>
        <v>1800000</v>
      </c>
      <c r="BB38" s="70">
        <f t="shared" si="38"/>
        <v>800000</v>
      </c>
      <c r="BC38" s="70">
        <f t="shared" si="38"/>
        <v>800000</v>
      </c>
      <c r="BD38" s="70">
        <f>SUM(BD39:BD42)</f>
        <v>1800000</v>
      </c>
    </row>
    <row r="39" spans="1:59" x14ac:dyDescent="0.25">
      <c r="B39" t="s">
        <v>189</v>
      </c>
      <c r="C39" s="67">
        <v>100000</v>
      </c>
      <c r="D39" s="70">
        <f>D7*$C39</f>
        <v>0</v>
      </c>
      <c r="E39" s="70">
        <f t="shared" ref="E39:BD42" si="39">E7*$C39</f>
        <v>0</v>
      </c>
      <c r="F39" s="70">
        <f t="shared" si="39"/>
        <v>0</v>
      </c>
      <c r="G39" s="70">
        <f t="shared" si="39"/>
        <v>0</v>
      </c>
      <c r="H39" s="70">
        <f t="shared" si="39"/>
        <v>0</v>
      </c>
      <c r="I39" s="70">
        <f t="shared" si="39"/>
        <v>0</v>
      </c>
      <c r="J39" s="70">
        <f t="shared" si="39"/>
        <v>0</v>
      </c>
      <c r="K39" s="70">
        <f t="shared" si="39"/>
        <v>0</v>
      </c>
      <c r="L39" s="70">
        <f t="shared" si="39"/>
        <v>0</v>
      </c>
      <c r="M39" s="70">
        <f t="shared" si="39"/>
        <v>0</v>
      </c>
      <c r="N39" s="70">
        <f t="shared" si="39"/>
        <v>0</v>
      </c>
      <c r="O39" s="70">
        <f t="shared" si="39"/>
        <v>0</v>
      </c>
      <c r="P39" s="70">
        <f t="shared" si="39"/>
        <v>100000</v>
      </c>
      <c r="Q39" s="70">
        <f t="shared" si="39"/>
        <v>0</v>
      </c>
      <c r="R39" s="70">
        <f t="shared" si="39"/>
        <v>100000</v>
      </c>
      <c r="S39" s="70">
        <f t="shared" si="39"/>
        <v>100000</v>
      </c>
      <c r="T39" s="70">
        <f t="shared" si="39"/>
        <v>100000</v>
      </c>
      <c r="U39" s="70">
        <f t="shared" si="39"/>
        <v>100000</v>
      </c>
      <c r="V39" s="70">
        <f t="shared" si="39"/>
        <v>100000</v>
      </c>
      <c r="W39" s="70">
        <f t="shared" si="39"/>
        <v>100000</v>
      </c>
      <c r="X39" s="70">
        <f t="shared" si="39"/>
        <v>100000</v>
      </c>
      <c r="Y39" s="70">
        <f t="shared" si="39"/>
        <v>100000</v>
      </c>
      <c r="Z39" s="70">
        <f t="shared" si="39"/>
        <v>100000</v>
      </c>
      <c r="AA39" s="70">
        <f t="shared" si="39"/>
        <v>100000</v>
      </c>
      <c r="AB39" s="70">
        <f t="shared" si="39"/>
        <v>100000</v>
      </c>
      <c r="AC39" s="70">
        <f t="shared" si="39"/>
        <v>100000</v>
      </c>
      <c r="AD39" s="70">
        <f t="shared" si="39"/>
        <v>100000</v>
      </c>
      <c r="AE39" s="70">
        <f t="shared" si="39"/>
        <v>100000</v>
      </c>
      <c r="AF39" s="70">
        <f t="shared" si="39"/>
        <v>100000</v>
      </c>
      <c r="AG39" s="70">
        <f t="shared" si="39"/>
        <v>100000</v>
      </c>
      <c r="AH39" s="70">
        <f t="shared" si="39"/>
        <v>100000</v>
      </c>
      <c r="AI39" s="70">
        <f t="shared" si="39"/>
        <v>100000</v>
      </c>
      <c r="AJ39" s="70">
        <f t="shared" si="39"/>
        <v>100000</v>
      </c>
      <c r="AK39" s="70">
        <f t="shared" si="39"/>
        <v>100000</v>
      </c>
      <c r="AL39" s="70">
        <f t="shared" si="39"/>
        <v>100000</v>
      </c>
      <c r="AM39" s="70">
        <f t="shared" si="39"/>
        <v>100000</v>
      </c>
      <c r="AN39" s="70">
        <f t="shared" si="39"/>
        <v>100000</v>
      </c>
      <c r="AO39" s="70">
        <f t="shared" si="39"/>
        <v>100000</v>
      </c>
      <c r="AP39" s="70">
        <f t="shared" si="39"/>
        <v>100000</v>
      </c>
      <c r="AQ39" s="70">
        <f t="shared" si="39"/>
        <v>100000</v>
      </c>
      <c r="AR39" s="70">
        <f t="shared" si="39"/>
        <v>100000</v>
      </c>
      <c r="AS39" s="70">
        <f t="shared" si="39"/>
        <v>100000</v>
      </c>
      <c r="AT39" s="70">
        <f t="shared" si="39"/>
        <v>100000</v>
      </c>
      <c r="AU39" s="70">
        <f t="shared" si="39"/>
        <v>100000</v>
      </c>
      <c r="AV39" s="70">
        <f t="shared" si="39"/>
        <v>100000</v>
      </c>
      <c r="AW39" s="70">
        <f t="shared" si="39"/>
        <v>100000</v>
      </c>
      <c r="AX39" s="70">
        <f t="shared" si="39"/>
        <v>100000</v>
      </c>
      <c r="AY39" s="70">
        <f t="shared" si="39"/>
        <v>100000</v>
      </c>
      <c r="AZ39" s="70">
        <f t="shared" si="39"/>
        <v>100000</v>
      </c>
      <c r="BA39" s="70">
        <f t="shared" si="39"/>
        <v>100000</v>
      </c>
      <c r="BB39" s="70">
        <f t="shared" si="39"/>
        <v>100000</v>
      </c>
      <c r="BC39" s="70">
        <f t="shared" si="39"/>
        <v>100000</v>
      </c>
      <c r="BD39" s="70">
        <f t="shared" si="39"/>
        <v>100000</v>
      </c>
    </row>
    <row r="40" spans="1:59" x14ac:dyDescent="0.25">
      <c r="B40" t="s">
        <v>190</v>
      </c>
      <c r="C40" s="67">
        <v>200000</v>
      </c>
      <c r="D40" s="70">
        <f t="shared" ref="D40:D42" si="40">D8*$C40</f>
        <v>0</v>
      </c>
      <c r="E40" s="70">
        <f t="shared" si="39"/>
        <v>0</v>
      </c>
      <c r="F40" s="70">
        <f t="shared" si="39"/>
        <v>0</v>
      </c>
      <c r="G40" s="70">
        <f t="shared" si="39"/>
        <v>0</v>
      </c>
      <c r="H40" s="70">
        <f t="shared" si="39"/>
        <v>0</v>
      </c>
      <c r="I40" s="70">
        <f t="shared" si="39"/>
        <v>0</v>
      </c>
      <c r="J40" s="70">
        <f t="shared" si="39"/>
        <v>0</v>
      </c>
      <c r="K40" s="70">
        <f t="shared" si="39"/>
        <v>0</v>
      </c>
      <c r="L40" s="70">
        <f t="shared" si="39"/>
        <v>0</v>
      </c>
      <c r="M40" s="70">
        <f t="shared" si="39"/>
        <v>0</v>
      </c>
      <c r="N40" s="70">
        <f t="shared" si="39"/>
        <v>0</v>
      </c>
      <c r="O40" s="70">
        <f t="shared" si="39"/>
        <v>0</v>
      </c>
      <c r="P40" s="70">
        <f t="shared" si="39"/>
        <v>0</v>
      </c>
      <c r="Q40" s="70">
        <f t="shared" si="39"/>
        <v>0</v>
      </c>
      <c r="R40" s="70">
        <f t="shared" si="39"/>
        <v>0</v>
      </c>
      <c r="S40" s="70">
        <f t="shared" si="39"/>
        <v>0</v>
      </c>
      <c r="T40" s="70">
        <f t="shared" si="39"/>
        <v>0</v>
      </c>
      <c r="U40" s="70">
        <f t="shared" si="39"/>
        <v>200000</v>
      </c>
      <c r="V40" s="70">
        <f t="shared" si="39"/>
        <v>0</v>
      </c>
      <c r="W40" s="70">
        <f t="shared" si="39"/>
        <v>200000</v>
      </c>
      <c r="X40" s="70">
        <f t="shared" si="39"/>
        <v>0</v>
      </c>
      <c r="Y40" s="70">
        <f t="shared" si="39"/>
        <v>200000</v>
      </c>
      <c r="Z40" s="70">
        <f t="shared" si="39"/>
        <v>0</v>
      </c>
      <c r="AA40" s="70">
        <f t="shared" si="39"/>
        <v>200000</v>
      </c>
      <c r="AB40" s="70">
        <f t="shared" si="39"/>
        <v>0</v>
      </c>
      <c r="AC40" s="70">
        <f t="shared" si="39"/>
        <v>200000</v>
      </c>
      <c r="AD40" s="70">
        <f t="shared" si="39"/>
        <v>0</v>
      </c>
      <c r="AE40" s="70">
        <f t="shared" si="39"/>
        <v>200000</v>
      </c>
      <c r="AF40" s="70">
        <f t="shared" si="39"/>
        <v>0</v>
      </c>
      <c r="AG40" s="70">
        <f t="shared" si="39"/>
        <v>200000</v>
      </c>
      <c r="AH40" s="70">
        <f t="shared" si="39"/>
        <v>0</v>
      </c>
      <c r="AI40" s="70">
        <f t="shared" si="39"/>
        <v>200000</v>
      </c>
      <c r="AJ40" s="70">
        <f t="shared" si="39"/>
        <v>200000</v>
      </c>
      <c r="AK40" s="70">
        <f t="shared" si="39"/>
        <v>200000</v>
      </c>
      <c r="AL40" s="70">
        <f t="shared" si="39"/>
        <v>200000</v>
      </c>
      <c r="AM40" s="70">
        <f t="shared" si="39"/>
        <v>200000</v>
      </c>
      <c r="AN40" s="70">
        <f t="shared" si="39"/>
        <v>200000</v>
      </c>
      <c r="AO40" s="70">
        <f t="shared" si="39"/>
        <v>200000</v>
      </c>
      <c r="AP40" s="70">
        <f t="shared" si="39"/>
        <v>200000</v>
      </c>
      <c r="AQ40" s="70">
        <f t="shared" si="39"/>
        <v>200000</v>
      </c>
      <c r="AR40" s="70">
        <f t="shared" si="39"/>
        <v>200000</v>
      </c>
      <c r="AS40" s="70">
        <f t="shared" si="39"/>
        <v>200000</v>
      </c>
      <c r="AT40" s="70">
        <f t="shared" si="39"/>
        <v>200000</v>
      </c>
      <c r="AU40" s="70">
        <f t="shared" si="39"/>
        <v>200000</v>
      </c>
      <c r="AV40" s="70">
        <f t="shared" si="39"/>
        <v>200000</v>
      </c>
      <c r="AW40" s="70">
        <f t="shared" si="39"/>
        <v>200000</v>
      </c>
      <c r="AX40" s="70">
        <f t="shared" si="39"/>
        <v>200000</v>
      </c>
      <c r="AY40" s="70">
        <f t="shared" si="39"/>
        <v>200000</v>
      </c>
      <c r="AZ40" s="70">
        <f t="shared" si="39"/>
        <v>200000</v>
      </c>
      <c r="BA40" s="70">
        <f t="shared" si="39"/>
        <v>200000</v>
      </c>
      <c r="BB40" s="70">
        <f t="shared" si="39"/>
        <v>200000</v>
      </c>
      <c r="BC40" s="70">
        <f t="shared" si="39"/>
        <v>200000</v>
      </c>
      <c r="BD40" s="70">
        <f t="shared" si="39"/>
        <v>200000</v>
      </c>
    </row>
    <row r="41" spans="1:59" x14ac:dyDescent="0.25">
      <c r="B41" t="s">
        <v>191</v>
      </c>
      <c r="C41" s="67">
        <v>500000</v>
      </c>
      <c r="D41" s="70">
        <f t="shared" si="40"/>
        <v>0</v>
      </c>
      <c r="E41" s="70">
        <f t="shared" si="39"/>
        <v>0</v>
      </c>
      <c r="F41" s="70">
        <f t="shared" si="39"/>
        <v>0</v>
      </c>
      <c r="G41" s="70">
        <f t="shared" si="39"/>
        <v>0</v>
      </c>
      <c r="H41" s="70">
        <f t="shared" si="39"/>
        <v>0</v>
      </c>
      <c r="I41" s="70">
        <f t="shared" si="39"/>
        <v>0</v>
      </c>
      <c r="J41" s="70">
        <f t="shared" si="39"/>
        <v>0</v>
      </c>
      <c r="K41" s="70">
        <f t="shared" si="39"/>
        <v>0</v>
      </c>
      <c r="L41" s="70">
        <f t="shared" si="39"/>
        <v>0</v>
      </c>
      <c r="M41" s="70">
        <f t="shared" si="39"/>
        <v>0</v>
      </c>
      <c r="N41" s="70">
        <f t="shared" si="39"/>
        <v>0</v>
      </c>
      <c r="O41" s="70">
        <f t="shared" si="39"/>
        <v>0</v>
      </c>
      <c r="P41" s="70">
        <f t="shared" si="39"/>
        <v>0</v>
      </c>
      <c r="Q41" s="70">
        <f t="shared" si="39"/>
        <v>0</v>
      </c>
      <c r="R41" s="70">
        <f t="shared" si="39"/>
        <v>0</v>
      </c>
      <c r="S41" s="70">
        <f t="shared" si="39"/>
        <v>0</v>
      </c>
      <c r="T41" s="70">
        <f t="shared" si="39"/>
        <v>0</v>
      </c>
      <c r="U41" s="70">
        <f t="shared" si="39"/>
        <v>0</v>
      </c>
      <c r="V41" s="70">
        <f t="shared" si="39"/>
        <v>0</v>
      </c>
      <c r="W41" s="70">
        <f t="shared" si="39"/>
        <v>0</v>
      </c>
      <c r="X41" s="70">
        <f t="shared" si="39"/>
        <v>0</v>
      </c>
      <c r="Y41" s="70">
        <f t="shared" si="39"/>
        <v>0</v>
      </c>
      <c r="Z41" s="70">
        <f t="shared" si="39"/>
        <v>0</v>
      </c>
      <c r="AA41" s="70">
        <f t="shared" si="39"/>
        <v>500000</v>
      </c>
      <c r="AB41" s="70">
        <f t="shared" si="39"/>
        <v>0</v>
      </c>
      <c r="AC41" s="70">
        <f t="shared" si="39"/>
        <v>0</v>
      </c>
      <c r="AD41" s="70">
        <f t="shared" si="39"/>
        <v>0</v>
      </c>
      <c r="AE41" s="70">
        <f t="shared" si="39"/>
        <v>0</v>
      </c>
      <c r="AF41" s="70">
        <f t="shared" si="39"/>
        <v>500000</v>
      </c>
      <c r="AG41" s="70">
        <f t="shared" si="39"/>
        <v>0</v>
      </c>
      <c r="AH41" s="70">
        <f t="shared" si="39"/>
        <v>0</v>
      </c>
      <c r="AI41" s="70">
        <f t="shared" si="39"/>
        <v>500000</v>
      </c>
      <c r="AJ41" s="70">
        <f t="shared" si="39"/>
        <v>0</v>
      </c>
      <c r="AK41" s="70">
        <f t="shared" si="39"/>
        <v>0</v>
      </c>
      <c r="AL41" s="70">
        <f t="shared" si="39"/>
        <v>500000</v>
      </c>
      <c r="AM41" s="70">
        <f t="shared" si="39"/>
        <v>0</v>
      </c>
      <c r="AN41" s="70">
        <f t="shared" si="39"/>
        <v>500000</v>
      </c>
      <c r="AO41" s="70">
        <f t="shared" si="39"/>
        <v>0</v>
      </c>
      <c r="AP41" s="70">
        <f t="shared" si="39"/>
        <v>500000</v>
      </c>
      <c r="AQ41" s="70">
        <f t="shared" si="39"/>
        <v>500000</v>
      </c>
      <c r="AR41" s="70">
        <f t="shared" si="39"/>
        <v>500000</v>
      </c>
      <c r="AS41" s="70">
        <f t="shared" si="39"/>
        <v>500000</v>
      </c>
      <c r="AT41" s="70">
        <f t="shared" si="39"/>
        <v>500000</v>
      </c>
      <c r="AU41" s="70">
        <f t="shared" si="39"/>
        <v>500000</v>
      </c>
      <c r="AV41" s="70">
        <f t="shared" si="39"/>
        <v>500000</v>
      </c>
      <c r="AW41" s="70">
        <f t="shared" si="39"/>
        <v>500000</v>
      </c>
      <c r="AX41" s="70">
        <f t="shared" si="39"/>
        <v>500000</v>
      </c>
      <c r="AY41" s="70">
        <f t="shared" si="39"/>
        <v>500000</v>
      </c>
      <c r="AZ41" s="70">
        <f t="shared" si="39"/>
        <v>500000</v>
      </c>
      <c r="BA41" s="70">
        <f t="shared" si="39"/>
        <v>500000</v>
      </c>
      <c r="BB41" s="70">
        <f t="shared" si="39"/>
        <v>500000</v>
      </c>
      <c r="BC41" s="70">
        <f t="shared" si="39"/>
        <v>500000</v>
      </c>
      <c r="BD41" s="70">
        <f t="shared" si="39"/>
        <v>500000</v>
      </c>
    </row>
    <row r="42" spans="1:59" x14ac:dyDescent="0.25">
      <c r="B42" t="s">
        <v>192</v>
      </c>
      <c r="C42" s="67">
        <v>1000000</v>
      </c>
      <c r="D42" s="70">
        <f t="shared" si="40"/>
        <v>0</v>
      </c>
      <c r="E42" s="70">
        <f t="shared" si="39"/>
        <v>0</v>
      </c>
      <c r="F42" s="70">
        <f t="shared" si="39"/>
        <v>0</v>
      </c>
      <c r="G42" s="70">
        <f t="shared" si="39"/>
        <v>0</v>
      </c>
      <c r="H42" s="70">
        <f t="shared" si="39"/>
        <v>0</v>
      </c>
      <c r="I42" s="70">
        <f t="shared" si="39"/>
        <v>0</v>
      </c>
      <c r="J42" s="70">
        <f t="shared" si="39"/>
        <v>0</v>
      </c>
      <c r="K42" s="70">
        <f t="shared" si="39"/>
        <v>0</v>
      </c>
      <c r="L42" s="70">
        <f t="shared" si="39"/>
        <v>0</v>
      </c>
      <c r="M42" s="70">
        <f t="shared" si="39"/>
        <v>0</v>
      </c>
      <c r="N42" s="70">
        <f t="shared" si="39"/>
        <v>0</v>
      </c>
      <c r="O42" s="70">
        <f t="shared" si="39"/>
        <v>0</v>
      </c>
      <c r="P42" s="70">
        <f t="shared" si="39"/>
        <v>0</v>
      </c>
      <c r="Q42" s="70">
        <f t="shared" si="39"/>
        <v>0</v>
      </c>
      <c r="R42" s="70">
        <f t="shared" si="39"/>
        <v>0</v>
      </c>
      <c r="S42" s="70">
        <f t="shared" si="39"/>
        <v>0</v>
      </c>
      <c r="T42" s="70">
        <f t="shared" si="39"/>
        <v>0</v>
      </c>
      <c r="U42" s="70">
        <f t="shared" si="39"/>
        <v>0</v>
      </c>
      <c r="V42" s="70">
        <f t="shared" si="39"/>
        <v>0</v>
      </c>
      <c r="W42" s="70">
        <f t="shared" si="39"/>
        <v>0</v>
      </c>
      <c r="X42" s="70">
        <f t="shared" si="39"/>
        <v>0</v>
      </c>
      <c r="Y42" s="70">
        <f t="shared" si="39"/>
        <v>0</v>
      </c>
      <c r="Z42" s="70">
        <f t="shared" si="39"/>
        <v>0</v>
      </c>
      <c r="AA42" s="70">
        <f t="shared" si="39"/>
        <v>0</v>
      </c>
      <c r="AB42" s="70">
        <f t="shared" si="39"/>
        <v>1000000</v>
      </c>
      <c r="AC42" s="70">
        <f t="shared" si="39"/>
        <v>0</v>
      </c>
      <c r="AD42" s="70">
        <f t="shared" si="39"/>
        <v>0</v>
      </c>
      <c r="AE42" s="70">
        <f t="shared" si="39"/>
        <v>0</v>
      </c>
      <c r="AF42" s="70">
        <f t="shared" si="39"/>
        <v>0</v>
      </c>
      <c r="AG42" s="70">
        <f t="shared" si="39"/>
        <v>0</v>
      </c>
      <c r="AH42" s="70">
        <f t="shared" si="39"/>
        <v>0</v>
      </c>
      <c r="AI42" s="70">
        <f t="shared" si="39"/>
        <v>1000000</v>
      </c>
      <c r="AJ42" s="70">
        <f t="shared" si="39"/>
        <v>0</v>
      </c>
      <c r="AK42" s="70">
        <f t="shared" si="39"/>
        <v>0</v>
      </c>
      <c r="AL42" s="70">
        <f t="shared" si="39"/>
        <v>0</v>
      </c>
      <c r="AM42" s="70">
        <f t="shared" si="39"/>
        <v>1000000</v>
      </c>
      <c r="AN42" s="70">
        <f t="shared" si="39"/>
        <v>0</v>
      </c>
      <c r="AO42" s="70">
        <f t="shared" si="39"/>
        <v>0</v>
      </c>
      <c r="AP42" s="70">
        <f t="shared" si="39"/>
        <v>0</v>
      </c>
      <c r="AQ42" s="70">
        <f t="shared" si="39"/>
        <v>0</v>
      </c>
      <c r="AR42" s="70">
        <f t="shared" si="39"/>
        <v>1000000</v>
      </c>
      <c r="AS42" s="70">
        <f t="shared" si="39"/>
        <v>0</v>
      </c>
      <c r="AT42" s="70">
        <f t="shared" si="39"/>
        <v>0</v>
      </c>
      <c r="AU42" s="70">
        <f t="shared" si="39"/>
        <v>0</v>
      </c>
      <c r="AV42" s="70">
        <f t="shared" si="39"/>
        <v>0</v>
      </c>
      <c r="AW42" s="70">
        <f t="shared" si="39"/>
        <v>0</v>
      </c>
      <c r="AX42" s="70">
        <f t="shared" si="39"/>
        <v>1000000</v>
      </c>
      <c r="AY42" s="70">
        <f t="shared" si="39"/>
        <v>0</v>
      </c>
      <c r="AZ42" s="70">
        <f t="shared" si="39"/>
        <v>0</v>
      </c>
      <c r="BA42" s="70">
        <f t="shared" si="39"/>
        <v>1000000</v>
      </c>
      <c r="BB42" s="70">
        <f t="shared" si="39"/>
        <v>0</v>
      </c>
      <c r="BC42" s="70">
        <f t="shared" si="39"/>
        <v>0</v>
      </c>
      <c r="BD42" s="70">
        <f t="shared" si="39"/>
        <v>1000000</v>
      </c>
    </row>
    <row r="43" spans="1:59" x14ac:dyDescent="0.25">
      <c r="C43" s="68"/>
    </row>
    <row r="44" spans="1:59" x14ac:dyDescent="0.25">
      <c r="A44" s="14" t="s">
        <v>168</v>
      </c>
      <c r="C44" s="68"/>
      <c r="D44" s="70">
        <f t="shared" ref="D44:BC44" si="41">SUM(D45:D48)</f>
        <v>0</v>
      </c>
      <c r="E44" s="70">
        <f t="shared" si="41"/>
        <v>0</v>
      </c>
      <c r="F44" s="70">
        <f t="shared" si="41"/>
        <v>0</v>
      </c>
      <c r="G44" s="70">
        <f t="shared" si="41"/>
        <v>0</v>
      </c>
      <c r="H44" s="70">
        <f t="shared" si="41"/>
        <v>0</v>
      </c>
      <c r="I44" s="70">
        <f t="shared" si="41"/>
        <v>0</v>
      </c>
      <c r="J44" s="70">
        <f t="shared" si="41"/>
        <v>0</v>
      </c>
      <c r="K44" s="70">
        <f t="shared" si="41"/>
        <v>0</v>
      </c>
      <c r="L44" s="70">
        <f t="shared" si="41"/>
        <v>0</v>
      </c>
      <c r="M44" s="70">
        <f t="shared" si="41"/>
        <v>0</v>
      </c>
      <c r="N44" s="70">
        <f t="shared" si="41"/>
        <v>0</v>
      </c>
      <c r="O44" s="70">
        <f t="shared" si="41"/>
        <v>0</v>
      </c>
      <c r="P44" s="70">
        <f t="shared" si="41"/>
        <v>0</v>
      </c>
      <c r="Q44" s="70">
        <f t="shared" si="41"/>
        <v>0</v>
      </c>
      <c r="R44" s="70">
        <f t="shared" si="41"/>
        <v>0</v>
      </c>
      <c r="S44" s="70">
        <f t="shared" si="41"/>
        <v>0</v>
      </c>
      <c r="T44" s="70">
        <f t="shared" si="41"/>
        <v>0</v>
      </c>
      <c r="U44" s="70">
        <f t="shared" si="41"/>
        <v>0</v>
      </c>
      <c r="V44" s="70">
        <f t="shared" si="41"/>
        <v>0</v>
      </c>
      <c r="W44" s="70">
        <f t="shared" si="41"/>
        <v>0</v>
      </c>
      <c r="X44" s="70">
        <f t="shared" si="41"/>
        <v>0</v>
      </c>
      <c r="Y44" s="70">
        <f t="shared" si="41"/>
        <v>0</v>
      </c>
      <c r="Z44" s="70">
        <f t="shared" si="41"/>
        <v>0</v>
      </c>
      <c r="AA44" s="70">
        <f t="shared" si="41"/>
        <v>0</v>
      </c>
      <c r="AB44" s="70">
        <f t="shared" si="41"/>
        <v>0</v>
      </c>
      <c r="AC44" s="70">
        <f t="shared" si="41"/>
        <v>0</v>
      </c>
      <c r="AD44" s="70">
        <f t="shared" si="41"/>
        <v>0</v>
      </c>
      <c r="AE44" s="70">
        <f t="shared" si="41"/>
        <v>0</v>
      </c>
      <c r="AF44" s="70">
        <f t="shared" si="41"/>
        <v>0</v>
      </c>
      <c r="AG44" s="70">
        <f t="shared" si="41"/>
        <v>0</v>
      </c>
      <c r="AH44" s="70">
        <f t="shared" si="41"/>
        <v>0</v>
      </c>
      <c r="AI44" s="70">
        <f t="shared" si="41"/>
        <v>0</v>
      </c>
      <c r="AJ44" s="70">
        <f t="shared" si="41"/>
        <v>0</v>
      </c>
      <c r="AK44" s="70">
        <f t="shared" si="41"/>
        <v>0</v>
      </c>
      <c r="AL44" s="70">
        <f t="shared" si="41"/>
        <v>0</v>
      </c>
      <c r="AM44" s="70">
        <f t="shared" si="41"/>
        <v>0</v>
      </c>
      <c r="AN44" s="70">
        <f t="shared" si="41"/>
        <v>0</v>
      </c>
      <c r="AO44" s="70">
        <f t="shared" si="41"/>
        <v>0</v>
      </c>
      <c r="AP44" s="70">
        <f t="shared" si="41"/>
        <v>0</v>
      </c>
      <c r="AQ44" s="70">
        <f t="shared" si="41"/>
        <v>0</v>
      </c>
      <c r="AR44" s="70">
        <f t="shared" si="41"/>
        <v>0</v>
      </c>
      <c r="AS44" s="70">
        <f t="shared" si="41"/>
        <v>0</v>
      </c>
      <c r="AT44" s="70">
        <f t="shared" si="41"/>
        <v>0</v>
      </c>
      <c r="AU44" s="70">
        <f t="shared" si="41"/>
        <v>0</v>
      </c>
      <c r="AV44" s="70">
        <f t="shared" si="41"/>
        <v>0</v>
      </c>
      <c r="AW44" s="70">
        <f t="shared" si="41"/>
        <v>0</v>
      </c>
      <c r="AX44" s="70">
        <f t="shared" si="41"/>
        <v>0</v>
      </c>
      <c r="AY44" s="70">
        <f t="shared" si="41"/>
        <v>0</v>
      </c>
      <c r="AZ44" s="70">
        <f t="shared" si="41"/>
        <v>0</v>
      </c>
      <c r="BA44" s="70">
        <f t="shared" si="41"/>
        <v>0</v>
      </c>
      <c r="BB44" s="70">
        <f t="shared" si="41"/>
        <v>0</v>
      </c>
      <c r="BC44" s="70">
        <f t="shared" si="41"/>
        <v>0</v>
      </c>
      <c r="BD44" s="70">
        <f>SUM(BD45:BD48)</f>
        <v>0</v>
      </c>
    </row>
    <row r="45" spans="1:59" x14ac:dyDescent="0.25">
      <c r="B45" t="s">
        <v>189</v>
      </c>
      <c r="C45" s="67">
        <f>C39</f>
        <v>100000</v>
      </c>
      <c r="D45" s="70">
        <f t="shared" ref="D45:BC48" si="42">(D15+D21+D27+D33)*$C45</f>
        <v>0</v>
      </c>
      <c r="E45" s="70">
        <f t="shared" si="42"/>
        <v>0</v>
      </c>
      <c r="F45" s="70">
        <f t="shared" si="42"/>
        <v>0</v>
      </c>
      <c r="G45" s="70">
        <f t="shared" si="42"/>
        <v>0</v>
      </c>
      <c r="H45" s="70">
        <f t="shared" si="42"/>
        <v>0</v>
      </c>
      <c r="I45" s="70">
        <f t="shared" si="42"/>
        <v>0</v>
      </c>
      <c r="J45" s="70">
        <f t="shared" si="42"/>
        <v>0</v>
      </c>
      <c r="K45" s="70">
        <f t="shared" si="42"/>
        <v>0</v>
      </c>
      <c r="L45" s="70">
        <f t="shared" si="42"/>
        <v>0</v>
      </c>
      <c r="M45" s="70">
        <f t="shared" si="42"/>
        <v>0</v>
      </c>
      <c r="N45" s="70">
        <f t="shared" si="42"/>
        <v>0</v>
      </c>
      <c r="O45" s="70">
        <f t="shared" si="42"/>
        <v>0</v>
      </c>
      <c r="P45" s="70">
        <f t="shared" si="42"/>
        <v>0</v>
      </c>
      <c r="Q45" s="70">
        <f t="shared" si="42"/>
        <v>0</v>
      </c>
      <c r="R45" s="70">
        <f t="shared" si="42"/>
        <v>0</v>
      </c>
      <c r="S45" s="70">
        <f t="shared" si="42"/>
        <v>0</v>
      </c>
      <c r="T45" s="70">
        <f t="shared" si="42"/>
        <v>0</v>
      </c>
      <c r="U45" s="70">
        <f t="shared" si="42"/>
        <v>0</v>
      </c>
      <c r="V45" s="70">
        <f t="shared" si="42"/>
        <v>0</v>
      </c>
      <c r="W45" s="70">
        <f t="shared" si="42"/>
        <v>0</v>
      </c>
      <c r="X45" s="70">
        <f t="shared" si="42"/>
        <v>0</v>
      </c>
      <c r="Y45" s="70">
        <f t="shared" si="42"/>
        <v>0</v>
      </c>
      <c r="Z45" s="70">
        <f t="shared" si="42"/>
        <v>0</v>
      </c>
      <c r="AA45" s="70">
        <f t="shared" si="42"/>
        <v>0</v>
      </c>
      <c r="AB45" s="70">
        <f t="shared" si="42"/>
        <v>0</v>
      </c>
      <c r="AC45" s="70">
        <f t="shared" si="42"/>
        <v>0</v>
      </c>
      <c r="AD45" s="70">
        <f t="shared" si="42"/>
        <v>0</v>
      </c>
      <c r="AE45" s="70">
        <f t="shared" si="42"/>
        <v>0</v>
      </c>
      <c r="AF45" s="70">
        <f t="shared" si="42"/>
        <v>0</v>
      </c>
      <c r="AG45" s="70">
        <f t="shared" si="42"/>
        <v>0</v>
      </c>
      <c r="AH45" s="70">
        <f t="shared" si="42"/>
        <v>0</v>
      </c>
      <c r="AI45" s="70">
        <f t="shared" si="42"/>
        <v>0</v>
      </c>
      <c r="AJ45" s="70">
        <f t="shared" si="42"/>
        <v>0</v>
      </c>
      <c r="AK45" s="70">
        <f t="shared" si="42"/>
        <v>0</v>
      </c>
      <c r="AL45" s="70">
        <f t="shared" si="42"/>
        <v>0</v>
      </c>
      <c r="AM45" s="70">
        <f t="shared" si="42"/>
        <v>0</v>
      </c>
      <c r="AN45" s="70">
        <f t="shared" si="42"/>
        <v>0</v>
      </c>
      <c r="AO45" s="70">
        <f t="shared" si="42"/>
        <v>0</v>
      </c>
      <c r="AP45" s="70">
        <f t="shared" si="42"/>
        <v>0</v>
      </c>
      <c r="AQ45" s="70">
        <f t="shared" si="42"/>
        <v>0</v>
      </c>
      <c r="AR45" s="70">
        <f t="shared" si="42"/>
        <v>0</v>
      </c>
      <c r="AS45" s="70">
        <f t="shared" si="42"/>
        <v>0</v>
      </c>
      <c r="AT45" s="70">
        <f t="shared" si="42"/>
        <v>0</v>
      </c>
      <c r="AU45" s="70">
        <f t="shared" si="42"/>
        <v>0</v>
      </c>
      <c r="AV45" s="70">
        <f t="shared" si="42"/>
        <v>0</v>
      </c>
      <c r="AW45" s="70">
        <f t="shared" si="42"/>
        <v>0</v>
      </c>
      <c r="AX45" s="70">
        <f t="shared" si="42"/>
        <v>0</v>
      </c>
      <c r="AY45" s="70">
        <f t="shared" si="42"/>
        <v>0</v>
      </c>
      <c r="AZ45" s="70">
        <f t="shared" si="42"/>
        <v>0</v>
      </c>
      <c r="BA45" s="70">
        <f t="shared" si="42"/>
        <v>0</v>
      </c>
      <c r="BB45" s="70">
        <f t="shared" si="42"/>
        <v>0</v>
      </c>
      <c r="BC45" s="70">
        <f t="shared" si="42"/>
        <v>0</v>
      </c>
      <c r="BD45" s="70">
        <f>(BD15+BD21+BD27+BD33)*$C45</f>
        <v>0</v>
      </c>
    </row>
    <row r="46" spans="1:59" x14ac:dyDescent="0.25">
      <c r="B46" t="s">
        <v>190</v>
      </c>
      <c r="C46" s="67">
        <f t="shared" ref="C46:C48" si="43">C40</f>
        <v>200000</v>
      </c>
      <c r="D46" s="70">
        <f t="shared" si="42"/>
        <v>0</v>
      </c>
      <c r="E46" s="70">
        <f t="shared" si="42"/>
        <v>0</v>
      </c>
      <c r="F46" s="70">
        <f t="shared" si="42"/>
        <v>0</v>
      </c>
      <c r="G46" s="70">
        <f t="shared" si="42"/>
        <v>0</v>
      </c>
      <c r="H46" s="70">
        <f t="shared" si="42"/>
        <v>0</v>
      </c>
      <c r="I46" s="70">
        <f t="shared" si="42"/>
        <v>0</v>
      </c>
      <c r="J46" s="70">
        <f t="shared" si="42"/>
        <v>0</v>
      </c>
      <c r="K46" s="70">
        <f t="shared" si="42"/>
        <v>0</v>
      </c>
      <c r="L46" s="70">
        <f t="shared" si="42"/>
        <v>0</v>
      </c>
      <c r="M46" s="70">
        <f t="shared" si="42"/>
        <v>0</v>
      </c>
      <c r="N46" s="70">
        <f t="shared" si="42"/>
        <v>0</v>
      </c>
      <c r="O46" s="70">
        <f t="shared" si="42"/>
        <v>0</v>
      </c>
      <c r="P46" s="70">
        <f t="shared" si="42"/>
        <v>0</v>
      </c>
      <c r="Q46" s="70">
        <f t="shared" si="42"/>
        <v>0</v>
      </c>
      <c r="R46" s="70">
        <f t="shared" si="42"/>
        <v>0</v>
      </c>
      <c r="S46" s="70">
        <f t="shared" si="42"/>
        <v>0</v>
      </c>
      <c r="T46" s="70">
        <f t="shared" si="42"/>
        <v>0</v>
      </c>
      <c r="U46" s="70">
        <f t="shared" si="42"/>
        <v>0</v>
      </c>
      <c r="V46" s="70">
        <f t="shared" si="42"/>
        <v>0</v>
      </c>
      <c r="W46" s="70">
        <f t="shared" si="42"/>
        <v>0</v>
      </c>
      <c r="X46" s="70">
        <f t="shared" si="42"/>
        <v>0</v>
      </c>
      <c r="Y46" s="70">
        <f t="shared" si="42"/>
        <v>0</v>
      </c>
      <c r="Z46" s="70">
        <f t="shared" si="42"/>
        <v>0</v>
      </c>
      <c r="AA46" s="70">
        <f t="shared" si="42"/>
        <v>0</v>
      </c>
      <c r="AB46" s="70">
        <f t="shared" si="42"/>
        <v>0</v>
      </c>
      <c r="AC46" s="70">
        <f t="shared" si="42"/>
        <v>0</v>
      </c>
      <c r="AD46" s="70">
        <f t="shared" si="42"/>
        <v>0</v>
      </c>
      <c r="AE46" s="70">
        <f t="shared" si="42"/>
        <v>0</v>
      </c>
      <c r="AF46" s="70">
        <f t="shared" si="42"/>
        <v>0</v>
      </c>
      <c r="AG46" s="70">
        <f t="shared" si="42"/>
        <v>0</v>
      </c>
      <c r="AH46" s="70">
        <f t="shared" si="42"/>
        <v>0</v>
      </c>
      <c r="AI46" s="70">
        <f t="shared" si="42"/>
        <v>0</v>
      </c>
      <c r="AJ46" s="70">
        <f t="shared" si="42"/>
        <v>0</v>
      </c>
      <c r="AK46" s="70">
        <f t="shared" si="42"/>
        <v>0</v>
      </c>
      <c r="AL46" s="70">
        <f t="shared" si="42"/>
        <v>0</v>
      </c>
      <c r="AM46" s="70">
        <f t="shared" si="42"/>
        <v>0</v>
      </c>
      <c r="AN46" s="70">
        <f t="shared" si="42"/>
        <v>0</v>
      </c>
      <c r="AO46" s="70">
        <f t="shared" si="42"/>
        <v>0</v>
      </c>
      <c r="AP46" s="70">
        <f t="shared" si="42"/>
        <v>0</v>
      </c>
      <c r="AQ46" s="70">
        <f t="shared" si="42"/>
        <v>0</v>
      </c>
      <c r="AR46" s="70">
        <f t="shared" si="42"/>
        <v>0</v>
      </c>
      <c r="AS46" s="70">
        <f t="shared" si="42"/>
        <v>0</v>
      </c>
      <c r="AT46" s="70">
        <f t="shared" si="42"/>
        <v>0</v>
      </c>
      <c r="AU46" s="70">
        <f t="shared" si="42"/>
        <v>0</v>
      </c>
      <c r="AV46" s="70">
        <f t="shared" si="42"/>
        <v>0</v>
      </c>
      <c r="AW46" s="70">
        <f t="shared" si="42"/>
        <v>0</v>
      </c>
      <c r="AX46" s="70">
        <f t="shared" si="42"/>
        <v>0</v>
      </c>
      <c r="AY46" s="70">
        <f t="shared" si="42"/>
        <v>0</v>
      </c>
      <c r="AZ46" s="70">
        <f t="shared" si="42"/>
        <v>0</v>
      </c>
      <c r="BA46" s="70">
        <f t="shared" si="42"/>
        <v>0</v>
      </c>
      <c r="BB46" s="70">
        <f t="shared" si="42"/>
        <v>0</v>
      </c>
      <c r="BC46" s="70">
        <f t="shared" si="42"/>
        <v>0</v>
      </c>
      <c r="BD46" s="70">
        <f t="shared" ref="BD46:BD48" si="44">(BD16+BD22+BD28+BD34)*$C46</f>
        <v>0</v>
      </c>
    </row>
    <row r="47" spans="1:59" x14ac:dyDescent="0.25">
      <c r="B47" t="s">
        <v>191</v>
      </c>
      <c r="C47" s="67">
        <f t="shared" si="43"/>
        <v>500000</v>
      </c>
      <c r="D47" s="70">
        <f t="shared" si="42"/>
        <v>0</v>
      </c>
      <c r="E47" s="70">
        <f t="shared" si="42"/>
        <v>0</v>
      </c>
      <c r="F47" s="70">
        <f t="shared" si="42"/>
        <v>0</v>
      </c>
      <c r="G47" s="70">
        <f t="shared" si="42"/>
        <v>0</v>
      </c>
      <c r="H47" s="70">
        <f t="shared" si="42"/>
        <v>0</v>
      </c>
      <c r="I47" s="70">
        <f t="shared" si="42"/>
        <v>0</v>
      </c>
      <c r="J47" s="70">
        <f t="shared" si="42"/>
        <v>0</v>
      </c>
      <c r="K47" s="70">
        <f t="shared" si="42"/>
        <v>0</v>
      </c>
      <c r="L47" s="70">
        <f t="shared" si="42"/>
        <v>0</v>
      </c>
      <c r="M47" s="70">
        <f t="shared" si="42"/>
        <v>0</v>
      </c>
      <c r="N47" s="70">
        <f t="shared" si="42"/>
        <v>0</v>
      </c>
      <c r="O47" s="70">
        <f t="shared" si="42"/>
        <v>0</v>
      </c>
      <c r="P47" s="70">
        <f t="shared" si="42"/>
        <v>0</v>
      </c>
      <c r="Q47" s="70">
        <f t="shared" si="42"/>
        <v>0</v>
      </c>
      <c r="R47" s="70">
        <f t="shared" si="42"/>
        <v>0</v>
      </c>
      <c r="S47" s="70">
        <f t="shared" si="42"/>
        <v>0</v>
      </c>
      <c r="T47" s="70">
        <f t="shared" si="42"/>
        <v>0</v>
      </c>
      <c r="U47" s="70">
        <f t="shared" si="42"/>
        <v>0</v>
      </c>
      <c r="V47" s="70">
        <f t="shared" si="42"/>
        <v>0</v>
      </c>
      <c r="W47" s="70">
        <f t="shared" si="42"/>
        <v>0</v>
      </c>
      <c r="X47" s="70">
        <f t="shared" si="42"/>
        <v>0</v>
      </c>
      <c r="Y47" s="70">
        <f t="shared" si="42"/>
        <v>0</v>
      </c>
      <c r="Z47" s="70">
        <f t="shared" si="42"/>
        <v>0</v>
      </c>
      <c r="AA47" s="70">
        <f t="shared" si="42"/>
        <v>0</v>
      </c>
      <c r="AB47" s="70">
        <f t="shared" si="42"/>
        <v>0</v>
      </c>
      <c r="AC47" s="70">
        <f t="shared" si="42"/>
        <v>0</v>
      </c>
      <c r="AD47" s="70">
        <f t="shared" si="42"/>
        <v>0</v>
      </c>
      <c r="AE47" s="70">
        <f t="shared" si="42"/>
        <v>0</v>
      </c>
      <c r="AF47" s="70">
        <f t="shared" si="42"/>
        <v>0</v>
      </c>
      <c r="AG47" s="70">
        <f t="shared" si="42"/>
        <v>0</v>
      </c>
      <c r="AH47" s="70">
        <f t="shared" si="42"/>
        <v>0</v>
      </c>
      <c r="AI47" s="70">
        <f t="shared" si="42"/>
        <v>0</v>
      </c>
      <c r="AJ47" s="70">
        <f t="shared" si="42"/>
        <v>0</v>
      </c>
      <c r="AK47" s="70">
        <f t="shared" si="42"/>
        <v>0</v>
      </c>
      <c r="AL47" s="70">
        <f t="shared" si="42"/>
        <v>0</v>
      </c>
      <c r="AM47" s="70">
        <f t="shared" si="42"/>
        <v>0</v>
      </c>
      <c r="AN47" s="70">
        <f t="shared" si="42"/>
        <v>0</v>
      </c>
      <c r="AO47" s="70">
        <f t="shared" si="42"/>
        <v>0</v>
      </c>
      <c r="AP47" s="70">
        <f t="shared" si="42"/>
        <v>0</v>
      </c>
      <c r="AQ47" s="70">
        <f t="shared" si="42"/>
        <v>0</v>
      </c>
      <c r="AR47" s="70">
        <f t="shared" si="42"/>
        <v>0</v>
      </c>
      <c r="AS47" s="70">
        <f t="shared" si="42"/>
        <v>0</v>
      </c>
      <c r="AT47" s="70">
        <f t="shared" si="42"/>
        <v>0</v>
      </c>
      <c r="AU47" s="70">
        <f t="shared" si="42"/>
        <v>0</v>
      </c>
      <c r="AV47" s="70">
        <f t="shared" si="42"/>
        <v>0</v>
      </c>
      <c r="AW47" s="70">
        <f t="shared" si="42"/>
        <v>0</v>
      </c>
      <c r="AX47" s="70">
        <f t="shared" si="42"/>
        <v>0</v>
      </c>
      <c r="AY47" s="70">
        <f t="shared" si="42"/>
        <v>0</v>
      </c>
      <c r="AZ47" s="70">
        <f t="shared" si="42"/>
        <v>0</v>
      </c>
      <c r="BA47" s="70">
        <f t="shared" si="42"/>
        <v>0</v>
      </c>
      <c r="BB47" s="70">
        <f t="shared" si="42"/>
        <v>0</v>
      </c>
      <c r="BC47" s="70">
        <f t="shared" si="42"/>
        <v>0</v>
      </c>
      <c r="BD47" s="70">
        <f t="shared" si="44"/>
        <v>0</v>
      </c>
    </row>
    <row r="48" spans="1:59" x14ac:dyDescent="0.25">
      <c r="B48" t="s">
        <v>192</v>
      </c>
      <c r="C48" s="67">
        <f t="shared" si="43"/>
        <v>1000000</v>
      </c>
      <c r="D48" s="70">
        <f t="shared" si="42"/>
        <v>0</v>
      </c>
      <c r="E48" s="70">
        <f t="shared" si="42"/>
        <v>0</v>
      </c>
      <c r="F48" s="70">
        <f t="shared" si="42"/>
        <v>0</v>
      </c>
      <c r="G48" s="70">
        <f t="shared" si="42"/>
        <v>0</v>
      </c>
      <c r="H48" s="70">
        <f t="shared" si="42"/>
        <v>0</v>
      </c>
      <c r="I48" s="70">
        <f t="shared" si="42"/>
        <v>0</v>
      </c>
      <c r="J48" s="70">
        <f t="shared" si="42"/>
        <v>0</v>
      </c>
      <c r="K48" s="70">
        <f t="shared" si="42"/>
        <v>0</v>
      </c>
      <c r="L48" s="70">
        <f t="shared" si="42"/>
        <v>0</v>
      </c>
      <c r="M48" s="70">
        <f t="shared" si="42"/>
        <v>0</v>
      </c>
      <c r="N48" s="70">
        <f t="shared" si="42"/>
        <v>0</v>
      </c>
      <c r="O48" s="70">
        <f t="shared" si="42"/>
        <v>0</v>
      </c>
      <c r="P48" s="70">
        <f t="shared" si="42"/>
        <v>0</v>
      </c>
      <c r="Q48" s="70">
        <f t="shared" si="42"/>
        <v>0</v>
      </c>
      <c r="R48" s="70">
        <f t="shared" si="42"/>
        <v>0</v>
      </c>
      <c r="S48" s="70">
        <f t="shared" si="42"/>
        <v>0</v>
      </c>
      <c r="T48" s="70">
        <f t="shared" si="42"/>
        <v>0</v>
      </c>
      <c r="U48" s="70">
        <f t="shared" si="42"/>
        <v>0</v>
      </c>
      <c r="V48" s="70">
        <f t="shared" si="42"/>
        <v>0</v>
      </c>
      <c r="W48" s="70">
        <f t="shared" si="42"/>
        <v>0</v>
      </c>
      <c r="X48" s="70">
        <f t="shared" si="42"/>
        <v>0</v>
      </c>
      <c r="Y48" s="70">
        <f t="shared" si="42"/>
        <v>0</v>
      </c>
      <c r="Z48" s="70">
        <f t="shared" si="42"/>
        <v>0</v>
      </c>
      <c r="AA48" s="70">
        <f t="shared" si="42"/>
        <v>0</v>
      </c>
      <c r="AB48" s="70">
        <f t="shared" si="42"/>
        <v>0</v>
      </c>
      <c r="AC48" s="70">
        <f t="shared" si="42"/>
        <v>0</v>
      </c>
      <c r="AD48" s="70">
        <f t="shared" si="42"/>
        <v>0</v>
      </c>
      <c r="AE48" s="70">
        <f t="shared" si="42"/>
        <v>0</v>
      </c>
      <c r="AF48" s="70">
        <f t="shared" si="42"/>
        <v>0</v>
      </c>
      <c r="AG48" s="70">
        <f t="shared" si="42"/>
        <v>0</v>
      </c>
      <c r="AH48" s="70">
        <f t="shared" si="42"/>
        <v>0</v>
      </c>
      <c r="AI48" s="70">
        <f t="shared" si="42"/>
        <v>0</v>
      </c>
      <c r="AJ48" s="70">
        <f t="shared" si="42"/>
        <v>0</v>
      </c>
      <c r="AK48" s="70">
        <f t="shared" si="42"/>
        <v>0</v>
      </c>
      <c r="AL48" s="70">
        <f t="shared" si="42"/>
        <v>0</v>
      </c>
      <c r="AM48" s="70">
        <f t="shared" si="42"/>
        <v>0</v>
      </c>
      <c r="AN48" s="70">
        <f t="shared" si="42"/>
        <v>0</v>
      </c>
      <c r="AO48" s="70">
        <f t="shared" si="42"/>
        <v>0</v>
      </c>
      <c r="AP48" s="70">
        <f t="shared" si="42"/>
        <v>0</v>
      </c>
      <c r="AQ48" s="70">
        <f t="shared" si="42"/>
        <v>0</v>
      </c>
      <c r="AR48" s="70">
        <f t="shared" si="42"/>
        <v>0</v>
      </c>
      <c r="AS48" s="70">
        <f t="shared" si="42"/>
        <v>0</v>
      </c>
      <c r="AT48" s="70">
        <f t="shared" si="42"/>
        <v>0</v>
      </c>
      <c r="AU48" s="70">
        <f t="shared" si="42"/>
        <v>0</v>
      </c>
      <c r="AV48" s="70">
        <f t="shared" si="42"/>
        <v>0</v>
      </c>
      <c r="AW48" s="70">
        <f t="shared" si="42"/>
        <v>0</v>
      </c>
      <c r="AX48" s="70">
        <f t="shared" si="42"/>
        <v>0</v>
      </c>
      <c r="AY48" s="70">
        <f t="shared" si="42"/>
        <v>0</v>
      </c>
      <c r="AZ48" s="70">
        <f t="shared" si="42"/>
        <v>0</v>
      </c>
      <c r="BA48" s="70">
        <f t="shared" si="42"/>
        <v>0</v>
      </c>
      <c r="BB48" s="70">
        <f t="shared" si="42"/>
        <v>0</v>
      </c>
      <c r="BC48" s="70">
        <f t="shared" si="42"/>
        <v>0</v>
      </c>
      <c r="BD48" s="70">
        <f t="shared" si="44"/>
        <v>0</v>
      </c>
    </row>
    <row r="49" spans="1:68" x14ac:dyDescent="0.25">
      <c r="C49" s="69"/>
    </row>
    <row r="50" spans="1:68" x14ac:dyDescent="0.25">
      <c r="A50" s="14" t="s">
        <v>196</v>
      </c>
      <c r="C50" s="69"/>
      <c r="D50" s="70">
        <f t="shared" ref="D50:BC50" si="45">SUM(D51:D54)</f>
        <v>0</v>
      </c>
      <c r="E50" s="70">
        <f t="shared" si="45"/>
        <v>0</v>
      </c>
      <c r="F50" s="70">
        <f t="shared" si="45"/>
        <v>0</v>
      </c>
      <c r="G50" s="70">
        <f t="shared" si="45"/>
        <v>0</v>
      </c>
      <c r="H50" s="70">
        <f t="shared" si="45"/>
        <v>0</v>
      </c>
      <c r="I50" s="70">
        <f t="shared" si="45"/>
        <v>0</v>
      </c>
      <c r="J50" s="70">
        <f t="shared" si="45"/>
        <v>0</v>
      </c>
      <c r="K50" s="70">
        <f t="shared" si="45"/>
        <v>0</v>
      </c>
      <c r="L50" s="70">
        <f t="shared" si="45"/>
        <v>0</v>
      </c>
      <c r="M50" s="70">
        <f t="shared" si="45"/>
        <v>0</v>
      </c>
      <c r="N50" s="70">
        <f t="shared" si="45"/>
        <v>0</v>
      </c>
      <c r="O50" s="70">
        <f t="shared" si="45"/>
        <v>0</v>
      </c>
      <c r="P50" s="70">
        <f t="shared" si="45"/>
        <v>100000</v>
      </c>
      <c r="Q50" s="70">
        <f t="shared" si="45"/>
        <v>0</v>
      </c>
      <c r="R50" s="70">
        <f t="shared" si="45"/>
        <v>100000</v>
      </c>
      <c r="S50" s="70">
        <f t="shared" si="45"/>
        <v>100000</v>
      </c>
      <c r="T50" s="70">
        <f t="shared" si="45"/>
        <v>100000</v>
      </c>
      <c r="U50" s="70">
        <f t="shared" si="45"/>
        <v>300000</v>
      </c>
      <c r="V50" s="70">
        <f t="shared" si="45"/>
        <v>100000</v>
      </c>
      <c r="W50" s="70">
        <f t="shared" si="45"/>
        <v>300000</v>
      </c>
      <c r="X50" s="70">
        <f t="shared" si="45"/>
        <v>100000</v>
      </c>
      <c r="Y50" s="70">
        <f t="shared" si="45"/>
        <v>300000</v>
      </c>
      <c r="Z50" s="70">
        <f t="shared" si="45"/>
        <v>100000</v>
      </c>
      <c r="AA50" s="70">
        <f t="shared" si="45"/>
        <v>800000</v>
      </c>
      <c r="AB50" s="70">
        <f t="shared" si="45"/>
        <v>1100000</v>
      </c>
      <c r="AC50" s="70">
        <f t="shared" si="45"/>
        <v>300000</v>
      </c>
      <c r="AD50" s="70">
        <f t="shared" si="45"/>
        <v>100000</v>
      </c>
      <c r="AE50" s="70">
        <f t="shared" si="45"/>
        <v>300000</v>
      </c>
      <c r="AF50" s="70">
        <f t="shared" si="45"/>
        <v>600000</v>
      </c>
      <c r="AG50" s="70">
        <f t="shared" si="45"/>
        <v>300000</v>
      </c>
      <c r="AH50" s="70">
        <f t="shared" si="45"/>
        <v>100000</v>
      </c>
      <c r="AI50" s="70">
        <f t="shared" si="45"/>
        <v>1800000</v>
      </c>
      <c r="AJ50" s="70">
        <f t="shared" si="45"/>
        <v>300000</v>
      </c>
      <c r="AK50" s="70">
        <f t="shared" si="45"/>
        <v>300000</v>
      </c>
      <c r="AL50" s="70">
        <f t="shared" si="45"/>
        <v>800000</v>
      </c>
      <c r="AM50" s="70">
        <f t="shared" si="45"/>
        <v>1300000</v>
      </c>
      <c r="AN50" s="70">
        <f t="shared" si="45"/>
        <v>800000</v>
      </c>
      <c r="AO50" s="70">
        <f t="shared" si="45"/>
        <v>300000</v>
      </c>
      <c r="AP50" s="70">
        <f t="shared" si="45"/>
        <v>800000</v>
      </c>
      <c r="AQ50" s="70">
        <f t="shared" si="45"/>
        <v>800000</v>
      </c>
      <c r="AR50" s="70">
        <f t="shared" si="45"/>
        <v>1800000</v>
      </c>
      <c r="AS50" s="70">
        <f t="shared" si="45"/>
        <v>800000</v>
      </c>
      <c r="AT50" s="70">
        <f t="shared" si="45"/>
        <v>800000</v>
      </c>
      <c r="AU50" s="70">
        <f t="shared" si="45"/>
        <v>800000</v>
      </c>
      <c r="AV50" s="70">
        <f t="shared" si="45"/>
        <v>800000</v>
      </c>
      <c r="AW50" s="70">
        <f t="shared" si="45"/>
        <v>800000</v>
      </c>
      <c r="AX50" s="70">
        <f t="shared" si="45"/>
        <v>1800000</v>
      </c>
      <c r="AY50" s="70">
        <f t="shared" si="45"/>
        <v>800000</v>
      </c>
      <c r="AZ50" s="70">
        <f t="shared" si="45"/>
        <v>800000</v>
      </c>
      <c r="BA50" s="70">
        <f t="shared" si="45"/>
        <v>1800000</v>
      </c>
      <c r="BB50" s="70">
        <f t="shared" si="45"/>
        <v>800000</v>
      </c>
      <c r="BC50" s="70">
        <f t="shared" si="45"/>
        <v>800000</v>
      </c>
      <c r="BD50" s="70">
        <f>SUM(BD51:BD54)</f>
        <v>1800000</v>
      </c>
    </row>
    <row r="51" spans="1:68" x14ac:dyDescent="0.25">
      <c r="B51" t="s">
        <v>189</v>
      </c>
      <c r="C51" s="67">
        <f>C39</f>
        <v>100000</v>
      </c>
      <c r="D51" s="70">
        <f>D45+D39</f>
        <v>0</v>
      </c>
      <c r="E51" s="70">
        <f t="shared" ref="E51:BD54" si="46">E45+E39</f>
        <v>0</v>
      </c>
      <c r="F51" s="70">
        <f t="shared" si="46"/>
        <v>0</v>
      </c>
      <c r="G51" s="70">
        <f t="shared" si="46"/>
        <v>0</v>
      </c>
      <c r="H51" s="70">
        <f t="shared" si="46"/>
        <v>0</v>
      </c>
      <c r="I51" s="70">
        <f t="shared" si="46"/>
        <v>0</v>
      </c>
      <c r="J51" s="70">
        <f t="shared" si="46"/>
        <v>0</v>
      </c>
      <c r="K51" s="70">
        <f t="shared" si="46"/>
        <v>0</v>
      </c>
      <c r="L51" s="70">
        <f t="shared" si="46"/>
        <v>0</v>
      </c>
      <c r="M51" s="70">
        <f t="shared" si="46"/>
        <v>0</v>
      </c>
      <c r="N51" s="70">
        <f t="shared" si="46"/>
        <v>0</v>
      </c>
      <c r="O51" s="70">
        <f t="shared" si="46"/>
        <v>0</v>
      </c>
      <c r="P51" s="70">
        <f t="shared" si="46"/>
        <v>100000</v>
      </c>
      <c r="Q51" s="70">
        <f t="shared" si="46"/>
        <v>0</v>
      </c>
      <c r="R51" s="70">
        <f t="shared" si="46"/>
        <v>100000</v>
      </c>
      <c r="S51" s="70">
        <f t="shared" si="46"/>
        <v>100000</v>
      </c>
      <c r="T51" s="70">
        <f t="shared" si="46"/>
        <v>100000</v>
      </c>
      <c r="U51" s="70">
        <f t="shared" si="46"/>
        <v>100000</v>
      </c>
      <c r="V51" s="70">
        <f t="shared" si="46"/>
        <v>100000</v>
      </c>
      <c r="W51" s="70">
        <f t="shared" si="46"/>
        <v>100000</v>
      </c>
      <c r="X51" s="70">
        <f t="shared" si="46"/>
        <v>100000</v>
      </c>
      <c r="Y51" s="70">
        <f t="shared" si="46"/>
        <v>100000</v>
      </c>
      <c r="Z51" s="70">
        <f t="shared" si="46"/>
        <v>100000</v>
      </c>
      <c r="AA51" s="70">
        <f t="shared" si="46"/>
        <v>100000</v>
      </c>
      <c r="AB51" s="70">
        <f t="shared" si="46"/>
        <v>100000</v>
      </c>
      <c r="AC51" s="70">
        <f t="shared" si="46"/>
        <v>100000</v>
      </c>
      <c r="AD51" s="70">
        <f t="shared" si="46"/>
        <v>100000</v>
      </c>
      <c r="AE51" s="70">
        <f t="shared" si="46"/>
        <v>100000</v>
      </c>
      <c r="AF51" s="70">
        <f t="shared" si="46"/>
        <v>100000</v>
      </c>
      <c r="AG51" s="70">
        <f t="shared" si="46"/>
        <v>100000</v>
      </c>
      <c r="AH51" s="70">
        <f t="shared" si="46"/>
        <v>100000</v>
      </c>
      <c r="AI51" s="70">
        <f t="shared" si="46"/>
        <v>100000</v>
      </c>
      <c r="AJ51" s="70">
        <f t="shared" si="46"/>
        <v>100000</v>
      </c>
      <c r="AK51" s="70">
        <f t="shared" si="46"/>
        <v>100000</v>
      </c>
      <c r="AL51" s="70">
        <f t="shared" si="46"/>
        <v>100000</v>
      </c>
      <c r="AM51" s="70">
        <f t="shared" si="46"/>
        <v>100000</v>
      </c>
      <c r="AN51" s="70">
        <f t="shared" si="46"/>
        <v>100000</v>
      </c>
      <c r="AO51" s="70">
        <f t="shared" si="46"/>
        <v>100000</v>
      </c>
      <c r="AP51" s="70">
        <f t="shared" si="46"/>
        <v>100000</v>
      </c>
      <c r="AQ51" s="70">
        <f t="shared" si="46"/>
        <v>100000</v>
      </c>
      <c r="AR51" s="70">
        <f t="shared" si="46"/>
        <v>100000</v>
      </c>
      <c r="AS51" s="70">
        <f t="shared" si="46"/>
        <v>100000</v>
      </c>
      <c r="AT51" s="70">
        <f t="shared" si="46"/>
        <v>100000</v>
      </c>
      <c r="AU51" s="70">
        <f t="shared" si="46"/>
        <v>100000</v>
      </c>
      <c r="AV51" s="70">
        <f t="shared" si="46"/>
        <v>100000</v>
      </c>
      <c r="AW51" s="70">
        <f t="shared" si="46"/>
        <v>100000</v>
      </c>
      <c r="AX51" s="70">
        <f t="shared" si="46"/>
        <v>100000</v>
      </c>
      <c r="AY51" s="70">
        <f t="shared" si="46"/>
        <v>100000</v>
      </c>
      <c r="AZ51" s="70">
        <f t="shared" si="46"/>
        <v>100000</v>
      </c>
      <c r="BA51" s="70">
        <f t="shared" si="46"/>
        <v>100000</v>
      </c>
      <c r="BB51" s="70">
        <f t="shared" si="46"/>
        <v>100000</v>
      </c>
      <c r="BC51" s="70">
        <f t="shared" si="46"/>
        <v>100000</v>
      </c>
      <c r="BD51" s="70">
        <f t="shared" si="46"/>
        <v>100000</v>
      </c>
    </row>
    <row r="52" spans="1:68" x14ac:dyDescent="0.25">
      <c r="B52" t="s">
        <v>190</v>
      </c>
      <c r="C52" s="67">
        <f t="shared" ref="C52:C54" si="47">C40</f>
        <v>200000</v>
      </c>
      <c r="D52" s="70">
        <f t="shared" ref="D52:S54" si="48">D46+D40</f>
        <v>0</v>
      </c>
      <c r="E52" s="70">
        <f t="shared" si="48"/>
        <v>0</v>
      </c>
      <c r="F52" s="70">
        <f t="shared" si="48"/>
        <v>0</v>
      </c>
      <c r="G52" s="70">
        <f t="shared" si="48"/>
        <v>0</v>
      </c>
      <c r="H52" s="70">
        <f t="shared" si="48"/>
        <v>0</v>
      </c>
      <c r="I52" s="70">
        <f t="shared" si="48"/>
        <v>0</v>
      </c>
      <c r="J52" s="70">
        <f t="shared" si="48"/>
        <v>0</v>
      </c>
      <c r="K52" s="70">
        <f t="shared" si="48"/>
        <v>0</v>
      </c>
      <c r="L52" s="70">
        <f t="shared" si="48"/>
        <v>0</v>
      </c>
      <c r="M52" s="70">
        <f t="shared" si="48"/>
        <v>0</v>
      </c>
      <c r="N52" s="70">
        <f t="shared" si="48"/>
        <v>0</v>
      </c>
      <c r="O52" s="70">
        <f t="shared" si="48"/>
        <v>0</v>
      </c>
      <c r="P52" s="70">
        <f t="shared" si="48"/>
        <v>0</v>
      </c>
      <c r="Q52" s="70">
        <f t="shared" si="48"/>
        <v>0</v>
      </c>
      <c r="R52" s="70">
        <f t="shared" si="48"/>
        <v>0</v>
      </c>
      <c r="S52" s="70">
        <f t="shared" si="48"/>
        <v>0</v>
      </c>
      <c r="T52" s="70">
        <f t="shared" si="46"/>
        <v>0</v>
      </c>
      <c r="U52" s="70">
        <f t="shared" si="46"/>
        <v>200000</v>
      </c>
      <c r="V52" s="70">
        <f t="shared" si="46"/>
        <v>0</v>
      </c>
      <c r="W52" s="70">
        <f t="shared" si="46"/>
        <v>200000</v>
      </c>
      <c r="X52" s="70">
        <f t="shared" si="46"/>
        <v>0</v>
      </c>
      <c r="Y52" s="70">
        <f t="shared" si="46"/>
        <v>200000</v>
      </c>
      <c r="Z52" s="70">
        <f t="shared" si="46"/>
        <v>0</v>
      </c>
      <c r="AA52" s="70">
        <f t="shared" si="46"/>
        <v>200000</v>
      </c>
      <c r="AB52" s="70">
        <f t="shared" si="46"/>
        <v>0</v>
      </c>
      <c r="AC52" s="70">
        <f t="shared" si="46"/>
        <v>200000</v>
      </c>
      <c r="AD52" s="70">
        <f t="shared" si="46"/>
        <v>0</v>
      </c>
      <c r="AE52" s="70">
        <f t="shared" si="46"/>
        <v>200000</v>
      </c>
      <c r="AF52" s="70">
        <f t="shared" si="46"/>
        <v>0</v>
      </c>
      <c r="AG52" s="70">
        <f t="shared" si="46"/>
        <v>200000</v>
      </c>
      <c r="AH52" s="70">
        <f t="shared" si="46"/>
        <v>0</v>
      </c>
      <c r="AI52" s="70">
        <f t="shared" si="46"/>
        <v>200000</v>
      </c>
      <c r="AJ52" s="70">
        <f t="shared" si="46"/>
        <v>200000</v>
      </c>
      <c r="AK52" s="70">
        <f t="shared" si="46"/>
        <v>200000</v>
      </c>
      <c r="AL52" s="70">
        <f t="shared" si="46"/>
        <v>200000</v>
      </c>
      <c r="AM52" s="70">
        <f t="shared" si="46"/>
        <v>200000</v>
      </c>
      <c r="AN52" s="70">
        <f t="shared" si="46"/>
        <v>200000</v>
      </c>
      <c r="AO52" s="70">
        <f t="shared" si="46"/>
        <v>200000</v>
      </c>
      <c r="AP52" s="70">
        <f t="shared" si="46"/>
        <v>200000</v>
      </c>
      <c r="AQ52" s="70">
        <f t="shared" si="46"/>
        <v>200000</v>
      </c>
      <c r="AR52" s="70">
        <f t="shared" si="46"/>
        <v>200000</v>
      </c>
      <c r="AS52" s="70">
        <f t="shared" si="46"/>
        <v>200000</v>
      </c>
      <c r="AT52" s="70">
        <f t="shared" si="46"/>
        <v>200000</v>
      </c>
      <c r="AU52" s="70">
        <f t="shared" si="46"/>
        <v>200000</v>
      </c>
      <c r="AV52" s="70">
        <f t="shared" si="46"/>
        <v>200000</v>
      </c>
      <c r="AW52" s="70">
        <f t="shared" si="46"/>
        <v>200000</v>
      </c>
      <c r="AX52" s="70">
        <f t="shared" si="46"/>
        <v>200000</v>
      </c>
      <c r="AY52" s="70">
        <f t="shared" si="46"/>
        <v>200000</v>
      </c>
      <c r="AZ52" s="70">
        <f t="shared" si="46"/>
        <v>200000</v>
      </c>
      <c r="BA52" s="70">
        <f t="shared" si="46"/>
        <v>200000</v>
      </c>
      <c r="BB52" s="70">
        <f t="shared" si="46"/>
        <v>200000</v>
      </c>
      <c r="BC52" s="70">
        <f t="shared" si="46"/>
        <v>200000</v>
      </c>
      <c r="BD52" s="70">
        <f t="shared" si="46"/>
        <v>200000</v>
      </c>
    </row>
    <row r="53" spans="1:68" x14ac:dyDescent="0.25">
      <c r="B53" t="s">
        <v>191</v>
      </c>
      <c r="C53" s="67">
        <f t="shared" si="47"/>
        <v>500000</v>
      </c>
      <c r="D53" s="70">
        <f t="shared" si="48"/>
        <v>0</v>
      </c>
      <c r="E53" s="70">
        <f t="shared" si="46"/>
        <v>0</v>
      </c>
      <c r="F53" s="70">
        <f t="shared" si="46"/>
        <v>0</v>
      </c>
      <c r="G53" s="70">
        <f t="shared" si="46"/>
        <v>0</v>
      </c>
      <c r="H53" s="70">
        <f t="shared" si="46"/>
        <v>0</v>
      </c>
      <c r="I53" s="70">
        <f t="shared" si="46"/>
        <v>0</v>
      </c>
      <c r="J53" s="70">
        <f t="shared" si="46"/>
        <v>0</v>
      </c>
      <c r="K53" s="70">
        <f t="shared" si="46"/>
        <v>0</v>
      </c>
      <c r="L53" s="70">
        <f t="shared" si="46"/>
        <v>0</v>
      </c>
      <c r="M53" s="70">
        <f t="shared" si="46"/>
        <v>0</v>
      </c>
      <c r="N53" s="70">
        <f t="shared" si="46"/>
        <v>0</v>
      </c>
      <c r="O53" s="70">
        <f t="shared" si="46"/>
        <v>0</v>
      </c>
      <c r="P53" s="70">
        <f t="shared" si="46"/>
        <v>0</v>
      </c>
      <c r="Q53" s="70">
        <f t="shared" si="46"/>
        <v>0</v>
      </c>
      <c r="R53" s="70">
        <f t="shared" si="46"/>
        <v>0</v>
      </c>
      <c r="S53" s="70">
        <f t="shared" si="46"/>
        <v>0</v>
      </c>
      <c r="T53" s="70">
        <f t="shared" si="46"/>
        <v>0</v>
      </c>
      <c r="U53" s="70">
        <f t="shared" si="46"/>
        <v>0</v>
      </c>
      <c r="V53" s="70">
        <f t="shared" si="46"/>
        <v>0</v>
      </c>
      <c r="W53" s="70">
        <f t="shared" si="46"/>
        <v>0</v>
      </c>
      <c r="X53" s="70">
        <f t="shared" si="46"/>
        <v>0</v>
      </c>
      <c r="Y53" s="70">
        <f t="shared" si="46"/>
        <v>0</v>
      </c>
      <c r="Z53" s="70">
        <f t="shared" si="46"/>
        <v>0</v>
      </c>
      <c r="AA53" s="70">
        <f t="shared" si="46"/>
        <v>500000</v>
      </c>
      <c r="AB53" s="70">
        <f t="shared" si="46"/>
        <v>0</v>
      </c>
      <c r="AC53" s="70">
        <f t="shared" si="46"/>
        <v>0</v>
      </c>
      <c r="AD53" s="70">
        <f t="shared" si="46"/>
        <v>0</v>
      </c>
      <c r="AE53" s="70">
        <f t="shared" si="46"/>
        <v>0</v>
      </c>
      <c r="AF53" s="70">
        <f t="shared" si="46"/>
        <v>500000</v>
      </c>
      <c r="AG53" s="70">
        <f t="shared" si="46"/>
        <v>0</v>
      </c>
      <c r="AH53" s="70">
        <f t="shared" si="46"/>
        <v>0</v>
      </c>
      <c r="AI53" s="70">
        <f t="shared" si="46"/>
        <v>500000</v>
      </c>
      <c r="AJ53" s="70">
        <f t="shared" si="46"/>
        <v>0</v>
      </c>
      <c r="AK53" s="70">
        <f t="shared" si="46"/>
        <v>0</v>
      </c>
      <c r="AL53" s="70">
        <f t="shared" si="46"/>
        <v>500000</v>
      </c>
      <c r="AM53" s="70">
        <f t="shared" si="46"/>
        <v>0</v>
      </c>
      <c r="AN53" s="70">
        <f t="shared" si="46"/>
        <v>500000</v>
      </c>
      <c r="AO53" s="70">
        <f t="shared" si="46"/>
        <v>0</v>
      </c>
      <c r="AP53" s="70">
        <f t="shared" si="46"/>
        <v>500000</v>
      </c>
      <c r="AQ53" s="70">
        <f t="shared" si="46"/>
        <v>500000</v>
      </c>
      <c r="AR53" s="70">
        <f t="shared" si="46"/>
        <v>500000</v>
      </c>
      <c r="AS53" s="70">
        <f t="shared" si="46"/>
        <v>500000</v>
      </c>
      <c r="AT53" s="70">
        <f t="shared" si="46"/>
        <v>500000</v>
      </c>
      <c r="AU53" s="70">
        <f t="shared" si="46"/>
        <v>500000</v>
      </c>
      <c r="AV53" s="70">
        <f t="shared" si="46"/>
        <v>500000</v>
      </c>
      <c r="AW53" s="70">
        <f t="shared" si="46"/>
        <v>500000</v>
      </c>
      <c r="AX53" s="70">
        <f t="shared" si="46"/>
        <v>500000</v>
      </c>
      <c r="AY53" s="70">
        <f t="shared" si="46"/>
        <v>500000</v>
      </c>
      <c r="AZ53" s="70">
        <f t="shared" si="46"/>
        <v>500000</v>
      </c>
      <c r="BA53" s="70">
        <f t="shared" si="46"/>
        <v>500000</v>
      </c>
      <c r="BB53" s="70">
        <f t="shared" si="46"/>
        <v>500000</v>
      </c>
      <c r="BC53" s="70">
        <f t="shared" si="46"/>
        <v>500000</v>
      </c>
      <c r="BD53" s="70">
        <f t="shared" si="46"/>
        <v>500000</v>
      </c>
    </row>
    <row r="54" spans="1:68" x14ac:dyDescent="0.25">
      <c r="B54" t="s">
        <v>192</v>
      </c>
      <c r="C54" s="67">
        <f t="shared" si="47"/>
        <v>1000000</v>
      </c>
      <c r="D54" s="70">
        <f t="shared" si="48"/>
        <v>0</v>
      </c>
      <c r="E54" s="70">
        <f t="shared" si="46"/>
        <v>0</v>
      </c>
      <c r="F54" s="70">
        <f t="shared" si="46"/>
        <v>0</v>
      </c>
      <c r="G54" s="70">
        <f t="shared" si="46"/>
        <v>0</v>
      </c>
      <c r="H54" s="70">
        <f t="shared" si="46"/>
        <v>0</v>
      </c>
      <c r="I54" s="70">
        <f t="shared" si="46"/>
        <v>0</v>
      </c>
      <c r="J54" s="70">
        <f t="shared" si="46"/>
        <v>0</v>
      </c>
      <c r="K54" s="70">
        <f t="shared" si="46"/>
        <v>0</v>
      </c>
      <c r="L54" s="70">
        <f t="shared" si="46"/>
        <v>0</v>
      </c>
      <c r="M54" s="70">
        <f t="shared" si="46"/>
        <v>0</v>
      </c>
      <c r="N54" s="70">
        <f t="shared" si="46"/>
        <v>0</v>
      </c>
      <c r="O54" s="70">
        <f t="shared" si="46"/>
        <v>0</v>
      </c>
      <c r="P54" s="70">
        <f t="shared" si="46"/>
        <v>0</v>
      </c>
      <c r="Q54" s="70">
        <f t="shared" si="46"/>
        <v>0</v>
      </c>
      <c r="R54" s="70">
        <f t="shared" si="46"/>
        <v>0</v>
      </c>
      <c r="S54" s="70">
        <f t="shared" si="46"/>
        <v>0</v>
      </c>
      <c r="T54" s="70">
        <f t="shared" si="46"/>
        <v>0</v>
      </c>
      <c r="U54" s="70">
        <f t="shared" si="46"/>
        <v>0</v>
      </c>
      <c r="V54" s="70">
        <f t="shared" si="46"/>
        <v>0</v>
      </c>
      <c r="W54" s="70">
        <f t="shared" si="46"/>
        <v>0</v>
      </c>
      <c r="X54" s="70">
        <f t="shared" si="46"/>
        <v>0</v>
      </c>
      <c r="Y54" s="70">
        <f t="shared" si="46"/>
        <v>0</v>
      </c>
      <c r="Z54" s="70">
        <f t="shared" si="46"/>
        <v>0</v>
      </c>
      <c r="AA54" s="70">
        <f t="shared" si="46"/>
        <v>0</v>
      </c>
      <c r="AB54" s="70">
        <f t="shared" si="46"/>
        <v>1000000</v>
      </c>
      <c r="AC54" s="70">
        <f t="shared" si="46"/>
        <v>0</v>
      </c>
      <c r="AD54" s="70">
        <f t="shared" si="46"/>
        <v>0</v>
      </c>
      <c r="AE54" s="70">
        <f t="shared" si="46"/>
        <v>0</v>
      </c>
      <c r="AF54" s="70">
        <f t="shared" si="46"/>
        <v>0</v>
      </c>
      <c r="AG54" s="70">
        <f t="shared" si="46"/>
        <v>0</v>
      </c>
      <c r="AH54" s="70">
        <f t="shared" si="46"/>
        <v>0</v>
      </c>
      <c r="AI54" s="70">
        <f t="shared" si="46"/>
        <v>1000000</v>
      </c>
      <c r="AJ54" s="70">
        <f t="shared" si="46"/>
        <v>0</v>
      </c>
      <c r="AK54" s="70">
        <f t="shared" si="46"/>
        <v>0</v>
      </c>
      <c r="AL54" s="70">
        <f t="shared" si="46"/>
        <v>0</v>
      </c>
      <c r="AM54" s="70">
        <f t="shared" si="46"/>
        <v>1000000</v>
      </c>
      <c r="AN54" s="70">
        <f t="shared" si="46"/>
        <v>0</v>
      </c>
      <c r="AO54" s="70">
        <f t="shared" si="46"/>
        <v>0</v>
      </c>
      <c r="AP54" s="70">
        <f t="shared" si="46"/>
        <v>0</v>
      </c>
      <c r="AQ54" s="70">
        <f t="shared" si="46"/>
        <v>0</v>
      </c>
      <c r="AR54" s="70">
        <f t="shared" si="46"/>
        <v>1000000</v>
      </c>
      <c r="AS54" s="70">
        <f t="shared" si="46"/>
        <v>0</v>
      </c>
      <c r="AT54" s="70">
        <f t="shared" si="46"/>
        <v>0</v>
      </c>
      <c r="AU54" s="70">
        <f t="shared" si="46"/>
        <v>0</v>
      </c>
      <c r="AV54" s="70">
        <f t="shared" si="46"/>
        <v>0</v>
      </c>
      <c r="AW54" s="70">
        <f t="shared" si="46"/>
        <v>0</v>
      </c>
      <c r="AX54" s="70">
        <f t="shared" si="46"/>
        <v>1000000</v>
      </c>
      <c r="AY54" s="70">
        <f t="shared" si="46"/>
        <v>0</v>
      </c>
      <c r="AZ54" s="70">
        <f t="shared" si="46"/>
        <v>0</v>
      </c>
      <c r="BA54" s="70">
        <f t="shared" si="46"/>
        <v>1000000</v>
      </c>
      <c r="BB54" s="70">
        <f t="shared" si="46"/>
        <v>0</v>
      </c>
      <c r="BC54" s="70">
        <f t="shared" si="46"/>
        <v>0</v>
      </c>
      <c r="BD54" s="70">
        <f t="shared" si="46"/>
        <v>1000000</v>
      </c>
    </row>
    <row r="56" spans="1:68" x14ac:dyDescent="0.25">
      <c r="A56" s="14" t="s">
        <v>177</v>
      </c>
      <c r="D56" s="11">
        <f t="shared" ref="D56:BC56" si="49">SUM(D57:D60)</f>
        <v>0</v>
      </c>
      <c r="E56" s="11">
        <f t="shared" si="49"/>
        <v>0</v>
      </c>
      <c r="F56" s="11">
        <f t="shared" si="49"/>
        <v>0</v>
      </c>
      <c r="G56" s="11">
        <f t="shared" si="49"/>
        <v>0</v>
      </c>
      <c r="H56" s="11">
        <f t="shared" si="49"/>
        <v>0</v>
      </c>
      <c r="I56" s="11">
        <f t="shared" si="49"/>
        <v>0</v>
      </c>
      <c r="J56" s="11">
        <f t="shared" si="49"/>
        <v>0</v>
      </c>
      <c r="K56" s="11">
        <f t="shared" si="49"/>
        <v>0</v>
      </c>
      <c r="L56" s="11">
        <f t="shared" si="49"/>
        <v>0</v>
      </c>
      <c r="M56" s="11">
        <f t="shared" si="49"/>
        <v>0</v>
      </c>
      <c r="N56" s="11">
        <f t="shared" si="49"/>
        <v>0</v>
      </c>
      <c r="O56" s="11">
        <f t="shared" si="49"/>
        <v>0</v>
      </c>
      <c r="P56" s="11">
        <f t="shared" si="49"/>
        <v>0</v>
      </c>
      <c r="Q56" s="11">
        <f t="shared" si="49"/>
        <v>0</v>
      </c>
      <c r="R56" s="11">
        <f t="shared" si="49"/>
        <v>0</v>
      </c>
      <c r="S56" s="11">
        <f t="shared" si="49"/>
        <v>0</v>
      </c>
      <c r="T56" s="11">
        <f t="shared" si="49"/>
        <v>0</v>
      </c>
      <c r="U56" s="11">
        <f t="shared" si="49"/>
        <v>0</v>
      </c>
      <c r="V56" s="11">
        <f t="shared" si="49"/>
        <v>0</v>
      </c>
      <c r="W56" s="11">
        <f t="shared" si="49"/>
        <v>0</v>
      </c>
      <c r="X56" s="11">
        <f t="shared" si="49"/>
        <v>0</v>
      </c>
      <c r="Y56" s="11">
        <f t="shared" si="49"/>
        <v>0</v>
      </c>
      <c r="Z56" s="11">
        <f t="shared" si="49"/>
        <v>0</v>
      </c>
      <c r="AA56" s="11">
        <f t="shared" si="49"/>
        <v>0</v>
      </c>
      <c r="AB56" s="11">
        <f t="shared" si="49"/>
        <v>0</v>
      </c>
      <c r="AC56" s="11">
        <f t="shared" si="49"/>
        <v>0</v>
      </c>
      <c r="AD56" s="11">
        <f t="shared" si="49"/>
        <v>0</v>
      </c>
      <c r="AE56" s="11">
        <f t="shared" si="49"/>
        <v>0</v>
      </c>
      <c r="AF56" s="11">
        <f t="shared" si="49"/>
        <v>0</v>
      </c>
      <c r="AG56" s="11">
        <f t="shared" si="49"/>
        <v>0</v>
      </c>
      <c r="AH56" s="11">
        <f t="shared" si="49"/>
        <v>0</v>
      </c>
      <c r="AI56" s="11">
        <f t="shared" si="49"/>
        <v>0</v>
      </c>
      <c r="AJ56" s="11">
        <f t="shared" si="49"/>
        <v>0</v>
      </c>
      <c r="AK56" s="11">
        <f t="shared" si="49"/>
        <v>0</v>
      </c>
      <c r="AL56" s="11">
        <f t="shared" si="49"/>
        <v>0</v>
      </c>
      <c r="AM56" s="11">
        <f t="shared" si="49"/>
        <v>0</v>
      </c>
      <c r="AN56" s="11">
        <f t="shared" si="49"/>
        <v>0</v>
      </c>
      <c r="AO56" s="11">
        <f t="shared" si="49"/>
        <v>0</v>
      </c>
      <c r="AP56" s="11">
        <f t="shared" si="49"/>
        <v>0</v>
      </c>
      <c r="AQ56" s="11">
        <f t="shared" si="49"/>
        <v>0</v>
      </c>
      <c r="AR56" s="11">
        <f t="shared" si="49"/>
        <v>0</v>
      </c>
      <c r="AS56" s="11">
        <f t="shared" si="49"/>
        <v>0</v>
      </c>
      <c r="AT56" s="11">
        <f t="shared" si="49"/>
        <v>0</v>
      </c>
      <c r="AU56" s="11">
        <f t="shared" si="49"/>
        <v>0</v>
      </c>
      <c r="AV56" s="11">
        <f t="shared" si="49"/>
        <v>0</v>
      </c>
      <c r="AW56" s="11">
        <f t="shared" si="49"/>
        <v>0</v>
      </c>
      <c r="AX56" s="11">
        <f t="shared" si="49"/>
        <v>0</v>
      </c>
      <c r="AY56" s="11">
        <f t="shared" si="49"/>
        <v>0</v>
      </c>
      <c r="AZ56" s="11">
        <f t="shared" si="49"/>
        <v>0</v>
      </c>
      <c r="BA56" s="11">
        <f t="shared" si="49"/>
        <v>0</v>
      </c>
      <c r="BB56" s="11">
        <f t="shared" si="49"/>
        <v>0</v>
      </c>
      <c r="BC56" s="11">
        <f t="shared" si="49"/>
        <v>0</v>
      </c>
      <c r="BD56" s="11">
        <f>SUM(BD57:BD60)</f>
        <v>0</v>
      </c>
    </row>
    <row r="57" spans="1:68" x14ac:dyDescent="0.25">
      <c r="B57" t="s">
        <v>189</v>
      </c>
      <c r="C57" s="64">
        <f>C7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f>D7-P15</f>
        <v>0</v>
      </c>
      <c r="Q57" s="11">
        <f t="shared" ref="Q57:AA60" si="50">E7-Q15</f>
        <v>0</v>
      </c>
      <c r="R57" s="11">
        <f t="shared" si="50"/>
        <v>0</v>
      </c>
      <c r="S57" s="11">
        <f t="shared" si="50"/>
        <v>0</v>
      </c>
      <c r="T57" s="11">
        <f t="shared" si="50"/>
        <v>0</v>
      </c>
      <c r="U57" s="11">
        <f t="shared" si="50"/>
        <v>0</v>
      </c>
      <c r="V57" s="11">
        <f t="shared" si="50"/>
        <v>0</v>
      </c>
      <c r="W57" s="11">
        <f t="shared" si="50"/>
        <v>0</v>
      </c>
      <c r="X57" s="11">
        <f t="shared" si="50"/>
        <v>0</v>
      </c>
      <c r="Y57" s="11">
        <f t="shared" si="50"/>
        <v>0</v>
      </c>
      <c r="Z57" s="11">
        <f t="shared" si="50"/>
        <v>0</v>
      </c>
      <c r="AA57" s="11">
        <f t="shared" si="50"/>
        <v>0</v>
      </c>
      <c r="AB57" s="11">
        <f>P15-AB15</f>
        <v>0</v>
      </c>
      <c r="AC57" s="11">
        <f t="shared" ref="AC57:AN60" si="51">Q15-AC15</f>
        <v>0</v>
      </c>
      <c r="AD57" s="11">
        <f t="shared" si="51"/>
        <v>0</v>
      </c>
      <c r="AE57" s="11">
        <f t="shared" si="51"/>
        <v>0</v>
      </c>
      <c r="AF57" s="11">
        <f t="shared" si="51"/>
        <v>0</v>
      </c>
      <c r="AG57" s="11">
        <f t="shared" si="51"/>
        <v>0</v>
      </c>
      <c r="AH57" s="11">
        <f t="shared" si="51"/>
        <v>0</v>
      </c>
      <c r="AI57" s="11">
        <f t="shared" si="51"/>
        <v>0</v>
      </c>
      <c r="AJ57" s="11">
        <f t="shared" si="51"/>
        <v>0</v>
      </c>
      <c r="AK57" s="11">
        <f t="shared" si="51"/>
        <v>0</v>
      </c>
      <c r="AL57" s="11">
        <f t="shared" si="51"/>
        <v>0</v>
      </c>
      <c r="AM57" s="11">
        <f t="shared" si="51"/>
        <v>0</v>
      </c>
      <c r="AN57" s="11">
        <f>AB15-AN15</f>
        <v>0</v>
      </c>
      <c r="AO57" s="11">
        <f t="shared" ref="AO57:BD60" si="52">AC15-AO15</f>
        <v>0</v>
      </c>
      <c r="AP57" s="11">
        <f t="shared" si="52"/>
        <v>0</v>
      </c>
      <c r="AQ57" s="11">
        <f t="shared" si="52"/>
        <v>0</v>
      </c>
      <c r="AR57" s="11">
        <f t="shared" si="52"/>
        <v>0</v>
      </c>
      <c r="AS57" s="11">
        <f t="shared" si="52"/>
        <v>0</v>
      </c>
      <c r="AT57" s="11">
        <f t="shared" si="52"/>
        <v>0</v>
      </c>
      <c r="AU57" s="11">
        <f t="shared" si="52"/>
        <v>0</v>
      </c>
      <c r="AV57" s="11">
        <f t="shared" si="52"/>
        <v>0</v>
      </c>
      <c r="AW57" s="11">
        <f t="shared" si="52"/>
        <v>0</v>
      </c>
      <c r="AX57" s="11">
        <f t="shared" si="52"/>
        <v>0</v>
      </c>
      <c r="AY57" s="11">
        <f t="shared" si="52"/>
        <v>0</v>
      </c>
      <c r="AZ57" s="11">
        <f t="shared" si="52"/>
        <v>0</v>
      </c>
      <c r="BA57" s="11">
        <f t="shared" si="52"/>
        <v>0</v>
      </c>
      <c r="BB57" s="11">
        <f t="shared" si="52"/>
        <v>0</v>
      </c>
      <c r="BC57" s="11">
        <f t="shared" si="52"/>
        <v>0</v>
      </c>
      <c r="BD57" s="11">
        <f t="shared" si="52"/>
        <v>0</v>
      </c>
    </row>
    <row r="58" spans="1:68" x14ac:dyDescent="0.25">
      <c r="B58" t="s">
        <v>190</v>
      </c>
      <c r="C58" s="64">
        <f t="shared" ref="C58:C60" si="53">C8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f t="shared" ref="P58:P60" si="54">D8-P16</f>
        <v>0</v>
      </c>
      <c r="Q58" s="11">
        <f t="shared" si="50"/>
        <v>0</v>
      </c>
      <c r="R58" s="11">
        <f t="shared" si="50"/>
        <v>0</v>
      </c>
      <c r="S58" s="11">
        <f t="shared" si="50"/>
        <v>0</v>
      </c>
      <c r="T58" s="11">
        <f t="shared" si="50"/>
        <v>0</v>
      </c>
      <c r="U58" s="11">
        <f t="shared" si="50"/>
        <v>0</v>
      </c>
      <c r="V58" s="11">
        <f t="shared" si="50"/>
        <v>0</v>
      </c>
      <c r="W58" s="11">
        <f t="shared" si="50"/>
        <v>0</v>
      </c>
      <c r="X58" s="11">
        <f t="shared" si="50"/>
        <v>0</v>
      </c>
      <c r="Y58" s="11">
        <f t="shared" si="50"/>
        <v>0</v>
      </c>
      <c r="Z58" s="11">
        <f t="shared" si="50"/>
        <v>0</v>
      </c>
      <c r="AA58" s="11">
        <f t="shared" si="50"/>
        <v>0</v>
      </c>
      <c r="AB58" s="11">
        <f t="shared" ref="AB58:AB60" si="55">P16-AB16</f>
        <v>0</v>
      </c>
      <c r="AC58" s="11">
        <f t="shared" si="51"/>
        <v>0</v>
      </c>
      <c r="AD58" s="11">
        <f t="shared" si="51"/>
        <v>0</v>
      </c>
      <c r="AE58" s="11">
        <f t="shared" si="51"/>
        <v>0</v>
      </c>
      <c r="AF58" s="11">
        <f t="shared" si="51"/>
        <v>0</v>
      </c>
      <c r="AG58" s="11">
        <f t="shared" si="51"/>
        <v>0</v>
      </c>
      <c r="AH58" s="11">
        <f t="shared" si="51"/>
        <v>0</v>
      </c>
      <c r="AI58" s="11">
        <f t="shared" si="51"/>
        <v>0</v>
      </c>
      <c r="AJ58" s="11">
        <f t="shared" si="51"/>
        <v>0</v>
      </c>
      <c r="AK58" s="11">
        <f t="shared" si="51"/>
        <v>0</v>
      </c>
      <c r="AL58" s="11">
        <f t="shared" si="51"/>
        <v>0</v>
      </c>
      <c r="AM58" s="11">
        <f t="shared" si="51"/>
        <v>0</v>
      </c>
      <c r="AN58" s="11">
        <f t="shared" si="51"/>
        <v>0</v>
      </c>
      <c r="AO58" s="11">
        <f t="shared" si="52"/>
        <v>0</v>
      </c>
      <c r="AP58" s="11">
        <f t="shared" si="52"/>
        <v>0</v>
      </c>
      <c r="AQ58" s="11">
        <f t="shared" si="52"/>
        <v>0</v>
      </c>
      <c r="AR58" s="11">
        <f t="shared" si="52"/>
        <v>0</v>
      </c>
      <c r="AS58" s="11">
        <f t="shared" si="52"/>
        <v>0</v>
      </c>
      <c r="AT58" s="11">
        <f t="shared" si="52"/>
        <v>0</v>
      </c>
      <c r="AU58" s="11">
        <f t="shared" si="52"/>
        <v>0</v>
      </c>
      <c r="AV58" s="11">
        <f t="shared" si="52"/>
        <v>0</v>
      </c>
      <c r="AW58" s="11">
        <f t="shared" si="52"/>
        <v>0</v>
      </c>
      <c r="AX58" s="11">
        <f t="shared" si="52"/>
        <v>0</v>
      </c>
      <c r="AY58" s="11">
        <f t="shared" si="52"/>
        <v>0</v>
      </c>
      <c r="AZ58" s="11">
        <f t="shared" si="52"/>
        <v>0</v>
      </c>
      <c r="BA58" s="11">
        <f t="shared" si="52"/>
        <v>0</v>
      </c>
      <c r="BB58" s="11">
        <f t="shared" si="52"/>
        <v>0</v>
      </c>
      <c r="BC58" s="11">
        <f t="shared" si="52"/>
        <v>0</v>
      </c>
      <c r="BD58" s="11">
        <f t="shared" si="52"/>
        <v>0</v>
      </c>
    </row>
    <row r="59" spans="1:68" x14ac:dyDescent="0.25">
      <c r="B59" t="s">
        <v>191</v>
      </c>
      <c r="C59" s="64">
        <f t="shared" si="53"/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f t="shared" si="54"/>
        <v>0</v>
      </c>
      <c r="Q59" s="11">
        <f t="shared" si="50"/>
        <v>0</v>
      </c>
      <c r="R59" s="11">
        <f t="shared" si="50"/>
        <v>0</v>
      </c>
      <c r="S59" s="11">
        <f t="shared" si="50"/>
        <v>0</v>
      </c>
      <c r="T59" s="11">
        <f t="shared" si="50"/>
        <v>0</v>
      </c>
      <c r="U59" s="11">
        <f t="shared" si="50"/>
        <v>0</v>
      </c>
      <c r="V59" s="11">
        <f t="shared" si="50"/>
        <v>0</v>
      </c>
      <c r="W59" s="11">
        <f t="shared" si="50"/>
        <v>0</v>
      </c>
      <c r="X59" s="11">
        <f t="shared" si="50"/>
        <v>0</v>
      </c>
      <c r="Y59" s="11">
        <f t="shared" si="50"/>
        <v>0</v>
      </c>
      <c r="Z59" s="11">
        <f t="shared" si="50"/>
        <v>0</v>
      </c>
      <c r="AA59" s="11">
        <f t="shared" si="50"/>
        <v>0</v>
      </c>
      <c r="AB59" s="11">
        <f t="shared" si="55"/>
        <v>0</v>
      </c>
      <c r="AC59" s="11">
        <f t="shared" si="51"/>
        <v>0</v>
      </c>
      <c r="AD59" s="11">
        <f t="shared" si="51"/>
        <v>0</v>
      </c>
      <c r="AE59" s="11">
        <f t="shared" si="51"/>
        <v>0</v>
      </c>
      <c r="AF59" s="11">
        <f t="shared" si="51"/>
        <v>0</v>
      </c>
      <c r="AG59" s="11">
        <f t="shared" si="51"/>
        <v>0</v>
      </c>
      <c r="AH59" s="11">
        <f t="shared" si="51"/>
        <v>0</v>
      </c>
      <c r="AI59" s="11">
        <f t="shared" si="51"/>
        <v>0</v>
      </c>
      <c r="AJ59" s="11">
        <f t="shared" si="51"/>
        <v>0</v>
      </c>
      <c r="AK59" s="11">
        <f t="shared" si="51"/>
        <v>0</v>
      </c>
      <c r="AL59" s="11">
        <f t="shared" si="51"/>
        <v>0</v>
      </c>
      <c r="AM59" s="11">
        <f t="shared" si="51"/>
        <v>0</v>
      </c>
      <c r="AN59" s="11">
        <f t="shared" si="51"/>
        <v>0</v>
      </c>
      <c r="AO59" s="11">
        <f t="shared" si="52"/>
        <v>0</v>
      </c>
      <c r="AP59" s="11">
        <f t="shared" si="52"/>
        <v>0</v>
      </c>
      <c r="AQ59" s="11">
        <f t="shared" si="52"/>
        <v>0</v>
      </c>
      <c r="AR59" s="11">
        <f t="shared" si="52"/>
        <v>0</v>
      </c>
      <c r="AS59" s="11">
        <f t="shared" si="52"/>
        <v>0</v>
      </c>
      <c r="AT59" s="11">
        <f t="shared" si="52"/>
        <v>0</v>
      </c>
      <c r="AU59" s="11">
        <f t="shared" si="52"/>
        <v>0</v>
      </c>
      <c r="AV59" s="11">
        <f t="shared" si="52"/>
        <v>0</v>
      </c>
      <c r="AW59" s="11">
        <f t="shared" si="52"/>
        <v>0</v>
      </c>
      <c r="AX59" s="11">
        <f t="shared" si="52"/>
        <v>0</v>
      </c>
      <c r="AY59" s="11">
        <f t="shared" si="52"/>
        <v>0</v>
      </c>
      <c r="AZ59" s="11">
        <f t="shared" si="52"/>
        <v>0</v>
      </c>
      <c r="BA59" s="11">
        <f t="shared" si="52"/>
        <v>0</v>
      </c>
      <c r="BB59" s="11">
        <f t="shared" si="52"/>
        <v>0</v>
      </c>
      <c r="BC59" s="11">
        <f t="shared" si="52"/>
        <v>0</v>
      </c>
      <c r="BD59" s="11">
        <f t="shared" si="52"/>
        <v>0</v>
      </c>
    </row>
    <row r="60" spans="1:68" x14ac:dyDescent="0.25">
      <c r="B60" t="s">
        <v>192</v>
      </c>
      <c r="C60" s="64">
        <f t="shared" si="53"/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f t="shared" si="54"/>
        <v>0</v>
      </c>
      <c r="Q60" s="11">
        <f t="shared" si="50"/>
        <v>0</v>
      </c>
      <c r="R60" s="11">
        <f t="shared" si="50"/>
        <v>0</v>
      </c>
      <c r="S60" s="11">
        <f t="shared" si="50"/>
        <v>0</v>
      </c>
      <c r="T60" s="11">
        <f t="shared" si="50"/>
        <v>0</v>
      </c>
      <c r="U60" s="11">
        <f t="shared" si="50"/>
        <v>0</v>
      </c>
      <c r="V60" s="11">
        <f t="shared" si="50"/>
        <v>0</v>
      </c>
      <c r="W60" s="11">
        <f t="shared" si="50"/>
        <v>0</v>
      </c>
      <c r="X60" s="11">
        <f t="shared" si="50"/>
        <v>0</v>
      </c>
      <c r="Y60" s="11">
        <f t="shared" si="50"/>
        <v>0</v>
      </c>
      <c r="Z60" s="11">
        <f t="shared" si="50"/>
        <v>0</v>
      </c>
      <c r="AA60" s="11">
        <f t="shared" si="50"/>
        <v>0</v>
      </c>
      <c r="AB60" s="11">
        <f t="shared" si="55"/>
        <v>0</v>
      </c>
      <c r="AC60" s="11">
        <f t="shared" si="51"/>
        <v>0</v>
      </c>
      <c r="AD60" s="11">
        <f t="shared" si="51"/>
        <v>0</v>
      </c>
      <c r="AE60" s="11">
        <f t="shared" si="51"/>
        <v>0</v>
      </c>
      <c r="AF60" s="11">
        <f t="shared" si="51"/>
        <v>0</v>
      </c>
      <c r="AG60" s="11">
        <f t="shared" si="51"/>
        <v>0</v>
      </c>
      <c r="AH60" s="11">
        <f t="shared" si="51"/>
        <v>0</v>
      </c>
      <c r="AI60" s="11">
        <f t="shared" si="51"/>
        <v>0</v>
      </c>
      <c r="AJ60" s="11">
        <f t="shared" si="51"/>
        <v>0</v>
      </c>
      <c r="AK60" s="11">
        <f t="shared" si="51"/>
        <v>0</v>
      </c>
      <c r="AL60" s="11">
        <f t="shared" si="51"/>
        <v>0</v>
      </c>
      <c r="AM60" s="11">
        <f t="shared" si="51"/>
        <v>0</v>
      </c>
      <c r="AN60" s="11">
        <f t="shared" si="51"/>
        <v>0</v>
      </c>
      <c r="AO60" s="11">
        <f t="shared" si="52"/>
        <v>0</v>
      </c>
      <c r="AP60" s="11">
        <f t="shared" si="52"/>
        <v>0</v>
      </c>
      <c r="AQ60" s="11">
        <f t="shared" si="52"/>
        <v>0</v>
      </c>
      <c r="AR60" s="11">
        <f t="shared" si="52"/>
        <v>0</v>
      </c>
      <c r="AS60" s="11">
        <f t="shared" si="52"/>
        <v>0</v>
      </c>
      <c r="AT60" s="11">
        <f t="shared" si="52"/>
        <v>0</v>
      </c>
      <c r="AU60" s="11">
        <f t="shared" si="52"/>
        <v>0</v>
      </c>
      <c r="AV60" s="11">
        <f t="shared" si="52"/>
        <v>0</v>
      </c>
      <c r="AW60" s="11">
        <f t="shared" si="52"/>
        <v>0</v>
      </c>
      <c r="AX60" s="11">
        <f t="shared" si="52"/>
        <v>0</v>
      </c>
      <c r="AY60" s="11">
        <f t="shared" si="52"/>
        <v>0</v>
      </c>
      <c r="AZ60" s="11">
        <f t="shared" si="52"/>
        <v>0</v>
      </c>
      <c r="BA60" s="11">
        <f t="shared" si="52"/>
        <v>0</v>
      </c>
      <c r="BB60" s="11">
        <f t="shared" si="52"/>
        <v>0</v>
      </c>
      <c r="BC60" s="11">
        <f t="shared" si="52"/>
        <v>0</v>
      </c>
      <c r="BD60" s="11">
        <f t="shared" si="52"/>
        <v>0</v>
      </c>
    </row>
    <row r="61" spans="1:6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68" x14ac:dyDescent="0.25">
      <c r="A62" s="14" t="s">
        <v>178</v>
      </c>
      <c r="D62" s="11">
        <f t="shared" ref="D62:BC62" si="56">SUM(D63:D66)</f>
        <v>0</v>
      </c>
      <c r="E62" s="11">
        <f t="shared" si="56"/>
        <v>0</v>
      </c>
      <c r="F62" s="11">
        <f t="shared" si="56"/>
        <v>0</v>
      </c>
      <c r="G62" s="11">
        <f t="shared" si="56"/>
        <v>0</v>
      </c>
      <c r="H62" s="11">
        <f t="shared" si="56"/>
        <v>0</v>
      </c>
      <c r="I62" s="11">
        <f t="shared" si="56"/>
        <v>0</v>
      </c>
      <c r="J62" s="11">
        <f t="shared" si="56"/>
        <v>0</v>
      </c>
      <c r="K62" s="11">
        <f t="shared" si="56"/>
        <v>0</v>
      </c>
      <c r="L62" s="11">
        <f t="shared" si="56"/>
        <v>0</v>
      </c>
      <c r="M62" s="11">
        <f t="shared" si="56"/>
        <v>0</v>
      </c>
      <c r="N62" s="11">
        <f t="shared" si="56"/>
        <v>0</v>
      </c>
      <c r="O62" s="11">
        <f t="shared" si="56"/>
        <v>0</v>
      </c>
      <c r="P62" s="11">
        <f t="shared" si="56"/>
        <v>0</v>
      </c>
      <c r="Q62" s="11">
        <f t="shared" si="56"/>
        <v>0</v>
      </c>
      <c r="R62" s="11">
        <f t="shared" si="56"/>
        <v>0</v>
      </c>
      <c r="S62" s="11">
        <f t="shared" si="56"/>
        <v>0</v>
      </c>
      <c r="T62" s="11">
        <f t="shared" si="56"/>
        <v>0</v>
      </c>
      <c r="U62" s="11">
        <f t="shared" si="56"/>
        <v>0</v>
      </c>
      <c r="V62" s="11">
        <f t="shared" si="56"/>
        <v>0</v>
      </c>
      <c r="W62" s="11">
        <f t="shared" si="56"/>
        <v>0</v>
      </c>
      <c r="X62" s="11">
        <f t="shared" si="56"/>
        <v>0</v>
      </c>
      <c r="Y62" s="11">
        <f t="shared" si="56"/>
        <v>0</v>
      </c>
      <c r="Z62" s="11">
        <f t="shared" si="56"/>
        <v>0</v>
      </c>
      <c r="AA62" s="11">
        <f t="shared" si="56"/>
        <v>0</v>
      </c>
      <c r="AB62" s="11">
        <f t="shared" si="56"/>
        <v>1</v>
      </c>
      <c r="AC62" s="11">
        <f t="shared" si="56"/>
        <v>0</v>
      </c>
      <c r="AD62" s="11">
        <f t="shared" si="56"/>
        <v>1</v>
      </c>
      <c r="AE62" s="11">
        <f t="shared" si="56"/>
        <v>1</v>
      </c>
      <c r="AF62" s="11">
        <f t="shared" si="56"/>
        <v>1</v>
      </c>
      <c r="AG62" s="11">
        <f t="shared" si="56"/>
        <v>2</v>
      </c>
      <c r="AH62" s="11">
        <f t="shared" si="56"/>
        <v>1</v>
      </c>
      <c r="AI62" s="11">
        <f t="shared" si="56"/>
        <v>2</v>
      </c>
      <c r="AJ62" s="11">
        <f t="shared" si="56"/>
        <v>1</v>
      </c>
      <c r="AK62" s="11">
        <f t="shared" si="56"/>
        <v>2</v>
      </c>
      <c r="AL62" s="11">
        <f t="shared" si="56"/>
        <v>1</v>
      </c>
      <c r="AM62" s="11">
        <f t="shared" si="56"/>
        <v>3</v>
      </c>
      <c r="AN62" s="11">
        <f t="shared" si="56"/>
        <v>0</v>
      </c>
      <c r="AO62" s="11">
        <f t="shared" si="56"/>
        <v>0</v>
      </c>
      <c r="AP62" s="11">
        <f t="shared" si="56"/>
        <v>0</v>
      </c>
      <c r="AQ62" s="11">
        <f t="shared" si="56"/>
        <v>0</v>
      </c>
      <c r="AR62" s="11">
        <f t="shared" si="56"/>
        <v>0</v>
      </c>
      <c r="AS62" s="11">
        <f t="shared" si="56"/>
        <v>0</v>
      </c>
      <c r="AT62" s="11">
        <f t="shared" si="56"/>
        <v>0</v>
      </c>
      <c r="AU62" s="11">
        <f t="shared" si="56"/>
        <v>0</v>
      </c>
      <c r="AV62" s="11">
        <f t="shared" si="56"/>
        <v>0</v>
      </c>
      <c r="AW62" s="11">
        <f t="shared" si="56"/>
        <v>0</v>
      </c>
      <c r="AX62" s="11">
        <f t="shared" si="56"/>
        <v>0</v>
      </c>
      <c r="AY62" s="11">
        <f t="shared" si="56"/>
        <v>0</v>
      </c>
      <c r="AZ62" s="11">
        <f t="shared" si="56"/>
        <v>0</v>
      </c>
      <c r="BA62" s="11">
        <f t="shared" si="56"/>
        <v>0</v>
      </c>
      <c r="BB62" s="11">
        <f t="shared" si="56"/>
        <v>0</v>
      </c>
      <c r="BC62" s="11">
        <f t="shared" si="56"/>
        <v>0</v>
      </c>
      <c r="BD62" s="11">
        <f>SUM(BD63:BD66)</f>
        <v>0</v>
      </c>
    </row>
    <row r="63" spans="1:68" x14ac:dyDescent="0.25">
      <c r="B63" t="s">
        <v>189</v>
      </c>
      <c r="C63" s="64">
        <f>C13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f>P7-AB21</f>
        <v>1</v>
      </c>
      <c r="AC63" s="11">
        <f t="shared" ref="AC63:AM66" si="57">Q7-AC21</f>
        <v>0</v>
      </c>
      <c r="AD63" s="11">
        <f t="shared" si="57"/>
        <v>1</v>
      </c>
      <c r="AE63" s="11">
        <f t="shared" si="57"/>
        <v>1</v>
      </c>
      <c r="AF63" s="11">
        <f t="shared" si="57"/>
        <v>1</v>
      </c>
      <c r="AG63" s="11">
        <f t="shared" si="57"/>
        <v>1</v>
      </c>
      <c r="AH63" s="11">
        <f t="shared" si="57"/>
        <v>1</v>
      </c>
      <c r="AI63" s="11">
        <f t="shared" si="57"/>
        <v>1</v>
      </c>
      <c r="AJ63" s="11">
        <f t="shared" si="57"/>
        <v>1</v>
      </c>
      <c r="AK63" s="11">
        <f t="shared" si="57"/>
        <v>1</v>
      </c>
      <c r="AL63" s="11">
        <f t="shared" si="57"/>
        <v>1</v>
      </c>
      <c r="AM63" s="11">
        <f t="shared" si="57"/>
        <v>1</v>
      </c>
      <c r="AN63" s="11">
        <f>AB21-AN21</f>
        <v>0</v>
      </c>
      <c r="AO63" s="11">
        <f t="shared" ref="AO63:AZ66" si="58">AC21-AO21</f>
        <v>0</v>
      </c>
      <c r="AP63" s="11">
        <f t="shared" si="58"/>
        <v>0</v>
      </c>
      <c r="AQ63" s="11">
        <f t="shared" si="58"/>
        <v>0</v>
      </c>
      <c r="AR63" s="11">
        <f t="shared" si="58"/>
        <v>0</v>
      </c>
      <c r="AS63" s="11">
        <f t="shared" si="58"/>
        <v>0</v>
      </c>
      <c r="AT63" s="11">
        <f t="shared" si="58"/>
        <v>0</v>
      </c>
      <c r="AU63" s="11">
        <f t="shared" si="58"/>
        <v>0</v>
      </c>
      <c r="AV63" s="11">
        <f t="shared" si="58"/>
        <v>0</v>
      </c>
      <c r="AW63" s="11">
        <f t="shared" si="58"/>
        <v>0</v>
      </c>
      <c r="AX63" s="11">
        <f t="shared" si="58"/>
        <v>0</v>
      </c>
      <c r="AY63" s="11">
        <f t="shared" si="58"/>
        <v>0</v>
      </c>
      <c r="AZ63" s="11">
        <f>AN21-AZ21</f>
        <v>0</v>
      </c>
      <c r="BA63" s="11">
        <f t="shared" ref="BA63:BD66" si="59">AO21-BA21</f>
        <v>0</v>
      </c>
      <c r="BB63" s="11">
        <f t="shared" si="59"/>
        <v>0</v>
      </c>
      <c r="BC63" s="11">
        <f t="shared" si="59"/>
        <v>0</v>
      </c>
      <c r="BD63" s="11">
        <f t="shared" si="59"/>
        <v>0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x14ac:dyDescent="0.25">
      <c r="B64" t="s">
        <v>190</v>
      </c>
      <c r="C64" s="64">
        <f t="shared" ref="C64:C66" si="60">C14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>
        <f t="shared" ref="AB64:AB66" si="61">P8-AB22</f>
        <v>0</v>
      </c>
      <c r="AC64" s="11">
        <f t="shared" si="57"/>
        <v>0</v>
      </c>
      <c r="AD64" s="11">
        <f t="shared" si="57"/>
        <v>0</v>
      </c>
      <c r="AE64" s="11">
        <f t="shared" si="57"/>
        <v>0</v>
      </c>
      <c r="AF64" s="11">
        <f t="shared" si="57"/>
        <v>0</v>
      </c>
      <c r="AG64" s="11">
        <f t="shared" si="57"/>
        <v>1</v>
      </c>
      <c r="AH64" s="11">
        <f t="shared" si="57"/>
        <v>0</v>
      </c>
      <c r="AI64" s="11">
        <f t="shared" si="57"/>
        <v>1</v>
      </c>
      <c r="AJ64" s="11">
        <f t="shared" si="57"/>
        <v>0</v>
      </c>
      <c r="AK64" s="11">
        <f t="shared" si="57"/>
        <v>1</v>
      </c>
      <c r="AL64" s="11">
        <f t="shared" si="57"/>
        <v>0</v>
      </c>
      <c r="AM64" s="11">
        <f t="shared" si="57"/>
        <v>1</v>
      </c>
      <c r="AN64" s="11">
        <f t="shared" ref="AN64:AN66" si="62">AB22-AN22</f>
        <v>0</v>
      </c>
      <c r="AO64" s="11">
        <f t="shared" si="58"/>
        <v>0</v>
      </c>
      <c r="AP64" s="11">
        <f t="shared" si="58"/>
        <v>0</v>
      </c>
      <c r="AQ64" s="11">
        <f t="shared" si="58"/>
        <v>0</v>
      </c>
      <c r="AR64" s="11">
        <f t="shared" si="58"/>
        <v>0</v>
      </c>
      <c r="AS64" s="11">
        <f t="shared" si="58"/>
        <v>0</v>
      </c>
      <c r="AT64" s="11">
        <f t="shared" si="58"/>
        <v>0</v>
      </c>
      <c r="AU64" s="11">
        <f t="shared" si="58"/>
        <v>0</v>
      </c>
      <c r="AV64" s="11">
        <f t="shared" si="58"/>
        <v>0</v>
      </c>
      <c r="AW64" s="11">
        <f t="shared" si="58"/>
        <v>0</v>
      </c>
      <c r="AX64" s="11">
        <f t="shared" si="58"/>
        <v>0</v>
      </c>
      <c r="AY64" s="11">
        <f t="shared" si="58"/>
        <v>0</v>
      </c>
      <c r="AZ64" s="11">
        <f t="shared" si="58"/>
        <v>0</v>
      </c>
      <c r="BA64" s="11">
        <f t="shared" si="59"/>
        <v>0</v>
      </c>
      <c r="BB64" s="11">
        <f t="shared" si="59"/>
        <v>0</v>
      </c>
      <c r="BC64" s="11">
        <f t="shared" si="59"/>
        <v>0</v>
      </c>
      <c r="BD64" s="11">
        <f t="shared" si="59"/>
        <v>0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x14ac:dyDescent="0.25">
      <c r="B65" t="s">
        <v>191</v>
      </c>
      <c r="C65" s="64">
        <f t="shared" si="60"/>
        <v>0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f t="shared" si="61"/>
        <v>0</v>
      </c>
      <c r="AC65" s="11">
        <f t="shared" si="57"/>
        <v>0</v>
      </c>
      <c r="AD65" s="11">
        <f t="shared" si="57"/>
        <v>0</v>
      </c>
      <c r="AE65" s="11">
        <f t="shared" si="57"/>
        <v>0</v>
      </c>
      <c r="AF65" s="11">
        <f t="shared" si="57"/>
        <v>0</v>
      </c>
      <c r="AG65" s="11">
        <f t="shared" si="57"/>
        <v>0</v>
      </c>
      <c r="AH65" s="11">
        <f t="shared" si="57"/>
        <v>0</v>
      </c>
      <c r="AI65" s="11">
        <f t="shared" si="57"/>
        <v>0</v>
      </c>
      <c r="AJ65" s="11">
        <f t="shared" si="57"/>
        <v>0</v>
      </c>
      <c r="AK65" s="11">
        <f t="shared" si="57"/>
        <v>0</v>
      </c>
      <c r="AL65" s="11">
        <f t="shared" si="57"/>
        <v>0</v>
      </c>
      <c r="AM65" s="11">
        <f t="shared" si="57"/>
        <v>1</v>
      </c>
      <c r="AN65" s="11">
        <f t="shared" si="62"/>
        <v>0</v>
      </c>
      <c r="AO65" s="11">
        <f t="shared" si="58"/>
        <v>0</v>
      </c>
      <c r="AP65" s="11">
        <f t="shared" si="58"/>
        <v>0</v>
      </c>
      <c r="AQ65" s="11">
        <f t="shared" si="58"/>
        <v>0</v>
      </c>
      <c r="AR65" s="11">
        <f t="shared" si="58"/>
        <v>0</v>
      </c>
      <c r="AS65" s="11">
        <f t="shared" si="58"/>
        <v>0</v>
      </c>
      <c r="AT65" s="11">
        <f t="shared" si="58"/>
        <v>0</v>
      </c>
      <c r="AU65" s="11">
        <f t="shared" si="58"/>
        <v>0</v>
      </c>
      <c r="AV65" s="11">
        <f t="shared" si="58"/>
        <v>0</v>
      </c>
      <c r="AW65" s="11">
        <f t="shared" si="58"/>
        <v>0</v>
      </c>
      <c r="AX65" s="11">
        <f t="shared" si="58"/>
        <v>0</v>
      </c>
      <c r="AY65" s="11">
        <f t="shared" si="58"/>
        <v>0</v>
      </c>
      <c r="AZ65" s="11">
        <f t="shared" si="58"/>
        <v>0</v>
      </c>
      <c r="BA65" s="11">
        <f t="shared" si="59"/>
        <v>0</v>
      </c>
      <c r="BB65" s="11">
        <f t="shared" si="59"/>
        <v>0</v>
      </c>
      <c r="BC65" s="11">
        <f t="shared" si="59"/>
        <v>0</v>
      </c>
      <c r="BD65" s="11">
        <f t="shared" si="59"/>
        <v>0</v>
      </c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x14ac:dyDescent="0.25">
      <c r="B66" t="s">
        <v>192</v>
      </c>
      <c r="C66" s="64">
        <f t="shared" si="60"/>
        <v>0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f t="shared" si="61"/>
        <v>0</v>
      </c>
      <c r="AC66" s="11">
        <f t="shared" si="57"/>
        <v>0</v>
      </c>
      <c r="AD66" s="11">
        <f t="shared" si="57"/>
        <v>0</v>
      </c>
      <c r="AE66" s="11">
        <f t="shared" si="57"/>
        <v>0</v>
      </c>
      <c r="AF66" s="11">
        <f t="shared" si="57"/>
        <v>0</v>
      </c>
      <c r="AG66" s="11">
        <f t="shared" si="57"/>
        <v>0</v>
      </c>
      <c r="AH66" s="11">
        <f t="shared" si="57"/>
        <v>0</v>
      </c>
      <c r="AI66" s="11">
        <f t="shared" si="57"/>
        <v>0</v>
      </c>
      <c r="AJ66" s="11">
        <f t="shared" si="57"/>
        <v>0</v>
      </c>
      <c r="AK66" s="11">
        <f t="shared" si="57"/>
        <v>0</v>
      </c>
      <c r="AL66" s="11">
        <f t="shared" si="57"/>
        <v>0</v>
      </c>
      <c r="AM66" s="11">
        <f t="shared" si="57"/>
        <v>0</v>
      </c>
      <c r="AN66" s="11">
        <f t="shared" si="62"/>
        <v>0</v>
      </c>
      <c r="AO66" s="11">
        <f t="shared" si="58"/>
        <v>0</v>
      </c>
      <c r="AP66" s="11">
        <f t="shared" si="58"/>
        <v>0</v>
      </c>
      <c r="AQ66" s="11">
        <f t="shared" si="58"/>
        <v>0</v>
      </c>
      <c r="AR66" s="11">
        <f t="shared" si="58"/>
        <v>0</v>
      </c>
      <c r="AS66" s="11">
        <f t="shared" si="58"/>
        <v>0</v>
      </c>
      <c r="AT66" s="11">
        <f t="shared" si="58"/>
        <v>0</v>
      </c>
      <c r="AU66" s="11">
        <f t="shared" si="58"/>
        <v>0</v>
      </c>
      <c r="AV66" s="11">
        <f t="shared" si="58"/>
        <v>0</v>
      </c>
      <c r="AW66" s="11">
        <f t="shared" si="58"/>
        <v>0</v>
      </c>
      <c r="AX66" s="11">
        <f t="shared" si="58"/>
        <v>0</v>
      </c>
      <c r="AY66" s="11">
        <f t="shared" si="58"/>
        <v>0</v>
      </c>
      <c r="AZ66" s="11">
        <f t="shared" si="58"/>
        <v>0</v>
      </c>
      <c r="BA66" s="11">
        <f t="shared" si="59"/>
        <v>0</v>
      </c>
      <c r="BB66" s="11">
        <f t="shared" si="59"/>
        <v>0</v>
      </c>
      <c r="BC66" s="11">
        <f t="shared" si="59"/>
        <v>0</v>
      </c>
      <c r="BD66" s="11">
        <f t="shared" si="59"/>
        <v>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68" x14ac:dyDescent="0.25">
      <c r="A68" s="14" t="s">
        <v>179</v>
      </c>
      <c r="D68" s="11">
        <f t="shared" ref="D68:BC68" si="63">SUM(D69:D72)</f>
        <v>0</v>
      </c>
      <c r="E68" s="11">
        <f t="shared" si="63"/>
        <v>0</v>
      </c>
      <c r="F68" s="11">
        <f t="shared" si="63"/>
        <v>0</v>
      </c>
      <c r="G68" s="11">
        <f t="shared" si="63"/>
        <v>0</v>
      </c>
      <c r="H68" s="11">
        <f t="shared" si="63"/>
        <v>0</v>
      </c>
      <c r="I68" s="11">
        <f t="shared" si="63"/>
        <v>0</v>
      </c>
      <c r="J68" s="11">
        <f t="shared" si="63"/>
        <v>0</v>
      </c>
      <c r="K68" s="11">
        <f t="shared" si="63"/>
        <v>0</v>
      </c>
      <c r="L68" s="11">
        <f t="shared" si="63"/>
        <v>0</v>
      </c>
      <c r="M68" s="11">
        <f t="shared" si="63"/>
        <v>0</v>
      </c>
      <c r="N68" s="11">
        <f t="shared" si="63"/>
        <v>0</v>
      </c>
      <c r="O68" s="11">
        <f t="shared" si="63"/>
        <v>0</v>
      </c>
      <c r="P68" s="11">
        <f t="shared" si="63"/>
        <v>0</v>
      </c>
      <c r="Q68" s="11">
        <f t="shared" si="63"/>
        <v>0</v>
      </c>
      <c r="R68" s="11">
        <f t="shared" si="63"/>
        <v>0</v>
      </c>
      <c r="S68" s="11">
        <f t="shared" si="63"/>
        <v>0</v>
      </c>
      <c r="T68" s="11">
        <f t="shared" si="63"/>
        <v>0</v>
      </c>
      <c r="U68" s="11">
        <f t="shared" si="63"/>
        <v>0</v>
      </c>
      <c r="V68" s="11">
        <f t="shared" si="63"/>
        <v>0</v>
      </c>
      <c r="W68" s="11">
        <f t="shared" si="63"/>
        <v>0</v>
      </c>
      <c r="X68" s="11">
        <f t="shared" si="63"/>
        <v>0</v>
      </c>
      <c r="Y68" s="11">
        <f t="shared" si="63"/>
        <v>0</v>
      </c>
      <c r="Z68" s="11">
        <f t="shared" si="63"/>
        <v>0</v>
      </c>
      <c r="AA68" s="11">
        <f t="shared" si="63"/>
        <v>0</v>
      </c>
      <c r="AB68" s="11">
        <f t="shared" si="63"/>
        <v>0</v>
      </c>
      <c r="AC68" s="11">
        <f t="shared" si="63"/>
        <v>0</v>
      </c>
      <c r="AD68" s="11">
        <f t="shared" si="63"/>
        <v>0</v>
      </c>
      <c r="AE68" s="11">
        <f t="shared" si="63"/>
        <v>0</v>
      </c>
      <c r="AF68" s="11">
        <f t="shared" si="63"/>
        <v>0</v>
      </c>
      <c r="AG68" s="11">
        <f t="shared" si="63"/>
        <v>0</v>
      </c>
      <c r="AH68" s="11">
        <f t="shared" si="63"/>
        <v>0</v>
      </c>
      <c r="AI68" s="11">
        <f t="shared" si="63"/>
        <v>0</v>
      </c>
      <c r="AJ68" s="11">
        <f t="shared" si="63"/>
        <v>0</v>
      </c>
      <c r="AK68" s="11">
        <f t="shared" si="63"/>
        <v>0</v>
      </c>
      <c r="AL68" s="11">
        <f t="shared" si="63"/>
        <v>0</v>
      </c>
      <c r="AM68" s="11">
        <f t="shared" si="63"/>
        <v>0</v>
      </c>
      <c r="AN68" s="11">
        <f t="shared" si="63"/>
        <v>2</v>
      </c>
      <c r="AO68" s="11">
        <f t="shared" si="63"/>
        <v>2</v>
      </c>
      <c r="AP68" s="11">
        <f t="shared" si="63"/>
        <v>1</v>
      </c>
      <c r="AQ68" s="11">
        <f t="shared" si="63"/>
        <v>2</v>
      </c>
      <c r="AR68" s="11">
        <f t="shared" si="63"/>
        <v>2</v>
      </c>
      <c r="AS68" s="11">
        <f t="shared" si="63"/>
        <v>2</v>
      </c>
      <c r="AT68" s="11">
        <f t="shared" si="63"/>
        <v>1</v>
      </c>
      <c r="AU68" s="11">
        <f t="shared" si="63"/>
        <v>4</v>
      </c>
      <c r="AV68" s="11">
        <f t="shared" si="63"/>
        <v>2</v>
      </c>
      <c r="AW68" s="11">
        <f t="shared" si="63"/>
        <v>2</v>
      </c>
      <c r="AX68" s="11">
        <f t="shared" si="63"/>
        <v>3</v>
      </c>
      <c r="AY68" s="11">
        <f t="shared" si="63"/>
        <v>3</v>
      </c>
      <c r="AZ68" s="11">
        <f t="shared" si="63"/>
        <v>0</v>
      </c>
      <c r="BA68" s="11">
        <f t="shared" si="63"/>
        <v>0</v>
      </c>
      <c r="BB68" s="11">
        <f t="shared" si="63"/>
        <v>0</v>
      </c>
      <c r="BC68" s="11">
        <f t="shared" si="63"/>
        <v>0</v>
      </c>
      <c r="BD68" s="11">
        <f>SUM(BD69:BD72)</f>
        <v>0</v>
      </c>
    </row>
    <row r="69" spans="1:68" x14ac:dyDescent="0.25">
      <c r="B69" t="s">
        <v>189</v>
      </c>
      <c r="C69" s="64">
        <f>C19</f>
        <v>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f t="shared" ref="AN69:AY72" si="64">AB7-AN27</f>
        <v>1</v>
      </c>
      <c r="AO69" s="11">
        <f t="shared" si="64"/>
        <v>1</v>
      </c>
      <c r="AP69" s="11">
        <f t="shared" si="64"/>
        <v>1</v>
      </c>
      <c r="AQ69" s="11">
        <f t="shared" si="64"/>
        <v>1</v>
      </c>
      <c r="AR69" s="11">
        <f t="shared" si="64"/>
        <v>1</v>
      </c>
      <c r="AS69" s="11">
        <f t="shared" si="64"/>
        <v>1</v>
      </c>
      <c r="AT69" s="11">
        <f t="shared" si="64"/>
        <v>1</v>
      </c>
      <c r="AU69" s="11">
        <f t="shared" si="64"/>
        <v>1</v>
      </c>
      <c r="AV69" s="11">
        <f t="shared" si="64"/>
        <v>1</v>
      </c>
      <c r="AW69" s="11">
        <f t="shared" si="64"/>
        <v>1</v>
      </c>
      <c r="AX69" s="11">
        <f t="shared" si="64"/>
        <v>1</v>
      </c>
      <c r="AY69" s="11">
        <f t="shared" si="64"/>
        <v>1</v>
      </c>
      <c r="AZ69" s="11">
        <f>AN27-AZ27</f>
        <v>0</v>
      </c>
      <c r="BA69" s="11">
        <f t="shared" ref="BA69:BD72" si="65">AO27-BA27</f>
        <v>0</v>
      </c>
      <c r="BB69" s="11">
        <f t="shared" si="65"/>
        <v>0</v>
      </c>
      <c r="BC69" s="11">
        <f t="shared" si="65"/>
        <v>0</v>
      </c>
      <c r="BD69" s="11">
        <f t="shared" si="65"/>
        <v>0</v>
      </c>
    </row>
    <row r="70" spans="1:68" x14ac:dyDescent="0.25">
      <c r="B70" t="s">
        <v>190</v>
      </c>
      <c r="C70" s="64">
        <f t="shared" ref="C70:C72" si="66">C20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>
        <f t="shared" si="64"/>
        <v>0</v>
      </c>
      <c r="AO70" s="11">
        <f t="shared" si="64"/>
        <v>1</v>
      </c>
      <c r="AP70" s="11">
        <f t="shared" si="64"/>
        <v>0</v>
      </c>
      <c r="AQ70" s="11">
        <f t="shared" si="64"/>
        <v>1</v>
      </c>
      <c r="AR70" s="11">
        <f t="shared" si="64"/>
        <v>0</v>
      </c>
      <c r="AS70" s="11">
        <f t="shared" si="64"/>
        <v>1</v>
      </c>
      <c r="AT70" s="11">
        <f t="shared" si="64"/>
        <v>0</v>
      </c>
      <c r="AU70" s="11">
        <f t="shared" si="64"/>
        <v>1</v>
      </c>
      <c r="AV70" s="11">
        <f t="shared" si="64"/>
        <v>1</v>
      </c>
      <c r="AW70" s="11">
        <f t="shared" si="64"/>
        <v>1</v>
      </c>
      <c r="AX70" s="11">
        <f t="shared" si="64"/>
        <v>1</v>
      </c>
      <c r="AY70" s="11">
        <f t="shared" si="64"/>
        <v>1</v>
      </c>
      <c r="AZ70" s="11">
        <f t="shared" ref="AZ70:AZ72" si="67">AN28-AZ28</f>
        <v>0</v>
      </c>
      <c r="BA70" s="11">
        <f t="shared" si="65"/>
        <v>0</v>
      </c>
      <c r="BB70" s="11">
        <f t="shared" si="65"/>
        <v>0</v>
      </c>
      <c r="BC70" s="11">
        <f t="shared" si="65"/>
        <v>0</v>
      </c>
      <c r="BD70" s="11">
        <f t="shared" si="65"/>
        <v>0</v>
      </c>
    </row>
    <row r="71" spans="1:68" x14ac:dyDescent="0.25">
      <c r="B71" t="s">
        <v>191</v>
      </c>
      <c r="C71" s="64">
        <f t="shared" si="66"/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>
        <f t="shared" si="64"/>
        <v>0</v>
      </c>
      <c r="AO71" s="11">
        <f t="shared" si="64"/>
        <v>0</v>
      </c>
      <c r="AP71" s="11">
        <f t="shared" si="64"/>
        <v>0</v>
      </c>
      <c r="AQ71" s="11">
        <f t="shared" si="64"/>
        <v>0</v>
      </c>
      <c r="AR71" s="11">
        <f t="shared" si="64"/>
        <v>1</v>
      </c>
      <c r="AS71" s="11">
        <f t="shared" si="64"/>
        <v>0</v>
      </c>
      <c r="AT71" s="11">
        <f t="shared" si="64"/>
        <v>0</v>
      </c>
      <c r="AU71" s="11">
        <f t="shared" si="64"/>
        <v>1</v>
      </c>
      <c r="AV71" s="11">
        <f t="shared" si="64"/>
        <v>0</v>
      </c>
      <c r="AW71" s="11">
        <f t="shared" si="64"/>
        <v>0</v>
      </c>
      <c r="AX71" s="11">
        <f t="shared" si="64"/>
        <v>1</v>
      </c>
      <c r="AY71" s="11">
        <f t="shared" si="64"/>
        <v>0</v>
      </c>
      <c r="AZ71" s="11">
        <f t="shared" si="67"/>
        <v>0</v>
      </c>
      <c r="BA71" s="11">
        <f t="shared" si="65"/>
        <v>0</v>
      </c>
      <c r="BB71" s="11">
        <f t="shared" si="65"/>
        <v>0</v>
      </c>
      <c r="BC71" s="11">
        <f t="shared" si="65"/>
        <v>0</v>
      </c>
      <c r="BD71" s="11">
        <f t="shared" si="65"/>
        <v>0</v>
      </c>
    </row>
    <row r="72" spans="1:68" x14ac:dyDescent="0.25">
      <c r="B72" t="s">
        <v>192</v>
      </c>
      <c r="C72" s="64">
        <f t="shared" si="66"/>
        <v>0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>
        <f t="shared" si="64"/>
        <v>1</v>
      </c>
      <c r="AO72" s="11">
        <f t="shared" si="64"/>
        <v>0</v>
      </c>
      <c r="AP72" s="11">
        <f t="shared" si="64"/>
        <v>0</v>
      </c>
      <c r="AQ72" s="11">
        <f t="shared" si="64"/>
        <v>0</v>
      </c>
      <c r="AR72" s="11">
        <f t="shared" si="64"/>
        <v>0</v>
      </c>
      <c r="AS72" s="11">
        <f t="shared" si="64"/>
        <v>0</v>
      </c>
      <c r="AT72" s="11">
        <f t="shared" si="64"/>
        <v>0</v>
      </c>
      <c r="AU72" s="11">
        <f t="shared" si="64"/>
        <v>1</v>
      </c>
      <c r="AV72" s="11">
        <f t="shared" si="64"/>
        <v>0</v>
      </c>
      <c r="AW72" s="11">
        <f t="shared" si="64"/>
        <v>0</v>
      </c>
      <c r="AX72" s="11">
        <f t="shared" si="64"/>
        <v>0</v>
      </c>
      <c r="AY72" s="11">
        <f t="shared" si="64"/>
        <v>1</v>
      </c>
      <c r="AZ72" s="11">
        <f t="shared" si="67"/>
        <v>0</v>
      </c>
      <c r="BA72" s="11">
        <f t="shared" si="65"/>
        <v>0</v>
      </c>
      <c r="BB72" s="11">
        <f t="shared" si="65"/>
        <v>0</v>
      </c>
      <c r="BC72" s="11">
        <f t="shared" si="65"/>
        <v>0</v>
      </c>
      <c r="BD72" s="11">
        <f t="shared" si="65"/>
        <v>0</v>
      </c>
    </row>
    <row r="73" spans="1:68" x14ac:dyDescent="0.25"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68" x14ac:dyDescent="0.25">
      <c r="A74" s="14" t="s">
        <v>180</v>
      </c>
      <c r="D74" s="11">
        <f t="shared" ref="D74:BC74" si="68">SUM(D75:D78)</f>
        <v>0</v>
      </c>
      <c r="E74" s="11">
        <f t="shared" si="68"/>
        <v>0</v>
      </c>
      <c r="F74" s="11">
        <f t="shared" si="68"/>
        <v>0</v>
      </c>
      <c r="G74" s="11">
        <f t="shared" si="68"/>
        <v>0</v>
      </c>
      <c r="H74" s="11">
        <f t="shared" si="68"/>
        <v>0</v>
      </c>
      <c r="I74" s="11">
        <f t="shared" si="68"/>
        <v>0</v>
      </c>
      <c r="J74" s="11">
        <f t="shared" si="68"/>
        <v>0</v>
      </c>
      <c r="K74" s="11">
        <f t="shared" si="68"/>
        <v>0</v>
      </c>
      <c r="L74" s="11">
        <f t="shared" si="68"/>
        <v>0</v>
      </c>
      <c r="M74" s="11">
        <f t="shared" si="68"/>
        <v>0</v>
      </c>
      <c r="N74" s="11">
        <f t="shared" si="68"/>
        <v>0</v>
      </c>
      <c r="O74" s="11">
        <f t="shared" si="68"/>
        <v>0</v>
      </c>
      <c r="P74" s="11">
        <f t="shared" si="68"/>
        <v>0</v>
      </c>
      <c r="Q74" s="11">
        <f t="shared" si="68"/>
        <v>0</v>
      </c>
      <c r="R74" s="11">
        <f t="shared" si="68"/>
        <v>0</v>
      </c>
      <c r="S74" s="11">
        <f t="shared" si="68"/>
        <v>0</v>
      </c>
      <c r="T74" s="11">
        <f t="shared" si="68"/>
        <v>0</v>
      </c>
      <c r="U74" s="11">
        <f t="shared" si="68"/>
        <v>0</v>
      </c>
      <c r="V74" s="11">
        <f t="shared" si="68"/>
        <v>0</v>
      </c>
      <c r="W74" s="11">
        <f t="shared" si="68"/>
        <v>0</v>
      </c>
      <c r="X74" s="11">
        <f t="shared" si="68"/>
        <v>0</v>
      </c>
      <c r="Y74" s="11">
        <f t="shared" si="68"/>
        <v>0</v>
      </c>
      <c r="Z74" s="11">
        <f t="shared" si="68"/>
        <v>0</v>
      </c>
      <c r="AA74" s="11">
        <f t="shared" si="68"/>
        <v>0</v>
      </c>
      <c r="AB74" s="11">
        <f t="shared" si="68"/>
        <v>0</v>
      </c>
      <c r="AC74" s="11">
        <f t="shared" si="68"/>
        <v>0</v>
      </c>
      <c r="AD74" s="11">
        <f t="shared" si="68"/>
        <v>0</v>
      </c>
      <c r="AE74" s="11">
        <f t="shared" si="68"/>
        <v>0</v>
      </c>
      <c r="AF74" s="11">
        <f t="shared" si="68"/>
        <v>0</v>
      </c>
      <c r="AG74" s="11">
        <f t="shared" si="68"/>
        <v>0</v>
      </c>
      <c r="AH74" s="11">
        <f t="shared" si="68"/>
        <v>0</v>
      </c>
      <c r="AI74" s="11">
        <f t="shared" si="68"/>
        <v>0</v>
      </c>
      <c r="AJ74" s="11">
        <f t="shared" si="68"/>
        <v>0</v>
      </c>
      <c r="AK74" s="11">
        <f t="shared" si="68"/>
        <v>0</v>
      </c>
      <c r="AL74" s="11">
        <f t="shared" si="68"/>
        <v>0</v>
      </c>
      <c r="AM74" s="11">
        <f t="shared" si="68"/>
        <v>0</v>
      </c>
      <c r="AN74" s="11">
        <f t="shared" si="68"/>
        <v>0</v>
      </c>
      <c r="AO74" s="11">
        <f t="shared" si="68"/>
        <v>0</v>
      </c>
      <c r="AP74" s="11">
        <f t="shared" si="68"/>
        <v>0</v>
      </c>
      <c r="AQ74" s="11">
        <f t="shared" si="68"/>
        <v>0</v>
      </c>
      <c r="AR74" s="11">
        <f t="shared" si="68"/>
        <v>0</v>
      </c>
      <c r="AS74" s="11">
        <f t="shared" si="68"/>
        <v>0</v>
      </c>
      <c r="AT74" s="11">
        <f t="shared" si="68"/>
        <v>0</v>
      </c>
      <c r="AU74" s="11">
        <f t="shared" si="68"/>
        <v>0</v>
      </c>
      <c r="AV74" s="11">
        <f t="shared" si="68"/>
        <v>0</v>
      </c>
      <c r="AW74" s="11">
        <f t="shared" si="68"/>
        <v>0</v>
      </c>
      <c r="AX74" s="11">
        <f t="shared" si="68"/>
        <v>0</v>
      </c>
      <c r="AY74" s="11">
        <f t="shared" si="68"/>
        <v>0</v>
      </c>
      <c r="AZ74" s="11">
        <f t="shared" si="68"/>
        <v>3</v>
      </c>
      <c r="BA74" s="11">
        <f t="shared" si="68"/>
        <v>2</v>
      </c>
      <c r="BB74" s="11">
        <f t="shared" si="68"/>
        <v>3</v>
      </c>
      <c r="BC74" s="11">
        <f t="shared" si="68"/>
        <v>3</v>
      </c>
      <c r="BD74" s="11">
        <f>SUM(BD75:BD78)</f>
        <v>4</v>
      </c>
    </row>
    <row r="75" spans="1:68" x14ac:dyDescent="0.25">
      <c r="B75" t="s">
        <v>189</v>
      </c>
      <c r="C75" s="64">
        <f>C25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AN7-AZ33</f>
        <v>1</v>
      </c>
      <c r="BA75" s="11">
        <f t="shared" ref="BA75:BD78" si="69">AO7-BA33</f>
        <v>1</v>
      </c>
      <c r="BB75" s="11">
        <f t="shared" si="69"/>
        <v>1</v>
      </c>
      <c r="BC75" s="11">
        <f t="shared" si="69"/>
        <v>1</v>
      </c>
      <c r="BD75" s="11">
        <f t="shared" si="69"/>
        <v>1</v>
      </c>
    </row>
    <row r="76" spans="1:68" x14ac:dyDescent="0.25">
      <c r="B76" t="s">
        <v>190</v>
      </c>
      <c r="C76" s="64">
        <f t="shared" ref="C76:C78" si="70">C26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 t="shared" ref="AZ76:AZ78" si="71">AN8-AZ34</f>
        <v>1</v>
      </c>
      <c r="BA76" s="11">
        <f t="shared" si="69"/>
        <v>1</v>
      </c>
      <c r="BB76" s="11">
        <f t="shared" si="69"/>
        <v>1</v>
      </c>
      <c r="BC76" s="11">
        <f t="shared" si="69"/>
        <v>1</v>
      </c>
      <c r="BD76" s="11">
        <f t="shared" si="69"/>
        <v>1</v>
      </c>
    </row>
    <row r="77" spans="1:68" x14ac:dyDescent="0.25">
      <c r="B77" t="s">
        <v>191</v>
      </c>
      <c r="C77" s="64">
        <f t="shared" si="70"/>
        <v>0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>
        <f t="shared" si="71"/>
        <v>1</v>
      </c>
      <c r="BA77" s="11">
        <f t="shared" si="69"/>
        <v>0</v>
      </c>
      <c r="BB77" s="11">
        <f t="shared" si="69"/>
        <v>1</v>
      </c>
      <c r="BC77" s="11">
        <f t="shared" si="69"/>
        <v>1</v>
      </c>
      <c r="BD77" s="11">
        <f t="shared" si="69"/>
        <v>1</v>
      </c>
    </row>
    <row r="78" spans="1:68" x14ac:dyDescent="0.25">
      <c r="B78" t="s">
        <v>192</v>
      </c>
      <c r="C78" s="64">
        <f t="shared" si="70"/>
        <v>0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>
        <f t="shared" si="71"/>
        <v>0</v>
      </c>
      <c r="BA78" s="11">
        <f t="shared" si="69"/>
        <v>0</v>
      </c>
      <c r="BB78" s="11">
        <f t="shared" si="69"/>
        <v>0</v>
      </c>
      <c r="BC78" s="11">
        <f t="shared" si="69"/>
        <v>0</v>
      </c>
      <c r="BD78" s="11">
        <f t="shared" si="69"/>
        <v>1</v>
      </c>
    </row>
    <row r="79" spans="1:68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68" x14ac:dyDescent="0.25">
      <c r="A80" s="14" t="s">
        <v>197</v>
      </c>
      <c r="D80" s="11">
        <f t="shared" ref="D80:BC80" si="72">SUM(D81:D84)</f>
        <v>0</v>
      </c>
      <c r="E80" s="11">
        <f t="shared" si="72"/>
        <v>0</v>
      </c>
      <c r="F80" s="11">
        <f t="shared" si="72"/>
        <v>0</v>
      </c>
      <c r="G80" s="11">
        <f t="shared" si="72"/>
        <v>0</v>
      </c>
      <c r="H80" s="11">
        <f t="shared" si="72"/>
        <v>0</v>
      </c>
      <c r="I80" s="11">
        <f t="shared" si="72"/>
        <v>0</v>
      </c>
      <c r="J80" s="11">
        <f t="shared" si="72"/>
        <v>0</v>
      </c>
      <c r="K80" s="11">
        <f t="shared" si="72"/>
        <v>0</v>
      </c>
      <c r="L80" s="11">
        <f t="shared" si="72"/>
        <v>0</v>
      </c>
      <c r="M80" s="11">
        <f t="shared" si="72"/>
        <v>0</v>
      </c>
      <c r="N80" s="11">
        <f t="shared" si="72"/>
        <v>0</v>
      </c>
      <c r="O80" s="11">
        <f t="shared" si="72"/>
        <v>0</v>
      </c>
      <c r="P80" s="11">
        <f t="shared" si="72"/>
        <v>1</v>
      </c>
      <c r="Q80" s="11">
        <f t="shared" si="72"/>
        <v>1</v>
      </c>
      <c r="R80" s="11">
        <f t="shared" si="72"/>
        <v>2</v>
      </c>
      <c r="S80" s="11">
        <f t="shared" si="72"/>
        <v>3</v>
      </c>
      <c r="T80" s="11">
        <f t="shared" si="72"/>
        <v>4</v>
      </c>
      <c r="U80" s="11">
        <f t="shared" si="72"/>
        <v>6</v>
      </c>
      <c r="V80" s="11">
        <f t="shared" si="72"/>
        <v>7</v>
      </c>
      <c r="W80" s="11">
        <f t="shared" si="72"/>
        <v>9</v>
      </c>
      <c r="X80" s="11">
        <f t="shared" si="72"/>
        <v>10</v>
      </c>
      <c r="Y80" s="11">
        <f t="shared" si="72"/>
        <v>12</v>
      </c>
      <c r="Z80" s="11">
        <f t="shared" si="72"/>
        <v>13</v>
      </c>
      <c r="AA80" s="11">
        <f t="shared" si="72"/>
        <v>16</v>
      </c>
      <c r="AB80" s="11">
        <f t="shared" si="72"/>
        <v>17</v>
      </c>
      <c r="AC80" s="11">
        <f t="shared" si="72"/>
        <v>19</v>
      </c>
      <c r="AD80" s="11">
        <f t="shared" si="72"/>
        <v>19</v>
      </c>
      <c r="AE80" s="11">
        <f t="shared" si="72"/>
        <v>20</v>
      </c>
      <c r="AF80" s="11">
        <f t="shared" si="72"/>
        <v>21</v>
      </c>
      <c r="AG80" s="11">
        <f t="shared" si="72"/>
        <v>21</v>
      </c>
      <c r="AH80" s="11">
        <f t="shared" si="72"/>
        <v>21</v>
      </c>
      <c r="AI80" s="11">
        <f t="shared" si="72"/>
        <v>23</v>
      </c>
      <c r="AJ80" s="11">
        <f t="shared" si="72"/>
        <v>24</v>
      </c>
      <c r="AK80" s="11">
        <f t="shared" si="72"/>
        <v>24</v>
      </c>
      <c r="AL80" s="11">
        <f t="shared" si="72"/>
        <v>26</v>
      </c>
      <c r="AM80" s="11">
        <f t="shared" si="72"/>
        <v>26</v>
      </c>
      <c r="AN80" s="11">
        <f t="shared" si="72"/>
        <v>27</v>
      </c>
      <c r="AO80" s="11">
        <f t="shared" si="72"/>
        <v>27</v>
      </c>
      <c r="AP80" s="11">
        <f t="shared" si="72"/>
        <v>29</v>
      </c>
      <c r="AQ80" s="11">
        <f t="shared" si="72"/>
        <v>30</v>
      </c>
      <c r="AR80" s="11">
        <f t="shared" si="72"/>
        <v>32</v>
      </c>
      <c r="AS80" s="11">
        <f t="shared" si="72"/>
        <v>33</v>
      </c>
      <c r="AT80" s="11">
        <f t="shared" si="72"/>
        <v>35</v>
      </c>
      <c r="AU80" s="11">
        <f t="shared" si="72"/>
        <v>34</v>
      </c>
      <c r="AV80" s="11">
        <f t="shared" si="72"/>
        <v>35</v>
      </c>
      <c r="AW80" s="11">
        <f t="shared" si="72"/>
        <v>36</v>
      </c>
      <c r="AX80" s="11">
        <f t="shared" si="72"/>
        <v>37</v>
      </c>
      <c r="AY80" s="11">
        <f t="shared" si="72"/>
        <v>37</v>
      </c>
      <c r="AZ80" s="11">
        <f t="shared" si="72"/>
        <v>37</v>
      </c>
      <c r="BA80" s="11">
        <f t="shared" si="72"/>
        <v>39</v>
      </c>
      <c r="BB80" s="11">
        <f t="shared" si="72"/>
        <v>39</v>
      </c>
      <c r="BC80" s="11">
        <f t="shared" si="72"/>
        <v>39</v>
      </c>
      <c r="BD80" s="11">
        <f>SUM(BD81:BD84)</f>
        <v>39</v>
      </c>
    </row>
    <row r="81" spans="1:56" x14ac:dyDescent="0.25">
      <c r="A81"/>
      <c r="B81" t="s">
        <v>189</v>
      </c>
      <c r="C81" s="64">
        <f>C7</f>
        <v>0</v>
      </c>
      <c r="D81" s="11">
        <f>C81+D7-D57-D63-D69-D75</f>
        <v>0</v>
      </c>
      <c r="E81" s="11">
        <f>D81+E7-E57-E63-E69-E75</f>
        <v>0</v>
      </c>
      <c r="F81" s="11">
        <f t="shared" ref="F81:S84" si="73">E81+F7-F57-F63-F69-F75</f>
        <v>0</v>
      </c>
      <c r="G81" s="11">
        <f t="shared" si="73"/>
        <v>0</v>
      </c>
      <c r="H81" s="11">
        <f t="shared" si="73"/>
        <v>0</v>
      </c>
      <c r="I81" s="11">
        <f t="shared" si="73"/>
        <v>0</v>
      </c>
      <c r="J81" s="11">
        <f t="shared" si="73"/>
        <v>0</v>
      </c>
      <c r="K81" s="11">
        <f t="shared" si="73"/>
        <v>0</v>
      </c>
      <c r="L81" s="11">
        <f t="shared" si="73"/>
        <v>0</v>
      </c>
      <c r="M81" s="11">
        <f t="shared" si="73"/>
        <v>0</v>
      </c>
      <c r="N81" s="11">
        <f t="shared" si="73"/>
        <v>0</v>
      </c>
      <c r="O81" s="11">
        <f t="shared" si="73"/>
        <v>0</v>
      </c>
      <c r="P81" s="11">
        <f t="shared" si="73"/>
        <v>1</v>
      </c>
      <c r="Q81" s="11">
        <f t="shared" si="73"/>
        <v>1</v>
      </c>
      <c r="R81" s="11">
        <f t="shared" si="73"/>
        <v>2</v>
      </c>
      <c r="S81" s="11">
        <f>R81+S7-S57-S63-S69-S75</f>
        <v>3</v>
      </c>
      <c r="T81" s="11">
        <f t="shared" ref="T81:BB84" si="74">S81+T7-T57-T63-T69-T75</f>
        <v>4</v>
      </c>
      <c r="U81" s="11">
        <f t="shared" si="74"/>
        <v>5</v>
      </c>
      <c r="V81" s="11">
        <f t="shared" si="74"/>
        <v>6</v>
      </c>
      <c r="W81" s="11">
        <f t="shared" si="74"/>
        <v>7</v>
      </c>
      <c r="X81" s="11">
        <f t="shared" si="74"/>
        <v>8</v>
      </c>
      <c r="Y81" s="11">
        <f t="shared" si="74"/>
        <v>9</v>
      </c>
      <c r="Z81" s="11">
        <f t="shared" si="74"/>
        <v>10</v>
      </c>
      <c r="AA81" s="11">
        <f t="shared" si="74"/>
        <v>11</v>
      </c>
      <c r="AB81" s="11">
        <f t="shared" si="74"/>
        <v>11</v>
      </c>
      <c r="AC81" s="11">
        <f t="shared" si="74"/>
        <v>12</v>
      </c>
      <c r="AD81" s="11">
        <f t="shared" si="74"/>
        <v>12</v>
      </c>
      <c r="AE81" s="11">
        <f t="shared" si="74"/>
        <v>12</v>
      </c>
      <c r="AF81" s="11">
        <f t="shared" si="74"/>
        <v>12</v>
      </c>
      <c r="AG81" s="11">
        <f t="shared" si="74"/>
        <v>12</v>
      </c>
      <c r="AH81" s="11">
        <f t="shared" si="74"/>
        <v>12</v>
      </c>
      <c r="AI81" s="11">
        <f t="shared" si="74"/>
        <v>12</v>
      </c>
      <c r="AJ81" s="11">
        <f t="shared" si="74"/>
        <v>12</v>
      </c>
      <c r="AK81" s="11">
        <f t="shared" si="74"/>
        <v>12</v>
      </c>
      <c r="AL81" s="11">
        <f t="shared" si="74"/>
        <v>12</v>
      </c>
      <c r="AM81" s="11">
        <f t="shared" si="74"/>
        <v>12</v>
      </c>
      <c r="AN81" s="11">
        <f t="shared" si="74"/>
        <v>12</v>
      </c>
      <c r="AO81" s="11">
        <f t="shared" si="74"/>
        <v>12</v>
      </c>
      <c r="AP81" s="11">
        <f t="shared" si="74"/>
        <v>12</v>
      </c>
      <c r="AQ81" s="11">
        <f t="shared" si="74"/>
        <v>12</v>
      </c>
      <c r="AR81" s="11">
        <f t="shared" si="74"/>
        <v>12</v>
      </c>
      <c r="AS81" s="11">
        <f t="shared" si="74"/>
        <v>12</v>
      </c>
      <c r="AT81" s="11">
        <f t="shared" si="74"/>
        <v>12</v>
      </c>
      <c r="AU81" s="11">
        <f t="shared" si="74"/>
        <v>12</v>
      </c>
      <c r="AV81" s="11">
        <f t="shared" si="74"/>
        <v>12</v>
      </c>
      <c r="AW81" s="11">
        <f t="shared" si="74"/>
        <v>12</v>
      </c>
      <c r="AX81" s="11">
        <f t="shared" si="74"/>
        <v>12</v>
      </c>
      <c r="AY81" s="11">
        <f t="shared" si="74"/>
        <v>12</v>
      </c>
      <c r="AZ81" s="11">
        <f t="shared" si="74"/>
        <v>12</v>
      </c>
      <c r="BA81" s="11">
        <f t="shared" si="74"/>
        <v>12</v>
      </c>
      <c r="BB81" s="11">
        <f t="shared" si="74"/>
        <v>12</v>
      </c>
      <c r="BC81" s="11">
        <f>BB81+BC7-BC57-BC63-BC69-BC75</f>
        <v>12</v>
      </c>
      <c r="BD81" s="11">
        <f>BC81+BD7-BD57-BD63-BD69-BD75</f>
        <v>12</v>
      </c>
    </row>
    <row r="82" spans="1:56" x14ac:dyDescent="0.25">
      <c r="A82"/>
      <c r="B82" t="s">
        <v>190</v>
      </c>
      <c r="C82" s="64">
        <f>C8</f>
        <v>0</v>
      </c>
      <c r="D82" s="11">
        <f t="shared" ref="D82:E84" si="75">C82+D8-D58-D64-D70-D76</f>
        <v>0</v>
      </c>
      <c r="E82" s="11">
        <f t="shared" si="75"/>
        <v>0</v>
      </c>
      <c r="F82" s="11">
        <f t="shared" si="73"/>
        <v>0</v>
      </c>
      <c r="G82" s="11">
        <f t="shared" si="73"/>
        <v>0</v>
      </c>
      <c r="H82" s="11">
        <f t="shared" si="73"/>
        <v>0</v>
      </c>
      <c r="I82" s="11">
        <f t="shared" si="73"/>
        <v>0</v>
      </c>
      <c r="J82" s="11">
        <f t="shared" si="73"/>
        <v>0</v>
      </c>
      <c r="K82" s="11">
        <f t="shared" si="73"/>
        <v>0</v>
      </c>
      <c r="L82" s="11">
        <f t="shared" si="73"/>
        <v>0</v>
      </c>
      <c r="M82" s="11">
        <f t="shared" si="73"/>
        <v>0</v>
      </c>
      <c r="N82" s="11">
        <f t="shared" si="73"/>
        <v>0</v>
      </c>
      <c r="O82" s="11">
        <f t="shared" si="73"/>
        <v>0</v>
      </c>
      <c r="P82" s="11">
        <f t="shared" si="73"/>
        <v>0</v>
      </c>
      <c r="Q82" s="11">
        <f t="shared" si="73"/>
        <v>0</v>
      </c>
      <c r="R82" s="11">
        <f t="shared" si="73"/>
        <v>0</v>
      </c>
      <c r="S82" s="11">
        <f t="shared" si="73"/>
        <v>0</v>
      </c>
      <c r="T82" s="11">
        <f t="shared" si="74"/>
        <v>0</v>
      </c>
      <c r="U82" s="11">
        <f t="shared" si="74"/>
        <v>1</v>
      </c>
      <c r="V82" s="11">
        <f t="shared" si="74"/>
        <v>1</v>
      </c>
      <c r="W82" s="11">
        <f t="shared" si="74"/>
        <v>2</v>
      </c>
      <c r="X82" s="11">
        <f t="shared" si="74"/>
        <v>2</v>
      </c>
      <c r="Y82" s="11">
        <f t="shared" si="74"/>
        <v>3</v>
      </c>
      <c r="Z82" s="11">
        <f t="shared" si="74"/>
        <v>3</v>
      </c>
      <c r="AA82" s="11">
        <f t="shared" si="74"/>
        <v>4</v>
      </c>
      <c r="AB82" s="11">
        <f t="shared" si="74"/>
        <v>4</v>
      </c>
      <c r="AC82" s="11">
        <f t="shared" si="74"/>
        <v>5</v>
      </c>
      <c r="AD82" s="11">
        <f t="shared" si="74"/>
        <v>5</v>
      </c>
      <c r="AE82" s="11">
        <f t="shared" si="74"/>
        <v>6</v>
      </c>
      <c r="AF82" s="11">
        <f t="shared" si="74"/>
        <v>6</v>
      </c>
      <c r="AG82" s="11">
        <f t="shared" si="74"/>
        <v>6</v>
      </c>
      <c r="AH82" s="11">
        <f t="shared" si="74"/>
        <v>6</v>
      </c>
      <c r="AI82" s="11">
        <f t="shared" si="74"/>
        <v>6</v>
      </c>
      <c r="AJ82" s="11">
        <f t="shared" si="74"/>
        <v>7</v>
      </c>
      <c r="AK82" s="11">
        <f t="shared" si="74"/>
        <v>7</v>
      </c>
      <c r="AL82" s="11">
        <f t="shared" si="74"/>
        <v>8</v>
      </c>
      <c r="AM82" s="11">
        <f t="shared" si="74"/>
        <v>8</v>
      </c>
      <c r="AN82" s="11">
        <f t="shared" si="74"/>
        <v>9</v>
      </c>
      <c r="AO82" s="11">
        <f t="shared" si="74"/>
        <v>9</v>
      </c>
      <c r="AP82" s="11">
        <f t="shared" si="74"/>
        <v>10</v>
      </c>
      <c r="AQ82" s="11">
        <f t="shared" si="74"/>
        <v>10</v>
      </c>
      <c r="AR82" s="11">
        <f t="shared" si="74"/>
        <v>11</v>
      </c>
      <c r="AS82" s="11">
        <f t="shared" si="74"/>
        <v>11</v>
      </c>
      <c r="AT82" s="11">
        <f t="shared" si="74"/>
        <v>12</v>
      </c>
      <c r="AU82" s="11">
        <f t="shared" si="74"/>
        <v>12</v>
      </c>
      <c r="AV82" s="11">
        <f t="shared" si="74"/>
        <v>12</v>
      </c>
      <c r="AW82" s="11">
        <f t="shared" si="74"/>
        <v>12</v>
      </c>
      <c r="AX82" s="11">
        <f t="shared" si="74"/>
        <v>12</v>
      </c>
      <c r="AY82" s="11">
        <f t="shared" si="74"/>
        <v>12</v>
      </c>
      <c r="AZ82" s="11">
        <f t="shared" si="74"/>
        <v>12</v>
      </c>
      <c r="BA82" s="11">
        <f t="shared" si="74"/>
        <v>12</v>
      </c>
      <c r="BB82" s="11">
        <f t="shared" si="74"/>
        <v>12</v>
      </c>
      <c r="BC82" s="11">
        <f t="shared" ref="BC82:BD84" si="76">BB82+BC8-BC58-BC64-BC70-BC76</f>
        <v>12</v>
      </c>
      <c r="BD82" s="11">
        <f t="shared" si="76"/>
        <v>12</v>
      </c>
    </row>
    <row r="83" spans="1:56" x14ac:dyDescent="0.25">
      <c r="A83"/>
      <c r="B83" t="s">
        <v>191</v>
      </c>
      <c r="C83" s="64">
        <f>C9</f>
        <v>0</v>
      </c>
      <c r="D83" s="11">
        <f t="shared" si="75"/>
        <v>0</v>
      </c>
      <c r="E83" s="11">
        <f t="shared" si="75"/>
        <v>0</v>
      </c>
      <c r="F83" s="11">
        <f t="shared" si="73"/>
        <v>0</v>
      </c>
      <c r="G83" s="11">
        <f t="shared" si="73"/>
        <v>0</v>
      </c>
      <c r="H83" s="11">
        <f t="shared" si="73"/>
        <v>0</v>
      </c>
      <c r="I83" s="11">
        <f t="shared" si="73"/>
        <v>0</v>
      </c>
      <c r="J83" s="11">
        <f t="shared" si="73"/>
        <v>0</v>
      </c>
      <c r="K83" s="11">
        <f t="shared" si="73"/>
        <v>0</v>
      </c>
      <c r="L83" s="11">
        <f t="shared" si="73"/>
        <v>0</v>
      </c>
      <c r="M83" s="11">
        <f t="shared" si="73"/>
        <v>0</v>
      </c>
      <c r="N83" s="11">
        <f t="shared" si="73"/>
        <v>0</v>
      </c>
      <c r="O83" s="11">
        <f t="shared" si="73"/>
        <v>0</v>
      </c>
      <c r="P83" s="11">
        <f t="shared" si="73"/>
        <v>0</v>
      </c>
      <c r="Q83" s="11">
        <f t="shared" si="73"/>
        <v>0</v>
      </c>
      <c r="R83" s="11">
        <f t="shared" si="73"/>
        <v>0</v>
      </c>
      <c r="S83" s="11">
        <f t="shared" si="73"/>
        <v>0</v>
      </c>
      <c r="T83" s="11">
        <f t="shared" si="74"/>
        <v>0</v>
      </c>
      <c r="U83" s="11">
        <f t="shared" si="74"/>
        <v>0</v>
      </c>
      <c r="V83" s="11">
        <f t="shared" si="74"/>
        <v>0</v>
      </c>
      <c r="W83" s="11">
        <f t="shared" si="74"/>
        <v>0</v>
      </c>
      <c r="X83" s="11">
        <f t="shared" si="74"/>
        <v>0</v>
      </c>
      <c r="Y83" s="11">
        <f t="shared" si="74"/>
        <v>0</v>
      </c>
      <c r="Z83" s="11">
        <f t="shared" si="74"/>
        <v>0</v>
      </c>
      <c r="AA83" s="11">
        <f t="shared" si="74"/>
        <v>1</v>
      </c>
      <c r="AB83" s="11">
        <f t="shared" si="74"/>
        <v>1</v>
      </c>
      <c r="AC83" s="11">
        <f t="shared" si="74"/>
        <v>1</v>
      </c>
      <c r="AD83" s="11">
        <f t="shared" si="74"/>
        <v>1</v>
      </c>
      <c r="AE83" s="11">
        <f t="shared" si="74"/>
        <v>1</v>
      </c>
      <c r="AF83" s="11">
        <f t="shared" si="74"/>
        <v>2</v>
      </c>
      <c r="AG83" s="11">
        <f t="shared" si="74"/>
        <v>2</v>
      </c>
      <c r="AH83" s="11">
        <f t="shared" si="74"/>
        <v>2</v>
      </c>
      <c r="AI83" s="11">
        <f t="shared" si="74"/>
        <v>3</v>
      </c>
      <c r="AJ83" s="11">
        <f t="shared" si="74"/>
        <v>3</v>
      </c>
      <c r="AK83" s="11">
        <f t="shared" si="74"/>
        <v>3</v>
      </c>
      <c r="AL83" s="11">
        <f t="shared" si="74"/>
        <v>4</v>
      </c>
      <c r="AM83" s="11">
        <f t="shared" si="74"/>
        <v>3</v>
      </c>
      <c r="AN83" s="11">
        <f t="shared" si="74"/>
        <v>4</v>
      </c>
      <c r="AO83" s="11">
        <f t="shared" si="74"/>
        <v>4</v>
      </c>
      <c r="AP83" s="11">
        <f t="shared" si="74"/>
        <v>5</v>
      </c>
      <c r="AQ83" s="11">
        <f t="shared" si="74"/>
        <v>6</v>
      </c>
      <c r="AR83" s="11">
        <f t="shared" si="74"/>
        <v>6</v>
      </c>
      <c r="AS83" s="11">
        <f t="shared" si="74"/>
        <v>7</v>
      </c>
      <c r="AT83" s="11">
        <f t="shared" si="74"/>
        <v>8</v>
      </c>
      <c r="AU83" s="11">
        <f t="shared" si="74"/>
        <v>8</v>
      </c>
      <c r="AV83" s="11">
        <f t="shared" si="74"/>
        <v>9</v>
      </c>
      <c r="AW83" s="11">
        <f t="shared" si="74"/>
        <v>10</v>
      </c>
      <c r="AX83" s="11">
        <f t="shared" si="74"/>
        <v>10</v>
      </c>
      <c r="AY83" s="11">
        <f t="shared" si="74"/>
        <v>11</v>
      </c>
      <c r="AZ83" s="11">
        <f t="shared" si="74"/>
        <v>11</v>
      </c>
      <c r="BA83" s="11">
        <f t="shared" si="74"/>
        <v>12</v>
      </c>
      <c r="BB83" s="11">
        <f t="shared" si="74"/>
        <v>12</v>
      </c>
      <c r="BC83" s="11">
        <f t="shared" si="76"/>
        <v>12</v>
      </c>
      <c r="BD83" s="11">
        <f t="shared" si="76"/>
        <v>12</v>
      </c>
    </row>
    <row r="84" spans="1:56" x14ac:dyDescent="0.25">
      <c r="A84"/>
      <c r="B84" t="s">
        <v>192</v>
      </c>
      <c r="C84" s="64">
        <f>C10</f>
        <v>0</v>
      </c>
      <c r="D84" s="11">
        <f t="shared" si="75"/>
        <v>0</v>
      </c>
      <c r="E84" s="11">
        <f t="shared" si="75"/>
        <v>0</v>
      </c>
      <c r="F84" s="11">
        <f t="shared" si="73"/>
        <v>0</v>
      </c>
      <c r="G84" s="11">
        <f t="shared" si="73"/>
        <v>0</v>
      </c>
      <c r="H84" s="11">
        <f t="shared" si="73"/>
        <v>0</v>
      </c>
      <c r="I84" s="11">
        <f t="shared" si="73"/>
        <v>0</v>
      </c>
      <c r="J84" s="11">
        <f t="shared" si="73"/>
        <v>0</v>
      </c>
      <c r="K84" s="11">
        <f t="shared" si="73"/>
        <v>0</v>
      </c>
      <c r="L84" s="11">
        <f t="shared" si="73"/>
        <v>0</v>
      </c>
      <c r="M84" s="11">
        <f t="shared" si="73"/>
        <v>0</v>
      </c>
      <c r="N84" s="11">
        <f t="shared" si="73"/>
        <v>0</v>
      </c>
      <c r="O84" s="11">
        <f t="shared" si="73"/>
        <v>0</v>
      </c>
      <c r="P84" s="11">
        <f t="shared" si="73"/>
        <v>0</v>
      </c>
      <c r="Q84" s="11">
        <f t="shared" si="73"/>
        <v>0</v>
      </c>
      <c r="R84" s="11">
        <f t="shared" si="73"/>
        <v>0</v>
      </c>
      <c r="S84" s="11">
        <f t="shared" si="73"/>
        <v>0</v>
      </c>
      <c r="T84" s="11">
        <f t="shared" si="74"/>
        <v>0</v>
      </c>
      <c r="U84" s="11">
        <f t="shared" si="74"/>
        <v>0</v>
      </c>
      <c r="V84" s="11">
        <f t="shared" si="74"/>
        <v>0</v>
      </c>
      <c r="W84" s="11">
        <f t="shared" si="74"/>
        <v>0</v>
      </c>
      <c r="X84" s="11">
        <f t="shared" si="74"/>
        <v>0</v>
      </c>
      <c r="Y84" s="11">
        <f t="shared" si="74"/>
        <v>0</v>
      </c>
      <c r="Z84" s="11">
        <f t="shared" si="74"/>
        <v>0</v>
      </c>
      <c r="AA84" s="11">
        <f t="shared" si="74"/>
        <v>0</v>
      </c>
      <c r="AB84" s="11">
        <f t="shared" si="74"/>
        <v>1</v>
      </c>
      <c r="AC84" s="11">
        <f t="shared" si="74"/>
        <v>1</v>
      </c>
      <c r="AD84" s="11">
        <f t="shared" si="74"/>
        <v>1</v>
      </c>
      <c r="AE84" s="11">
        <f t="shared" si="74"/>
        <v>1</v>
      </c>
      <c r="AF84" s="11">
        <f t="shared" si="74"/>
        <v>1</v>
      </c>
      <c r="AG84" s="11">
        <f t="shared" si="74"/>
        <v>1</v>
      </c>
      <c r="AH84" s="11">
        <f t="shared" si="74"/>
        <v>1</v>
      </c>
      <c r="AI84" s="11">
        <f t="shared" si="74"/>
        <v>2</v>
      </c>
      <c r="AJ84" s="11">
        <f t="shared" si="74"/>
        <v>2</v>
      </c>
      <c r="AK84" s="11">
        <f t="shared" si="74"/>
        <v>2</v>
      </c>
      <c r="AL84" s="11">
        <f t="shared" si="74"/>
        <v>2</v>
      </c>
      <c r="AM84" s="11">
        <f t="shared" si="74"/>
        <v>3</v>
      </c>
      <c r="AN84" s="11">
        <f t="shared" si="74"/>
        <v>2</v>
      </c>
      <c r="AO84" s="11">
        <f t="shared" si="74"/>
        <v>2</v>
      </c>
      <c r="AP84" s="11">
        <f t="shared" si="74"/>
        <v>2</v>
      </c>
      <c r="AQ84" s="11">
        <f t="shared" si="74"/>
        <v>2</v>
      </c>
      <c r="AR84" s="11">
        <f t="shared" si="74"/>
        <v>3</v>
      </c>
      <c r="AS84" s="11">
        <f t="shared" si="74"/>
        <v>3</v>
      </c>
      <c r="AT84" s="11">
        <f t="shared" si="74"/>
        <v>3</v>
      </c>
      <c r="AU84" s="11">
        <f t="shared" si="74"/>
        <v>2</v>
      </c>
      <c r="AV84" s="11">
        <f t="shared" si="74"/>
        <v>2</v>
      </c>
      <c r="AW84" s="11">
        <f t="shared" si="74"/>
        <v>2</v>
      </c>
      <c r="AX84" s="11">
        <f t="shared" si="74"/>
        <v>3</v>
      </c>
      <c r="AY84" s="11">
        <f t="shared" si="74"/>
        <v>2</v>
      </c>
      <c r="AZ84" s="11">
        <f t="shared" si="74"/>
        <v>2</v>
      </c>
      <c r="BA84" s="11">
        <f t="shared" si="74"/>
        <v>3</v>
      </c>
      <c r="BB84" s="11">
        <f t="shared" si="74"/>
        <v>3</v>
      </c>
      <c r="BC84" s="11">
        <f t="shared" si="76"/>
        <v>3</v>
      </c>
      <c r="BD84" s="11">
        <f t="shared" si="76"/>
        <v>3</v>
      </c>
    </row>
    <row r="86" spans="1:56" x14ac:dyDescent="0.25">
      <c r="A86" s="14" t="s">
        <v>218</v>
      </c>
      <c r="D86" t="s">
        <v>19</v>
      </c>
      <c r="F86" t="s">
        <v>18</v>
      </c>
      <c r="H86" t="s">
        <v>17</v>
      </c>
      <c r="J86" t="s">
        <v>23</v>
      </c>
      <c r="L86" t="s">
        <v>51</v>
      </c>
    </row>
    <row r="87" spans="1:56" x14ac:dyDescent="0.25">
      <c r="B87" t="s">
        <v>220</v>
      </c>
      <c r="D87" s="73">
        <f>SUM(D50:H50)</f>
        <v>0</v>
      </c>
      <c r="F87" s="73">
        <f>SUM(I50:T50)</f>
        <v>400000</v>
      </c>
      <c r="H87" s="73">
        <f>SUM(U50:AF50)</f>
        <v>4400000</v>
      </c>
      <c r="J87" s="73">
        <f>SUM(AG50:AR50)</f>
        <v>9400000</v>
      </c>
      <c r="L87" s="73">
        <f>SUM(AS50:BD50)</f>
        <v>12600000</v>
      </c>
    </row>
    <row r="88" spans="1:56" x14ac:dyDescent="0.25">
      <c r="B88" t="s">
        <v>219</v>
      </c>
      <c r="D88" s="73">
        <f>H80</f>
        <v>0</v>
      </c>
      <c r="F88" s="73">
        <f>T80</f>
        <v>4</v>
      </c>
      <c r="H88" s="73">
        <f>AF80</f>
        <v>21</v>
      </c>
      <c r="J88" s="73">
        <f>AR80</f>
        <v>32</v>
      </c>
      <c r="L88" s="73">
        <f>BD80</f>
        <v>39</v>
      </c>
    </row>
    <row r="89" spans="1:56" x14ac:dyDescent="0.25">
      <c r="B89" t="s">
        <v>237</v>
      </c>
      <c r="D89" s="73">
        <f>SUM(D6:H6)</f>
        <v>0</v>
      </c>
      <c r="F89" s="73">
        <f>SUM(I6:T6)</f>
        <v>4</v>
      </c>
      <c r="H89" s="73">
        <f>SUM(U6:AF6)</f>
        <v>21</v>
      </c>
      <c r="J89" s="73">
        <f>SUM(AG6:AR6)</f>
        <v>32</v>
      </c>
      <c r="L89" s="73">
        <f>SUM(AS6:BD6)</f>
        <v>39</v>
      </c>
    </row>
  </sheetData>
  <mergeCells count="5">
    <mergeCell ref="D2:K2"/>
    <mergeCell ref="L2:W2"/>
    <mergeCell ref="X2:AI2"/>
    <mergeCell ref="AJ2:AU2"/>
    <mergeCell ref="AV2:B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5" sqref="D5"/>
    </sheetView>
  </sheetViews>
  <sheetFormatPr defaultColWidth="8.875" defaultRowHeight="15" x14ac:dyDescent="0.25"/>
  <cols>
    <col min="1" max="1" width="59.875" style="1" bestFit="1" customWidth="1"/>
    <col min="2" max="2" width="13.5" style="1" bestFit="1" customWidth="1"/>
    <col min="3" max="3" width="13.5" style="1" customWidth="1"/>
    <col min="4" max="4" width="14.625" style="1" bestFit="1" customWidth="1"/>
    <col min="5" max="5" width="14.625" style="1" customWidth="1"/>
    <col min="6" max="6" width="14.5" style="1" bestFit="1" customWidth="1"/>
    <col min="7" max="7" width="14.5" style="1" customWidth="1"/>
    <col min="8" max="8" width="16" style="1" bestFit="1" customWidth="1"/>
    <col min="9" max="9" width="16" style="1" customWidth="1"/>
    <col min="10" max="10" width="14.375" style="1" customWidth="1"/>
    <col min="11" max="11" width="8.875" style="1"/>
    <col min="12" max="12" width="12" style="1" customWidth="1"/>
    <col min="13" max="16384" width="8.875" style="1"/>
  </cols>
  <sheetData>
    <row r="1" spans="1:10" ht="52.5" customHeight="1" x14ac:dyDescent="0.25">
      <c r="B1" s="14" t="s">
        <v>209</v>
      </c>
      <c r="C1" s="14"/>
      <c r="D1" s="14" t="s">
        <v>209</v>
      </c>
      <c r="E1" s="14"/>
      <c r="F1" s="14" t="s">
        <v>209</v>
      </c>
      <c r="G1" s="14"/>
      <c r="H1" s="14" t="s">
        <v>209</v>
      </c>
      <c r="I1" s="14"/>
      <c r="J1" s="14" t="s">
        <v>209</v>
      </c>
    </row>
    <row r="2" spans="1:10" ht="15.75" x14ac:dyDescent="0.25">
      <c r="B2" s="14" t="s">
        <v>210</v>
      </c>
      <c r="C2" s="14"/>
      <c r="D2" s="14" t="s">
        <v>211</v>
      </c>
      <c r="E2" s="14"/>
      <c r="F2" s="14" t="s">
        <v>212</v>
      </c>
      <c r="G2" s="14"/>
      <c r="H2" s="14" t="s">
        <v>213</v>
      </c>
      <c r="I2" s="14"/>
      <c r="J2" s="14" t="s">
        <v>214</v>
      </c>
    </row>
    <row r="3" spans="1:10" ht="15.75" x14ac:dyDescent="0.25">
      <c r="B3" s="10" t="s">
        <v>19</v>
      </c>
      <c r="C3" s="10"/>
      <c r="D3" s="10" t="s">
        <v>18</v>
      </c>
      <c r="E3" s="10"/>
      <c r="F3" s="10" t="s">
        <v>17</v>
      </c>
      <c r="G3" s="10"/>
      <c r="H3" s="10" t="s">
        <v>23</v>
      </c>
      <c r="I3" s="10"/>
      <c r="J3" s="61" t="s">
        <v>51</v>
      </c>
    </row>
    <row r="5" spans="1:10" x14ac:dyDescent="0.25">
      <c r="A5" s="12" t="s">
        <v>29</v>
      </c>
      <c r="B5" s="15">
        <v>30000</v>
      </c>
      <c r="C5" s="15"/>
      <c r="D5" s="15">
        <v>100000</v>
      </c>
      <c r="E5" s="15"/>
      <c r="F5" s="15">
        <v>1000000</v>
      </c>
      <c r="G5" s="15"/>
      <c r="H5" s="15">
        <v>1000000</v>
      </c>
      <c r="I5" s="15"/>
      <c r="J5" s="15">
        <v>1000000</v>
      </c>
    </row>
    <row r="6" spans="1:10" x14ac:dyDescent="0.25">
      <c r="A6" s="12"/>
      <c r="B6" s="15"/>
      <c r="C6" s="15"/>
      <c r="D6" s="15"/>
      <c r="E6" s="15"/>
      <c r="F6" s="15"/>
      <c r="G6" s="15"/>
      <c r="H6" s="15"/>
      <c r="I6" s="15"/>
    </row>
    <row r="7" spans="1:10" x14ac:dyDescent="0.25">
      <c r="A7" s="12"/>
      <c r="B7" s="16"/>
      <c r="C7" s="16"/>
      <c r="D7" s="13"/>
      <c r="E7" s="151"/>
      <c r="F7" s="13"/>
      <c r="G7" s="151"/>
      <c r="H7" s="13"/>
      <c r="I7" s="151"/>
    </row>
    <row r="8" spans="1:10" x14ac:dyDescent="0.25">
      <c r="A8" s="12"/>
      <c r="B8" s="16"/>
      <c r="C8" s="16"/>
      <c r="D8" s="13"/>
      <c r="E8" s="151"/>
      <c r="F8" s="13"/>
      <c r="G8" s="151"/>
      <c r="H8" s="13"/>
      <c r="I8" s="151"/>
    </row>
    <row r="9" spans="1:10" x14ac:dyDescent="0.25">
      <c r="A9" s="12" t="s">
        <v>31</v>
      </c>
      <c r="B9" s="62">
        <f>B5</f>
        <v>30000</v>
      </c>
      <c r="C9" s="62"/>
      <c r="D9" s="17">
        <f>B9+D5</f>
        <v>130000</v>
      </c>
      <c r="E9" s="17"/>
      <c r="F9" s="17">
        <f>D9+F5</f>
        <v>1130000</v>
      </c>
      <c r="G9" s="17"/>
      <c r="H9" s="17">
        <f>F9+H5</f>
        <v>2130000</v>
      </c>
      <c r="I9" s="17"/>
      <c r="J9" s="17">
        <f t="shared" ref="J9" si="0">H9+J5</f>
        <v>3130000</v>
      </c>
    </row>
    <row r="10" spans="1:10" x14ac:dyDescent="0.25">
      <c r="A10" s="12"/>
    </row>
    <row r="11" spans="1:10" ht="15.75" x14ac:dyDescent="0.25">
      <c r="A11" s="12"/>
      <c r="B11" s="10"/>
      <c r="C11" s="10"/>
      <c r="D11" s="10"/>
      <c r="E11" s="10"/>
      <c r="F11" s="10"/>
      <c r="G11" s="10"/>
      <c r="H11" s="10"/>
      <c r="I11" s="10"/>
    </row>
    <row r="12" spans="1:10" ht="15.75" x14ac:dyDescent="0.25">
      <c r="A12" s="12"/>
      <c r="B12" s="10"/>
      <c r="C12" s="10"/>
      <c r="D12" s="10"/>
      <c r="E12" s="10"/>
      <c r="F12" s="10"/>
      <c r="G12" s="10"/>
      <c r="H12" s="10"/>
      <c r="I12" s="10"/>
    </row>
    <row r="13" spans="1:10" x14ac:dyDescent="0.25">
      <c r="A13" s="12" t="s">
        <v>30</v>
      </c>
      <c r="B13" s="15">
        <f>B9/2*$B$16</f>
        <v>3000</v>
      </c>
      <c r="C13" s="15"/>
      <c r="D13" s="15">
        <f>(B9+D5/2)*$B$16</f>
        <v>16000</v>
      </c>
      <c r="E13" s="15"/>
      <c r="F13" s="15">
        <f>(D9+F5/2)*$B$16</f>
        <v>126000</v>
      </c>
      <c r="G13" s="15"/>
      <c r="H13" s="15">
        <f>(F9+H5/2)*$B$16</f>
        <v>326000</v>
      </c>
      <c r="I13" s="15"/>
      <c r="J13" s="15">
        <f t="shared" ref="J13" si="1">(H9+J5/2)*$B$16</f>
        <v>526000</v>
      </c>
    </row>
    <row r="14" spans="1:10" x14ac:dyDescent="0.25">
      <c r="A14" s="12"/>
    </row>
    <row r="15" spans="1:10" x14ac:dyDescent="0.25">
      <c r="A15" s="12"/>
    </row>
    <row r="16" spans="1:10" x14ac:dyDescent="0.25">
      <c r="A16" s="12" t="s">
        <v>32</v>
      </c>
      <c r="B16" s="18">
        <v>0.2</v>
      </c>
      <c r="C16" s="18"/>
    </row>
    <row r="21" spans="2:9" x14ac:dyDescent="0.25">
      <c r="B21" s="15"/>
      <c r="C21" s="15"/>
      <c r="D21" s="15"/>
      <c r="E21" s="15"/>
      <c r="F21" s="15"/>
      <c r="G21" s="15"/>
      <c r="H21" s="15"/>
      <c r="I21" s="1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71"/>
  <sheetViews>
    <sheetView workbookViewId="0">
      <selection activeCell="F20" sqref="F20"/>
    </sheetView>
  </sheetViews>
  <sheetFormatPr defaultColWidth="10.625" defaultRowHeight="12.75" x14ac:dyDescent="0.2"/>
  <cols>
    <col min="1" max="1" width="10.625" style="2" customWidth="1"/>
    <col min="2" max="2" width="20.5" style="2" customWidth="1"/>
    <col min="3" max="3" width="4.625" style="2" customWidth="1"/>
    <col min="4" max="4" width="19.875" style="2" customWidth="1"/>
    <col min="5" max="5" width="4.875" style="2" customWidth="1"/>
    <col min="6" max="6" width="23.125" style="2" customWidth="1"/>
    <col min="7" max="7" width="4.125" style="2" customWidth="1"/>
    <col min="8" max="8" width="21.375" style="2" customWidth="1"/>
    <col min="9" max="9" width="4.875" style="2" customWidth="1"/>
    <col min="10" max="10" width="21.125" style="2" bestFit="1" customWidth="1"/>
    <col min="11" max="11" width="5" style="2" customWidth="1"/>
    <col min="12" max="16384" width="10.625" style="2"/>
  </cols>
  <sheetData>
    <row r="4" spans="2:13" ht="15" customHeight="1" x14ac:dyDescent="0.2">
      <c r="C4" s="203" t="s">
        <v>257</v>
      </c>
      <c r="D4" s="203"/>
      <c r="E4" s="203"/>
      <c r="F4" s="203"/>
      <c r="G4" s="203"/>
      <c r="H4" s="203"/>
      <c r="I4" s="203"/>
      <c r="J4" s="203"/>
    </row>
    <row r="6" spans="2:13" x14ac:dyDescent="0.2">
      <c r="B6" s="4" t="s">
        <v>256</v>
      </c>
      <c r="D6" s="156">
        <v>4</v>
      </c>
      <c r="E6" s="157"/>
      <c r="F6" s="157">
        <v>4.5</v>
      </c>
      <c r="G6" s="157"/>
      <c r="H6" s="157">
        <v>5</v>
      </c>
      <c r="I6" s="157"/>
      <c r="J6" s="157">
        <v>5.5</v>
      </c>
    </row>
    <row r="7" spans="2:13" x14ac:dyDescent="0.2">
      <c r="B7" s="4"/>
    </row>
    <row r="8" spans="2:13" x14ac:dyDescent="0.2">
      <c r="B8" s="6">
        <v>7.0000000000000007E-2</v>
      </c>
      <c r="D8" s="153">
        <f>NPV($B8,FCF!$E$41,FCF!$G$41,FCF!$I$41,FCF!$K$41,FCF!$M$41)</f>
        <v>122318.21897538062</v>
      </c>
      <c r="E8" s="153"/>
      <c r="F8" s="153">
        <f>NPV($B8,FCF!$E$41,FCF!$G$41,FCF!$I$41,FCF!$K$41,FCF!$M$41)</f>
        <v>122318.21897538062</v>
      </c>
      <c r="G8" s="153"/>
      <c r="H8" s="153">
        <f>NPV($B8,FCF!$E$41,FCF!$G$41,FCF!$I$41,FCF!$K$41,FCF!$M$41)</f>
        <v>122318.21897538062</v>
      </c>
      <c r="I8" s="153"/>
      <c r="J8" s="153">
        <f>NPV($B8,FCF!$E$41,FCF!$G$41,FCF!$I$41,FCF!$K$41,FCF!$M$41)</f>
        <v>122318.21897538062</v>
      </c>
      <c r="L8" s="2" t="s">
        <v>2</v>
      </c>
    </row>
    <row r="9" spans="2:13" x14ac:dyDescent="0.2">
      <c r="B9" s="6"/>
      <c r="D9" s="154">
        <f>FCF!$M$32*(1/(1+$B8)^5)*D$6</f>
        <v>344230.40867914283</v>
      </c>
      <c r="E9" s="153"/>
      <c r="F9" s="154">
        <f>FCF!$M$32*(1/(1+$B8)^5)*F$6</f>
        <v>387259.20976403565</v>
      </c>
      <c r="G9" s="153"/>
      <c r="H9" s="154">
        <f>FCF!$M$32*(1/(1+$B8)^5)*H$6</f>
        <v>430288.01084892853</v>
      </c>
      <c r="I9" s="153"/>
      <c r="J9" s="154">
        <f>FCF!$M$32*(1/(1+$B8)^5)*J$6</f>
        <v>473316.81193382142</v>
      </c>
      <c r="L9" s="5" t="s">
        <v>1</v>
      </c>
      <c r="M9" s="5"/>
    </row>
    <row r="10" spans="2:13" x14ac:dyDescent="0.2">
      <c r="B10" s="6"/>
      <c r="D10" s="155">
        <f>SUM(D8:D9)</f>
        <v>466548.62765452347</v>
      </c>
      <c r="E10" s="155"/>
      <c r="F10" s="155">
        <f>SUM(F8:F9)</f>
        <v>509577.4287394163</v>
      </c>
      <c r="G10" s="155"/>
      <c r="H10" s="155">
        <f>SUM(H8:H9)</f>
        <v>552606.22982430912</v>
      </c>
      <c r="I10" s="155"/>
      <c r="J10" s="155">
        <f>SUM(J8:J9)</f>
        <v>595635.03090920206</v>
      </c>
      <c r="L10" s="4" t="s">
        <v>38</v>
      </c>
    </row>
    <row r="11" spans="2:13" x14ac:dyDescent="0.2">
      <c r="B11" s="6"/>
      <c r="D11" s="155">
        <f>D10+Valuation!$B$22</f>
        <v>630628.1751749611</v>
      </c>
      <c r="E11" s="155"/>
      <c r="F11" s="155">
        <f>F10+Valuation!$B$22</f>
        <v>673656.97625985392</v>
      </c>
      <c r="G11" s="155"/>
      <c r="H11" s="155">
        <f>H10+Valuation!$B$22</f>
        <v>716685.77734474675</v>
      </c>
      <c r="I11" s="155"/>
      <c r="J11" s="155">
        <f>J10+Valuation!$B$22</f>
        <v>759714.57842963957</v>
      </c>
      <c r="L11" s="4" t="s">
        <v>39</v>
      </c>
    </row>
    <row r="12" spans="2:13" x14ac:dyDescent="0.2">
      <c r="B12" s="6"/>
      <c r="D12" s="153"/>
      <c r="E12" s="153"/>
      <c r="F12" s="153"/>
      <c r="G12" s="153"/>
      <c r="H12" s="153"/>
      <c r="I12" s="153"/>
      <c r="J12" s="153"/>
    </row>
    <row r="13" spans="2:13" x14ac:dyDescent="0.2">
      <c r="B13" s="6">
        <v>0.1</v>
      </c>
      <c r="D13" s="153">
        <f>NPV($B13,FCF!$E$41,FCF!$G$41,FCF!$I$41,FCF!$K$41,FCF!$M$41)</f>
        <v>108535.39920988538</v>
      </c>
      <c r="E13" s="153"/>
      <c r="F13" s="153">
        <f>NPV($B13,FCF!$E$41,FCF!$G$41,FCF!$I$41,FCF!$K$41,FCF!$M$41)</f>
        <v>108535.39920988538</v>
      </c>
      <c r="G13" s="153"/>
      <c r="H13" s="153">
        <f>NPV($B13,FCF!$E$41,FCF!$G$41,FCF!$I$41,FCF!$K$41,FCF!$M$41)</f>
        <v>108535.39920988538</v>
      </c>
      <c r="I13" s="153"/>
      <c r="J13" s="153">
        <f>NPV($B13,FCF!$E$41,FCF!$G$41,FCF!$I$41,FCF!$K$41,FCF!$M$41)</f>
        <v>108535.39920988538</v>
      </c>
      <c r="L13" s="2" t="s">
        <v>2</v>
      </c>
    </row>
    <row r="14" spans="2:13" x14ac:dyDescent="0.2">
      <c r="B14" s="6"/>
      <c r="D14" s="154">
        <f>FCF!$M$32*(1/(1+$B13)^5)*D$6</f>
        <v>299781.40803379053</v>
      </c>
      <c r="E14" s="153"/>
      <c r="F14" s="154">
        <f>FCF!$M$32*(1/(1+$B13)^5)*F$6</f>
        <v>337254.08403801435</v>
      </c>
      <c r="G14" s="153"/>
      <c r="H14" s="154">
        <f>FCF!$M$32*(1/(1+$B13)^5)*H$6</f>
        <v>374726.76004223817</v>
      </c>
      <c r="I14" s="153"/>
      <c r="J14" s="154">
        <f>FCF!$M$32*(1/(1+$B13)^5)*J$6</f>
        <v>412199.43604646198</v>
      </c>
      <c r="L14" s="5" t="s">
        <v>1</v>
      </c>
      <c r="M14" s="5"/>
    </row>
    <row r="15" spans="2:13" x14ac:dyDescent="0.2">
      <c r="B15" s="6"/>
      <c r="D15" s="155">
        <f>SUM(D13:D14)</f>
        <v>408316.80724367592</v>
      </c>
      <c r="E15" s="155"/>
      <c r="F15" s="155">
        <f>SUM(F13:F14)</f>
        <v>445789.48324789974</v>
      </c>
      <c r="G15" s="155"/>
      <c r="H15" s="155">
        <f>SUM(H13:H14)</f>
        <v>483262.15925212356</v>
      </c>
      <c r="I15" s="155"/>
      <c r="J15" s="155">
        <f>SUM(J13:J14)</f>
        <v>520734.83525634737</v>
      </c>
      <c r="L15" s="4" t="s">
        <v>38</v>
      </c>
    </row>
    <row r="16" spans="2:13" x14ac:dyDescent="0.2">
      <c r="B16" s="6"/>
      <c r="D16" s="155">
        <f>D15+Valuation!$B$22</f>
        <v>572396.35476411344</v>
      </c>
      <c r="E16" s="155"/>
      <c r="F16" s="155">
        <f>F15+Valuation!$B$22</f>
        <v>609869.03076833731</v>
      </c>
      <c r="G16" s="155"/>
      <c r="H16" s="155">
        <f>H15+Valuation!$B$22</f>
        <v>647341.70677256119</v>
      </c>
      <c r="I16" s="155"/>
      <c r="J16" s="155">
        <f>J15+Valuation!$B$22</f>
        <v>684814.38277678494</v>
      </c>
      <c r="L16" s="4" t="s">
        <v>39</v>
      </c>
    </row>
    <row r="17" spans="2:13" x14ac:dyDescent="0.2">
      <c r="B17" s="6"/>
      <c r="D17" s="153"/>
      <c r="E17" s="153"/>
      <c r="F17" s="153"/>
      <c r="G17" s="153"/>
      <c r="H17" s="153"/>
      <c r="I17" s="153"/>
      <c r="J17" s="153"/>
    </row>
    <row r="18" spans="2:13" x14ac:dyDescent="0.2">
      <c r="B18" s="6">
        <v>0.12</v>
      </c>
      <c r="D18" s="153">
        <f>NPV($B18,FCF!$E$41,FCF!$G$41,FCF!$I$41,FCF!$K$41,FCF!$M$41)</f>
        <v>100416.02404398705</v>
      </c>
      <c r="E18" s="153"/>
      <c r="F18" s="153">
        <f>NPV($B18,FCF!$E$41,FCF!$G$41,FCF!$I$41,FCF!$K$41,FCF!$M$41)</f>
        <v>100416.02404398705</v>
      </c>
      <c r="G18" s="153"/>
      <c r="H18" s="153">
        <f>NPV($B18,FCF!$E$41,FCF!$G$41,FCF!$I$41,FCF!$K$41,FCF!$M$41)</f>
        <v>100416.02404398705</v>
      </c>
      <c r="I18" s="153"/>
      <c r="J18" s="153">
        <f>NPV($B18,FCF!$E$41,FCF!$G$41,FCF!$I$41,FCF!$K$41,FCF!$M$41)</f>
        <v>100416.02404398705</v>
      </c>
      <c r="L18" s="2" t="s">
        <v>2</v>
      </c>
    </row>
    <row r="19" spans="2:13" x14ac:dyDescent="0.2">
      <c r="B19" s="6"/>
      <c r="D19" s="154">
        <f>FCF!$M$32*(1/(1+$B18)^5)*D$6</f>
        <v>273954.22809034761</v>
      </c>
      <c r="E19" s="153"/>
      <c r="F19" s="154">
        <f>FCF!$M$32*(1/(1+$B18)^5)*F$6</f>
        <v>308198.50660164107</v>
      </c>
      <c r="G19" s="153"/>
      <c r="H19" s="154">
        <f>FCF!$M$32*(1/(1+$B18)^5)*H$6</f>
        <v>342442.78511293454</v>
      </c>
      <c r="I19" s="153"/>
      <c r="J19" s="154">
        <f>FCF!$M$32*(1/(1+$B18)^5)*J$6</f>
        <v>376687.06362422794</v>
      </c>
      <c r="L19" s="5" t="s">
        <v>1</v>
      </c>
      <c r="M19" s="5"/>
    </row>
    <row r="20" spans="2:13" x14ac:dyDescent="0.2">
      <c r="B20" s="6"/>
      <c r="D20" s="155">
        <f>SUM(D18:D19)</f>
        <v>374370.25213433465</v>
      </c>
      <c r="E20" s="155"/>
      <c r="F20" s="155">
        <f>SUM(F18:F19)</f>
        <v>408614.53064562811</v>
      </c>
      <c r="G20" s="155"/>
      <c r="H20" s="155">
        <f>SUM(H18:H19)</f>
        <v>442858.80915692158</v>
      </c>
      <c r="I20" s="155"/>
      <c r="J20" s="155">
        <f>SUM(J18:J19)</f>
        <v>477103.08766821498</v>
      </c>
      <c r="L20" s="4" t="s">
        <v>38</v>
      </c>
    </row>
    <row r="21" spans="2:13" x14ac:dyDescent="0.2">
      <c r="B21" s="6"/>
      <c r="D21" s="155">
        <f>D20+Valuation!$B$22</f>
        <v>538449.79965477227</v>
      </c>
      <c r="E21" s="155"/>
      <c r="F21" s="155">
        <f>F20+Valuation!$B$22</f>
        <v>572694.07816606574</v>
      </c>
      <c r="G21" s="155"/>
      <c r="H21" s="155">
        <f>H20+Valuation!$B$22</f>
        <v>606938.3566773592</v>
      </c>
      <c r="I21" s="155"/>
      <c r="J21" s="155">
        <f>J20+Valuation!$B$22</f>
        <v>641182.63518865255</v>
      </c>
      <c r="L21" s="4" t="s">
        <v>39</v>
      </c>
    </row>
    <row r="22" spans="2:13" x14ac:dyDescent="0.2">
      <c r="B22" s="6"/>
      <c r="D22" s="153"/>
      <c r="E22" s="153"/>
      <c r="F22" s="153"/>
      <c r="G22" s="153"/>
      <c r="H22" s="153"/>
      <c r="I22" s="153"/>
      <c r="J22" s="153"/>
    </row>
    <row r="23" spans="2:13" x14ac:dyDescent="0.2">
      <c r="B23" s="6">
        <v>0.15</v>
      </c>
      <c r="D23" s="153">
        <f>NPV($B23,FCF!$E$41,FCF!$G$41,FCF!$I$41,FCF!$K$41,FCF!$M$41)</f>
        <v>89609.23574695141</v>
      </c>
      <c r="E23" s="153"/>
      <c r="F23" s="153">
        <f>NPV($B23,FCF!$E$41,FCF!$G$41,FCF!$I$41,FCF!$K$41,FCF!$M$41)</f>
        <v>89609.23574695141</v>
      </c>
      <c r="G23" s="153"/>
      <c r="H23" s="153">
        <f>NPV($B23,FCF!$E$41,FCF!$G$41,FCF!$I$41,FCF!$K$41,FCF!$M$41)</f>
        <v>89609.23574695141</v>
      </c>
      <c r="I23" s="153"/>
      <c r="J23" s="153">
        <f>NPV($B23,FCF!$E$41,FCF!$G$41,FCF!$I$41,FCF!$K$41,FCF!$M$41)</f>
        <v>89609.23574695141</v>
      </c>
      <c r="L23" s="2" t="s">
        <v>2</v>
      </c>
    </row>
    <row r="24" spans="2:13" x14ac:dyDescent="0.2">
      <c r="B24" s="6"/>
      <c r="D24" s="154">
        <f>FCF!$M$32*(1/(1+$B23)^5)*D$6</f>
        <v>240037.4028307691</v>
      </c>
      <c r="E24" s="153"/>
      <c r="F24" s="154">
        <f>FCF!$M$32*(1/(1+$B23)^5)*F$6</f>
        <v>270042.07818461524</v>
      </c>
      <c r="G24" s="153"/>
      <c r="H24" s="154">
        <f>FCF!$M$32*(1/(1+$B23)^5)*H$6</f>
        <v>300046.7535384614</v>
      </c>
      <c r="I24" s="153"/>
      <c r="J24" s="154">
        <f>FCF!$M$32*(1/(1+$B23)^5)*J$6</f>
        <v>330051.42889230751</v>
      </c>
      <c r="L24" s="5" t="s">
        <v>1</v>
      </c>
      <c r="M24" s="5"/>
    </row>
    <row r="25" spans="2:13" x14ac:dyDescent="0.2">
      <c r="B25" s="3"/>
      <c r="D25" s="155">
        <f>SUM(D23:D24)</f>
        <v>329646.6385777205</v>
      </c>
      <c r="E25" s="155"/>
      <c r="F25" s="155">
        <f>SUM(F23:F24)</f>
        <v>359651.31393156666</v>
      </c>
      <c r="G25" s="155"/>
      <c r="H25" s="155">
        <f>SUM(H23:H24)</f>
        <v>389655.98928541283</v>
      </c>
      <c r="I25" s="155"/>
      <c r="J25" s="155">
        <f>SUM(J23:J24)</f>
        <v>419660.66463925893</v>
      </c>
      <c r="L25" s="4" t="s">
        <v>38</v>
      </c>
    </row>
    <row r="26" spans="2:13" x14ac:dyDescent="0.2">
      <c r="B26" s="3"/>
      <c r="D26" s="155">
        <f>D25+Valuation!$B$22</f>
        <v>493726.18609815807</v>
      </c>
      <c r="E26" s="155"/>
      <c r="F26" s="155">
        <f>F25+Valuation!$B$22</f>
        <v>523730.86145200423</v>
      </c>
      <c r="G26" s="155"/>
      <c r="H26" s="155">
        <f>H25+Valuation!$B$22</f>
        <v>553735.53680585045</v>
      </c>
      <c r="I26" s="155"/>
      <c r="J26" s="155">
        <f>J25+Valuation!$B$22</f>
        <v>583740.2121596965</v>
      </c>
      <c r="L26" s="4" t="s">
        <v>39</v>
      </c>
    </row>
    <row r="27" spans="2:13" x14ac:dyDescent="0.2">
      <c r="B27" s="3"/>
    </row>
    <row r="28" spans="2:13" x14ac:dyDescent="0.2">
      <c r="B28" s="3"/>
    </row>
    <row r="29" spans="2:13" x14ac:dyDescent="0.2">
      <c r="B29" s="3"/>
    </row>
    <row r="30" spans="2:13" x14ac:dyDescent="0.2">
      <c r="B30" s="3"/>
    </row>
    <row r="31" spans="2:13" x14ac:dyDescent="0.2">
      <c r="B31" s="3"/>
    </row>
    <row r="32" spans="2:1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</sheetData>
  <mergeCells count="1">
    <mergeCell ref="C4:J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zoomScale="75" zoomScaleNormal="75" zoomScalePageLayoutView="75" workbookViewId="0">
      <selection activeCell="K18" sqref="K18"/>
    </sheetView>
  </sheetViews>
  <sheetFormatPr defaultColWidth="10.125" defaultRowHeight="12.75" x14ac:dyDescent="0.2"/>
  <cols>
    <col min="1" max="1" width="10.125" style="28" customWidth="1"/>
    <col min="2" max="2" width="46.375" style="28" customWidth="1"/>
    <col min="3" max="3" width="1.125" style="28" customWidth="1"/>
    <col min="4" max="4" width="21.5" style="28" customWidth="1"/>
    <col min="5" max="5" width="1.375" style="28" customWidth="1"/>
    <col min="6" max="6" width="27.375" style="28" customWidth="1"/>
    <col min="7" max="7" width="1" style="28" customWidth="1"/>
    <col min="8" max="8" width="23.5" style="28" customWidth="1"/>
    <col min="9" max="16384" width="10.125" style="28"/>
  </cols>
  <sheetData>
    <row r="4" spans="2:12" x14ac:dyDescent="0.2">
      <c r="B4" s="28" t="s">
        <v>258</v>
      </c>
    </row>
    <row r="6" spans="2:12" x14ac:dyDescent="0.2">
      <c r="B6" s="19" t="s">
        <v>34</v>
      </c>
      <c r="D6" s="20" t="s">
        <v>35</v>
      </c>
      <c r="E6" s="20"/>
      <c r="F6" s="20" t="s">
        <v>36</v>
      </c>
      <c r="G6" s="20"/>
      <c r="H6" s="20" t="s">
        <v>37</v>
      </c>
    </row>
    <row r="7" spans="2:12" x14ac:dyDescent="0.2">
      <c r="B7" s="19"/>
      <c r="D7" s="20"/>
      <c r="E7" s="20"/>
      <c r="F7" s="20"/>
      <c r="G7" s="20"/>
      <c r="H7" s="20"/>
    </row>
    <row r="8" spans="2:12" x14ac:dyDescent="0.2">
      <c r="B8" s="19" t="s">
        <v>259</v>
      </c>
      <c r="D8" s="29" t="s">
        <v>290</v>
      </c>
      <c r="E8" s="29"/>
      <c r="F8" s="30">
        <f>FCF!M57/1000</f>
        <v>164.07954752043756</v>
      </c>
      <c r="G8" s="29"/>
      <c r="H8" s="20" t="s">
        <v>289</v>
      </c>
      <c r="K8" s="28">
        <f>'Valuation matrix'!F20+FCF!M57</f>
        <v>572694.07816606574</v>
      </c>
      <c r="L8" s="28">
        <f>'Valuation matrix'!H15+FCF!M57</f>
        <v>647341.70677256119</v>
      </c>
    </row>
    <row r="9" spans="2:12" x14ac:dyDescent="0.2">
      <c r="B9" s="19"/>
      <c r="D9" s="29"/>
      <c r="E9" s="29"/>
      <c r="F9" s="29"/>
      <c r="G9" s="29"/>
      <c r="H9" s="20"/>
    </row>
    <row r="10" spans="2:12" x14ac:dyDescent="0.2">
      <c r="B10" s="19" t="s">
        <v>260</v>
      </c>
      <c r="D10" s="29" t="s">
        <v>263</v>
      </c>
      <c r="E10" s="29"/>
      <c r="F10" s="30">
        <f>F8</f>
        <v>164.07954752043756</v>
      </c>
      <c r="G10" s="29"/>
      <c r="H10" s="20" t="s">
        <v>264</v>
      </c>
    </row>
    <row r="11" spans="2:12" x14ac:dyDescent="0.2">
      <c r="B11" s="19"/>
      <c r="D11" s="29"/>
      <c r="E11" s="29"/>
      <c r="F11" s="29"/>
      <c r="G11" s="29"/>
      <c r="H11" s="20"/>
    </row>
    <row r="12" spans="2:12" x14ac:dyDescent="0.2">
      <c r="B12" s="19" t="s">
        <v>261</v>
      </c>
      <c r="D12" s="29" t="s">
        <v>291</v>
      </c>
      <c r="E12" s="29"/>
      <c r="F12" s="30">
        <f>F10</f>
        <v>164.07954752043756</v>
      </c>
      <c r="G12" s="29"/>
      <c r="H12" s="20" t="s">
        <v>265</v>
      </c>
    </row>
    <row r="18" spans="2:8" x14ac:dyDescent="0.2">
      <c r="B18" s="20" t="s">
        <v>36</v>
      </c>
    </row>
    <row r="19" spans="2:8" x14ac:dyDescent="0.2">
      <c r="B19" s="20" t="s">
        <v>33</v>
      </c>
    </row>
    <row r="20" spans="2:8" x14ac:dyDescent="0.2">
      <c r="B20" s="29"/>
    </row>
    <row r="21" spans="2:8" x14ac:dyDescent="0.2">
      <c r="B21" s="29"/>
    </row>
    <row r="22" spans="2:8" x14ac:dyDescent="0.2">
      <c r="B22" s="30">
        <f>FCF!M57</f>
        <v>164079.54752043757</v>
      </c>
    </row>
    <row r="23" spans="2:8" x14ac:dyDescent="0.2">
      <c r="B23" s="29"/>
    </row>
    <row r="24" spans="2:8" x14ac:dyDescent="0.2">
      <c r="B24" s="30">
        <f>B22</f>
        <v>164079.54752043757</v>
      </c>
    </row>
    <row r="25" spans="2:8" x14ac:dyDescent="0.2">
      <c r="B25" s="29"/>
    </row>
    <row r="26" spans="2:8" x14ac:dyDescent="0.2">
      <c r="B26" s="30">
        <f>B24</f>
        <v>164079.54752043757</v>
      </c>
    </row>
    <row r="28" spans="2:8" x14ac:dyDescent="0.2">
      <c r="B28" s="19" t="s">
        <v>262</v>
      </c>
    </row>
    <row r="30" spans="2:8" x14ac:dyDescent="0.2">
      <c r="B30" s="28">
        <f>FCF!$M$8/1000</f>
        <v>220.79079136312504</v>
      </c>
      <c r="D30" s="28">
        <v>3.5</v>
      </c>
      <c r="F30" s="28">
        <f>B30*D30</f>
        <v>772.76776977093766</v>
      </c>
      <c r="H30" s="158">
        <f>F30+F8</f>
        <v>936.84731729137525</v>
      </c>
    </row>
    <row r="31" spans="2:8" x14ac:dyDescent="0.2">
      <c r="B31" s="28">
        <f>FCF!$M$8/1000</f>
        <v>220.79079136312504</v>
      </c>
      <c r="D31" s="28">
        <v>4</v>
      </c>
      <c r="F31" s="28">
        <f t="shared" ref="F31:F32" si="0">B31*D31</f>
        <v>883.16316545250015</v>
      </c>
      <c r="H31" s="158">
        <f>F31+F10</f>
        <v>1047.2427129729376</v>
      </c>
    </row>
    <row r="32" spans="2:8" x14ac:dyDescent="0.2">
      <c r="B32" s="28">
        <f>FCF!$M$8/1000</f>
        <v>220.79079136312504</v>
      </c>
      <c r="D32" s="28">
        <v>5</v>
      </c>
      <c r="F32" s="28">
        <f t="shared" si="0"/>
        <v>1103.9539568156251</v>
      </c>
      <c r="H32" s="158">
        <f>F32+F12</f>
        <v>1268.0335043360626</v>
      </c>
    </row>
    <row r="34" spans="6:8" x14ac:dyDescent="0.2">
      <c r="F34" s="28">
        <v>950</v>
      </c>
      <c r="H34" s="158">
        <f>F34+F8</f>
        <v>1114.0795475204375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="50" zoomScaleNormal="50" zoomScalePageLayoutView="50" workbookViewId="0">
      <selection activeCell="S8" sqref="S8"/>
    </sheetView>
  </sheetViews>
  <sheetFormatPr defaultColWidth="8.875" defaultRowHeight="18.75" x14ac:dyDescent="0.3"/>
  <cols>
    <col min="1" max="1" width="11.375" style="40" bestFit="1" customWidth="1"/>
    <col min="2" max="2" width="4.875" style="56" customWidth="1"/>
    <col min="3" max="3" width="150.125" style="56" customWidth="1"/>
    <col min="4" max="4" width="15.875" style="56" customWidth="1"/>
    <col min="5" max="5" width="15.375" style="56" customWidth="1"/>
    <col min="6" max="6" width="15.875" style="56" customWidth="1"/>
    <col min="7" max="7" width="17" style="56" customWidth="1"/>
    <col min="8" max="9" width="16.625" style="56" customWidth="1"/>
    <col min="10" max="10" width="16.5" style="56" customWidth="1"/>
    <col min="11" max="11" width="17.5" style="56" customWidth="1"/>
    <col min="12" max="12" width="15.5" style="56" customWidth="1"/>
    <col min="13" max="13" width="16" style="56" customWidth="1"/>
    <col min="14" max="15" width="16.5" style="56" customWidth="1"/>
    <col min="16" max="16" width="18.875" style="56" customWidth="1"/>
    <col min="17" max="17" width="21" style="56" customWidth="1"/>
    <col min="18" max="18" width="16.375" style="56" customWidth="1"/>
    <col min="19" max="19" width="15" style="56" customWidth="1"/>
    <col min="20" max="20" width="19.625" style="56" customWidth="1"/>
    <col min="21" max="27" width="3.375" style="56" customWidth="1"/>
    <col min="28" max="28" width="3.375" style="38" customWidth="1"/>
    <col min="29" max="29" width="3.375" style="39" customWidth="1"/>
    <col min="30" max="30" width="8.875" style="39"/>
    <col min="31" max="16384" width="8.875" style="40"/>
  </cols>
  <sheetData>
    <row r="1" spans="1:31" ht="93" thickBot="1" x14ac:dyDescent="0.5">
      <c r="A1" s="35">
        <v>1</v>
      </c>
      <c r="B1" s="36"/>
      <c r="C1" s="37" t="s">
        <v>52</v>
      </c>
      <c r="D1" s="206" t="s">
        <v>53</v>
      </c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7"/>
    </row>
    <row r="2" spans="1:31" s="41" customFormat="1" ht="24.75" thickTop="1" thickBot="1" x14ac:dyDescent="0.4">
      <c r="B2" s="42" t="s">
        <v>54</v>
      </c>
      <c r="C2" s="42" t="s">
        <v>55</v>
      </c>
      <c r="D2" s="42">
        <v>1</v>
      </c>
      <c r="E2" s="42">
        <f t="shared" ref="E2:K2" si="0">D2+1</f>
        <v>2</v>
      </c>
      <c r="F2" s="42">
        <f t="shared" si="0"/>
        <v>3</v>
      </c>
      <c r="G2" s="42">
        <f t="shared" si="0"/>
        <v>4</v>
      </c>
      <c r="H2" s="42">
        <f t="shared" si="0"/>
        <v>5</v>
      </c>
      <c r="I2" s="42">
        <f t="shared" si="0"/>
        <v>6</v>
      </c>
      <c r="J2" s="42">
        <f t="shared" si="0"/>
        <v>7</v>
      </c>
      <c r="K2" s="42">
        <f t="shared" si="0"/>
        <v>8</v>
      </c>
      <c r="L2" s="42">
        <v>9</v>
      </c>
      <c r="M2" s="42">
        <v>10</v>
      </c>
      <c r="N2" s="42">
        <v>11</v>
      </c>
      <c r="O2" s="42">
        <v>12</v>
      </c>
      <c r="P2" s="42">
        <v>13</v>
      </c>
      <c r="Q2" s="42">
        <v>14</v>
      </c>
      <c r="R2" s="42">
        <v>15</v>
      </c>
      <c r="S2" s="42">
        <v>16</v>
      </c>
      <c r="T2" s="42">
        <v>17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4" thickTop="1" x14ac:dyDescent="0.35">
      <c r="A3" s="208" t="s">
        <v>56</v>
      </c>
      <c r="B3" s="43">
        <v>1</v>
      </c>
      <c r="C3" s="44" t="s">
        <v>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  <c r="AD3" s="46"/>
    </row>
    <row r="4" spans="1:31" ht="23.25" x14ac:dyDescent="0.35">
      <c r="A4" s="208"/>
      <c r="B4" s="43">
        <v>2</v>
      </c>
      <c r="C4" s="44" t="s">
        <v>58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6"/>
    </row>
    <row r="5" spans="1:31" ht="23.25" x14ac:dyDescent="0.35">
      <c r="A5" s="208"/>
      <c r="B5" s="43">
        <v>3</v>
      </c>
      <c r="C5" s="44" t="s">
        <v>59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6"/>
    </row>
    <row r="6" spans="1:31" ht="23.25" x14ac:dyDescent="0.35">
      <c r="A6" s="208"/>
      <c r="B6" s="43">
        <v>4</v>
      </c>
      <c r="C6" s="44" t="s">
        <v>60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6"/>
    </row>
    <row r="7" spans="1:31" ht="23.25" x14ac:dyDescent="0.35">
      <c r="A7" s="208"/>
      <c r="B7" s="43">
        <v>5</v>
      </c>
      <c r="C7" s="44" t="s">
        <v>61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6"/>
      <c r="AD7" s="46"/>
    </row>
    <row r="8" spans="1:31" ht="23.25" x14ac:dyDescent="0.35">
      <c r="A8" s="208"/>
      <c r="B8" s="43">
        <v>6</v>
      </c>
      <c r="C8" s="44" t="s">
        <v>62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6"/>
      <c r="AD8" s="46"/>
    </row>
    <row r="9" spans="1:31" ht="23.25" x14ac:dyDescent="0.35">
      <c r="A9" s="208"/>
      <c r="B9" s="43">
        <v>7</v>
      </c>
      <c r="C9" s="44" t="s">
        <v>63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6"/>
      <c r="AD9" s="46"/>
    </row>
    <row r="10" spans="1:31" ht="23.25" x14ac:dyDescent="0.35">
      <c r="A10" s="208"/>
      <c r="B10" s="43">
        <v>8</v>
      </c>
      <c r="C10" s="44" t="s">
        <v>64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6"/>
      <c r="AD10" s="46"/>
    </row>
    <row r="11" spans="1:31" ht="23.25" x14ac:dyDescent="0.35">
      <c r="A11" s="208"/>
      <c r="B11" s="43">
        <v>9</v>
      </c>
      <c r="C11" s="44" t="s">
        <v>65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/>
      <c r="AD11" s="46"/>
    </row>
    <row r="12" spans="1:31" ht="23.25" x14ac:dyDescent="0.35">
      <c r="A12" s="208"/>
      <c r="B12" s="43">
        <v>10</v>
      </c>
      <c r="C12" s="44" t="s">
        <v>66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6"/>
      <c r="AD12" s="46"/>
    </row>
    <row r="13" spans="1:31" ht="46.5" x14ac:dyDescent="0.35">
      <c r="A13" s="208"/>
      <c r="B13" s="43">
        <v>11</v>
      </c>
      <c r="C13" s="47" t="s">
        <v>67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6"/>
      <c r="AD13" s="46"/>
    </row>
    <row r="14" spans="1:31" ht="23.25" x14ac:dyDescent="0.35">
      <c r="A14" s="208"/>
      <c r="B14" s="43">
        <v>12</v>
      </c>
      <c r="C14" s="44" t="s">
        <v>68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6"/>
      <c r="AD14" s="46"/>
    </row>
    <row r="15" spans="1:31" ht="23.25" x14ac:dyDescent="0.35">
      <c r="A15" s="208"/>
      <c r="B15" s="43">
        <v>13</v>
      </c>
      <c r="C15" s="44" t="s">
        <v>69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6"/>
    </row>
    <row r="16" spans="1:31" ht="23.25" x14ac:dyDescent="0.35">
      <c r="A16" s="208"/>
      <c r="B16" s="43">
        <v>14</v>
      </c>
      <c r="C16" s="44" t="s">
        <v>70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6"/>
    </row>
    <row r="17" spans="1:32" ht="18.75" customHeight="1" x14ac:dyDescent="0.35">
      <c r="A17" s="208"/>
      <c r="B17" s="43">
        <v>15</v>
      </c>
      <c r="C17" s="44" t="s">
        <v>71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6"/>
    </row>
    <row r="18" spans="1:32" ht="18.75" customHeight="1" x14ac:dyDescent="0.35">
      <c r="A18" s="208"/>
      <c r="B18" s="43">
        <v>16</v>
      </c>
      <c r="C18" s="44" t="s">
        <v>72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/>
      <c r="AD18" s="46"/>
    </row>
    <row r="19" spans="1:32" ht="18.75" customHeight="1" x14ac:dyDescent="0.35">
      <c r="A19" s="48"/>
      <c r="B19" s="49"/>
      <c r="C19" s="44" t="s">
        <v>73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6"/>
    </row>
    <row r="20" spans="1:32" ht="23.25" x14ac:dyDescent="0.35">
      <c r="A20" s="209" t="s">
        <v>74</v>
      </c>
      <c r="B20" s="50">
        <v>17</v>
      </c>
      <c r="C20" s="50" t="s">
        <v>75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6"/>
      <c r="AD20" s="46"/>
    </row>
    <row r="21" spans="1:32" ht="23.25" x14ac:dyDescent="0.35">
      <c r="A21" s="209"/>
      <c r="B21" s="50">
        <v>18</v>
      </c>
      <c r="C21" s="50" t="s">
        <v>76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6"/>
      <c r="AD21" s="46"/>
    </row>
    <row r="22" spans="1:32" ht="23.25" x14ac:dyDescent="0.35">
      <c r="A22" s="209"/>
      <c r="B22" s="50">
        <v>19</v>
      </c>
      <c r="C22" s="50" t="s">
        <v>77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6"/>
      <c r="AD22" s="46"/>
    </row>
    <row r="23" spans="1:32" ht="23.25" x14ac:dyDescent="0.35">
      <c r="A23" s="209"/>
      <c r="B23" s="50">
        <v>20</v>
      </c>
      <c r="C23" s="50" t="s">
        <v>78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6"/>
      <c r="AD23" s="46"/>
    </row>
    <row r="24" spans="1:32" ht="23.25" x14ac:dyDescent="0.35">
      <c r="A24" s="209"/>
      <c r="B24" s="50">
        <v>21</v>
      </c>
      <c r="C24" s="50" t="s">
        <v>79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6"/>
      <c r="AD24" s="46"/>
    </row>
    <row r="25" spans="1:32" ht="23.25" x14ac:dyDescent="0.35">
      <c r="A25" s="209"/>
      <c r="B25" s="50">
        <v>22</v>
      </c>
      <c r="C25" s="50" t="s">
        <v>80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6"/>
      <c r="AD25" s="46"/>
    </row>
    <row r="26" spans="1:32" ht="23.25" x14ac:dyDescent="0.35">
      <c r="A26" s="209"/>
      <c r="B26" s="50">
        <v>23</v>
      </c>
      <c r="C26" s="50" t="s">
        <v>81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6"/>
      <c r="AD26" s="46"/>
    </row>
    <row r="27" spans="1:32" ht="23.25" x14ac:dyDescent="0.35">
      <c r="A27" s="209"/>
      <c r="B27" s="50">
        <v>24</v>
      </c>
      <c r="C27" s="50" t="s">
        <v>82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6"/>
      <c r="AD27" s="46"/>
    </row>
    <row r="28" spans="1:32" ht="23.25" x14ac:dyDescent="0.35">
      <c r="A28" s="209"/>
      <c r="B28" s="50">
        <v>25</v>
      </c>
      <c r="C28" s="50" t="s">
        <v>83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6"/>
    </row>
    <row r="29" spans="1:32" ht="23.25" x14ac:dyDescent="0.35">
      <c r="A29" s="209"/>
      <c r="B29" s="50">
        <v>26</v>
      </c>
      <c r="C29" s="50" t="s">
        <v>84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6"/>
      <c r="AD29" s="46"/>
      <c r="AE29" s="39"/>
      <c r="AF29" s="39"/>
    </row>
    <row r="30" spans="1:32" ht="23.25" x14ac:dyDescent="0.35">
      <c r="A30" s="209"/>
      <c r="B30" s="50">
        <v>27</v>
      </c>
      <c r="C30" s="50" t="s">
        <v>85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6"/>
      <c r="AD30" s="46"/>
    </row>
    <row r="31" spans="1:32" ht="23.25" x14ac:dyDescent="0.35">
      <c r="A31" s="209"/>
      <c r="B31" s="50">
        <v>28</v>
      </c>
      <c r="C31" s="50" t="s">
        <v>86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6"/>
      <c r="AD31" s="46"/>
    </row>
    <row r="32" spans="1:32" ht="23.25" x14ac:dyDescent="0.35">
      <c r="A32" s="209"/>
      <c r="B32" s="50">
        <v>29</v>
      </c>
      <c r="C32" s="50" t="s">
        <v>87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6"/>
      <c r="AD32" s="46"/>
    </row>
    <row r="33" spans="1:31" ht="23.25" x14ac:dyDescent="0.35">
      <c r="A33" s="209"/>
      <c r="B33" s="50">
        <v>30</v>
      </c>
      <c r="C33" s="50" t="s">
        <v>88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6"/>
      <c r="AD33" s="46"/>
    </row>
    <row r="34" spans="1:31" ht="23.25" x14ac:dyDescent="0.35">
      <c r="A34" s="209"/>
      <c r="B34" s="50"/>
      <c r="C34" s="50" t="s">
        <v>89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6"/>
      <c r="AD34" s="46"/>
    </row>
    <row r="35" spans="1:31" ht="23.25" x14ac:dyDescent="0.35">
      <c r="A35" s="209"/>
      <c r="B35" s="50">
        <v>31</v>
      </c>
      <c r="C35" s="50" t="s">
        <v>90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6"/>
      <c r="AD35" s="46"/>
    </row>
    <row r="36" spans="1:31" ht="23.25" x14ac:dyDescent="0.35">
      <c r="A36" s="210" t="s">
        <v>91</v>
      </c>
      <c r="B36" s="51">
        <v>32</v>
      </c>
      <c r="C36" s="51" t="s">
        <v>92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6"/>
      <c r="AD36" s="46"/>
    </row>
    <row r="37" spans="1:31" ht="23.25" x14ac:dyDescent="0.35">
      <c r="A37" s="211"/>
      <c r="B37" s="51">
        <v>33</v>
      </c>
      <c r="C37" s="51" t="s">
        <v>93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6"/>
      <c r="AD37" s="46"/>
    </row>
    <row r="38" spans="1:31" ht="23.25" x14ac:dyDescent="0.35">
      <c r="A38" s="211"/>
      <c r="B38" s="51">
        <v>34</v>
      </c>
      <c r="C38" s="51" t="s">
        <v>94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6"/>
      <c r="AD38" s="46"/>
    </row>
    <row r="39" spans="1:31" ht="23.25" x14ac:dyDescent="0.35">
      <c r="A39" s="211"/>
      <c r="B39" s="51">
        <v>35</v>
      </c>
      <c r="C39" s="51" t="s">
        <v>95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46"/>
    </row>
    <row r="40" spans="1:31" ht="93" thickBot="1" x14ac:dyDescent="0.55000000000000004">
      <c r="A40" s="35">
        <v>2</v>
      </c>
      <c r="B40" s="52"/>
      <c r="C40" s="53" t="s">
        <v>96</v>
      </c>
      <c r="D40" s="212" t="s">
        <v>53</v>
      </c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4"/>
      <c r="U40" s="38"/>
      <c r="V40" s="38"/>
      <c r="W40" s="38"/>
      <c r="X40" s="38"/>
      <c r="Y40" s="38"/>
      <c r="Z40" s="38"/>
      <c r="AA40" s="38"/>
    </row>
    <row r="41" spans="1:31" s="41" customFormat="1" ht="24.75" thickTop="1" thickBot="1" x14ac:dyDescent="0.4">
      <c r="B41" s="42" t="s">
        <v>54</v>
      </c>
      <c r="C41" s="42" t="s">
        <v>55</v>
      </c>
      <c r="D41" s="42">
        <v>1</v>
      </c>
      <c r="E41" s="42">
        <f t="shared" ref="E41:K41" si="1">D41+1</f>
        <v>2</v>
      </c>
      <c r="F41" s="42">
        <f t="shared" si="1"/>
        <v>3</v>
      </c>
      <c r="G41" s="42">
        <f t="shared" si="1"/>
        <v>4</v>
      </c>
      <c r="H41" s="42">
        <f t="shared" si="1"/>
        <v>5</v>
      </c>
      <c r="I41" s="42">
        <f t="shared" si="1"/>
        <v>6</v>
      </c>
      <c r="J41" s="42">
        <f t="shared" si="1"/>
        <v>7</v>
      </c>
      <c r="K41" s="42">
        <f t="shared" si="1"/>
        <v>8</v>
      </c>
      <c r="L41" s="42">
        <v>9</v>
      </c>
      <c r="M41" s="42">
        <v>10</v>
      </c>
      <c r="N41" s="42">
        <v>11</v>
      </c>
      <c r="O41" s="42">
        <v>12</v>
      </c>
      <c r="P41" s="42">
        <v>13</v>
      </c>
      <c r="Q41" s="42">
        <v>14</v>
      </c>
      <c r="R41" s="42">
        <v>15</v>
      </c>
      <c r="S41" s="42">
        <v>16</v>
      </c>
      <c r="T41" s="42">
        <v>17</v>
      </c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4" thickTop="1" x14ac:dyDescent="0.35">
      <c r="A42" s="204" t="s">
        <v>97</v>
      </c>
      <c r="B42" s="54"/>
      <c r="C42" s="55" t="s">
        <v>98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1:31" ht="23.25" x14ac:dyDescent="0.35">
      <c r="A43" s="205"/>
      <c r="B43" s="54"/>
      <c r="C43" s="55" t="s">
        <v>99</v>
      </c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1" ht="23.25" x14ac:dyDescent="0.35">
      <c r="A44" s="205"/>
      <c r="B44" s="54"/>
      <c r="C44" s="55" t="s">
        <v>100</v>
      </c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1" ht="23.25" x14ac:dyDescent="0.35">
      <c r="A45" s="205"/>
      <c r="B45" s="54"/>
      <c r="C45" s="55" t="s">
        <v>101</v>
      </c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1" ht="23.25" x14ac:dyDescent="0.35">
      <c r="A46" s="205"/>
      <c r="B46" s="54"/>
      <c r="C46" s="55" t="s">
        <v>102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1" ht="23.25" x14ac:dyDescent="0.35">
      <c r="A47" s="205"/>
      <c r="B47" s="54"/>
      <c r="C47" s="55" t="s">
        <v>103</v>
      </c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1" ht="23.25" x14ac:dyDescent="0.35">
      <c r="A48" s="205"/>
      <c r="B48" s="54"/>
      <c r="C48" s="55" t="s">
        <v>104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ht="23.25" x14ac:dyDescent="0.35">
      <c r="A49" s="205"/>
      <c r="B49" s="54"/>
      <c r="C49" s="55" t="s">
        <v>105</v>
      </c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ht="23.25" x14ac:dyDescent="0.35">
      <c r="A50" s="205"/>
      <c r="B50" s="54"/>
      <c r="C50" s="55" t="s">
        <v>106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ht="23.25" x14ac:dyDescent="0.35">
      <c r="A51" s="205"/>
      <c r="B51" s="54"/>
      <c r="C51" s="55" t="s">
        <v>107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</row>
    <row r="52" spans="1:30" ht="23.25" x14ac:dyDescent="0.35">
      <c r="A52" s="205"/>
      <c r="B52" s="54"/>
      <c r="C52" s="55" t="s">
        <v>108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 ht="23.25" x14ac:dyDescent="0.35">
      <c r="A53" s="205"/>
      <c r="B53" s="54"/>
      <c r="C53" s="55" t="s">
        <v>109</v>
      </c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spans="1:30" ht="23.25" x14ac:dyDescent="0.35">
      <c r="A54" s="205"/>
      <c r="B54" s="54"/>
      <c r="C54" s="55" t="s">
        <v>110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 spans="1:30" ht="23.25" x14ac:dyDescent="0.35">
      <c r="A55" s="205"/>
      <c r="B55" s="54"/>
      <c r="C55" s="5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 spans="1:30" ht="93" thickBot="1" x14ac:dyDescent="0.55000000000000004">
      <c r="A56" s="35">
        <v>3</v>
      </c>
      <c r="B56" s="53"/>
      <c r="C56" s="53" t="s">
        <v>111</v>
      </c>
      <c r="D56" s="212" t="s">
        <v>53</v>
      </c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4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 spans="1:30" ht="33" thickTop="1" thickBot="1" x14ac:dyDescent="0.55000000000000004">
      <c r="A57" s="53"/>
      <c r="B57" s="42" t="s">
        <v>54</v>
      </c>
      <c r="C57" s="42" t="s">
        <v>55</v>
      </c>
      <c r="D57" s="42">
        <v>1</v>
      </c>
      <c r="E57" s="42">
        <f t="shared" ref="E57:K57" si="2">D57+1</f>
        <v>2</v>
      </c>
      <c r="F57" s="42">
        <f t="shared" si="2"/>
        <v>3</v>
      </c>
      <c r="G57" s="42">
        <f t="shared" si="2"/>
        <v>4</v>
      </c>
      <c r="H57" s="42">
        <f t="shared" si="2"/>
        <v>5</v>
      </c>
      <c r="I57" s="42">
        <f t="shared" si="2"/>
        <v>6</v>
      </c>
      <c r="J57" s="42">
        <f t="shared" si="2"/>
        <v>7</v>
      </c>
      <c r="K57" s="42">
        <f t="shared" si="2"/>
        <v>8</v>
      </c>
      <c r="L57" s="42">
        <v>9</v>
      </c>
      <c r="M57" s="42">
        <v>10</v>
      </c>
      <c r="N57" s="42">
        <v>11</v>
      </c>
      <c r="O57" s="42">
        <v>12</v>
      </c>
      <c r="P57" s="42">
        <v>13</v>
      </c>
      <c r="Q57" s="42">
        <v>14</v>
      </c>
      <c r="R57" s="42">
        <v>15</v>
      </c>
      <c r="S57" s="42">
        <v>16</v>
      </c>
      <c r="T57" s="42">
        <v>17</v>
      </c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 spans="1:30" ht="24" thickTop="1" x14ac:dyDescent="0.35">
      <c r="A58" s="215" t="s">
        <v>112</v>
      </c>
      <c r="B58" s="57"/>
      <c r="C58" s="58" t="s">
        <v>75</v>
      </c>
      <c r="D58" s="217"/>
      <c r="E58" s="217"/>
      <c r="F58" s="217"/>
      <c r="G58" s="217"/>
      <c r="H58" s="217"/>
      <c r="I58" s="217"/>
      <c r="J58" s="217"/>
      <c r="K58" s="218"/>
      <c r="L58" s="59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 spans="1:30" ht="23.25" x14ac:dyDescent="0.35">
      <c r="A59" s="216"/>
      <c r="B59" s="57"/>
      <c r="C59" s="58" t="s">
        <v>113</v>
      </c>
      <c r="D59" s="219"/>
      <c r="E59" s="219"/>
      <c r="F59" s="219"/>
      <c r="G59" s="219"/>
      <c r="H59" s="219"/>
      <c r="I59" s="219"/>
      <c r="J59" s="219"/>
      <c r="K59" s="220"/>
      <c r="L59" s="59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spans="1:30" ht="23.25" x14ac:dyDescent="0.35">
      <c r="A60" s="216"/>
      <c r="B60" s="57"/>
      <c r="C60" s="58" t="s">
        <v>114</v>
      </c>
      <c r="D60" s="219"/>
      <c r="E60" s="219"/>
      <c r="F60" s="219"/>
      <c r="G60" s="219"/>
      <c r="H60" s="219"/>
      <c r="I60" s="219"/>
      <c r="J60" s="219"/>
      <c r="K60" s="220"/>
      <c r="L60" s="59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  <row r="61" spans="1:30" ht="23.25" x14ac:dyDescent="0.35">
      <c r="A61" s="216"/>
      <c r="B61" s="57"/>
      <c r="C61" s="58" t="s">
        <v>115</v>
      </c>
      <c r="D61" s="219"/>
      <c r="E61" s="219"/>
      <c r="F61" s="219"/>
      <c r="G61" s="219"/>
      <c r="H61" s="219"/>
      <c r="I61" s="219"/>
      <c r="J61" s="219"/>
      <c r="K61" s="220"/>
      <c r="L61" s="59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</row>
    <row r="62" spans="1:30" ht="23.25" x14ac:dyDescent="0.35">
      <c r="A62" s="216"/>
      <c r="B62" s="57"/>
      <c r="C62" s="58" t="s">
        <v>79</v>
      </c>
      <c r="D62" s="219"/>
      <c r="E62" s="219"/>
      <c r="F62" s="219"/>
      <c r="G62" s="219"/>
      <c r="H62" s="219"/>
      <c r="I62" s="219"/>
      <c r="J62" s="219"/>
      <c r="K62" s="220"/>
      <c r="L62" s="59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</row>
    <row r="63" spans="1:30" ht="23.25" x14ac:dyDescent="0.35">
      <c r="A63" s="216"/>
      <c r="B63" s="57"/>
      <c r="C63" s="58" t="s">
        <v>82</v>
      </c>
      <c r="D63" s="219"/>
      <c r="E63" s="219"/>
      <c r="F63" s="219"/>
      <c r="G63" s="219"/>
      <c r="H63" s="219"/>
      <c r="I63" s="219"/>
      <c r="J63" s="219"/>
      <c r="K63" s="220"/>
      <c r="L63" s="59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</row>
    <row r="64" spans="1:30" ht="23.25" x14ac:dyDescent="0.35">
      <c r="A64" s="216"/>
      <c r="B64" s="57"/>
      <c r="C64" s="58" t="s">
        <v>116</v>
      </c>
      <c r="D64" s="219"/>
      <c r="E64" s="219"/>
      <c r="F64" s="219"/>
      <c r="G64" s="219"/>
      <c r="H64" s="219"/>
      <c r="I64" s="219"/>
      <c r="J64" s="219"/>
      <c r="K64" s="220"/>
      <c r="L64" s="59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</row>
    <row r="65" spans="1:30" ht="23.25" x14ac:dyDescent="0.35">
      <c r="A65" s="216"/>
      <c r="B65" s="57"/>
      <c r="C65" s="58" t="s">
        <v>117</v>
      </c>
      <c r="D65" s="219"/>
      <c r="E65" s="219"/>
      <c r="F65" s="219"/>
      <c r="G65" s="219"/>
      <c r="H65" s="219"/>
      <c r="I65" s="219"/>
      <c r="J65" s="219"/>
      <c r="K65" s="220"/>
      <c r="L65" s="59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</row>
    <row r="66" spans="1:30" ht="23.25" x14ac:dyDescent="0.35">
      <c r="A66" s="216"/>
      <c r="B66" s="57"/>
      <c r="C66" s="58" t="s">
        <v>85</v>
      </c>
      <c r="D66" s="219"/>
      <c r="E66" s="219"/>
      <c r="F66" s="219"/>
      <c r="G66" s="219"/>
      <c r="H66" s="219"/>
      <c r="I66" s="219"/>
      <c r="J66" s="219"/>
      <c r="K66" s="220"/>
      <c r="L66" s="59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</row>
    <row r="67" spans="1:30" ht="23.25" x14ac:dyDescent="0.35">
      <c r="A67" s="216"/>
      <c r="B67" s="57"/>
      <c r="C67" s="58" t="s">
        <v>118</v>
      </c>
      <c r="D67" s="219"/>
      <c r="E67" s="219"/>
      <c r="F67" s="219"/>
      <c r="G67" s="219"/>
      <c r="H67" s="219"/>
      <c r="I67" s="219"/>
      <c r="J67" s="219"/>
      <c r="K67" s="220"/>
      <c r="L67" s="59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</row>
    <row r="68" spans="1:30" ht="23.25" x14ac:dyDescent="0.35">
      <c r="A68" s="216"/>
      <c r="B68" s="57"/>
      <c r="C68" s="58" t="s">
        <v>119</v>
      </c>
      <c r="D68" s="219"/>
      <c r="E68" s="219"/>
      <c r="F68" s="219"/>
      <c r="G68" s="219"/>
      <c r="H68" s="219"/>
      <c r="I68" s="219"/>
      <c r="J68" s="219"/>
      <c r="K68" s="220"/>
      <c r="L68" s="59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</row>
    <row r="69" spans="1:30" ht="23.25" x14ac:dyDescent="0.35">
      <c r="A69" s="216"/>
      <c r="B69" s="57"/>
      <c r="C69" s="58" t="s">
        <v>88</v>
      </c>
      <c r="D69" s="219"/>
      <c r="E69" s="219"/>
      <c r="F69" s="219"/>
      <c r="G69" s="219"/>
      <c r="H69" s="219"/>
      <c r="I69" s="219"/>
      <c r="J69" s="219"/>
      <c r="K69" s="220"/>
      <c r="L69" s="59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 spans="1:30" ht="23.25" x14ac:dyDescent="0.35">
      <c r="A70" s="216"/>
      <c r="B70" s="57"/>
      <c r="C70" s="58" t="s">
        <v>120</v>
      </c>
      <c r="D70" s="221"/>
      <c r="E70" s="221"/>
      <c r="F70" s="221"/>
      <c r="G70" s="221"/>
      <c r="H70" s="221"/>
      <c r="I70" s="221"/>
      <c r="J70" s="221"/>
      <c r="K70" s="222"/>
      <c r="L70" s="59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spans="1:30" ht="93" thickBot="1" x14ac:dyDescent="0.55000000000000004">
      <c r="A71" s="35">
        <v>4</v>
      </c>
      <c r="B71" s="53"/>
      <c r="C71" s="53" t="s">
        <v>121</v>
      </c>
      <c r="D71" s="212" t="s">
        <v>53</v>
      </c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4"/>
    </row>
    <row r="72" spans="1:30" ht="33" thickTop="1" thickBot="1" x14ac:dyDescent="0.55000000000000004">
      <c r="A72" s="53"/>
      <c r="B72" s="42" t="s">
        <v>54</v>
      </c>
      <c r="C72" s="42" t="s">
        <v>55</v>
      </c>
      <c r="D72" s="42">
        <v>1</v>
      </c>
      <c r="E72" s="42">
        <f t="shared" ref="E72:K72" si="3">D72+1</f>
        <v>2</v>
      </c>
      <c r="F72" s="42">
        <f t="shared" si="3"/>
        <v>3</v>
      </c>
      <c r="G72" s="42">
        <f t="shared" si="3"/>
        <v>4</v>
      </c>
      <c r="H72" s="42">
        <f t="shared" si="3"/>
        <v>5</v>
      </c>
      <c r="I72" s="42">
        <f t="shared" si="3"/>
        <v>6</v>
      </c>
      <c r="J72" s="42">
        <f t="shared" si="3"/>
        <v>7</v>
      </c>
      <c r="K72" s="42">
        <f t="shared" si="3"/>
        <v>8</v>
      </c>
      <c r="L72" s="42">
        <v>9</v>
      </c>
      <c r="M72" s="42">
        <v>10</v>
      </c>
      <c r="N72" s="42">
        <v>11</v>
      </c>
      <c r="O72" s="42">
        <v>12</v>
      </c>
      <c r="P72" s="42">
        <v>13</v>
      </c>
      <c r="Q72" s="42">
        <v>14</v>
      </c>
      <c r="R72" s="42">
        <v>15</v>
      </c>
      <c r="S72" s="42">
        <v>16</v>
      </c>
      <c r="T72" s="42">
        <v>17</v>
      </c>
    </row>
    <row r="73" spans="1:30" ht="24" thickTop="1" x14ac:dyDescent="0.35">
      <c r="A73" s="215" t="s">
        <v>112</v>
      </c>
      <c r="B73" s="57"/>
      <c r="C73" s="60" t="s">
        <v>122</v>
      </c>
      <c r="D73" s="217"/>
      <c r="E73" s="217"/>
      <c r="F73" s="217"/>
      <c r="G73" s="217"/>
      <c r="H73" s="217"/>
      <c r="I73" s="217"/>
      <c r="J73" s="217"/>
      <c r="K73" s="218"/>
      <c r="L73" s="59"/>
      <c r="M73" s="45"/>
      <c r="N73" s="45"/>
      <c r="O73" s="45"/>
      <c r="P73" s="45"/>
      <c r="Q73" s="45"/>
      <c r="R73" s="45"/>
      <c r="S73" s="45"/>
      <c r="T73" s="45"/>
    </row>
    <row r="74" spans="1:30" ht="23.25" x14ac:dyDescent="0.35">
      <c r="A74" s="216"/>
      <c r="B74" s="57"/>
      <c r="C74" s="60" t="s">
        <v>123</v>
      </c>
      <c r="D74" s="219"/>
      <c r="E74" s="219"/>
      <c r="F74" s="219"/>
      <c r="G74" s="219"/>
      <c r="H74" s="219"/>
      <c r="I74" s="219"/>
      <c r="J74" s="219"/>
      <c r="K74" s="220"/>
      <c r="L74" s="59"/>
      <c r="M74" s="45"/>
      <c r="N74" s="45"/>
      <c r="O74" s="45"/>
      <c r="P74" s="45"/>
      <c r="Q74" s="45"/>
      <c r="R74" s="45"/>
      <c r="S74" s="45"/>
      <c r="T74" s="45"/>
    </row>
    <row r="75" spans="1:30" ht="23.25" x14ac:dyDescent="0.35">
      <c r="A75" s="216"/>
      <c r="B75" s="57"/>
      <c r="C75" s="60" t="s">
        <v>114</v>
      </c>
      <c r="D75" s="219"/>
      <c r="E75" s="219"/>
      <c r="F75" s="219"/>
      <c r="G75" s="219"/>
      <c r="H75" s="219"/>
      <c r="I75" s="219"/>
      <c r="J75" s="219"/>
      <c r="K75" s="220"/>
      <c r="L75" s="59"/>
      <c r="M75" s="45"/>
      <c r="N75" s="45"/>
      <c r="O75" s="45"/>
      <c r="P75" s="45"/>
      <c r="Q75" s="45"/>
      <c r="R75" s="45"/>
      <c r="S75" s="45"/>
      <c r="T75" s="45"/>
    </row>
    <row r="76" spans="1:30" ht="23.25" x14ac:dyDescent="0.35">
      <c r="A76" s="216"/>
      <c r="B76" s="57"/>
      <c r="C76" s="60" t="s">
        <v>115</v>
      </c>
      <c r="D76" s="219"/>
      <c r="E76" s="219"/>
      <c r="F76" s="219"/>
      <c r="G76" s="219"/>
      <c r="H76" s="219"/>
      <c r="I76" s="219"/>
      <c r="J76" s="219"/>
      <c r="K76" s="220"/>
      <c r="L76" s="59"/>
      <c r="M76" s="45"/>
      <c r="N76" s="45"/>
      <c r="O76" s="45"/>
      <c r="P76" s="45"/>
      <c r="Q76" s="45"/>
      <c r="R76" s="45"/>
      <c r="S76" s="45"/>
      <c r="T76" s="45"/>
    </row>
    <row r="77" spans="1:30" ht="23.25" x14ac:dyDescent="0.35">
      <c r="A77" s="216"/>
      <c r="B77" s="57"/>
      <c r="C77" s="60" t="s">
        <v>124</v>
      </c>
      <c r="D77" s="219"/>
      <c r="E77" s="219"/>
      <c r="F77" s="219"/>
      <c r="G77" s="219"/>
      <c r="H77" s="219"/>
      <c r="I77" s="219"/>
      <c r="J77" s="219"/>
      <c r="K77" s="220"/>
      <c r="L77" s="59"/>
      <c r="M77" s="45"/>
      <c r="N77" s="45"/>
      <c r="O77" s="45"/>
      <c r="P77" s="45"/>
      <c r="Q77" s="45"/>
      <c r="R77" s="45"/>
      <c r="S77" s="45"/>
      <c r="T77" s="45"/>
    </row>
    <row r="78" spans="1:30" ht="23.25" x14ac:dyDescent="0.35">
      <c r="A78" s="216"/>
      <c r="B78" s="57"/>
      <c r="C78" s="60" t="s">
        <v>82</v>
      </c>
      <c r="D78" s="219"/>
      <c r="E78" s="219"/>
      <c r="F78" s="219"/>
      <c r="G78" s="219"/>
      <c r="H78" s="219"/>
      <c r="I78" s="219"/>
      <c r="J78" s="219"/>
      <c r="K78" s="220"/>
      <c r="L78" s="59"/>
      <c r="M78" s="45"/>
      <c r="N78" s="45"/>
      <c r="O78" s="45"/>
      <c r="P78" s="45"/>
      <c r="Q78" s="45"/>
      <c r="R78" s="45"/>
      <c r="S78" s="45"/>
      <c r="T78" s="45"/>
    </row>
    <row r="79" spans="1:30" ht="23.25" x14ac:dyDescent="0.35">
      <c r="A79" s="216"/>
      <c r="B79" s="57"/>
      <c r="C79" s="60" t="s">
        <v>125</v>
      </c>
      <c r="D79" s="219"/>
      <c r="E79" s="219"/>
      <c r="F79" s="219"/>
      <c r="G79" s="219"/>
      <c r="H79" s="219"/>
      <c r="I79" s="219"/>
      <c r="J79" s="219"/>
      <c r="K79" s="220"/>
      <c r="L79" s="59"/>
      <c r="M79" s="45"/>
      <c r="N79" s="45"/>
      <c r="O79" s="45"/>
      <c r="P79" s="45"/>
      <c r="Q79" s="45"/>
      <c r="R79" s="45"/>
      <c r="S79" s="45"/>
      <c r="T79" s="45"/>
    </row>
    <row r="80" spans="1:30" ht="23.25" x14ac:dyDescent="0.35">
      <c r="A80" s="216"/>
      <c r="B80" s="57"/>
      <c r="C80" s="60" t="s">
        <v>126</v>
      </c>
      <c r="D80" s="219"/>
      <c r="E80" s="219"/>
      <c r="F80" s="219"/>
      <c r="G80" s="219"/>
      <c r="H80" s="219"/>
      <c r="I80" s="219"/>
      <c r="J80" s="219"/>
      <c r="K80" s="220"/>
      <c r="L80" s="59"/>
      <c r="M80" s="45"/>
      <c r="N80" s="45"/>
      <c r="O80" s="45"/>
      <c r="P80" s="45"/>
      <c r="Q80" s="45"/>
      <c r="R80" s="45"/>
      <c r="S80" s="45"/>
      <c r="T80" s="45"/>
    </row>
    <row r="81" spans="1:20" s="40" customFormat="1" ht="23.25" x14ac:dyDescent="0.35">
      <c r="A81" s="216"/>
      <c r="B81" s="57"/>
      <c r="C81" s="60" t="s">
        <v>127</v>
      </c>
      <c r="D81" s="219"/>
      <c r="E81" s="219"/>
      <c r="F81" s="219"/>
      <c r="G81" s="219"/>
      <c r="H81" s="219"/>
      <c r="I81" s="219"/>
      <c r="J81" s="219"/>
      <c r="K81" s="220"/>
      <c r="L81" s="59"/>
      <c r="M81" s="45"/>
      <c r="N81" s="45"/>
      <c r="O81" s="45"/>
      <c r="P81" s="45"/>
      <c r="Q81" s="45"/>
      <c r="R81" s="45"/>
      <c r="S81" s="45"/>
      <c r="T81" s="45"/>
    </row>
    <row r="82" spans="1:20" s="40" customFormat="1" ht="23.25" x14ac:dyDescent="0.35">
      <c r="A82" s="216"/>
      <c r="B82" s="57"/>
      <c r="C82" s="60" t="s">
        <v>128</v>
      </c>
      <c r="D82" s="219"/>
      <c r="E82" s="219"/>
      <c r="F82" s="219"/>
      <c r="G82" s="219"/>
      <c r="H82" s="219"/>
      <c r="I82" s="219"/>
      <c r="J82" s="219"/>
      <c r="K82" s="220"/>
      <c r="L82" s="59"/>
      <c r="M82" s="45"/>
      <c r="N82" s="45"/>
      <c r="O82" s="45"/>
      <c r="P82" s="45"/>
      <c r="Q82" s="45"/>
      <c r="R82" s="45"/>
      <c r="S82" s="45"/>
      <c r="T82" s="45"/>
    </row>
    <row r="83" spans="1:20" s="40" customFormat="1" ht="23.25" x14ac:dyDescent="0.35">
      <c r="A83" s="216"/>
      <c r="B83" s="57"/>
      <c r="C83" s="60" t="s">
        <v>129</v>
      </c>
      <c r="D83" s="219"/>
      <c r="E83" s="219"/>
      <c r="F83" s="219"/>
      <c r="G83" s="219"/>
      <c r="H83" s="219"/>
      <c r="I83" s="219"/>
      <c r="J83" s="219"/>
      <c r="K83" s="220"/>
      <c r="L83" s="59"/>
      <c r="M83" s="45"/>
      <c r="N83" s="45"/>
      <c r="O83" s="45"/>
      <c r="P83" s="45"/>
      <c r="Q83" s="45"/>
      <c r="R83" s="45"/>
      <c r="S83" s="45"/>
      <c r="T83" s="45"/>
    </row>
    <row r="84" spans="1:20" s="40" customFormat="1" ht="23.25" x14ac:dyDescent="0.35">
      <c r="A84" s="216"/>
      <c r="B84" s="57"/>
      <c r="C84" s="60" t="s">
        <v>130</v>
      </c>
      <c r="D84" s="219"/>
      <c r="E84" s="219"/>
      <c r="F84" s="219"/>
      <c r="G84" s="219"/>
      <c r="H84" s="219"/>
      <c r="I84" s="219"/>
      <c r="J84" s="219"/>
      <c r="K84" s="220"/>
      <c r="L84" s="59"/>
      <c r="M84" s="45"/>
      <c r="N84" s="45"/>
      <c r="O84" s="45"/>
      <c r="P84" s="45"/>
      <c r="Q84" s="45"/>
      <c r="R84" s="45"/>
      <c r="S84" s="45"/>
      <c r="T84" s="45"/>
    </row>
    <row r="85" spans="1:20" s="40" customFormat="1" ht="23.25" x14ac:dyDescent="0.35">
      <c r="A85" s="216"/>
      <c r="B85" s="57"/>
      <c r="C85" s="60" t="s">
        <v>131</v>
      </c>
      <c r="D85" s="221"/>
      <c r="E85" s="221"/>
      <c r="F85" s="221"/>
      <c r="G85" s="221"/>
      <c r="H85" s="221"/>
      <c r="I85" s="221"/>
      <c r="J85" s="221"/>
      <c r="K85" s="222"/>
      <c r="L85" s="59"/>
      <c r="M85" s="45"/>
      <c r="N85" s="45"/>
      <c r="O85" s="45"/>
      <c r="P85" s="45"/>
      <c r="Q85" s="45"/>
      <c r="R85" s="45"/>
      <c r="S85" s="45"/>
      <c r="T85" s="45"/>
    </row>
  </sheetData>
  <mergeCells count="12">
    <mergeCell ref="D56:T56"/>
    <mergeCell ref="A58:A70"/>
    <mergeCell ref="D58:K70"/>
    <mergeCell ref="D71:T71"/>
    <mergeCell ref="A73:A85"/>
    <mergeCell ref="D73:K85"/>
    <mergeCell ref="A42:A55"/>
    <mergeCell ref="D1:AA1"/>
    <mergeCell ref="A3:A18"/>
    <mergeCell ref="A20:A35"/>
    <mergeCell ref="A36:A39"/>
    <mergeCell ref="D40:T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6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1" sqref="E11"/>
    </sheetView>
  </sheetViews>
  <sheetFormatPr defaultColWidth="10.125" defaultRowHeight="15" x14ac:dyDescent="0.25"/>
  <cols>
    <col min="1" max="1" width="31.625" style="95" customWidth="1"/>
    <col min="2" max="2" width="9.5" style="95" customWidth="1"/>
    <col min="3" max="3" width="11" style="95" customWidth="1"/>
    <col min="4" max="4" width="13.125" style="95" customWidth="1"/>
    <col min="5" max="5" width="15.875" style="113" customWidth="1"/>
    <col min="6" max="6" width="11.625" style="95" customWidth="1"/>
    <col min="7" max="7" width="14.25" style="95" customWidth="1"/>
    <col min="8" max="8" width="11.625" style="95" customWidth="1"/>
    <col min="9" max="9" width="13.875" style="95" customWidth="1"/>
    <col min="10" max="10" width="11.625" style="95" customWidth="1"/>
    <col min="11" max="11" width="15.625" style="95" customWidth="1"/>
    <col min="12" max="12" width="11.625" style="95" customWidth="1"/>
    <col min="13" max="13" width="16.125" style="95" customWidth="1"/>
    <col min="14" max="57" width="11.625" style="95" customWidth="1"/>
    <col min="58" max="58" width="13" style="95" customWidth="1"/>
    <col min="59" max="65" width="11.625" style="95" customWidth="1"/>
    <col min="66" max="16384" width="10.125" style="95"/>
  </cols>
  <sheetData>
    <row r="1" spans="1:65" ht="15.75" x14ac:dyDescent="0.25"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</row>
    <row r="2" spans="1:65" s="113" customFormat="1" ht="15.75" x14ac:dyDescent="0.25">
      <c r="F2" s="236">
        <v>2017</v>
      </c>
      <c r="G2" s="237"/>
      <c r="H2" s="238"/>
      <c r="I2" s="226">
        <v>2018</v>
      </c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8"/>
      <c r="U2" s="229">
        <v>2019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1"/>
      <c r="AG2" s="232">
        <v>2020</v>
      </c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29">
        <v>2021</v>
      </c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26">
        <v>2022</v>
      </c>
      <c r="BF2" s="227"/>
      <c r="BG2" s="227"/>
      <c r="BH2" s="227"/>
      <c r="BI2" s="227"/>
      <c r="BJ2" s="227"/>
      <c r="BK2" s="227"/>
      <c r="BL2" s="227"/>
      <c r="BM2" s="228"/>
    </row>
    <row r="3" spans="1:65" ht="15.75" x14ac:dyDescent="0.25">
      <c r="F3" s="97" t="s">
        <v>160</v>
      </c>
      <c r="G3" s="97" t="s">
        <v>161</v>
      </c>
      <c r="H3" s="97" t="s">
        <v>162</v>
      </c>
      <c r="I3" s="97" t="s">
        <v>163</v>
      </c>
      <c r="J3" s="97" t="s">
        <v>164</v>
      </c>
      <c r="K3" s="97" t="s">
        <v>165</v>
      </c>
      <c r="L3" s="97" t="s">
        <v>155</v>
      </c>
      <c r="M3" s="97" t="s">
        <v>154</v>
      </c>
      <c r="N3" s="97" t="s">
        <v>156</v>
      </c>
      <c r="O3" s="97" t="s">
        <v>157</v>
      </c>
      <c r="P3" s="97" t="s">
        <v>158</v>
      </c>
      <c r="Q3" s="144" t="s">
        <v>159</v>
      </c>
      <c r="R3" s="97" t="s">
        <v>160</v>
      </c>
      <c r="S3" s="97" t="s">
        <v>161</v>
      </c>
      <c r="T3" s="97" t="s">
        <v>162</v>
      </c>
      <c r="U3" s="97" t="s">
        <v>163</v>
      </c>
      <c r="V3" s="97" t="s">
        <v>164</v>
      </c>
      <c r="W3" s="97" t="s">
        <v>165</v>
      </c>
      <c r="X3" s="97" t="s">
        <v>155</v>
      </c>
      <c r="Y3" s="97" t="s">
        <v>154</v>
      </c>
      <c r="Z3" s="97" t="s">
        <v>156</v>
      </c>
      <c r="AA3" s="97" t="s">
        <v>157</v>
      </c>
      <c r="AB3" s="97" t="s">
        <v>158</v>
      </c>
      <c r="AC3" s="97" t="s">
        <v>159</v>
      </c>
      <c r="AD3" s="97" t="s">
        <v>160</v>
      </c>
      <c r="AE3" s="97" t="s">
        <v>161</v>
      </c>
      <c r="AF3" s="97" t="s">
        <v>162</v>
      </c>
      <c r="AG3" s="97" t="s">
        <v>163</v>
      </c>
      <c r="AH3" s="97" t="s">
        <v>164</v>
      </c>
      <c r="AI3" s="97" t="s">
        <v>165</v>
      </c>
      <c r="AJ3" s="97" t="s">
        <v>155</v>
      </c>
      <c r="AK3" s="97" t="s">
        <v>154</v>
      </c>
      <c r="AL3" s="97" t="s">
        <v>156</v>
      </c>
      <c r="AM3" s="97" t="s">
        <v>157</v>
      </c>
      <c r="AN3" s="97" t="s">
        <v>158</v>
      </c>
      <c r="AO3" s="97" t="s">
        <v>159</v>
      </c>
      <c r="AP3" s="97" t="s">
        <v>160</v>
      </c>
      <c r="AQ3" s="97" t="s">
        <v>161</v>
      </c>
      <c r="AR3" s="97" t="s">
        <v>162</v>
      </c>
      <c r="AS3" s="97" t="s">
        <v>163</v>
      </c>
      <c r="AT3" s="97" t="s">
        <v>164</v>
      </c>
      <c r="AU3" s="97" t="s">
        <v>165</v>
      </c>
      <c r="AV3" s="97" t="s">
        <v>155</v>
      </c>
      <c r="AW3" s="97" t="s">
        <v>154</v>
      </c>
      <c r="AX3" s="97" t="s">
        <v>156</v>
      </c>
      <c r="AY3" s="97" t="s">
        <v>157</v>
      </c>
      <c r="AZ3" s="97" t="s">
        <v>158</v>
      </c>
      <c r="BA3" s="97" t="s">
        <v>159</v>
      </c>
      <c r="BB3" s="97" t="s">
        <v>160</v>
      </c>
      <c r="BC3" s="97" t="s">
        <v>161</v>
      </c>
      <c r="BD3" s="97" t="s">
        <v>162</v>
      </c>
      <c r="BE3" s="97" t="s">
        <v>163</v>
      </c>
      <c r="BF3" s="97" t="s">
        <v>164</v>
      </c>
      <c r="BG3" s="97" t="s">
        <v>165</v>
      </c>
      <c r="BH3" s="97" t="s">
        <v>155</v>
      </c>
      <c r="BI3" s="97" t="s">
        <v>154</v>
      </c>
      <c r="BJ3" s="97" t="s">
        <v>156</v>
      </c>
      <c r="BK3" s="97" t="s">
        <v>157</v>
      </c>
      <c r="BL3" s="97" t="s">
        <v>158</v>
      </c>
      <c r="BM3" s="97" t="s">
        <v>159</v>
      </c>
    </row>
    <row r="4" spans="1:65" ht="16.5" thickBot="1" x14ac:dyDescent="0.3">
      <c r="F4" s="95">
        <v>1</v>
      </c>
      <c r="G4" s="95">
        <v>2</v>
      </c>
      <c r="H4" s="95">
        <v>3</v>
      </c>
      <c r="I4" s="95">
        <v>4</v>
      </c>
      <c r="J4" s="95">
        <v>5</v>
      </c>
      <c r="K4" s="95">
        <v>6</v>
      </c>
      <c r="L4" s="95">
        <v>7</v>
      </c>
      <c r="M4" s="97">
        <v>8</v>
      </c>
      <c r="N4" s="124">
        <v>9</v>
      </c>
      <c r="O4" s="124">
        <v>10</v>
      </c>
      <c r="P4" s="124">
        <v>11</v>
      </c>
      <c r="Q4" s="145">
        <v>12</v>
      </c>
      <c r="R4" s="124">
        <v>13</v>
      </c>
      <c r="S4" s="124">
        <v>14</v>
      </c>
      <c r="T4" s="124">
        <v>15</v>
      </c>
      <c r="U4" s="124">
        <v>16</v>
      </c>
      <c r="V4" s="124">
        <v>17</v>
      </c>
      <c r="W4" s="124">
        <v>18</v>
      </c>
      <c r="X4" s="124">
        <v>19</v>
      </c>
      <c r="Y4" s="124">
        <v>20</v>
      </c>
      <c r="Z4" s="124">
        <v>21</v>
      </c>
      <c r="AA4" s="124">
        <v>22</v>
      </c>
      <c r="AB4" s="124">
        <v>23</v>
      </c>
      <c r="AC4" s="124">
        <v>24</v>
      </c>
      <c r="AD4" s="124">
        <v>25</v>
      </c>
      <c r="AE4" s="124">
        <v>26</v>
      </c>
      <c r="AF4" s="124">
        <v>27</v>
      </c>
      <c r="AG4" s="124">
        <v>28</v>
      </c>
      <c r="AH4" s="124">
        <v>29</v>
      </c>
      <c r="AI4" s="124">
        <v>30</v>
      </c>
      <c r="AJ4" s="124">
        <v>31</v>
      </c>
      <c r="AK4" s="124">
        <v>32</v>
      </c>
      <c r="AL4" s="124">
        <v>33</v>
      </c>
      <c r="AM4" s="124">
        <v>34</v>
      </c>
      <c r="AN4" s="124">
        <v>35</v>
      </c>
      <c r="AO4" s="124">
        <v>36</v>
      </c>
      <c r="AP4" s="124">
        <v>37</v>
      </c>
      <c r="AQ4" s="124">
        <v>38</v>
      </c>
      <c r="AR4" s="124">
        <v>39</v>
      </c>
      <c r="AS4" s="124">
        <v>40</v>
      </c>
      <c r="AT4" s="124">
        <v>41</v>
      </c>
      <c r="AU4" s="124">
        <v>42</v>
      </c>
      <c r="AV4" s="124">
        <v>43</v>
      </c>
      <c r="AW4" s="124">
        <v>44</v>
      </c>
      <c r="AX4" s="124">
        <v>45</v>
      </c>
      <c r="AY4" s="124">
        <v>46</v>
      </c>
      <c r="AZ4" s="124">
        <v>47</v>
      </c>
      <c r="BA4" s="124">
        <v>48</v>
      </c>
      <c r="BB4" s="124">
        <v>49</v>
      </c>
      <c r="BC4" s="124">
        <v>50</v>
      </c>
      <c r="BD4" s="124">
        <v>51</v>
      </c>
      <c r="BE4" s="124">
        <v>52</v>
      </c>
      <c r="BF4" s="124">
        <v>53</v>
      </c>
      <c r="BG4" s="124">
        <v>54</v>
      </c>
      <c r="BH4" s="124">
        <v>55</v>
      </c>
      <c r="BI4" s="124">
        <v>56</v>
      </c>
      <c r="BJ4" s="124">
        <v>57</v>
      </c>
      <c r="BK4" s="124">
        <v>58</v>
      </c>
      <c r="BL4" s="124">
        <v>59</v>
      </c>
      <c r="BM4" s="124">
        <v>60</v>
      </c>
    </row>
    <row r="5" spans="1:65" ht="15.95" customHeight="1" thickBot="1" x14ac:dyDescent="0.3">
      <c r="F5" s="223" t="s">
        <v>19</v>
      </c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5"/>
      <c r="R5" s="223" t="s">
        <v>18</v>
      </c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5"/>
      <c r="AD5" s="223" t="s">
        <v>17</v>
      </c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5"/>
      <c r="AP5" s="223" t="s">
        <v>23</v>
      </c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  <c r="BB5" s="223" t="s">
        <v>51</v>
      </c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5"/>
    </row>
    <row r="6" spans="1:65" ht="30.75" thickBot="1" x14ac:dyDescent="0.3">
      <c r="B6" s="98" t="s">
        <v>132</v>
      </c>
      <c r="C6" s="98" t="s">
        <v>133</v>
      </c>
      <c r="D6" s="98" t="s">
        <v>134</v>
      </c>
      <c r="E6" s="114" t="s">
        <v>226</v>
      </c>
      <c r="F6" s="99">
        <v>1</v>
      </c>
      <c r="G6" s="100">
        <f t="shared" ref="G6:M6" si="0">F6+1</f>
        <v>2</v>
      </c>
      <c r="H6" s="100">
        <f t="shared" si="0"/>
        <v>3</v>
      </c>
      <c r="I6" s="100">
        <f t="shared" si="0"/>
        <v>4</v>
      </c>
      <c r="J6" s="100">
        <f t="shared" si="0"/>
        <v>5</v>
      </c>
      <c r="K6" s="100">
        <f t="shared" si="0"/>
        <v>6</v>
      </c>
      <c r="L6" s="100">
        <f t="shared" si="0"/>
        <v>7</v>
      </c>
      <c r="M6" s="100">
        <f t="shared" si="0"/>
        <v>8</v>
      </c>
      <c r="N6" s="100">
        <f t="shared" ref="N6:AD6" si="1">M6+1</f>
        <v>9</v>
      </c>
      <c r="O6" s="100">
        <f t="shared" si="1"/>
        <v>10</v>
      </c>
      <c r="P6" s="100">
        <f t="shared" si="1"/>
        <v>11</v>
      </c>
      <c r="Q6" s="100">
        <f t="shared" si="1"/>
        <v>12</v>
      </c>
      <c r="R6" s="139">
        <f t="shared" si="1"/>
        <v>13</v>
      </c>
      <c r="S6" s="101">
        <f t="shared" si="1"/>
        <v>14</v>
      </c>
      <c r="T6" s="101">
        <f t="shared" si="1"/>
        <v>15</v>
      </c>
      <c r="U6" s="101">
        <f t="shared" si="1"/>
        <v>16</v>
      </c>
      <c r="V6" s="101">
        <f t="shared" si="1"/>
        <v>17</v>
      </c>
      <c r="W6" s="101">
        <f t="shared" si="1"/>
        <v>18</v>
      </c>
      <c r="X6" s="101">
        <f t="shared" si="1"/>
        <v>19</v>
      </c>
      <c r="Y6" s="101">
        <f t="shared" si="1"/>
        <v>20</v>
      </c>
      <c r="Z6" s="101">
        <f t="shared" si="1"/>
        <v>21</v>
      </c>
      <c r="AA6" s="101">
        <f t="shared" si="1"/>
        <v>22</v>
      </c>
      <c r="AB6" s="101">
        <f t="shared" si="1"/>
        <v>23</v>
      </c>
      <c r="AC6" s="100">
        <f t="shared" si="1"/>
        <v>24</v>
      </c>
      <c r="AD6" s="99">
        <f t="shared" si="1"/>
        <v>25</v>
      </c>
      <c r="AE6" s="101">
        <f t="shared" ref="AE6:BM6" si="2">AD6+1</f>
        <v>26</v>
      </c>
      <c r="AF6" s="101">
        <f t="shared" si="2"/>
        <v>27</v>
      </c>
      <c r="AG6" s="101">
        <f t="shared" si="2"/>
        <v>28</v>
      </c>
      <c r="AH6" s="101">
        <f t="shared" si="2"/>
        <v>29</v>
      </c>
      <c r="AI6" s="101">
        <f t="shared" si="2"/>
        <v>30</v>
      </c>
      <c r="AJ6" s="101">
        <f t="shared" si="2"/>
        <v>31</v>
      </c>
      <c r="AK6" s="101">
        <f t="shared" si="2"/>
        <v>32</v>
      </c>
      <c r="AL6" s="101">
        <f t="shared" si="2"/>
        <v>33</v>
      </c>
      <c r="AM6" s="101">
        <f t="shared" si="2"/>
        <v>34</v>
      </c>
      <c r="AN6" s="101">
        <f t="shared" si="2"/>
        <v>35</v>
      </c>
      <c r="AO6" s="101">
        <f t="shared" si="2"/>
        <v>36</v>
      </c>
      <c r="AP6" s="101">
        <f t="shared" si="2"/>
        <v>37</v>
      </c>
      <c r="AQ6" s="101">
        <f t="shared" si="2"/>
        <v>38</v>
      </c>
      <c r="AR6" s="101">
        <f t="shared" si="2"/>
        <v>39</v>
      </c>
      <c r="AS6" s="101">
        <f t="shared" si="2"/>
        <v>40</v>
      </c>
      <c r="AT6" s="101">
        <f t="shared" si="2"/>
        <v>41</v>
      </c>
      <c r="AU6" s="101">
        <f t="shared" si="2"/>
        <v>42</v>
      </c>
      <c r="AV6" s="101">
        <f t="shared" si="2"/>
        <v>43</v>
      </c>
      <c r="AW6" s="101">
        <f t="shared" si="2"/>
        <v>44</v>
      </c>
      <c r="AX6" s="101">
        <f t="shared" si="2"/>
        <v>45</v>
      </c>
      <c r="AY6" s="101">
        <f t="shared" si="2"/>
        <v>46</v>
      </c>
      <c r="AZ6" s="101">
        <f t="shared" si="2"/>
        <v>47</v>
      </c>
      <c r="BA6" s="101">
        <f t="shared" si="2"/>
        <v>48</v>
      </c>
      <c r="BB6" s="101">
        <f t="shared" si="2"/>
        <v>49</v>
      </c>
      <c r="BC6" s="101">
        <f t="shared" si="2"/>
        <v>50</v>
      </c>
      <c r="BD6" s="101">
        <f t="shared" si="2"/>
        <v>51</v>
      </c>
      <c r="BE6" s="101">
        <f t="shared" si="2"/>
        <v>52</v>
      </c>
      <c r="BF6" s="101">
        <f t="shared" si="2"/>
        <v>53</v>
      </c>
      <c r="BG6" s="101">
        <f t="shared" si="2"/>
        <v>54</v>
      </c>
      <c r="BH6" s="101">
        <f t="shared" si="2"/>
        <v>55</v>
      </c>
      <c r="BI6" s="101">
        <f t="shared" si="2"/>
        <v>56</v>
      </c>
      <c r="BJ6" s="101">
        <f t="shared" si="2"/>
        <v>57</v>
      </c>
      <c r="BK6" s="101">
        <f t="shared" si="2"/>
        <v>58</v>
      </c>
      <c r="BL6" s="101">
        <f t="shared" si="2"/>
        <v>59</v>
      </c>
      <c r="BM6" s="101">
        <f t="shared" si="2"/>
        <v>60</v>
      </c>
    </row>
    <row r="7" spans="1:65" x14ac:dyDescent="0.25">
      <c r="A7" s="102" t="s">
        <v>22</v>
      </c>
      <c r="C7" s="98"/>
      <c r="D7" s="98"/>
      <c r="E7" s="114"/>
      <c r="F7" s="99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39"/>
      <c r="S7" s="99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99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1"/>
      <c r="AQ7" s="99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1"/>
      <c r="BC7" s="99"/>
      <c r="BD7" s="100"/>
      <c r="BE7" s="100"/>
      <c r="BF7" s="100"/>
      <c r="BG7" s="100"/>
      <c r="BH7" s="100"/>
      <c r="BI7" s="100"/>
      <c r="BJ7" s="100"/>
      <c r="BK7" s="100"/>
      <c r="BL7" s="100"/>
      <c r="BM7" s="100"/>
    </row>
    <row r="8" spans="1:65" ht="15.75" x14ac:dyDescent="0.25">
      <c r="A8" s="96" t="s">
        <v>223</v>
      </c>
      <c r="B8" s="103"/>
      <c r="C8" s="103">
        <v>1</v>
      </c>
      <c r="D8" s="98"/>
      <c r="E8" s="114">
        <v>15000</v>
      </c>
      <c r="F8" s="121">
        <v>1</v>
      </c>
      <c r="G8" s="79">
        <v>1</v>
      </c>
      <c r="H8" s="126">
        <v>1</v>
      </c>
      <c r="I8" s="132">
        <v>1</v>
      </c>
      <c r="J8" s="79">
        <v>1</v>
      </c>
      <c r="K8" s="79">
        <v>1</v>
      </c>
      <c r="L8" s="79">
        <v>1</v>
      </c>
      <c r="M8" s="79">
        <v>1</v>
      </c>
      <c r="N8" s="79">
        <v>1</v>
      </c>
      <c r="O8" s="79">
        <v>1</v>
      </c>
      <c r="P8" s="79">
        <v>1</v>
      </c>
      <c r="Q8" s="126">
        <v>1</v>
      </c>
      <c r="R8" s="121">
        <v>1</v>
      </c>
      <c r="S8" s="79">
        <v>1</v>
      </c>
      <c r="T8" s="79">
        <v>1</v>
      </c>
      <c r="U8" s="79">
        <v>1</v>
      </c>
      <c r="V8" s="79">
        <v>1</v>
      </c>
      <c r="W8" s="79">
        <v>1</v>
      </c>
      <c r="X8" s="79">
        <v>1</v>
      </c>
      <c r="Y8" s="79">
        <v>1</v>
      </c>
      <c r="Z8" s="79">
        <v>1</v>
      </c>
      <c r="AA8" s="79">
        <v>1</v>
      </c>
      <c r="AB8" s="79">
        <v>1</v>
      </c>
      <c r="AC8" s="126">
        <v>1</v>
      </c>
      <c r="AD8" s="148">
        <v>1</v>
      </c>
      <c r="AE8" s="132">
        <v>1</v>
      </c>
      <c r="AF8" s="79">
        <v>1</v>
      </c>
      <c r="AG8" s="79">
        <v>1</v>
      </c>
      <c r="AH8" s="79">
        <v>1</v>
      </c>
      <c r="AI8" s="79">
        <v>1</v>
      </c>
      <c r="AJ8" s="79">
        <v>1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1</v>
      </c>
      <c r="AR8" s="79">
        <v>1</v>
      </c>
      <c r="AS8" s="79">
        <v>1</v>
      </c>
      <c r="AT8" s="79">
        <v>1</v>
      </c>
      <c r="AU8" s="79">
        <v>1</v>
      </c>
      <c r="AV8" s="79">
        <v>1</v>
      </c>
      <c r="AW8" s="79">
        <v>1</v>
      </c>
      <c r="AX8" s="79">
        <v>1</v>
      </c>
      <c r="AY8" s="79">
        <v>1</v>
      </c>
      <c r="AZ8" s="79">
        <v>1</v>
      </c>
      <c r="BA8" s="79">
        <v>1</v>
      </c>
      <c r="BB8" s="79">
        <v>1</v>
      </c>
      <c r="BC8" s="79">
        <v>1</v>
      </c>
      <c r="BD8" s="79">
        <v>1</v>
      </c>
      <c r="BE8" s="79">
        <v>1</v>
      </c>
      <c r="BF8" s="79">
        <v>1</v>
      </c>
      <c r="BG8" s="79">
        <v>1</v>
      </c>
      <c r="BH8" s="79">
        <v>1</v>
      </c>
      <c r="BI8" s="79">
        <v>1</v>
      </c>
      <c r="BJ8" s="79">
        <v>1</v>
      </c>
      <c r="BK8" s="79">
        <v>1</v>
      </c>
      <c r="BL8" s="79">
        <v>1</v>
      </c>
      <c r="BM8" s="79">
        <v>1</v>
      </c>
    </row>
    <row r="9" spans="1:65" x14ac:dyDescent="0.25">
      <c r="A9" s="95" t="s">
        <v>224</v>
      </c>
      <c r="B9" s="103"/>
      <c r="C9" s="103">
        <v>1</v>
      </c>
      <c r="D9" s="98"/>
      <c r="E9" s="114">
        <v>15000</v>
      </c>
      <c r="F9" s="121">
        <v>1</v>
      </c>
      <c r="G9" s="79">
        <v>1</v>
      </c>
      <c r="H9" s="126">
        <v>1</v>
      </c>
      <c r="I9" s="132">
        <v>1</v>
      </c>
      <c r="J9" s="79">
        <v>1</v>
      </c>
      <c r="K9" s="79">
        <v>1</v>
      </c>
      <c r="L9" s="79">
        <v>1</v>
      </c>
      <c r="M9" s="79">
        <v>1</v>
      </c>
      <c r="N9" s="79">
        <v>1</v>
      </c>
      <c r="O9" s="79">
        <v>1</v>
      </c>
      <c r="P9" s="79">
        <v>1</v>
      </c>
      <c r="Q9" s="126">
        <v>1</v>
      </c>
      <c r="R9" s="121">
        <v>1</v>
      </c>
      <c r="S9" s="79">
        <v>1</v>
      </c>
      <c r="T9" s="79">
        <v>1</v>
      </c>
      <c r="U9" s="79">
        <v>1</v>
      </c>
      <c r="V9" s="79">
        <v>1</v>
      </c>
      <c r="W9" s="79">
        <v>1</v>
      </c>
      <c r="X9" s="79">
        <v>1</v>
      </c>
      <c r="Y9" s="79">
        <v>1</v>
      </c>
      <c r="Z9" s="79">
        <v>1</v>
      </c>
      <c r="AA9" s="79">
        <v>1</v>
      </c>
      <c r="AB9" s="79">
        <v>1</v>
      </c>
      <c r="AC9" s="126">
        <v>1</v>
      </c>
      <c r="AD9" s="148">
        <v>1</v>
      </c>
      <c r="AE9" s="132">
        <v>1</v>
      </c>
      <c r="AF9" s="79">
        <v>1</v>
      </c>
      <c r="AG9" s="79">
        <v>1</v>
      </c>
      <c r="AH9" s="79">
        <v>1</v>
      </c>
      <c r="AI9" s="79">
        <v>1</v>
      </c>
      <c r="AJ9" s="79">
        <v>1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1</v>
      </c>
      <c r="AR9" s="79">
        <v>1</v>
      </c>
      <c r="AS9" s="79">
        <v>1</v>
      </c>
      <c r="AT9" s="79">
        <v>1</v>
      </c>
      <c r="AU9" s="79">
        <v>1</v>
      </c>
      <c r="AV9" s="79">
        <v>1</v>
      </c>
      <c r="AW9" s="79">
        <v>1</v>
      </c>
      <c r="AX9" s="79">
        <v>1</v>
      </c>
      <c r="AY9" s="79">
        <v>1</v>
      </c>
      <c r="AZ9" s="79">
        <v>1</v>
      </c>
      <c r="BA9" s="79">
        <v>1</v>
      </c>
      <c r="BB9" s="79">
        <v>1</v>
      </c>
      <c r="BC9" s="79">
        <v>1</v>
      </c>
      <c r="BD9" s="79">
        <v>1</v>
      </c>
      <c r="BE9" s="79">
        <v>1</v>
      </c>
      <c r="BF9" s="79">
        <v>1</v>
      </c>
      <c r="BG9" s="79">
        <v>1</v>
      </c>
      <c r="BH9" s="79">
        <v>1</v>
      </c>
      <c r="BI9" s="79">
        <v>1</v>
      </c>
      <c r="BJ9" s="79">
        <v>1</v>
      </c>
      <c r="BK9" s="79">
        <v>1</v>
      </c>
      <c r="BL9" s="79">
        <v>1</v>
      </c>
      <c r="BM9" s="79">
        <v>1</v>
      </c>
    </row>
    <row r="10" spans="1:65" ht="15.75" x14ac:dyDescent="0.25">
      <c r="A10" s="96" t="s">
        <v>225</v>
      </c>
      <c r="B10" s="103"/>
      <c r="C10" s="103">
        <v>1</v>
      </c>
      <c r="D10" s="98"/>
      <c r="E10" s="114">
        <v>15000</v>
      </c>
      <c r="F10" s="122"/>
      <c r="G10" s="80"/>
      <c r="H10" s="80"/>
      <c r="I10" s="80"/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126">
        <v>1</v>
      </c>
      <c r="R10" s="121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126">
        <v>1</v>
      </c>
      <c r="AD10" s="148">
        <v>1</v>
      </c>
      <c r="AE10" s="81">
        <v>1</v>
      </c>
      <c r="AF10" s="79">
        <v>1</v>
      </c>
      <c r="AG10" s="79">
        <v>1</v>
      </c>
      <c r="AH10" s="79">
        <v>1</v>
      </c>
      <c r="AI10" s="79">
        <v>1</v>
      </c>
      <c r="AJ10" s="79">
        <v>1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1</v>
      </c>
      <c r="AR10" s="79">
        <v>1</v>
      </c>
      <c r="AS10" s="79">
        <v>1</v>
      </c>
      <c r="AT10" s="79">
        <v>1</v>
      </c>
      <c r="AU10" s="79">
        <v>1</v>
      </c>
      <c r="AV10" s="79">
        <v>1</v>
      </c>
      <c r="AW10" s="79">
        <v>1</v>
      </c>
      <c r="AX10" s="79">
        <v>1</v>
      </c>
      <c r="AY10" s="79">
        <v>1</v>
      </c>
      <c r="AZ10" s="79">
        <v>1</v>
      </c>
      <c r="BA10" s="79">
        <v>1</v>
      </c>
      <c r="BB10" s="79">
        <v>1</v>
      </c>
      <c r="BC10" s="79">
        <v>1</v>
      </c>
      <c r="BD10" s="79">
        <v>1</v>
      </c>
      <c r="BE10" s="79">
        <v>1</v>
      </c>
      <c r="BF10" s="79">
        <v>1</v>
      </c>
      <c r="BG10" s="79">
        <v>1</v>
      </c>
      <c r="BH10" s="79">
        <v>1</v>
      </c>
      <c r="BI10" s="79">
        <v>1</v>
      </c>
      <c r="BJ10" s="79">
        <v>1</v>
      </c>
      <c r="BK10" s="79">
        <v>1</v>
      </c>
      <c r="BL10" s="79">
        <v>1</v>
      </c>
      <c r="BM10" s="79">
        <v>1</v>
      </c>
    </row>
    <row r="11" spans="1:65" ht="15.75" x14ac:dyDescent="0.25">
      <c r="A11" s="96" t="s">
        <v>229</v>
      </c>
      <c r="B11" s="103">
        <v>1</v>
      </c>
      <c r="D11" s="98"/>
      <c r="E11" s="114">
        <v>15000</v>
      </c>
      <c r="F11" s="123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23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123"/>
      <c r="AE11" s="132">
        <v>1</v>
      </c>
      <c r="AF11" s="79">
        <v>1</v>
      </c>
      <c r="AG11" s="79">
        <v>1</v>
      </c>
      <c r="AH11" s="79">
        <v>1</v>
      </c>
      <c r="AI11" s="79">
        <v>1</v>
      </c>
      <c r="AJ11" s="79">
        <v>1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1</v>
      </c>
      <c r="AR11" s="79">
        <v>1</v>
      </c>
      <c r="AS11" s="79">
        <v>1</v>
      </c>
      <c r="AT11" s="79">
        <v>1</v>
      </c>
      <c r="AU11" s="79">
        <v>1</v>
      </c>
      <c r="AV11" s="79">
        <v>1</v>
      </c>
      <c r="AW11" s="79">
        <v>1</v>
      </c>
      <c r="AX11" s="79">
        <v>1</v>
      </c>
      <c r="AY11" s="79">
        <v>1</v>
      </c>
      <c r="AZ11" s="79">
        <v>1</v>
      </c>
      <c r="BA11" s="79">
        <v>1</v>
      </c>
      <c r="BB11" s="79">
        <v>1</v>
      </c>
      <c r="BC11" s="79">
        <v>1</v>
      </c>
      <c r="BD11" s="79">
        <v>1</v>
      </c>
      <c r="BE11" s="79">
        <v>1</v>
      </c>
      <c r="BF11" s="79">
        <v>1</v>
      </c>
      <c r="BG11" s="79">
        <v>1</v>
      </c>
      <c r="BH11" s="79">
        <v>1</v>
      </c>
      <c r="BI11" s="79">
        <v>1</v>
      </c>
      <c r="BJ11" s="79">
        <v>1</v>
      </c>
      <c r="BK11" s="79">
        <v>1</v>
      </c>
      <c r="BL11" s="79">
        <v>1</v>
      </c>
      <c r="BM11" s="79">
        <v>1</v>
      </c>
    </row>
    <row r="12" spans="1:65" ht="15.75" x14ac:dyDescent="0.25">
      <c r="A12" s="96" t="s">
        <v>0</v>
      </c>
      <c r="B12" s="103">
        <v>3</v>
      </c>
      <c r="D12" s="98"/>
      <c r="E12" s="114">
        <v>10000</v>
      </c>
      <c r="F12" s="121">
        <v>2</v>
      </c>
      <c r="G12" s="121">
        <v>2</v>
      </c>
      <c r="H12" s="121">
        <v>2</v>
      </c>
      <c r="I12" s="121">
        <v>2</v>
      </c>
      <c r="J12" s="121">
        <v>2</v>
      </c>
      <c r="K12" s="121">
        <v>2</v>
      </c>
      <c r="L12" s="121">
        <v>2</v>
      </c>
      <c r="M12" s="121">
        <v>2</v>
      </c>
      <c r="N12" s="121">
        <v>2</v>
      </c>
      <c r="O12" s="121">
        <v>2</v>
      </c>
      <c r="P12" s="121">
        <v>2</v>
      </c>
      <c r="Q12" s="121">
        <v>2</v>
      </c>
      <c r="R12" s="121">
        <v>2</v>
      </c>
      <c r="S12" s="121">
        <v>2</v>
      </c>
      <c r="T12" s="121">
        <v>2</v>
      </c>
      <c r="U12" s="121">
        <v>2</v>
      </c>
      <c r="V12" s="121">
        <v>2</v>
      </c>
      <c r="W12" s="121">
        <v>2</v>
      </c>
      <c r="X12" s="121">
        <v>2</v>
      </c>
      <c r="Y12" s="121">
        <v>2</v>
      </c>
      <c r="Z12" s="121">
        <v>2</v>
      </c>
      <c r="AA12" s="121">
        <v>2</v>
      </c>
      <c r="AB12" s="121">
        <v>2</v>
      </c>
      <c r="AC12" s="121">
        <v>2</v>
      </c>
      <c r="AD12" s="121">
        <v>2</v>
      </c>
      <c r="AE12" s="121">
        <v>2</v>
      </c>
      <c r="AF12" s="121">
        <v>2</v>
      </c>
      <c r="AG12" s="79">
        <v>2</v>
      </c>
      <c r="AH12" s="79">
        <v>2</v>
      </c>
      <c r="AI12" s="79">
        <v>3</v>
      </c>
      <c r="AJ12" s="79">
        <v>3</v>
      </c>
      <c r="AK12" s="79">
        <v>3</v>
      </c>
      <c r="AL12" s="79">
        <v>3</v>
      </c>
      <c r="AM12" s="79">
        <v>3</v>
      </c>
      <c r="AN12" s="79">
        <v>3</v>
      </c>
      <c r="AO12" s="79">
        <v>3</v>
      </c>
      <c r="AP12" s="79">
        <v>3</v>
      </c>
      <c r="AQ12" s="79">
        <v>3</v>
      </c>
      <c r="AR12" s="79">
        <v>3</v>
      </c>
      <c r="AS12" s="79">
        <v>3</v>
      </c>
      <c r="AT12" s="79">
        <v>3</v>
      </c>
      <c r="AU12" s="79">
        <v>3</v>
      </c>
      <c r="AV12" s="79">
        <v>3</v>
      </c>
      <c r="AW12" s="79">
        <v>3</v>
      </c>
      <c r="AX12" s="79">
        <v>3</v>
      </c>
      <c r="AY12" s="79">
        <v>3</v>
      </c>
      <c r="AZ12" s="79">
        <v>3</v>
      </c>
      <c r="BA12" s="79">
        <v>3</v>
      </c>
      <c r="BB12" s="79">
        <v>3</v>
      </c>
      <c r="BC12" s="79">
        <v>3</v>
      </c>
      <c r="BD12" s="79">
        <v>3</v>
      </c>
      <c r="BE12" s="79">
        <v>3</v>
      </c>
      <c r="BF12" s="79">
        <v>3</v>
      </c>
      <c r="BG12" s="79">
        <v>3</v>
      </c>
      <c r="BH12" s="79">
        <v>3</v>
      </c>
      <c r="BI12" s="79">
        <v>3</v>
      </c>
      <c r="BJ12" s="79">
        <v>3</v>
      </c>
      <c r="BK12" s="79">
        <v>3</v>
      </c>
      <c r="BL12" s="79">
        <v>3</v>
      </c>
      <c r="BM12" s="79">
        <v>3</v>
      </c>
    </row>
    <row r="13" spans="1:65" s="104" customFormat="1" x14ac:dyDescent="0.25">
      <c r="B13" s="105"/>
      <c r="C13" s="105"/>
      <c r="D13" s="106"/>
      <c r="E13" s="115"/>
      <c r="F13" s="89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89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89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</row>
    <row r="14" spans="1:65" x14ac:dyDescent="0.25">
      <c r="A14" s="102" t="s">
        <v>15</v>
      </c>
      <c r="B14" s="103"/>
      <c r="C14" s="103"/>
      <c r="D14" s="98"/>
      <c r="E14" s="114"/>
      <c r="F14" s="86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142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6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</row>
    <row r="15" spans="1:65" ht="15.75" x14ac:dyDescent="0.25">
      <c r="A15" s="96" t="s">
        <v>135</v>
      </c>
      <c r="B15" s="103"/>
      <c r="C15" s="103">
        <v>4</v>
      </c>
      <c r="D15" s="107"/>
      <c r="E15" s="116">
        <v>7000</v>
      </c>
      <c r="F15" s="82">
        <f>$C$15</f>
        <v>4</v>
      </c>
      <c r="G15" s="82">
        <f>$C$15</f>
        <v>4</v>
      </c>
      <c r="H15" s="127">
        <v>1</v>
      </c>
      <c r="I15" s="133">
        <v>1</v>
      </c>
      <c r="J15" s="83">
        <v>1</v>
      </c>
      <c r="K15" s="83">
        <v>1</v>
      </c>
      <c r="L15" s="83">
        <v>1</v>
      </c>
      <c r="M15" s="83">
        <v>1</v>
      </c>
      <c r="N15" s="83">
        <v>1</v>
      </c>
      <c r="O15" s="83">
        <v>1</v>
      </c>
      <c r="P15" s="83">
        <v>1</v>
      </c>
      <c r="Q15" s="127">
        <v>1</v>
      </c>
      <c r="R15" s="82">
        <v>1</v>
      </c>
      <c r="S15" s="83">
        <v>1</v>
      </c>
      <c r="T15" s="83">
        <v>1</v>
      </c>
      <c r="U15" s="83">
        <v>1</v>
      </c>
      <c r="V15" s="83">
        <v>1</v>
      </c>
      <c r="W15" s="83">
        <v>1</v>
      </c>
      <c r="X15" s="83">
        <v>1</v>
      </c>
      <c r="Y15" s="83">
        <v>1</v>
      </c>
      <c r="Z15" s="83">
        <v>1</v>
      </c>
      <c r="AA15" s="83">
        <v>1</v>
      </c>
      <c r="AB15" s="83">
        <v>1</v>
      </c>
      <c r="AC15" s="127">
        <v>1</v>
      </c>
      <c r="AD15" s="149">
        <v>1</v>
      </c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</row>
    <row r="16" spans="1:65" ht="15.75" x14ac:dyDescent="0.25">
      <c r="A16" s="96" t="s">
        <v>136</v>
      </c>
      <c r="B16" s="103"/>
      <c r="C16" s="103"/>
      <c r="D16" s="103">
        <v>4</v>
      </c>
      <c r="E16" s="116">
        <v>5000</v>
      </c>
      <c r="F16" s="86"/>
      <c r="G16" s="84"/>
      <c r="H16" s="128">
        <f>$D$16</f>
        <v>4</v>
      </c>
      <c r="I16" s="134">
        <f t="shared" ref="I16:J16" si="3">$D$16</f>
        <v>4</v>
      </c>
      <c r="J16" s="85">
        <f t="shared" si="3"/>
        <v>4</v>
      </c>
      <c r="K16" s="84"/>
      <c r="L16" s="84"/>
      <c r="M16" s="84"/>
      <c r="N16" s="84"/>
      <c r="O16" s="84"/>
      <c r="P16" s="85">
        <f t="shared" ref="P16:R16" si="4">$D$16</f>
        <v>4</v>
      </c>
      <c r="Q16" s="128">
        <f t="shared" si="4"/>
        <v>4</v>
      </c>
      <c r="R16" s="130">
        <f t="shared" si="4"/>
        <v>4</v>
      </c>
      <c r="S16" s="86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6"/>
      <c r="AE16" s="84"/>
      <c r="AF16" s="84"/>
      <c r="AG16" s="87">
        <v>3</v>
      </c>
      <c r="AH16" s="87">
        <v>3</v>
      </c>
      <c r="AI16" s="87">
        <v>3</v>
      </c>
      <c r="AJ16" s="87">
        <v>3</v>
      </c>
      <c r="AK16" s="87">
        <v>3</v>
      </c>
      <c r="AL16" s="87">
        <v>3</v>
      </c>
      <c r="AM16" s="87">
        <v>3</v>
      </c>
      <c r="AN16" s="87">
        <v>3</v>
      </c>
      <c r="AO16" s="87">
        <v>3</v>
      </c>
      <c r="AP16" s="87">
        <v>3</v>
      </c>
      <c r="AQ16" s="87">
        <v>3</v>
      </c>
      <c r="AR16" s="87">
        <v>3</v>
      </c>
      <c r="AS16" s="87">
        <v>3</v>
      </c>
      <c r="AT16" s="87">
        <v>3</v>
      </c>
      <c r="AU16" s="87">
        <v>3</v>
      </c>
      <c r="AV16" s="87">
        <v>3</v>
      </c>
      <c r="AW16" s="87">
        <v>3</v>
      </c>
      <c r="AX16" s="87">
        <v>3</v>
      </c>
      <c r="AY16" s="87">
        <v>3</v>
      </c>
      <c r="AZ16" s="87">
        <v>3</v>
      </c>
      <c r="BA16" s="87">
        <v>3</v>
      </c>
      <c r="BB16" s="87">
        <v>3</v>
      </c>
      <c r="BC16" s="87">
        <v>3</v>
      </c>
      <c r="BD16" s="87">
        <v>3</v>
      </c>
      <c r="BE16" s="87">
        <v>3</v>
      </c>
      <c r="BF16" s="87">
        <v>3</v>
      </c>
      <c r="BG16" s="87">
        <v>3</v>
      </c>
      <c r="BH16" s="87">
        <v>3</v>
      </c>
      <c r="BI16" s="87">
        <v>3</v>
      </c>
      <c r="BJ16" s="87">
        <v>3</v>
      </c>
      <c r="BK16" s="87">
        <v>3</v>
      </c>
      <c r="BL16" s="87">
        <v>3</v>
      </c>
      <c r="BM16" s="87">
        <v>3</v>
      </c>
    </row>
    <row r="17" spans="1:65" ht="15.75" x14ac:dyDescent="0.25">
      <c r="A17" s="96" t="s">
        <v>137</v>
      </c>
      <c r="B17" s="103">
        <v>1</v>
      </c>
      <c r="C17" s="103"/>
      <c r="D17" s="103"/>
      <c r="E17" s="116">
        <v>5000</v>
      </c>
      <c r="F17" s="86"/>
      <c r="G17" s="79">
        <f t="shared" ref="G17:AE17" si="5">$B$17</f>
        <v>1</v>
      </c>
      <c r="H17" s="126">
        <f t="shared" si="5"/>
        <v>1</v>
      </c>
      <c r="I17" s="132">
        <f t="shared" si="5"/>
        <v>1</v>
      </c>
      <c r="J17" s="79">
        <f t="shared" si="5"/>
        <v>1</v>
      </c>
      <c r="K17" s="79">
        <f t="shared" si="5"/>
        <v>1</v>
      </c>
      <c r="L17" s="79">
        <f t="shared" si="5"/>
        <v>1</v>
      </c>
      <c r="M17" s="79">
        <f t="shared" si="5"/>
        <v>1</v>
      </c>
      <c r="N17" s="79">
        <f t="shared" si="5"/>
        <v>1</v>
      </c>
      <c r="O17" s="79">
        <f t="shared" si="5"/>
        <v>1</v>
      </c>
      <c r="P17" s="79">
        <f t="shared" si="5"/>
        <v>1</v>
      </c>
      <c r="Q17" s="126">
        <f t="shared" si="5"/>
        <v>1</v>
      </c>
      <c r="R17" s="140">
        <f t="shared" si="5"/>
        <v>1</v>
      </c>
      <c r="S17" s="87">
        <f t="shared" si="5"/>
        <v>1</v>
      </c>
      <c r="T17" s="87">
        <f t="shared" si="5"/>
        <v>1</v>
      </c>
      <c r="U17" s="87">
        <f t="shared" si="5"/>
        <v>1</v>
      </c>
      <c r="V17" s="87">
        <f t="shared" si="5"/>
        <v>1</v>
      </c>
      <c r="W17" s="87">
        <f t="shared" si="5"/>
        <v>1</v>
      </c>
      <c r="X17" s="87">
        <f t="shared" si="5"/>
        <v>1</v>
      </c>
      <c r="Y17" s="87">
        <f t="shared" si="5"/>
        <v>1</v>
      </c>
      <c r="Z17" s="87">
        <f t="shared" si="5"/>
        <v>1</v>
      </c>
      <c r="AA17" s="87">
        <f t="shared" si="5"/>
        <v>1</v>
      </c>
      <c r="AB17" s="87">
        <f t="shared" si="5"/>
        <v>1</v>
      </c>
      <c r="AC17" s="126">
        <f t="shared" si="5"/>
        <v>1</v>
      </c>
      <c r="AD17" s="148">
        <f t="shared" si="5"/>
        <v>1</v>
      </c>
      <c r="AE17" s="146">
        <f t="shared" si="5"/>
        <v>1</v>
      </c>
      <c r="AF17" s="87">
        <f t="shared" ref="AF17:BM17" si="6">$B$17</f>
        <v>1</v>
      </c>
      <c r="AG17" s="87">
        <f t="shared" si="6"/>
        <v>1</v>
      </c>
      <c r="AH17" s="87">
        <f t="shared" si="6"/>
        <v>1</v>
      </c>
      <c r="AI17" s="87">
        <v>2</v>
      </c>
      <c r="AJ17" s="87">
        <v>2</v>
      </c>
      <c r="AK17" s="87">
        <v>2</v>
      </c>
      <c r="AL17" s="87">
        <v>2</v>
      </c>
      <c r="AM17" s="87">
        <f t="shared" si="6"/>
        <v>1</v>
      </c>
      <c r="AN17" s="87">
        <f t="shared" si="6"/>
        <v>1</v>
      </c>
      <c r="AO17" s="87">
        <f t="shared" si="6"/>
        <v>1</v>
      </c>
      <c r="AP17" s="87">
        <f t="shared" si="6"/>
        <v>1</v>
      </c>
      <c r="AQ17" s="87">
        <f t="shared" si="6"/>
        <v>1</v>
      </c>
      <c r="AR17" s="87">
        <f t="shared" si="6"/>
        <v>1</v>
      </c>
      <c r="AS17" s="87">
        <f t="shared" si="6"/>
        <v>1</v>
      </c>
      <c r="AT17" s="87">
        <f t="shared" si="6"/>
        <v>1</v>
      </c>
      <c r="AU17" s="87">
        <f t="shared" si="6"/>
        <v>1</v>
      </c>
      <c r="AV17" s="87">
        <f t="shared" si="6"/>
        <v>1</v>
      </c>
      <c r="AW17" s="87">
        <f t="shared" si="6"/>
        <v>1</v>
      </c>
      <c r="AX17" s="87">
        <f t="shared" si="6"/>
        <v>1</v>
      </c>
      <c r="AY17" s="87">
        <f t="shared" si="6"/>
        <v>1</v>
      </c>
      <c r="AZ17" s="87">
        <f t="shared" si="6"/>
        <v>1</v>
      </c>
      <c r="BA17" s="87">
        <f t="shared" si="6"/>
        <v>1</v>
      </c>
      <c r="BB17" s="87">
        <f t="shared" si="6"/>
        <v>1</v>
      </c>
      <c r="BC17" s="87">
        <f t="shared" si="6"/>
        <v>1</v>
      </c>
      <c r="BD17" s="87">
        <f t="shared" si="6"/>
        <v>1</v>
      </c>
      <c r="BE17" s="87">
        <f t="shared" si="6"/>
        <v>1</v>
      </c>
      <c r="BF17" s="87">
        <f t="shared" si="6"/>
        <v>1</v>
      </c>
      <c r="BG17" s="87">
        <f t="shared" si="6"/>
        <v>1</v>
      </c>
      <c r="BH17" s="87">
        <f t="shared" si="6"/>
        <v>1</v>
      </c>
      <c r="BI17" s="87">
        <f t="shared" si="6"/>
        <v>1</v>
      </c>
      <c r="BJ17" s="87">
        <f t="shared" si="6"/>
        <v>1</v>
      </c>
      <c r="BK17" s="87">
        <f t="shared" si="6"/>
        <v>1</v>
      </c>
      <c r="BL17" s="87">
        <f t="shared" si="6"/>
        <v>1</v>
      </c>
      <c r="BM17" s="87">
        <f t="shared" si="6"/>
        <v>1</v>
      </c>
    </row>
    <row r="18" spans="1:65" ht="15.75" x14ac:dyDescent="0.25">
      <c r="A18" s="96" t="s">
        <v>138</v>
      </c>
      <c r="B18" s="103">
        <v>2</v>
      </c>
      <c r="C18" s="103">
        <v>1</v>
      </c>
      <c r="D18" s="103"/>
      <c r="E18" s="116">
        <v>5000</v>
      </c>
      <c r="F18" s="86"/>
      <c r="G18" s="79">
        <f t="shared" ref="G18:R18" si="7">$B$18</f>
        <v>2</v>
      </c>
      <c r="H18" s="126">
        <f t="shared" si="7"/>
        <v>2</v>
      </c>
      <c r="I18" s="132">
        <f t="shared" si="7"/>
        <v>2</v>
      </c>
      <c r="J18" s="79">
        <f t="shared" si="7"/>
        <v>2</v>
      </c>
      <c r="K18" s="79">
        <f t="shared" si="7"/>
        <v>2</v>
      </c>
      <c r="L18" s="79">
        <f t="shared" si="7"/>
        <v>2</v>
      </c>
      <c r="M18" s="79">
        <f t="shared" si="7"/>
        <v>2</v>
      </c>
      <c r="N18" s="79">
        <f t="shared" si="7"/>
        <v>2</v>
      </c>
      <c r="O18" s="79">
        <f t="shared" si="7"/>
        <v>2</v>
      </c>
      <c r="P18" s="79">
        <f t="shared" si="7"/>
        <v>2</v>
      </c>
      <c r="Q18" s="126">
        <f t="shared" si="7"/>
        <v>2</v>
      </c>
      <c r="R18" s="140">
        <f t="shared" si="7"/>
        <v>2</v>
      </c>
      <c r="S18" s="87">
        <v>1</v>
      </c>
      <c r="T18" s="87">
        <v>1</v>
      </c>
      <c r="U18" s="87">
        <v>1</v>
      </c>
      <c r="V18" s="87">
        <v>1</v>
      </c>
      <c r="W18" s="87">
        <v>1</v>
      </c>
      <c r="X18" s="87">
        <v>1</v>
      </c>
      <c r="Y18" s="87">
        <v>1</v>
      </c>
      <c r="Z18" s="87">
        <v>1</v>
      </c>
      <c r="AA18" s="87">
        <v>1</v>
      </c>
      <c r="AB18" s="87">
        <v>1</v>
      </c>
      <c r="AC18" s="126">
        <v>1</v>
      </c>
      <c r="AD18" s="148">
        <v>1</v>
      </c>
      <c r="AE18" s="146">
        <v>1</v>
      </c>
      <c r="AF18" s="87">
        <v>1</v>
      </c>
      <c r="AG18" s="87">
        <v>1</v>
      </c>
      <c r="AH18" s="87">
        <v>1</v>
      </c>
      <c r="AI18" s="87">
        <v>2</v>
      </c>
      <c r="AJ18" s="87">
        <v>2</v>
      </c>
      <c r="AK18" s="87">
        <v>2</v>
      </c>
      <c r="AL18" s="87">
        <v>2</v>
      </c>
      <c r="AM18" s="87">
        <v>1</v>
      </c>
      <c r="AN18" s="87">
        <v>1</v>
      </c>
      <c r="AO18" s="87">
        <v>1</v>
      </c>
      <c r="AP18" s="87">
        <v>1</v>
      </c>
      <c r="AQ18" s="87">
        <v>1</v>
      </c>
      <c r="AR18" s="87">
        <v>1</v>
      </c>
      <c r="AS18" s="87">
        <v>1</v>
      </c>
      <c r="AT18" s="87">
        <v>1</v>
      </c>
      <c r="AU18" s="87">
        <v>1</v>
      </c>
      <c r="AV18" s="87">
        <v>1</v>
      </c>
      <c r="AW18" s="87">
        <v>1</v>
      </c>
      <c r="AX18" s="87">
        <v>1</v>
      </c>
      <c r="AY18" s="87">
        <v>1</v>
      </c>
      <c r="AZ18" s="87">
        <v>1</v>
      </c>
      <c r="BA18" s="87">
        <v>1</v>
      </c>
      <c r="BB18" s="87">
        <v>1</v>
      </c>
      <c r="BC18" s="87">
        <v>1</v>
      </c>
      <c r="BD18" s="87">
        <v>1</v>
      </c>
      <c r="BE18" s="87">
        <v>1</v>
      </c>
      <c r="BF18" s="87">
        <v>1</v>
      </c>
      <c r="BG18" s="87">
        <v>1</v>
      </c>
      <c r="BH18" s="87">
        <v>1</v>
      </c>
      <c r="BI18" s="87">
        <v>1</v>
      </c>
      <c r="BJ18" s="87">
        <v>1</v>
      </c>
      <c r="BK18" s="87">
        <v>1</v>
      </c>
      <c r="BL18" s="87">
        <v>1</v>
      </c>
      <c r="BM18" s="87">
        <v>1</v>
      </c>
    </row>
    <row r="19" spans="1:65" ht="15.75" x14ac:dyDescent="0.25">
      <c r="A19" s="96" t="s">
        <v>139</v>
      </c>
      <c r="B19" s="103"/>
      <c r="C19" s="103"/>
      <c r="D19" s="103">
        <v>4</v>
      </c>
      <c r="E19" s="116">
        <v>3000</v>
      </c>
      <c r="F19" s="86"/>
      <c r="G19" s="84"/>
      <c r="H19" s="84"/>
      <c r="I19" s="135">
        <v>2</v>
      </c>
      <c r="J19" s="88">
        <f>$B$19+$D$19</f>
        <v>4</v>
      </c>
      <c r="K19" s="88">
        <f t="shared" ref="K19:L19" si="8">$B$19+$D$19</f>
        <v>4</v>
      </c>
      <c r="L19" s="88">
        <f t="shared" si="8"/>
        <v>4</v>
      </c>
      <c r="M19" s="164"/>
      <c r="N19" s="164"/>
      <c r="O19" s="84"/>
      <c r="P19" s="84"/>
      <c r="Q19" s="137"/>
      <c r="R19" s="131">
        <v>2</v>
      </c>
      <c r="S19" s="88">
        <f t="shared" ref="S19:T19" si="9">$B$19+$D$19</f>
        <v>4</v>
      </c>
      <c r="T19" s="88">
        <f t="shared" si="9"/>
        <v>4</v>
      </c>
      <c r="U19" s="84"/>
      <c r="V19" s="84"/>
      <c r="W19" s="84"/>
      <c r="X19" s="84"/>
      <c r="Y19" s="84"/>
      <c r="Z19" s="84"/>
      <c r="AA19" s="84"/>
      <c r="AB19" s="84"/>
      <c r="AC19" s="84"/>
      <c r="AD19" s="86"/>
      <c r="AE19" s="135">
        <f t="shared" ref="AE19:AF19" si="10">$B$19+$D$19</f>
        <v>4</v>
      </c>
      <c r="AF19" s="88">
        <f t="shared" si="10"/>
        <v>4</v>
      </c>
      <c r="AG19" s="84"/>
      <c r="AH19" s="84"/>
      <c r="AI19" s="84"/>
      <c r="AJ19" s="84"/>
      <c r="AK19" s="84"/>
      <c r="AL19" s="84"/>
      <c r="AM19" s="87">
        <v>2</v>
      </c>
      <c r="AN19" s="87">
        <v>2</v>
      </c>
      <c r="AO19" s="87">
        <v>2</v>
      </c>
      <c r="AP19" s="87">
        <v>2</v>
      </c>
      <c r="AQ19" s="87">
        <v>2</v>
      </c>
      <c r="AR19" s="87">
        <v>2</v>
      </c>
      <c r="AS19" s="87">
        <v>2</v>
      </c>
      <c r="AT19" s="87">
        <v>2</v>
      </c>
      <c r="AU19" s="87">
        <v>2</v>
      </c>
      <c r="AV19" s="87">
        <v>2</v>
      </c>
      <c r="AW19" s="87">
        <v>2</v>
      </c>
      <c r="AX19" s="87">
        <v>2</v>
      </c>
      <c r="AY19" s="87">
        <v>2</v>
      </c>
      <c r="AZ19" s="87">
        <v>2</v>
      </c>
      <c r="BA19" s="87">
        <v>2</v>
      </c>
      <c r="BB19" s="87">
        <v>2</v>
      </c>
      <c r="BC19" s="87">
        <v>2</v>
      </c>
      <c r="BD19" s="87">
        <v>2</v>
      </c>
      <c r="BE19" s="87">
        <v>2</v>
      </c>
      <c r="BF19" s="87">
        <v>2</v>
      </c>
      <c r="BG19" s="87">
        <v>2</v>
      </c>
      <c r="BH19" s="87">
        <v>2</v>
      </c>
      <c r="BI19" s="87">
        <v>2</v>
      </c>
      <c r="BJ19" s="87">
        <v>2</v>
      </c>
      <c r="BK19" s="87">
        <v>2</v>
      </c>
      <c r="BL19" s="87">
        <v>2</v>
      </c>
      <c r="BM19" s="87">
        <v>2</v>
      </c>
    </row>
    <row r="20" spans="1:65" ht="15.75" x14ac:dyDescent="0.25">
      <c r="A20" s="96" t="s">
        <v>140</v>
      </c>
      <c r="B20" s="103"/>
      <c r="C20" s="103">
        <v>2</v>
      </c>
      <c r="D20" s="103">
        <v>1</v>
      </c>
      <c r="E20" s="116">
        <v>5000</v>
      </c>
      <c r="F20" s="86"/>
      <c r="G20" s="84"/>
      <c r="H20" s="126">
        <f>$C$20+$D$20</f>
        <v>3</v>
      </c>
      <c r="I20" s="132">
        <f t="shared" ref="I20:N20" si="11">$C$20+$D$20</f>
        <v>3</v>
      </c>
      <c r="J20" s="79">
        <f t="shared" si="11"/>
        <v>3</v>
      </c>
      <c r="K20" s="79">
        <f t="shared" si="11"/>
        <v>3</v>
      </c>
      <c r="L20" s="79">
        <f t="shared" si="11"/>
        <v>3</v>
      </c>
      <c r="M20" s="79">
        <f t="shared" si="11"/>
        <v>3</v>
      </c>
      <c r="N20" s="79">
        <f t="shared" si="11"/>
        <v>3</v>
      </c>
      <c r="O20" s="79">
        <v>1</v>
      </c>
      <c r="P20" s="79">
        <v>1</v>
      </c>
      <c r="Q20" s="126">
        <v>1</v>
      </c>
      <c r="R20" s="140">
        <v>1</v>
      </c>
      <c r="S20" s="87">
        <v>1</v>
      </c>
      <c r="T20" s="87">
        <v>1</v>
      </c>
      <c r="U20" s="87">
        <v>1</v>
      </c>
      <c r="V20" s="87">
        <v>1</v>
      </c>
      <c r="W20" s="87">
        <v>1</v>
      </c>
      <c r="X20" s="87">
        <v>1</v>
      </c>
      <c r="Y20" s="87">
        <v>1</v>
      </c>
      <c r="Z20" s="87">
        <v>1</v>
      </c>
      <c r="AA20" s="87">
        <v>1</v>
      </c>
      <c r="AB20" s="87">
        <v>1</v>
      </c>
      <c r="AC20" s="126">
        <v>1</v>
      </c>
      <c r="AD20" s="148">
        <v>1</v>
      </c>
      <c r="AE20" s="146">
        <v>1</v>
      </c>
      <c r="AF20" s="87">
        <v>1</v>
      </c>
      <c r="AG20" s="87">
        <v>1</v>
      </c>
      <c r="AH20" s="87">
        <v>1</v>
      </c>
      <c r="AI20" s="87">
        <v>2</v>
      </c>
      <c r="AJ20" s="87">
        <v>2</v>
      </c>
      <c r="AK20" s="87">
        <v>2</v>
      </c>
      <c r="AL20" s="87">
        <v>2</v>
      </c>
      <c r="AM20" s="87">
        <v>1</v>
      </c>
      <c r="AN20" s="87">
        <v>1</v>
      </c>
      <c r="AO20" s="87">
        <v>1</v>
      </c>
      <c r="AP20" s="87">
        <v>1</v>
      </c>
      <c r="AQ20" s="87">
        <v>1</v>
      </c>
      <c r="AR20" s="87">
        <v>1</v>
      </c>
      <c r="AS20" s="87">
        <v>1</v>
      </c>
      <c r="AT20" s="87">
        <v>1</v>
      </c>
      <c r="AU20" s="87">
        <v>1</v>
      </c>
      <c r="AV20" s="87">
        <v>1</v>
      </c>
      <c r="AW20" s="87">
        <v>1</v>
      </c>
      <c r="AX20" s="87">
        <v>1</v>
      </c>
      <c r="AY20" s="87">
        <v>1</v>
      </c>
      <c r="AZ20" s="87">
        <v>1</v>
      </c>
      <c r="BA20" s="87">
        <v>1</v>
      </c>
      <c r="BB20" s="87">
        <v>1</v>
      </c>
      <c r="BC20" s="87">
        <v>1</v>
      </c>
      <c r="BD20" s="87">
        <v>1</v>
      </c>
      <c r="BE20" s="87">
        <v>1</v>
      </c>
      <c r="BF20" s="87">
        <v>1</v>
      </c>
      <c r="BG20" s="87">
        <v>1</v>
      </c>
      <c r="BH20" s="87">
        <v>1</v>
      </c>
      <c r="BI20" s="87">
        <v>1</v>
      </c>
      <c r="BJ20" s="87">
        <v>1</v>
      </c>
      <c r="BK20" s="87">
        <v>1</v>
      </c>
      <c r="BL20" s="87">
        <v>1</v>
      </c>
      <c r="BM20" s="87">
        <v>1</v>
      </c>
    </row>
    <row r="21" spans="1:65" ht="15.75" x14ac:dyDescent="0.25">
      <c r="A21" s="96" t="s">
        <v>303</v>
      </c>
      <c r="B21" s="103">
        <v>2</v>
      </c>
      <c r="C21" s="103">
        <v>1</v>
      </c>
      <c r="D21" s="103">
        <v>1</v>
      </c>
      <c r="E21" s="116">
        <v>9000</v>
      </c>
      <c r="F21" s="86"/>
      <c r="G21" s="96"/>
      <c r="H21" s="126">
        <f>$B$21+$D$21</f>
        <v>3</v>
      </c>
      <c r="I21" s="132">
        <f t="shared" ref="I21:K21" si="12">$B$21+$D$21</f>
        <v>3</v>
      </c>
      <c r="J21" s="79">
        <f t="shared" si="12"/>
        <v>3</v>
      </c>
      <c r="K21" s="79">
        <f t="shared" si="12"/>
        <v>3</v>
      </c>
      <c r="L21" s="79">
        <f t="shared" ref="L21:AE21" si="13">$B$21</f>
        <v>2</v>
      </c>
      <c r="M21" s="79">
        <f t="shared" si="13"/>
        <v>2</v>
      </c>
      <c r="N21" s="79">
        <f t="shared" si="13"/>
        <v>2</v>
      </c>
      <c r="O21" s="79">
        <f t="shared" si="13"/>
        <v>2</v>
      </c>
      <c r="P21" s="79">
        <f t="shared" si="13"/>
        <v>2</v>
      </c>
      <c r="Q21" s="126">
        <f t="shared" si="13"/>
        <v>2</v>
      </c>
      <c r="R21" s="140">
        <f t="shared" si="13"/>
        <v>2</v>
      </c>
      <c r="S21" s="87">
        <f t="shared" si="13"/>
        <v>2</v>
      </c>
      <c r="T21" s="87">
        <f t="shared" si="13"/>
        <v>2</v>
      </c>
      <c r="U21" s="87">
        <f t="shared" si="13"/>
        <v>2</v>
      </c>
      <c r="V21" s="87">
        <f t="shared" si="13"/>
        <v>2</v>
      </c>
      <c r="W21" s="87">
        <f t="shared" si="13"/>
        <v>2</v>
      </c>
      <c r="X21" s="87">
        <f t="shared" si="13"/>
        <v>2</v>
      </c>
      <c r="Y21" s="87">
        <f t="shared" si="13"/>
        <v>2</v>
      </c>
      <c r="Z21" s="87">
        <f t="shared" si="13"/>
        <v>2</v>
      </c>
      <c r="AA21" s="87">
        <f t="shared" si="13"/>
        <v>2</v>
      </c>
      <c r="AB21" s="87">
        <f t="shared" si="13"/>
        <v>2</v>
      </c>
      <c r="AC21" s="126">
        <f t="shared" si="13"/>
        <v>2</v>
      </c>
      <c r="AD21" s="148">
        <f t="shared" si="13"/>
        <v>2</v>
      </c>
      <c r="AE21" s="146">
        <f t="shared" si="13"/>
        <v>2</v>
      </c>
      <c r="AF21" s="87">
        <f t="shared" ref="AF21:BM21" si="14">$B$21</f>
        <v>2</v>
      </c>
      <c r="AG21" s="87">
        <f t="shared" si="14"/>
        <v>2</v>
      </c>
      <c r="AH21" s="87">
        <f t="shared" si="14"/>
        <v>2</v>
      </c>
      <c r="AI21" s="87">
        <v>4</v>
      </c>
      <c r="AJ21" s="87">
        <v>4</v>
      </c>
      <c r="AK21" s="87">
        <v>4</v>
      </c>
      <c r="AL21" s="87">
        <v>4</v>
      </c>
      <c r="AM21" s="87">
        <f t="shared" si="14"/>
        <v>2</v>
      </c>
      <c r="AN21" s="87">
        <f t="shared" si="14"/>
        <v>2</v>
      </c>
      <c r="AO21" s="87">
        <f t="shared" si="14"/>
        <v>2</v>
      </c>
      <c r="AP21" s="87">
        <f t="shared" si="14"/>
        <v>2</v>
      </c>
      <c r="AQ21" s="87">
        <f t="shared" si="14"/>
        <v>2</v>
      </c>
      <c r="AR21" s="87">
        <f t="shared" si="14"/>
        <v>2</v>
      </c>
      <c r="AS21" s="87">
        <f t="shared" si="14"/>
        <v>2</v>
      </c>
      <c r="AT21" s="87">
        <f t="shared" si="14"/>
        <v>2</v>
      </c>
      <c r="AU21" s="87">
        <f t="shared" si="14"/>
        <v>2</v>
      </c>
      <c r="AV21" s="87">
        <f t="shared" si="14"/>
        <v>2</v>
      </c>
      <c r="AW21" s="87">
        <f t="shared" si="14"/>
        <v>2</v>
      </c>
      <c r="AX21" s="87">
        <f t="shared" si="14"/>
        <v>2</v>
      </c>
      <c r="AY21" s="87">
        <f t="shared" si="14"/>
        <v>2</v>
      </c>
      <c r="AZ21" s="87">
        <f t="shared" si="14"/>
        <v>2</v>
      </c>
      <c r="BA21" s="87">
        <f t="shared" si="14"/>
        <v>2</v>
      </c>
      <c r="BB21" s="87">
        <f t="shared" si="14"/>
        <v>2</v>
      </c>
      <c r="BC21" s="87">
        <f t="shared" si="14"/>
        <v>2</v>
      </c>
      <c r="BD21" s="87">
        <f t="shared" si="14"/>
        <v>2</v>
      </c>
      <c r="BE21" s="87">
        <f t="shared" si="14"/>
        <v>2</v>
      </c>
      <c r="BF21" s="87">
        <f t="shared" si="14"/>
        <v>2</v>
      </c>
      <c r="BG21" s="87">
        <f t="shared" si="14"/>
        <v>2</v>
      </c>
      <c r="BH21" s="87">
        <f t="shared" si="14"/>
        <v>2</v>
      </c>
      <c r="BI21" s="87">
        <f t="shared" si="14"/>
        <v>2</v>
      </c>
      <c r="BJ21" s="87">
        <f t="shared" si="14"/>
        <v>2</v>
      </c>
      <c r="BK21" s="87">
        <f t="shared" si="14"/>
        <v>2</v>
      </c>
      <c r="BL21" s="87">
        <f t="shared" si="14"/>
        <v>2</v>
      </c>
      <c r="BM21" s="87">
        <f t="shared" si="14"/>
        <v>2</v>
      </c>
    </row>
    <row r="22" spans="1:65" ht="15.75" x14ac:dyDescent="0.25">
      <c r="A22" s="96" t="s">
        <v>141</v>
      </c>
      <c r="B22" s="103"/>
      <c r="C22" s="103">
        <v>2</v>
      </c>
      <c r="D22" s="103"/>
      <c r="E22" s="116">
        <v>9000</v>
      </c>
      <c r="F22" s="79">
        <f>$C$22</f>
        <v>2</v>
      </c>
      <c r="G22" s="79">
        <f t="shared" ref="G22:AE22" si="15">$C$22</f>
        <v>2</v>
      </c>
      <c r="H22" s="126">
        <f t="shared" si="15"/>
        <v>2</v>
      </c>
      <c r="I22" s="132">
        <f t="shared" si="15"/>
        <v>2</v>
      </c>
      <c r="J22" s="79">
        <f t="shared" si="15"/>
        <v>2</v>
      </c>
      <c r="K22" s="79">
        <f t="shared" si="15"/>
        <v>2</v>
      </c>
      <c r="L22" s="79">
        <f t="shared" si="15"/>
        <v>2</v>
      </c>
      <c r="M22" s="79">
        <f t="shared" si="15"/>
        <v>2</v>
      </c>
      <c r="N22" s="79">
        <f t="shared" si="15"/>
        <v>2</v>
      </c>
      <c r="O22" s="79">
        <f t="shared" si="15"/>
        <v>2</v>
      </c>
      <c r="P22" s="79">
        <f t="shared" si="15"/>
        <v>2</v>
      </c>
      <c r="Q22" s="126">
        <f t="shared" si="15"/>
        <v>2</v>
      </c>
      <c r="R22" s="121">
        <f t="shared" si="15"/>
        <v>2</v>
      </c>
      <c r="S22" s="79">
        <f t="shared" si="15"/>
        <v>2</v>
      </c>
      <c r="T22" s="79">
        <f t="shared" si="15"/>
        <v>2</v>
      </c>
      <c r="U22" s="79">
        <f t="shared" si="15"/>
        <v>2</v>
      </c>
      <c r="V22" s="79">
        <f t="shared" si="15"/>
        <v>2</v>
      </c>
      <c r="W22" s="79">
        <f t="shared" si="15"/>
        <v>2</v>
      </c>
      <c r="X22" s="79">
        <f t="shared" si="15"/>
        <v>2</v>
      </c>
      <c r="Y22" s="79">
        <f t="shared" si="15"/>
        <v>2</v>
      </c>
      <c r="Z22" s="79">
        <f t="shared" si="15"/>
        <v>2</v>
      </c>
      <c r="AA22" s="79">
        <f t="shared" si="15"/>
        <v>2</v>
      </c>
      <c r="AB22" s="79">
        <f t="shared" si="15"/>
        <v>2</v>
      </c>
      <c r="AC22" s="126">
        <f t="shared" si="15"/>
        <v>2</v>
      </c>
      <c r="AD22" s="148">
        <f t="shared" si="15"/>
        <v>2</v>
      </c>
      <c r="AE22" s="132">
        <f t="shared" si="15"/>
        <v>2</v>
      </c>
      <c r="AF22" s="79">
        <f t="shared" ref="AF22:BM22" si="16">$C$22</f>
        <v>2</v>
      </c>
      <c r="AG22" s="79">
        <f t="shared" si="16"/>
        <v>2</v>
      </c>
      <c r="AH22" s="79">
        <f t="shared" si="16"/>
        <v>2</v>
      </c>
      <c r="AI22" s="79">
        <v>2</v>
      </c>
      <c r="AJ22" s="79">
        <v>2</v>
      </c>
      <c r="AK22" s="79">
        <v>2</v>
      </c>
      <c r="AL22" s="79">
        <v>2</v>
      </c>
      <c r="AM22" s="79">
        <f t="shared" si="16"/>
        <v>2</v>
      </c>
      <c r="AN22" s="79">
        <f t="shared" si="16"/>
        <v>2</v>
      </c>
      <c r="AO22" s="79">
        <f t="shared" si="16"/>
        <v>2</v>
      </c>
      <c r="AP22" s="79">
        <f t="shared" si="16"/>
        <v>2</v>
      </c>
      <c r="AQ22" s="79">
        <f t="shared" si="16"/>
        <v>2</v>
      </c>
      <c r="AR22" s="79">
        <f t="shared" si="16"/>
        <v>2</v>
      </c>
      <c r="AS22" s="79">
        <f t="shared" si="16"/>
        <v>2</v>
      </c>
      <c r="AT22" s="79">
        <f t="shared" si="16"/>
        <v>2</v>
      </c>
      <c r="AU22" s="79">
        <f t="shared" si="16"/>
        <v>2</v>
      </c>
      <c r="AV22" s="79">
        <f t="shared" si="16"/>
        <v>2</v>
      </c>
      <c r="AW22" s="79">
        <f t="shared" si="16"/>
        <v>2</v>
      </c>
      <c r="AX22" s="79">
        <f t="shared" si="16"/>
        <v>2</v>
      </c>
      <c r="AY22" s="79">
        <f t="shared" si="16"/>
        <v>2</v>
      </c>
      <c r="AZ22" s="79">
        <f t="shared" si="16"/>
        <v>2</v>
      </c>
      <c r="BA22" s="79">
        <f t="shared" si="16"/>
        <v>2</v>
      </c>
      <c r="BB22" s="79">
        <f t="shared" si="16"/>
        <v>2</v>
      </c>
      <c r="BC22" s="79">
        <f t="shared" si="16"/>
        <v>2</v>
      </c>
      <c r="BD22" s="79">
        <f t="shared" si="16"/>
        <v>2</v>
      </c>
      <c r="BE22" s="79">
        <f t="shared" si="16"/>
        <v>2</v>
      </c>
      <c r="BF22" s="79">
        <f t="shared" si="16"/>
        <v>2</v>
      </c>
      <c r="BG22" s="79">
        <f t="shared" si="16"/>
        <v>2</v>
      </c>
      <c r="BH22" s="79">
        <f t="shared" si="16"/>
        <v>2</v>
      </c>
      <c r="BI22" s="79">
        <f t="shared" si="16"/>
        <v>2</v>
      </c>
      <c r="BJ22" s="79">
        <f t="shared" si="16"/>
        <v>2</v>
      </c>
      <c r="BK22" s="79">
        <f t="shared" si="16"/>
        <v>2</v>
      </c>
      <c r="BL22" s="79">
        <f t="shared" si="16"/>
        <v>2</v>
      </c>
      <c r="BM22" s="79">
        <f t="shared" si="16"/>
        <v>2</v>
      </c>
    </row>
    <row r="23" spans="1:65" ht="15.75" x14ac:dyDescent="0.25">
      <c r="A23" s="96" t="s">
        <v>142</v>
      </c>
      <c r="B23" s="103">
        <v>1</v>
      </c>
      <c r="C23" s="103"/>
      <c r="D23" s="103"/>
      <c r="E23" s="116">
        <v>3000</v>
      </c>
      <c r="F23" s="86"/>
      <c r="G23" s="84"/>
      <c r="H23" s="126">
        <f t="shared" ref="H23:AE23" si="17">$B$23</f>
        <v>1</v>
      </c>
      <c r="I23" s="132">
        <f t="shared" si="17"/>
        <v>1</v>
      </c>
      <c r="J23" s="79">
        <f t="shared" si="17"/>
        <v>1</v>
      </c>
      <c r="K23" s="79">
        <f t="shared" si="17"/>
        <v>1</v>
      </c>
      <c r="L23" s="79">
        <f t="shared" si="17"/>
        <v>1</v>
      </c>
      <c r="M23" s="79">
        <f t="shared" si="17"/>
        <v>1</v>
      </c>
      <c r="N23" s="79">
        <f t="shared" si="17"/>
        <v>1</v>
      </c>
      <c r="O23" s="79">
        <f t="shared" si="17"/>
        <v>1</v>
      </c>
      <c r="P23" s="79">
        <f t="shared" si="17"/>
        <v>1</v>
      </c>
      <c r="Q23" s="126">
        <f t="shared" si="17"/>
        <v>1</v>
      </c>
      <c r="R23" s="140">
        <f t="shared" si="17"/>
        <v>1</v>
      </c>
      <c r="S23" s="87">
        <f t="shared" si="17"/>
        <v>1</v>
      </c>
      <c r="T23" s="87">
        <f t="shared" si="17"/>
        <v>1</v>
      </c>
      <c r="U23" s="87">
        <f t="shared" si="17"/>
        <v>1</v>
      </c>
      <c r="V23" s="87">
        <f t="shared" si="17"/>
        <v>1</v>
      </c>
      <c r="W23" s="87">
        <f t="shared" si="17"/>
        <v>1</v>
      </c>
      <c r="X23" s="87">
        <f t="shared" si="17"/>
        <v>1</v>
      </c>
      <c r="Y23" s="87">
        <f t="shared" si="17"/>
        <v>1</v>
      </c>
      <c r="Z23" s="87">
        <f t="shared" si="17"/>
        <v>1</v>
      </c>
      <c r="AA23" s="87">
        <f t="shared" si="17"/>
        <v>1</v>
      </c>
      <c r="AB23" s="87">
        <f t="shared" si="17"/>
        <v>1</v>
      </c>
      <c r="AC23" s="126">
        <f t="shared" si="17"/>
        <v>1</v>
      </c>
      <c r="AD23" s="148">
        <f t="shared" si="17"/>
        <v>1</v>
      </c>
      <c r="AE23" s="146">
        <f t="shared" si="17"/>
        <v>1</v>
      </c>
      <c r="AF23" s="87">
        <f t="shared" ref="AF23:BM24" si="18">$B$23</f>
        <v>1</v>
      </c>
      <c r="AG23" s="87">
        <f t="shared" si="18"/>
        <v>1</v>
      </c>
      <c r="AH23" s="87">
        <f t="shared" si="18"/>
        <v>1</v>
      </c>
      <c r="AI23" s="87">
        <v>2</v>
      </c>
      <c r="AJ23" s="87">
        <v>2</v>
      </c>
      <c r="AK23" s="87">
        <v>2</v>
      </c>
      <c r="AL23" s="87">
        <v>2</v>
      </c>
      <c r="AM23" s="87">
        <f t="shared" si="18"/>
        <v>1</v>
      </c>
      <c r="AN23" s="87">
        <f t="shared" si="18"/>
        <v>1</v>
      </c>
      <c r="AO23" s="87">
        <f t="shared" si="18"/>
        <v>1</v>
      </c>
      <c r="AP23" s="87">
        <f t="shared" si="18"/>
        <v>1</v>
      </c>
      <c r="AQ23" s="87">
        <f t="shared" si="18"/>
        <v>1</v>
      </c>
      <c r="AR23" s="87">
        <f t="shared" si="18"/>
        <v>1</v>
      </c>
      <c r="AS23" s="87">
        <f t="shared" si="18"/>
        <v>1</v>
      </c>
      <c r="AT23" s="87">
        <f t="shared" si="18"/>
        <v>1</v>
      </c>
      <c r="AU23" s="87">
        <f t="shared" si="18"/>
        <v>1</v>
      </c>
      <c r="AV23" s="87">
        <f t="shared" si="18"/>
        <v>1</v>
      </c>
      <c r="AW23" s="87">
        <f t="shared" si="18"/>
        <v>1</v>
      </c>
      <c r="AX23" s="87">
        <f t="shared" si="18"/>
        <v>1</v>
      </c>
      <c r="AY23" s="87">
        <f t="shared" si="18"/>
        <v>1</v>
      </c>
      <c r="AZ23" s="87">
        <f t="shared" si="18"/>
        <v>1</v>
      </c>
      <c r="BA23" s="87">
        <f t="shared" si="18"/>
        <v>1</v>
      </c>
      <c r="BB23" s="87">
        <f t="shared" si="18"/>
        <v>1</v>
      </c>
      <c r="BC23" s="87">
        <f t="shared" si="18"/>
        <v>1</v>
      </c>
      <c r="BD23" s="87">
        <f t="shared" si="18"/>
        <v>1</v>
      </c>
      <c r="BE23" s="87">
        <f t="shared" si="18"/>
        <v>1</v>
      </c>
      <c r="BF23" s="87">
        <f t="shared" si="18"/>
        <v>1</v>
      </c>
      <c r="BG23" s="87">
        <f t="shared" si="18"/>
        <v>1</v>
      </c>
      <c r="BH23" s="87">
        <f t="shared" si="18"/>
        <v>1</v>
      </c>
      <c r="BI23" s="87">
        <f t="shared" si="18"/>
        <v>1</v>
      </c>
      <c r="BJ23" s="87">
        <f t="shared" si="18"/>
        <v>1</v>
      </c>
      <c r="BK23" s="87">
        <f t="shared" si="18"/>
        <v>1</v>
      </c>
      <c r="BL23" s="87">
        <f t="shared" si="18"/>
        <v>1</v>
      </c>
      <c r="BM23" s="87">
        <f t="shared" si="18"/>
        <v>1</v>
      </c>
    </row>
    <row r="24" spans="1:65" ht="15.75" x14ac:dyDescent="0.25">
      <c r="A24" s="96" t="s">
        <v>143</v>
      </c>
      <c r="B24" s="103"/>
      <c r="C24" s="103"/>
      <c r="D24" s="103">
        <v>1</v>
      </c>
      <c r="E24" s="116">
        <v>5000</v>
      </c>
      <c r="F24" s="86"/>
      <c r="G24" s="84"/>
      <c r="H24" s="84"/>
      <c r="I24" s="84"/>
      <c r="J24" s="88">
        <f>$D$24</f>
        <v>1</v>
      </c>
      <c r="K24" s="88">
        <f>$D$24</f>
        <v>1</v>
      </c>
      <c r="L24" s="84"/>
      <c r="M24" s="84"/>
      <c r="N24" s="84"/>
      <c r="O24" s="84"/>
      <c r="P24" s="84"/>
      <c r="Q24" s="138">
        <f>$D$24</f>
        <v>1</v>
      </c>
      <c r="R24" s="131">
        <f>$D$24</f>
        <v>1</v>
      </c>
      <c r="S24" s="86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6"/>
      <c r="AE24" s="84"/>
      <c r="AF24" s="84"/>
      <c r="AG24" s="87">
        <f t="shared" si="18"/>
        <v>1</v>
      </c>
      <c r="AH24" s="87">
        <f t="shared" si="18"/>
        <v>1</v>
      </c>
      <c r="AI24" s="87">
        <f t="shared" si="18"/>
        <v>1</v>
      </c>
      <c r="AJ24" s="87">
        <f t="shared" si="18"/>
        <v>1</v>
      </c>
      <c r="AK24" s="87">
        <f t="shared" si="18"/>
        <v>1</v>
      </c>
      <c r="AL24" s="87">
        <f t="shared" si="18"/>
        <v>1</v>
      </c>
      <c r="AM24" s="87">
        <f t="shared" si="18"/>
        <v>1</v>
      </c>
      <c r="AN24" s="87">
        <f t="shared" si="18"/>
        <v>1</v>
      </c>
      <c r="AO24" s="87">
        <f t="shared" si="18"/>
        <v>1</v>
      </c>
      <c r="AP24" s="87">
        <f t="shared" si="18"/>
        <v>1</v>
      </c>
      <c r="AQ24" s="87">
        <f t="shared" si="18"/>
        <v>1</v>
      </c>
      <c r="AR24" s="87">
        <f t="shared" si="18"/>
        <v>1</v>
      </c>
      <c r="AS24" s="87">
        <f t="shared" si="18"/>
        <v>1</v>
      </c>
      <c r="AT24" s="87">
        <f t="shared" si="18"/>
        <v>1</v>
      </c>
      <c r="AU24" s="87">
        <f t="shared" si="18"/>
        <v>1</v>
      </c>
      <c r="AV24" s="87">
        <f t="shared" si="18"/>
        <v>1</v>
      </c>
      <c r="AW24" s="87">
        <f t="shared" si="18"/>
        <v>1</v>
      </c>
      <c r="AX24" s="87">
        <f t="shared" si="18"/>
        <v>1</v>
      </c>
      <c r="AY24" s="87">
        <f t="shared" si="18"/>
        <v>1</v>
      </c>
      <c r="AZ24" s="87">
        <f t="shared" si="18"/>
        <v>1</v>
      </c>
      <c r="BA24" s="87">
        <f t="shared" si="18"/>
        <v>1</v>
      </c>
      <c r="BB24" s="87">
        <f t="shared" si="18"/>
        <v>1</v>
      </c>
      <c r="BC24" s="87">
        <f t="shared" si="18"/>
        <v>1</v>
      </c>
      <c r="BD24" s="87">
        <f t="shared" si="18"/>
        <v>1</v>
      </c>
      <c r="BE24" s="87">
        <f t="shared" si="18"/>
        <v>1</v>
      </c>
      <c r="BF24" s="87">
        <f t="shared" si="18"/>
        <v>1</v>
      </c>
      <c r="BG24" s="87">
        <f t="shared" si="18"/>
        <v>1</v>
      </c>
      <c r="BH24" s="87">
        <f t="shared" si="18"/>
        <v>1</v>
      </c>
      <c r="BI24" s="87">
        <f t="shared" si="18"/>
        <v>1</v>
      </c>
      <c r="BJ24" s="87">
        <f t="shared" si="18"/>
        <v>1</v>
      </c>
      <c r="BK24" s="87">
        <f t="shared" si="18"/>
        <v>1</v>
      </c>
      <c r="BL24" s="87">
        <f t="shared" si="18"/>
        <v>1</v>
      </c>
      <c r="BM24" s="87">
        <f t="shared" si="18"/>
        <v>1</v>
      </c>
    </row>
    <row r="25" spans="1:65" ht="15.75" x14ac:dyDescent="0.25">
      <c r="A25" s="96" t="s">
        <v>21</v>
      </c>
      <c r="B25" s="103"/>
      <c r="C25" s="103">
        <v>1</v>
      </c>
      <c r="D25" s="103"/>
      <c r="E25" s="116">
        <v>3000</v>
      </c>
      <c r="F25" s="86"/>
      <c r="G25" s="84"/>
      <c r="H25" s="126">
        <f>$C$25</f>
        <v>1</v>
      </c>
      <c r="I25" s="132">
        <f t="shared" ref="I25:AE25" si="19">$C$25</f>
        <v>1</v>
      </c>
      <c r="J25" s="79">
        <f t="shared" si="19"/>
        <v>1</v>
      </c>
      <c r="K25" s="79">
        <f t="shared" si="19"/>
        <v>1</v>
      </c>
      <c r="L25" s="79">
        <f t="shared" si="19"/>
        <v>1</v>
      </c>
      <c r="M25" s="79">
        <f t="shared" si="19"/>
        <v>1</v>
      </c>
      <c r="N25" s="79">
        <f t="shared" si="19"/>
        <v>1</v>
      </c>
      <c r="O25" s="79">
        <f t="shared" si="19"/>
        <v>1</v>
      </c>
      <c r="P25" s="79">
        <f t="shared" si="19"/>
        <v>1</v>
      </c>
      <c r="Q25" s="126">
        <f t="shared" si="19"/>
        <v>1</v>
      </c>
      <c r="R25" s="121">
        <f t="shared" si="19"/>
        <v>1</v>
      </c>
      <c r="S25" s="79">
        <f t="shared" si="19"/>
        <v>1</v>
      </c>
      <c r="T25" s="79">
        <f t="shared" si="19"/>
        <v>1</v>
      </c>
      <c r="U25" s="79">
        <f t="shared" si="19"/>
        <v>1</v>
      </c>
      <c r="V25" s="79">
        <f t="shared" si="19"/>
        <v>1</v>
      </c>
      <c r="W25" s="79">
        <f t="shared" si="19"/>
        <v>1</v>
      </c>
      <c r="X25" s="79">
        <f t="shared" si="19"/>
        <v>1</v>
      </c>
      <c r="Y25" s="79">
        <f t="shared" si="19"/>
        <v>1</v>
      </c>
      <c r="Z25" s="79">
        <f t="shared" si="19"/>
        <v>1</v>
      </c>
      <c r="AA25" s="79">
        <f t="shared" si="19"/>
        <v>1</v>
      </c>
      <c r="AB25" s="79">
        <f t="shared" si="19"/>
        <v>1</v>
      </c>
      <c r="AC25" s="126">
        <f t="shared" si="19"/>
        <v>1</v>
      </c>
      <c r="AD25" s="148">
        <f t="shared" si="19"/>
        <v>1</v>
      </c>
      <c r="AE25" s="132">
        <f t="shared" si="19"/>
        <v>1</v>
      </c>
      <c r="AF25" s="79">
        <f t="shared" ref="AF25:BM25" si="20">$C$25</f>
        <v>1</v>
      </c>
      <c r="AG25" s="79">
        <f t="shared" si="20"/>
        <v>1</v>
      </c>
      <c r="AH25" s="79">
        <f t="shared" si="20"/>
        <v>1</v>
      </c>
      <c r="AI25" s="79">
        <v>2</v>
      </c>
      <c r="AJ25" s="79">
        <v>2</v>
      </c>
      <c r="AK25" s="79">
        <v>2</v>
      </c>
      <c r="AL25" s="79">
        <v>2</v>
      </c>
      <c r="AM25" s="79">
        <f t="shared" si="20"/>
        <v>1</v>
      </c>
      <c r="AN25" s="79">
        <f t="shared" si="20"/>
        <v>1</v>
      </c>
      <c r="AO25" s="79">
        <f t="shared" si="20"/>
        <v>1</v>
      </c>
      <c r="AP25" s="79">
        <f t="shared" si="20"/>
        <v>1</v>
      </c>
      <c r="AQ25" s="79">
        <f t="shared" si="20"/>
        <v>1</v>
      </c>
      <c r="AR25" s="79">
        <f t="shared" si="20"/>
        <v>1</v>
      </c>
      <c r="AS25" s="79">
        <f t="shared" si="20"/>
        <v>1</v>
      </c>
      <c r="AT25" s="79">
        <f t="shared" si="20"/>
        <v>1</v>
      </c>
      <c r="AU25" s="79">
        <f t="shared" si="20"/>
        <v>1</v>
      </c>
      <c r="AV25" s="79">
        <f t="shared" si="20"/>
        <v>1</v>
      </c>
      <c r="AW25" s="79">
        <f t="shared" si="20"/>
        <v>1</v>
      </c>
      <c r="AX25" s="79">
        <f t="shared" si="20"/>
        <v>1</v>
      </c>
      <c r="AY25" s="79">
        <f t="shared" si="20"/>
        <v>1</v>
      </c>
      <c r="AZ25" s="79">
        <f t="shared" si="20"/>
        <v>1</v>
      </c>
      <c r="BA25" s="79">
        <f t="shared" si="20"/>
        <v>1</v>
      </c>
      <c r="BB25" s="79">
        <f t="shared" si="20"/>
        <v>1</v>
      </c>
      <c r="BC25" s="79">
        <f t="shared" si="20"/>
        <v>1</v>
      </c>
      <c r="BD25" s="79">
        <f t="shared" si="20"/>
        <v>1</v>
      </c>
      <c r="BE25" s="79">
        <f t="shared" si="20"/>
        <v>1</v>
      </c>
      <c r="BF25" s="79">
        <f t="shared" si="20"/>
        <v>1</v>
      </c>
      <c r="BG25" s="79">
        <f t="shared" si="20"/>
        <v>1</v>
      </c>
      <c r="BH25" s="79">
        <f t="shared" si="20"/>
        <v>1</v>
      </c>
      <c r="BI25" s="79">
        <f t="shared" si="20"/>
        <v>1</v>
      </c>
      <c r="BJ25" s="79">
        <f t="shared" si="20"/>
        <v>1</v>
      </c>
      <c r="BK25" s="79">
        <f t="shared" si="20"/>
        <v>1</v>
      </c>
      <c r="BL25" s="79">
        <f t="shared" si="20"/>
        <v>1</v>
      </c>
      <c r="BM25" s="79">
        <f t="shared" si="20"/>
        <v>1</v>
      </c>
    </row>
    <row r="26" spans="1:65" ht="15.75" x14ac:dyDescent="0.25">
      <c r="A26" s="96" t="s">
        <v>144</v>
      </c>
      <c r="B26" s="103"/>
      <c r="C26" s="103">
        <v>1</v>
      </c>
      <c r="D26" s="103"/>
      <c r="E26" s="116">
        <v>3000</v>
      </c>
      <c r="F26" s="86"/>
      <c r="G26" s="84"/>
      <c r="H26" s="126">
        <f>$C$26</f>
        <v>1</v>
      </c>
      <c r="I26" s="132">
        <f t="shared" ref="I26:AE26" si="21">$C$26</f>
        <v>1</v>
      </c>
      <c r="J26" s="79">
        <f t="shared" si="21"/>
        <v>1</v>
      </c>
      <c r="K26" s="79">
        <f t="shared" si="21"/>
        <v>1</v>
      </c>
      <c r="L26" s="79">
        <f t="shared" si="21"/>
        <v>1</v>
      </c>
      <c r="M26" s="79">
        <f t="shared" si="21"/>
        <v>1</v>
      </c>
      <c r="N26" s="79">
        <f t="shared" si="21"/>
        <v>1</v>
      </c>
      <c r="O26" s="79">
        <f t="shared" si="21"/>
        <v>1</v>
      </c>
      <c r="P26" s="79">
        <f t="shared" si="21"/>
        <v>1</v>
      </c>
      <c r="Q26" s="126">
        <f t="shared" si="21"/>
        <v>1</v>
      </c>
      <c r="R26" s="121">
        <f t="shared" si="21"/>
        <v>1</v>
      </c>
      <c r="S26" s="79">
        <f t="shared" si="21"/>
        <v>1</v>
      </c>
      <c r="T26" s="79">
        <f t="shared" si="21"/>
        <v>1</v>
      </c>
      <c r="U26" s="79">
        <f t="shared" si="21"/>
        <v>1</v>
      </c>
      <c r="V26" s="79">
        <f t="shared" si="21"/>
        <v>1</v>
      </c>
      <c r="W26" s="79">
        <f t="shared" si="21"/>
        <v>1</v>
      </c>
      <c r="X26" s="79">
        <f t="shared" si="21"/>
        <v>1</v>
      </c>
      <c r="Y26" s="79">
        <f t="shared" si="21"/>
        <v>1</v>
      </c>
      <c r="Z26" s="79">
        <f t="shared" si="21"/>
        <v>1</v>
      </c>
      <c r="AA26" s="79">
        <f t="shared" si="21"/>
        <v>1</v>
      </c>
      <c r="AB26" s="79">
        <f t="shared" si="21"/>
        <v>1</v>
      </c>
      <c r="AC26" s="126">
        <f t="shared" si="21"/>
        <v>1</v>
      </c>
      <c r="AD26" s="148">
        <f t="shared" si="21"/>
        <v>1</v>
      </c>
      <c r="AE26" s="132">
        <f t="shared" si="21"/>
        <v>1</v>
      </c>
      <c r="AF26" s="79">
        <f t="shared" ref="AF26:BM26" si="22">$C$26</f>
        <v>1</v>
      </c>
      <c r="AG26" s="79">
        <f t="shared" si="22"/>
        <v>1</v>
      </c>
      <c r="AH26" s="79">
        <f t="shared" si="22"/>
        <v>1</v>
      </c>
      <c r="AI26" s="79">
        <v>2</v>
      </c>
      <c r="AJ26" s="79">
        <v>2</v>
      </c>
      <c r="AK26" s="79">
        <v>2</v>
      </c>
      <c r="AL26" s="79">
        <v>2</v>
      </c>
      <c r="AM26" s="79">
        <f t="shared" si="22"/>
        <v>1</v>
      </c>
      <c r="AN26" s="79">
        <f t="shared" si="22"/>
        <v>1</v>
      </c>
      <c r="AO26" s="79">
        <f t="shared" si="22"/>
        <v>1</v>
      </c>
      <c r="AP26" s="79">
        <f t="shared" si="22"/>
        <v>1</v>
      </c>
      <c r="AQ26" s="79">
        <f t="shared" si="22"/>
        <v>1</v>
      </c>
      <c r="AR26" s="79">
        <f t="shared" si="22"/>
        <v>1</v>
      </c>
      <c r="AS26" s="79">
        <f t="shared" si="22"/>
        <v>1</v>
      </c>
      <c r="AT26" s="79">
        <f t="shared" si="22"/>
        <v>1</v>
      </c>
      <c r="AU26" s="79">
        <f t="shared" si="22"/>
        <v>1</v>
      </c>
      <c r="AV26" s="79">
        <f t="shared" si="22"/>
        <v>1</v>
      </c>
      <c r="AW26" s="79">
        <f t="shared" si="22"/>
        <v>1</v>
      </c>
      <c r="AX26" s="79">
        <f t="shared" si="22"/>
        <v>1</v>
      </c>
      <c r="AY26" s="79">
        <f t="shared" si="22"/>
        <v>1</v>
      </c>
      <c r="AZ26" s="79">
        <f t="shared" si="22"/>
        <v>1</v>
      </c>
      <c r="BA26" s="79">
        <f t="shared" si="22"/>
        <v>1</v>
      </c>
      <c r="BB26" s="79">
        <f t="shared" si="22"/>
        <v>1</v>
      </c>
      <c r="BC26" s="79">
        <f t="shared" si="22"/>
        <v>1</v>
      </c>
      <c r="BD26" s="79">
        <f t="shared" si="22"/>
        <v>1</v>
      </c>
      <c r="BE26" s="79">
        <f t="shared" si="22"/>
        <v>1</v>
      </c>
      <c r="BF26" s="79">
        <f t="shared" si="22"/>
        <v>1</v>
      </c>
      <c r="BG26" s="79">
        <f t="shared" si="22"/>
        <v>1</v>
      </c>
      <c r="BH26" s="79">
        <f t="shared" si="22"/>
        <v>1</v>
      </c>
      <c r="BI26" s="79">
        <f t="shared" si="22"/>
        <v>1</v>
      </c>
      <c r="BJ26" s="79">
        <f t="shared" si="22"/>
        <v>1</v>
      </c>
      <c r="BK26" s="79">
        <f t="shared" si="22"/>
        <v>1</v>
      </c>
      <c r="BL26" s="79">
        <f t="shared" si="22"/>
        <v>1</v>
      </c>
      <c r="BM26" s="79">
        <f t="shared" si="22"/>
        <v>1</v>
      </c>
    </row>
    <row r="27" spans="1:65" ht="15.75" x14ac:dyDescent="0.25">
      <c r="A27" s="96" t="s">
        <v>145</v>
      </c>
      <c r="B27" s="103">
        <v>2</v>
      </c>
      <c r="C27" s="103">
        <v>1</v>
      </c>
      <c r="D27" s="103"/>
      <c r="E27" s="116">
        <v>3000</v>
      </c>
      <c r="F27" s="86"/>
      <c r="G27" s="84"/>
      <c r="H27" s="84"/>
      <c r="I27" s="84"/>
      <c r="J27" s="84"/>
      <c r="K27" s="84"/>
      <c r="L27" s="84"/>
      <c r="M27" s="84"/>
      <c r="N27" s="84"/>
      <c r="O27" s="79">
        <f>$B$27</f>
        <v>2</v>
      </c>
      <c r="P27" s="79">
        <f t="shared" ref="P27:W27" si="23">$B$27</f>
        <v>2</v>
      </c>
      <c r="Q27" s="126">
        <f t="shared" si="23"/>
        <v>2</v>
      </c>
      <c r="R27" s="121">
        <f t="shared" si="23"/>
        <v>2</v>
      </c>
      <c r="S27" s="79">
        <f t="shared" si="23"/>
        <v>2</v>
      </c>
      <c r="T27" s="79">
        <f t="shared" si="23"/>
        <v>2</v>
      </c>
      <c r="U27" s="79">
        <f t="shared" si="23"/>
        <v>2</v>
      </c>
      <c r="V27" s="79">
        <f t="shared" si="23"/>
        <v>2</v>
      </c>
      <c r="W27" s="79">
        <f t="shared" si="23"/>
        <v>2</v>
      </c>
      <c r="X27" s="79">
        <v>1</v>
      </c>
      <c r="Y27" s="79">
        <v>1</v>
      </c>
      <c r="Z27" s="79">
        <v>1</v>
      </c>
      <c r="AA27" s="79">
        <v>1</v>
      </c>
      <c r="AB27" s="79">
        <v>1</v>
      </c>
      <c r="AC27" s="126">
        <v>1</v>
      </c>
      <c r="AD27" s="148">
        <v>1</v>
      </c>
      <c r="AE27" s="132">
        <f t="shared" ref="AE27:AH27" si="24">$B$27</f>
        <v>2</v>
      </c>
      <c r="AF27" s="79">
        <f t="shared" si="24"/>
        <v>2</v>
      </c>
      <c r="AG27" s="79">
        <f t="shared" si="24"/>
        <v>2</v>
      </c>
      <c r="AH27" s="79">
        <f t="shared" si="24"/>
        <v>2</v>
      </c>
      <c r="AI27" s="79">
        <v>4</v>
      </c>
      <c r="AJ27" s="79">
        <v>4</v>
      </c>
      <c r="AK27" s="79">
        <v>4</v>
      </c>
      <c r="AL27" s="79">
        <v>4</v>
      </c>
      <c r="AM27" s="79">
        <v>1</v>
      </c>
      <c r="AN27" s="79">
        <v>1</v>
      </c>
      <c r="AO27" s="79">
        <v>1</v>
      </c>
      <c r="AP27" s="79">
        <v>1</v>
      </c>
      <c r="AQ27" s="79">
        <v>1</v>
      </c>
      <c r="AR27" s="79">
        <v>1</v>
      </c>
      <c r="AS27" s="79">
        <v>1</v>
      </c>
      <c r="AT27" s="79">
        <v>1</v>
      </c>
      <c r="AU27" s="79">
        <v>1</v>
      </c>
      <c r="AV27" s="79">
        <v>1</v>
      </c>
      <c r="AW27" s="79">
        <v>1</v>
      </c>
      <c r="AX27" s="79">
        <v>1</v>
      </c>
      <c r="AY27" s="79">
        <v>1</v>
      </c>
      <c r="AZ27" s="79">
        <v>1</v>
      </c>
      <c r="BA27" s="79">
        <v>1</v>
      </c>
      <c r="BB27" s="79">
        <v>1</v>
      </c>
      <c r="BC27" s="79">
        <v>1</v>
      </c>
      <c r="BD27" s="79">
        <v>1</v>
      </c>
      <c r="BE27" s="79">
        <v>1</v>
      </c>
      <c r="BF27" s="79">
        <v>1</v>
      </c>
      <c r="BG27" s="79">
        <v>1</v>
      </c>
      <c r="BH27" s="79">
        <v>1</v>
      </c>
      <c r="BI27" s="79">
        <v>1</v>
      </c>
      <c r="BJ27" s="79">
        <v>1</v>
      </c>
      <c r="BK27" s="79">
        <v>1</v>
      </c>
      <c r="BL27" s="79">
        <v>1</v>
      </c>
      <c r="BM27" s="79">
        <v>1</v>
      </c>
    </row>
    <row r="28" spans="1:65" ht="15.75" x14ac:dyDescent="0.25">
      <c r="A28" s="96" t="s">
        <v>146</v>
      </c>
      <c r="B28" s="103">
        <v>2</v>
      </c>
      <c r="C28" s="103">
        <v>1</v>
      </c>
      <c r="D28" s="103"/>
      <c r="E28" s="116">
        <v>3000</v>
      </c>
      <c r="F28" s="86"/>
      <c r="G28" s="84"/>
      <c r="H28" s="84"/>
      <c r="I28" s="84"/>
      <c r="J28" s="84"/>
      <c r="K28" s="84"/>
      <c r="L28" s="84"/>
      <c r="M28" s="84"/>
      <c r="N28" s="84"/>
      <c r="O28" s="79">
        <f>$B$28</f>
        <v>2</v>
      </c>
      <c r="P28" s="79">
        <f t="shared" ref="P28:W28" si="25">$B$28</f>
        <v>2</v>
      </c>
      <c r="Q28" s="126">
        <f t="shared" si="25"/>
        <v>2</v>
      </c>
      <c r="R28" s="121">
        <f t="shared" si="25"/>
        <v>2</v>
      </c>
      <c r="S28" s="79">
        <f t="shared" si="25"/>
        <v>2</v>
      </c>
      <c r="T28" s="79">
        <f t="shared" si="25"/>
        <v>2</v>
      </c>
      <c r="U28" s="79">
        <f t="shared" si="25"/>
        <v>2</v>
      </c>
      <c r="V28" s="79">
        <f t="shared" si="25"/>
        <v>2</v>
      </c>
      <c r="W28" s="79">
        <f t="shared" si="25"/>
        <v>2</v>
      </c>
      <c r="X28" s="79">
        <v>1</v>
      </c>
      <c r="Y28" s="79">
        <v>1</v>
      </c>
      <c r="Z28" s="79">
        <v>1</v>
      </c>
      <c r="AA28" s="79">
        <v>1</v>
      </c>
      <c r="AB28" s="79">
        <v>1</v>
      </c>
      <c r="AC28" s="126">
        <v>1</v>
      </c>
      <c r="AD28" s="148">
        <v>1</v>
      </c>
      <c r="AE28" s="132">
        <f t="shared" ref="AE28:AH28" si="26">$B$28</f>
        <v>2</v>
      </c>
      <c r="AF28" s="79">
        <f t="shared" si="26"/>
        <v>2</v>
      </c>
      <c r="AG28" s="79">
        <f t="shared" si="26"/>
        <v>2</v>
      </c>
      <c r="AH28" s="79">
        <f t="shared" si="26"/>
        <v>2</v>
      </c>
      <c r="AI28" s="79">
        <v>2</v>
      </c>
      <c r="AJ28" s="79">
        <v>2</v>
      </c>
      <c r="AK28" s="79">
        <v>2</v>
      </c>
      <c r="AL28" s="79">
        <v>2</v>
      </c>
      <c r="AM28" s="79">
        <v>1</v>
      </c>
      <c r="AN28" s="79">
        <v>1</v>
      </c>
      <c r="AO28" s="79">
        <v>1</v>
      </c>
      <c r="AP28" s="79">
        <v>1</v>
      </c>
      <c r="AQ28" s="79">
        <v>1</v>
      </c>
      <c r="AR28" s="79">
        <v>1</v>
      </c>
      <c r="AS28" s="79">
        <v>1</v>
      </c>
      <c r="AT28" s="79">
        <v>1</v>
      </c>
      <c r="AU28" s="79">
        <v>1</v>
      </c>
      <c r="AV28" s="79">
        <v>1</v>
      </c>
      <c r="AW28" s="79">
        <v>1</v>
      </c>
      <c r="AX28" s="79">
        <v>1</v>
      </c>
      <c r="AY28" s="79">
        <v>1</v>
      </c>
      <c r="AZ28" s="79">
        <v>1</v>
      </c>
      <c r="BA28" s="79">
        <v>1</v>
      </c>
      <c r="BB28" s="79">
        <v>1</v>
      </c>
      <c r="BC28" s="79">
        <v>1</v>
      </c>
      <c r="BD28" s="79">
        <v>1</v>
      </c>
      <c r="BE28" s="79">
        <v>1</v>
      </c>
      <c r="BF28" s="79">
        <v>1</v>
      </c>
      <c r="BG28" s="79">
        <v>1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</row>
    <row r="29" spans="1:65" ht="15.75" x14ac:dyDescent="0.25">
      <c r="A29" s="96" t="s">
        <v>274</v>
      </c>
      <c r="B29" s="103">
        <v>5</v>
      </c>
      <c r="C29" s="103"/>
      <c r="D29" s="103"/>
      <c r="E29" s="116">
        <v>10000</v>
      </c>
      <c r="F29" s="86"/>
      <c r="G29" s="84"/>
      <c r="H29" s="84"/>
      <c r="I29" s="84"/>
      <c r="J29" s="84"/>
      <c r="K29" s="84"/>
      <c r="L29" s="84"/>
      <c r="M29" s="84"/>
      <c r="N29" s="84"/>
      <c r="O29" s="164"/>
      <c r="P29" s="164"/>
      <c r="Q29" s="137"/>
      <c r="R29" s="165"/>
      <c r="S29" s="164"/>
      <c r="T29" s="164"/>
      <c r="U29" s="164"/>
      <c r="V29" s="79">
        <v>1</v>
      </c>
      <c r="W29" s="79">
        <v>1</v>
      </c>
      <c r="X29" s="79">
        <v>1</v>
      </c>
      <c r="Y29" s="79">
        <v>1</v>
      </c>
      <c r="Z29" s="79">
        <v>1</v>
      </c>
      <c r="AA29" s="79">
        <v>1</v>
      </c>
      <c r="AB29" s="79">
        <v>2</v>
      </c>
      <c r="AC29" s="126">
        <v>2</v>
      </c>
      <c r="AD29" s="148">
        <v>2</v>
      </c>
      <c r="AE29" s="132">
        <v>3</v>
      </c>
      <c r="AF29" s="79">
        <v>3</v>
      </c>
      <c r="AG29" s="79">
        <v>3</v>
      </c>
      <c r="AH29" s="79">
        <v>3</v>
      </c>
      <c r="AI29" s="79">
        <v>4</v>
      </c>
      <c r="AJ29" s="79">
        <v>4</v>
      </c>
      <c r="AK29" s="79">
        <v>4</v>
      </c>
      <c r="AL29" s="79">
        <v>4</v>
      </c>
      <c r="AM29" s="79">
        <v>5</v>
      </c>
      <c r="AN29" s="79">
        <v>5</v>
      </c>
      <c r="AO29" s="79">
        <v>5</v>
      </c>
      <c r="AP29" s="79">
        <v>5</v>
      </c>
      <c r="AQ29" s="79">
        <v>5</v>
      </c>
      <c r="AR29" s="79">
        <v>5</v>
      </c>
      <c r="AS29" s="79">
        <v>5</v>
      </c>
      <c r="AT29" s="79">
        <v>5</v>
      </c>
      <c r="AU29" s="79">
        <v>5</v>
      </c>
      <c r="AV29" s="79">
        <v>5</v>
      </c>
      <c r="AW29" s="79">
        <v>5</v>
      </c>
      <c r="AX29" s="79">
        <v>5</v>
      </c>
      <c r="AY29" s="79">
        <v>5</v>
      </c>
      <c r="AZ29" s="79">
        <v>5</v>
      </c>
      <c r="BA29" s="79">
        <v>5</v>
      </c>
      <c r="BB29" s="79">
        <v>5</v>
      </c>
      <c r="BC29" s="79">
        <v>5</v>
      </c>
      <c r="BD29" s="79">
        <v>5</v>
      </c>
      <c r="BE29" s="79">
        <v>5</v>
      </c>
      <c r="BF29" s="79">
        <v>5</v>
      </c>
      <c r="BG29" s="79">
        <v>5</v>
      </c>
      <c r="BH29" s="79">
        <v>5</v>
      </c>
      <c r="BI29" s="79">
        <v>5</v>
      </c>
      <c r="BJ29" s="79">
        <v>5</v>
      </c>
      <c r="BK29" s="79">
        <v>5</v>
      </c>
      <c r="BL29" s="79">
        <v>5</v>
      </c>
      <c r="BM29" s="79">
        <v>5</v>
      </c>
    </row>
    <row r="30" spans="1:65" ht="15.75" x14ac:dyDescent="0.25">
      <c r="A30" s="96" t="s">
        <v>147</v>
      </c>
      <c r="B30" s="103">
        <v>3</v>
      </c>
      <c r="C30" s="103"/>
      <c r="D30" s="103"/>
      <c r="E30" s="116">
        <v>3000</v>
      </c>
      <c r="F30" s="86"/>
      <c r="G30" s="84"/>
      <c r="H30" s="84"/>
      <c r="I30" s="84"/>
      <c r="J30" s="84"/>
      <c r="K30" s="84"/>
      <c r="L30" s="84"/>
      <c r="M30" s="84"/>
      <c r="N30" s="84"/>
      <c r="O30" s="79">
        <f>$B$30</f>
        <v>3</v>
      </c>
      <c r="P30" s="79">
        <f t="shared" ref="P30:AE30" si="27">$B$30</f>
        <v>3</v>
      </c>
      <c r="Q30" s="126">
        <f t="shared" si="27"/>
        <v>3</v>
      </c>
      <c r="R30" s="121">
        <f t="shared" si="27"/>
        <v>3</v>
      </c>
      <c r="S30" s="79">
        <f t="shared" si="27"/>
        <v>3</v>
      </c>
      <c r="T30" s="79">
        <f t="shared" si="27"/>
        <v>3</v>
      </c>
      <c r="U30" s="79">
        <f t="shared" si="27"/>
        <v>3</v>
      </c>
      <c r="V30" s="79">
        <f t="shared" si="27"/>
        <v>3</v>
      </c>
      <c r="W30" s="79">
        <f t="shared" si="27"/>
        <v>3</v>
      </c>
      <c r="X30" s="79">
        <f t="shared" si="27"/>
        <v>3</v>
      </c>
      <c r="Y30" s="79">
        <f t="shared" si="27"/>
        <v>3</v>
      </c>
      <c r="Z30" s="79">
        <f t="shared" si="27"/>
        <v>3</v>
      </c>
      <c r="AA30" s="79">
        <f t="shared" si="27"/>
        <v>3</v>
      </c>
      <c r="AB30" s="79">
        <f t="shared" si="27"/>
        <v>3</v>
      </c>
      <c r="AC30" s="126">
        <f t="shared" si="27"/>
        <v>3</v>
      </c>
      <c r="AD30" s="148">
        <f t="shared" si="27"/>
        <v>3</v>
      </c>
      <c r="AE30" s="132">
        <f t="shared" si="27"/>
        <v>3</v>
      </c>
      <c r="AF30" s="79">
        <f t="shared" ref="AF30:BM30" si="28">$B$30</f>
        <v>3</v>
      </c>
      <c r="AG30" s="79">
        <f t="shared" si="28"/>
        <v>3</v>
      </c>
      <c r="AH30" s="79">
        <f t="shared" si="28"/>
        <v>3</v>
      </c>
      <c r="AI30" s="79">
        <v>6</v>
      </c>
      <c r="AJ30" s="79">
        <v>6</v>
      </c>
      <c r="AK30" s="79">
        <v>6</v>
      </c>
      <c r="AL30" s="79">
        <v>6</v>
      </c>
      <c r="AM30" s="79">
        <f t="shared" si="28"/>
        <v>3</v>
      </c>
      <c r="AN30" s="79">
        <f t="shared" si="28"/>
        <v>3</v>
      </c>
      <c r="AO30" s="79">
        <f t="shared" si="28"/>
        <v>3</v>
      </c>
      <c r="AP30" s="79">
        <f t="shared" si="28"/>
        <v>3</v>
      </c>
      <c r="AQ30" s="79">
        <f t="shared" si="28"/>
        <v>3</v>
      </c>
      <c r="AR30" s="79">
        <f t="shared" si="28"/>
        <v>3</v>
      </c>
      <c r="AS30" s="79">
        <f t="shared" si="28"/>
        <v>3</v>
      </c>
      <c r="AT30" s="79">
        <f t="shared" si="28"/>
        <v>3</v>
      </c>
      <c r="AU30" s="79">
        <f t="shared" si="28"/>
        <v>3</v>
      </c>
      <c r="AV30" s="79">
        <f t="shared" si="28"/>
        <v>3</v>
      </c>
      <c r="AW30" s="79">
        <f t="shared" si="28"/>
        <v>3</v>
      </c>
      <c r="AX30" s="79">
        <f t="shared" si="28"/>
        <v>3</v>
      </c>
      <c r="AY30" s="79">
        <f t="shared" si="28"/>
        <v>3</v>
      </c>
      <c r="AZ30" s="79">
        <f t="shared" si="28"/>
        <v>3</v>
      </c>
      <c r="BA30" s="79">
        <f t="shared" si="28"/>
        <v>3</v>
      </c>
      <c r="BB30" s="79">
        <f t="shared" si="28"/>
        <v>3</v>
      </c>
      <c r="BC30" s="79">
        <f t="shared" si="28"/>
        <v>3</v>
      </c>
      <c r="BD30" s="79">
        <f t="shared" si="28"/>
        <v>3</v>
      </c>
      <c r="BE30" s="79">
        <f t="shared" si="28"/>
        <v>3</v>
      </c>
      <c r="BF30" s="79">
        <f t="shared" si="28"/>
        <v>3</v>
      </c>
      <c r="BG30" s="79">
        <f t="shared" si="28"/>
        <v>3</v>
      </c>
      <c r="BH30" s="79">
        <f t="shared" si="28"/>
        <v>3</v>
      </c>
      <c r="BI30" s="79">
        <f t="shared" si="28"/>
        <v>3</v>
      </c>
      <c r="BJ30" s="79">
        <f t="shared" si="28"/>
        <v>3</v>
      </c>
      <c r="BK30" s="79">
        <f t="shared" si="28"/>
        <v>3</v>
      </c>
      <c r="BL30" s="79">
        <f t="shared" si="28"/>
        <v>3</v>
      </c>
      <c r="BM30" s="79">
        <f t="shared" si="28"/>
        <v>3</v>
      </c>
    </row>
    <row r="31" spans="1:65" ht="15.75" x14ac:dyDescent="0.25">
      <c r="A31" s="96" t="s">
        <v>275</v>
      </c>
      <c r="B31" s="103">
        <v>5</v>
      </c>
      <c r="C31" s="103"/>
      <c r="D31" s="103"/>
      <c r="E31" s="116">
        <v>13000</v>
      </c>
      <c r="F31" s="86"/>
      <c r="G31" s="84"/>
      <c r="H31" s="84"/>
      <c r="I31" s="84"/>
      <c r="J31" s="84"/>
      <c r="K31" s="84"/>
      <c r="L31" s="84"/>
      <c r="M31" s="84"/>
      <c r="N31" s="84"/>
      <c r="O31" s="80"/>
      <c r="P31" s="80"/>
      <c r="Q31" s="80"/>
      <c r="R31" s="122"/>
      <c r="S31" s="80"/>
      <c r="T31" s="80"/>
      <c r="U31" s="81">
        <v>1</v>
      </c>
      <c r="V31" s="81">
        <v>1</v>
      </c>
      <c r="W31" s="81">
        <v>1</v>
      </c>
      <c r="X31" s="81">
        <v>1</v>
      </c>
      <c r="Y31" s="81">
        <v>1</v>
      </c>
      <c r="Z31" s="81">
        <v>1</v>
      </c>
      <c r="AA31" s="81">
        <v>1</v>
      </c>
      <c r="AB31" s="81">
        <v>1</v>
      </c>
      <c r="AC31" s="81">
        <v>1</v>
      </c>
      <c r="AD31" s="159">
        <v>2</v>
      </c>
      <c r="AE31" s="81">
        <v>2</v>
      </c>
      <c r="AF31" s="81">
        <v>2</v>
      </c>
      <c r="AG31" s="81">
        <v>2</v>
      </c>
      <c r="AH31" s="81">
        <v>2</v>
      </c>
      <c r="AI31" s="81">
        <v>2</v>
      </c>
      <c r="AJ31" s="81">
        <v>2</v>
      </c>
      <c r="AK31" s="81">
        <v>3</v>
      </c>
      <c r="AL31" s="81">
        <v>3</v>
      </c>
      <c r="AM31" s="81">
        <v>3</v>
      </c>
      <c r="AN31" s="81">
        <v>4</v>
      </c>
      <c r="AO31" s="81">
        <v>4</v>
      </c>
      <c r="AP31" s="81">
        <v>4</v>
      </c>
      <c r="AQ31" s="81">
        <v>4</v>
      </c>
      <c r="AR31" s="81">
        <v>4</v>
      </c>
      <c r="AS31" s="81">
        <v>4</v>
      </c>
      <c r="AT31" s="81">
        <v>5</v>
      </c>
      <c r="AU31" s="81">
        <v>5</v>
      </c>
      <c r="AV31" s="81">
        <v>5</v>
      </c>
      <c r="AW31" s="81">
        <v>5</v>
      </c>
      <c r="AX31" s="81">
        <v>5</v>
      </c>
      <c r="AY31" s="81">
        <v>5</v>
      </c>
      <c r="AZ31" s="81">
        <v>5</v>
      </c>
      <c r="BA31" s="81">
        <v>5</v>
      </c>
      <c r="BB31" s="81">
        <v>5</v>
      </c>
      <c r="BC31" s="81">
        <v>5</v>
      </c>
      <c r="BD31" s="81">
        <v>5</v>
      </c>
      <c r="BE31" s="81">
        <v>5</v>
      </c>
      <c r="BF31" s="81">
        <v>5</v>
      </c>
      <c r="BG31" s="81">
        <v>5</v>
      </c>
      <c r="BH31" s="81">
        <v>5</v>
      </c>
      <c r="BI31" s="81">
        <v>5</v>
      </c>
      <c r="BJ31" s="81">
        <v>5</v>
      </c>
      <c r="BK31" s="81">
        <v>5</v>
      </c>
      <c r="BL31" s="81">
        <v>5</v>
      </c>
      <c r="BM31" s="81">
        <v>5</v>
      </c>
    </row>
    <row r="32" spans="1:65" ht="15.75" x14ac:dyDescent="0.25">
      <c r="A32" s="96" t="s">
        <v>278</v>
      </c>
      <c r="B32" s="103">
        <v>20</v>
      </c>
      <c r="C32" s="103"/>
      <c r="D32" s="103"/>
      <c r="E32" s="116">
        <v>11000</v>
      </c>
      <c r="F32" s="86"/>
      <c r="G32" s="84"/>
      <c r="H32" s="84"/>
      <c r="I32" s="84"/>
      <c r="J32" s="84"/>
      <c r="K32" s="84"/>
      <c r="L32" s="84"/>
      <c r="M32" s="84"/>
      <c r="N32" s="84"/>
      <c r="O32" s="80"/>
      <c r="P32" s="80"/>
      <c r="Q32" s="80"/>
      <c r="R32" s="123"/>
      <c r="S32" s="80"/>
      <c r="T32" s="80"/>
      <c r="U32" s="80"/>
      <c r="V32" s="81">
        <v>1</v>
      </c>
      <c r="W32" s="81">
        <v>2</v>
      </c>
      <c r="X32" s="81">
        <v>3</v>
      </c>
      <c r="Y32" s="81">
        <v>4</v>
      </c>
      <c r="Z32" s="81">
        <v>5</v>
      </c>
      <c r="AA32" s="81">
        <v>6</v>
      </c>
      <c r="AB32" s="81">
        <v>7</v>
      </c>
      <c r="AC32" s="81">
        <v>8</v>
      </c>
      <c r="AD32" s="159">
        <v>9</v>
      </c>
      <c r="AE32" s="81">
        <v>10</v>
      </c>
      <c r="AF32" s="81">
        <v>11</v>
      </c>
      <c r="AG32" s="81">
        <v>12</v>
      </c>
      <c r="AH32" s="81">
        <v>13</v>
      </c>
      <c r="AI32" s="81">
        <v>14</v>
      </c>
      <c r="AJ32" s="81">
        <v>15</v>
      </c>
      <c r="AK32" s="81">
        <v>16</v>
      </c>
      <c r="AL32" s="81">
        <v>20</v>
      </c>
      <c r="AM32" s="81">
        <v>20</v>
      </c>
      <c r="AN32" s="81">
        <v>20</v>
      </c>
      <c r="AO32" s="81">
        <v>20</v>
      </c>
      <c r="AP32" s="81">
        <v>20</v>
      </c>
      <c r="AQ32" s="81">
        <v>20</v>
      </c>
      <c r="AR32" s="81">
        <v>20</v>
      </c>
      <c r="AS32" s="81">
        <v>20</v>
      </c>
      <c r="AT32" s="81">
        <v>20</v>
      </c>
      <c r="AU32" s="81">
        <v>20</v>
      </c>
      <c r="AV32" s="81">
        <v>20</v>
      </c>
      <c r="AW32" s="81">
        <v>20</v>
      </c>
      <c r="AX32" s="81">
        <v>20</v>
      </c>
      <c r="AY32" s="81">
        <v>20</v>
      </c>
      <c r="AZ32" s="81">
        <v>20</v>
      </c>
      <c r="BA32" s="81">
        <v>20</v>
      </c>
      <c r="BB32" s="81">
        <v>20</v>
      </c>
      <c r="BC32" s="81">
        <v>20</v>
      </c>
      <c r="BD32" s="81">
        <v>20</v>
      </c>
      <c r="BE32" s="81">
        <v>20</v>
      </c>
      <c r="BF32" s="81">
        <v>20</v>
      </c>
      <c r="BG32" s="81">
        <v>20</v>
      </c>
      <c r="BH32" s="81">
        <v>20</v>
      </c>
      <c r="BI32" s="81">
        <v>20</v>
      </c>
      <c r="BJ32" s="81">
        <v>20</v>
      </c>
      <c r="BK32" s="81">
        <v>20</v>
      </c>
      <c r="BL32" s="81">
        <v>20</v>
      </c>
      <c r="BM32" s="81">
        <v>20</v>
      </c>
    </row>
    <row r="33" spans="1:65" ht="15.75" x14ac:dyDescent="0.25">
      <c r="A33" s="96" t="s">
        <v>276</v>
      </c>
      <c r="B33" s="103">
        <v>20</v>
      </c>
      <c r="C33" s="103"/>
      <c r="D33" s="103"/>
      <c r="E33" s="116">
        <v>11000</v>
      </c>
      <c r="F33" s="86"/>
      <c r="G33" s="84"/>
      <c r="H33" s="84"/>
      <c r="I33" s="84"/>
      <c r="J33" s="84"/>
      <c r="K33" s="84"/>
      <c r="L33" s="84"/>
      <c r="M33" s="84"/>
      <c r="N33" s="84"/>
      <c r="O33" s="80"/>
      <c r="P33" s="80"/>
      <c r="Q33" s="80"/>
      <c r="R33" s="123"/>
      <c r="S33" s="80"/>
      <c r="T33" s="80"/>
      <c r="U33" s="80"/>
      <c r="V33" s="81">
        <v>1</v>
      </c>
      <c r="W33" s="81">
        <v>2</v>
      </c>
      <c r="X33" s="81">
        <v>3</v>
      </c>
      <c r="Y33" s="81">
        <v>4</v>
      </c>
      <c r="Z33" s="81">
        <v>5</v>
      </c>
      <c r="AA33" s="81">
        <v>6</v>
      </c>
      <c r="AB33" s="81">
        <v>7</v>
      </c>
      <c r="AC33" s="81">
        <v>8</v>
      </c>
      <c r="AD33" s="159">
        <v>9</v>
      </c>
      <c r="AE33" s="81">
        <v>10</v>
      </c>
      <c r="AF33" s="81">
        <v>11</v>
      </c>
      <c r="AG33" s="81">
        <v>12</v>
      </c>
      <c r="AH33" s="81">
        <v>13</v>
      </c>
      <c r="AI33" s="81">
        <v>14</v>
      </c>
      <c r="AJ33" s="81">
        <v>15</v>
      </c>
      <c r="AK33" s="81">
        <v>16</v>
      </c>
      <c r="AL33" s="81">
        <v>20</v>
      </c>
      <c r="AM33" s="81">
        <v>20</v>
      </c>
      <c r="AN33" s="81">
        <v>20</v>
      </c>
      <c r="AO33" s="81">
        <v>20</v>
      </c>
      <c r="AP33" s="81">
        <v>20</v>
      </c>
      <c r="AQ33" s="81">
        <v>20</v>
      </c>
      <c r="AR33" s="81">
        <v>20</v>
      </c>
      <c r="AS33" s="81">
        <v>20</v>
      </c>
      <c r="AT33" s="81">
        <v>20</v>
      </c>
      <c r="AU33" s="81">
        <v>20</v>
      </c>
      <c r="AV33" s="81">
        <v>20</v>
      </c>
      <c r="AW33" s="81">
        <v>20</v>
      </c>
      <c r="AX33" s="81">
        <v>20</v>
      </c>
      <c r="AY33" s="81">
        <v>20</v>
      </c>
      <c r="AZ33" s="81">
        <v>20</v>
      </c>
      <c r="BA33" s="81">
        <v>20</v>
      </c>
      <c r="BB33" s="81">
        <v>20</v>
      </c>
      <c r="BC33" s="81">
        <v>20</v>
      </c>
      <c r="BD33" s="81">
        <v>20</v>
      </c>
      <c r="BE33" s="81">
        <v>20</v>
      </c>
      <c r="BF33" s="81">
        <v>20</v>
      </c>
      <c r="BG33" s="81">
        <v>20</v>
      </c>
      <c r="BH33" s="81">
        <v>20</v>
      </c>
      <c r="BI33" s="81">
        <v>20</v>
      </c>
      <c r="BJ33" s="81">
        <v>20</v>
      </c>
      <c r="BK33" s="81">
        <v>20</v>
      </c>
      <c r="BL33" s="81">
        <v>20</v>
      </c>
      <c r="BM33" s="81">
        <v>20</v>
      </c>
    </row>
    <row r="34" spans="1:65" s="104" customFormat="1" x14ac:dyDescent="0.25">
      <c r="B34" s="105"/>
      <c r="C34" s="105"/>
      <c r="D34" s="106"/>
      <c r="E34" s="115"/>
      <c r="F34" s="8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89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89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</row>
    <row r="35" spans="1:65" s="162" customFormat="1" x14ac:dyDescent="0.25">
      <c r="A35" s="163" t="s">
        <v>267</v>
      </c>
      <c r="D35" s="161"/>
      <c r="E35" s="167"/>
      <c r="F35" s="123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123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</row>
    <row r="36" spans="1:65" x14ac:dyDescent="0.25">
      <c r="A36" s="95" t="s">
        <v>268</v>
      </c>
      <c r="B36" s="95">
        <v>5</v>
      </c>
      <c r="D36" s="103"/>
      <c r="E36" s="116">
        <v>8000</v>
      </c>
      <c r="F36" s="86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1">
        <v>1</v>
      </c>
      <c r="S36" s="81">
        <v>1</v>
      </c>
      <c r="T36" s="81">
        <v>1</v>
      </c>
      <c r="U36" s="81">
        <v>1</v>
      </c>
      <c r="V36" s="81">
        <v>1</v>
      </c>
      <c r="W36" s="81">
        <v>1</v>
      </c>
      <c r="X36" s="81">
        <v>1</v>
      </c>
      <c r="Y36" s="81">
        <v>1</v>
      </c>
      <c r="Z36" s="81">
        <v>2</v>
      </c>
      <c r="AA36" s="81">
        <v>2</v>
      </c>
      <c r="AB36" s="81">
        <v>2</v>
      </c>
      <c r="AC36" s="81">
        <v>2</v>
      </c>
      <c r="AD36" s="81">
        <v>3</v>
      </c>
      <c r="AE36" s="81">
        <v>3</v>
      </c>
      <c r="AF36" s="81">
        <v>3</v>
      </c>
      <c r="AG36" s="81">
        <v>3</v>
      </c>
      <c r="AH36" s="81">
        <v>4</v>
      </c>
      <c r="AI36" s="81">
        <v>4</v>
      </c>
      <c r="AJ36" s="81">
        <v>4</v>
      </c>
      <c r="AK36" s="81">
        <v>4</v>
      </c>
      <c r="AL36" s="81">
        <v>5</v>
      </c>
      <c r="AM36" s="81">
        <v>5</v>
      </c>
      <c r="AN36" s="81">
        <v>5</v>
      </c>
      <c r="AO36" s="81">
        <v>5</v>
      </c>
      <c r="AP36" s="81">
        <v>5</v>
      </c>
      <c r="AQ36" s="81">
        <v>5</v>
      </c>
      <c r="AR36" s="81">
        <v>5</v>
      </c>
      <c r="AS36" s="81">
        <v>5</v>
      </c>
      <c r="AT36" s="81">
        <v>5</v>
      </c>
      <c r="AU36" s="81">
        <v>5</v>
      </c>
      <c r="AV36" s="81">
        <v>5</v>
      </c>
      <c r="AW36" s="81">
        <v>5</v>
      </c>
      <c r="AX36" s="81">
        <v>5</v>
      </c>
      <c r="AY36" s="81">
        <v>5</v>
      </c>
      <c r="AZ36" s="81">
        <v>5</v>
      </c>
      <c r="BA36" s="81">
        <v>5</v>
      </c>
      <c r="BB36" s="81">
        <v>5</v>
      </c>
      <c r="BC36" s="81">
        <v>5</v>
      </c>
      <c r="BD36" s="81">
        <v>5</v>
      </c>
      <c r="BE36" s="81">
        <v>5</v>
      </c>
      <c r="BF36" s="81">
        <v>5</v>
      </c>
      <c r="BG36" s="81">
        <v>5</v>
      </c>
      <c r="BH36" s="81">
        <v>5</v>
      </c>
      <c r="BI36" s="81">
        <v>5</v>
      </c>
      <c r="BJ36" s="81">
        <v>5</v>
      </c>
      <c r="BK36" s="81">
        <v>5</v>
      </c>
      <c r="BL36" s="81">
        <v>5</v>
      </c>
      <c r="BM36" s="81">
        <v>5</v>
      </c>
    </row>
    <row r="37" spans="1:65" x14ac:dyDescent="0.25">
      <c r="A37" s="95" t="s">
        <v>269</v>
      </c>
      <c r="B37" s="95">
        <v>1</v>
      </c>
      <c r="D37" s="103"/>
      <c r="E37" s="116">
        <v>10000</v>
      </c>
      <c r="F37" s="86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6"/>
      <c r="S37" s="84"/>
      <c r="T37" s="84"/>
      <c r="U37" s="84"/>
      <c r="V37" s="84"/>
      <c r="W37" s="84"/>
      <c r="X37" s="84"/>
      <c r="Y37" s="84"/>
      <c r="Z37" s="81">
        <v>1</v>
      </c>
      <c r="AA37" s="81">
        <v>1</v>
      </c>
      <c r="AB37" s="81">
        <v>1</v>
      </c>
      <c r="AC37" s="81">
        <v>1</v>
      </c>
      <c r="AD37" s="81">
        <v>1</v>
      </c>
      <c r="AE37" s="81">
        <v>1</v>
      </c>
      <c r="AF37" s="81">
        <v>1</v>
      </c>
      <c r="AG37" s="81">
        <v>1</v>
      </c>
      <c r="AH37" s="81">
        <v>1</v>
      </c>
      <c r="AI37" s="81">
        <v>1</v>
      </c>
      <c r="AJ37" s="81">
        <v>1</v>
      </c>
      <c r="AK37" s="81">
        <v>1</v>
      </c>
      <c r="AL37" s="81">
        <v>1</v>
      </c>
      <c r="AM37" s="81">
        <v>1</v>
      </c>
      <c r="AN37" s="81">
        <v>1</v>
      </c>
      <c r="AO37" s="81">
        <v>1</v>
      </c>
      <c r="AP37" s="81">
        <v>1</v>
      </c>
      <c r="AQ37" s="81">
        <v>1</v>
      </c>
      <c r="AR37" s="81">
        <v>1</v>
      </c>
      <c r="AS37" s="81">
        <v>1</v>
      </c>
      <c r="AT37" s="81">
        <v>1</v>
      </c>
      <c r="AU37" s="81">
        <v>1</v>
      </c>
      <c r="AV37" s="81">
        <v>1</v>
      </c>
      <c r="AW37" s="81">
        <v>1</v>
      </c>
      <c r="AX37" s="81">
        <v>1</v>
      </c>
      <c r="AY37" s="81">
        <v>1</v>
      </c>
      <c r="AZ37" s="81">
        <v>1</v>
      </c>
      <c r="BA37" s="81">
        <v>1</v>
      </c>
      <c r="BB37" s="81">
        <v>1</v>
      </c>
      <c r="BC37" s="81">
        <v>1</v>
      </c>
      <c r="BD37" s="81">
        <v>1</v>
      </c>
      <c r="BE37" s="81">
        <v>1</v>
      </c>
      <c r="BF37" s="81">
        <v>1</v>
      </c>
      <c r="BG37" s="81">
        <v>1</v>
      </c>
      <c r="BH37" s="81">
        <v>1</v>
      </c>
      <c r="BI37" s="81">
        <v>1</v>
      </c>
      <c r="BJ37" s="81">
        <v>1</v>
      </c>
      <c r="BK37" s="81">
        <v>1</v>
      </c>
      <c r="BL37" s="81">
        <v>1</v>
      </c>
      <c r="BM37" s="81">
        <v>1</v>
      </c>
    </row>
    <row r="38" spans="1:65" x14ac:dyDescent="0.25">
      <c r="A38" s="95" t="s">
        <v>270</v>
      </c>
      <c r="B38" s="95">
        <v>3</v>
      </c>
      <c r="D38" s="103"/>
      <c r="E38" s="116">
        <v>6000</v>
      </c>
      <c r="F38" s="86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6"/>
      <c r="S38" s="84"/>
      <c r="T38" s="84"/>
      <c r="U38" s="84"/>
      <c r="V38" s="84"/>
      <c r="W38" s="84"/>
      <c r="X38" s="84"/>
      <c r="Y38" s="84"/>
      <c r="Z38" s="81">
        <v>1</v>
      </c>
      <c r="AA38" s="81">
        <v>1</v>
      </c>
      <c r="AB38" s="81">
        <v>1</v>
      </c>
      <c r="AC38" s="81">
        <v>1</v>
      </c>
      <c r="AD38" s="81">
        <v>2</v>
      </c>
      <c r="AE38" s="81">
        <v>2</v>
      </c>
      <c r="AF38" s="81">
        <v>2</v>
      </c>
      <c r="AG38" s="81">
        <v>2</v>
      </c>
      <c r="AH38" s="81">
        <v>2</v>
      </c>
      <c r="AI38" s="81">
        <v>2</v>
      </c>
      <c r="AJ38" s="81">
        <v>2</v>
      </c>
      <c r="AK38" s="81">
        <v>3</v>
      </c>
      <c r="AL38" s="81">
        <v>3</v>
      </c>
      <c r="AM38" s="81">
        <v>3</v>
      </c>
      <c r="AN38" s="81">
        <v>3</v>
      </c>
      <c r="AO38" s="81">
        <v>3</v>
      </c>
      <c r="AP38" s="81">
        <v>3</v>
      </c>
      <c r="AQ38" s="81">
        <v>3</v>
      </c>
      <c r="AR38" s="81">
        <v>3</v>
      </c>
      <c r="AS38" s="81">
        <v>3</v>
      </c>
      <c r="AT38" s="81">
        <v>3</v>
      </c>
      <c r="AU38" s="81">
        <v>3</v>
      </c>
      <c r="AV38" s="81">
        <v>3</v>
      </c>
      <c r="AW38" s="81">
        <v>3</v>
      </c>
      <c r="AX38" s="81">
        <v>3</v>
      </c>
      <c r="AY38" s="81">
        <v>3</v>
      </c>
      <c r="AZ38" s="81">
        <v>3</v>
      </c>
      <c r="BA38" s="81">
        <v>3</v>
      </c>
      <c r="BB38" s="81">
        <v>3</v>
      </c>
      <c r="BC38" s="81">
        <v>3</v>
      </c>
      <c r="BD38" s="81">
        <v>3</v>
      </c>
      <c r="BE38" s="81">
        <v>3</v>
      </c>
      <c r="BF38" s="81">
        <v>3</v>
      </c>
      <c r="BG38" s="81">
        <v>3</v>
      </c>
      <c r="BH38" s="81">
        <v>3</v>
      </c>
      <c r="BI38" s="81">
        <v>3</v>
      </c>
      <c r="BJ38" s="81">
        <v>3</v>
      </c>
      <c r="BK38" s="81">
        <v>3</v>
      </c>
      <c r="BL38" s="81">
        <v>3</v>
      </c>
      <c r="BM38" s="81">
        <v>3</v>
      </c>
    </row>
    <row r="39" spans="1:65" x14ac:dyDescent="0.25">
      <c r="A39" s="95" t="s">
        <v>277</v>
      </c>
      <c r="B39" s="95">
        <v>2</v>
      </c>
      <c r="D39" s="103"/>
      <c r="E39" s="116">
        <v>10000</v>
      </c>
      <c r="F39" s="86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6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1">
        <v>1</v>
      </c>
      <c r="AD39" s="81">
        <v>1</v>
      </c>
      <c r="AE39" s="81">
        <v>1</v>
      </c>
      <c r="AF39" s="81">
        <v>1</v>
      </c>
      <c r="AG39" s="81">
        <v>1</v>
      </c>
      <c r="AH39" s="81">
        <v>1</v>
      </c>
      <c r="AI39" s="81">
        <v>1</v>
      </c>
      <c r="AJ39" s="81">
        <v>1</v>
      </c>
      <c r="AK39" s="81">
        <v>1</v>
      </c>
      <c r="AL39" s="81">
        <v>2</v>
      </c>
      <c r="AM39" s="81">
        <v>2</v>
      </c>
      <c r="AN39" s="81">
        <v>2</v>
      </c>
      <c r="AO39" s="81">
        <v>2</v>
      </c>
      <c r="AP39" s="81">
        <v>2</v>
      </c>
      <c r="AQ39" s="81">
        <v>2</v>
      </c>
      <c r="AR39" s="81">
        <v>2</v>
      </c>
      <c r="AS39" s="81">
        <v>2</v>
      </c>
      <c r="AT39" s="81">
        <v>2</v>
      </c>
      <c r="AU39" s="81">
        <v>2</v>
      </c>
      <c r="AV39" s="81">
        <v>2</v>
      </c>
      <c r="AW39" s="81">
        <v>2</v>
      </c>
      <c r="AX39" s="81">
        <v>2</v>
      </c>
      <c r="AY39" s="81">
        <v>2</v>
      </c>
      <c r="AZ39" s="81">
        <v>2</v>
      </c>
      <c r="BA39" s="81">
        <v>2</v>
      </c>
      <c r="BB39" s="81">
        <v>2</v>
      </c>
      <c r="BC39" s="81">
        <v>2</v>
      </c>
      <c r="BD39" s="81">
        <v>2</v>
      </c>
      <c r="BE39" s="81">
        <v>2</v>
      </c>
      <c r="BF39" s="81">
        <v>2</v>
      </c>
      <c r="BG39" s="81">
        <v>2</v>
      </c>
      <c r="BH39" s="81">
        <v>2</v>
      </c>
      <c r="BI39" s="81">
        <v>2</v>
      </c>
      <c r="BJ39" s="81">
        <v>2</v>
      </c>
      <c r="BK39" s="81">
        <v>2</v>
      </c>
      <c r="BL39" s="81">
        <v>2</v>
      </c>
      <c r="BM39" s="81">
        <v>2</v>
      </c>
    </row>
    <row r="40" spans="1:65" x14ac:dyDescent="0.25">
      <c r="A40" s="95" t="s">
        <v>271</v>
      </c>
      <c r="B40" s="95">
        <v>10</v>
      </c>
      <c r="D40" s="103"/>
      <c r="E40" s="116">
        <v>5000</v>
      </c>
      <c r="F40" s="86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6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1">
        <v>1</v>
      </c>
      <c r="AD40" s="81">
        <v>2</v>
      </c>
      <c r="AE40" s="81">
        <v>2</v>
      </c>
      <c r="AF40" s="81">
        <v>2</v>
      </c>
      <c r="AG40" s="81">
        <v>2</v>
      </c>
      <c r="AH40" s="81">
        <v>2</v>
      </c>
      <c r="AI40" s="81">
        <v>2</v>
      </c>
      <c r="AJ40" s="81">
        <v>2</v>
      </c>
      <c r="AK40" s="81">
        <v>2</v>
      </c>
      <c r="AL40" s="81">
        <v>3</v>
      </c>
      <c r="AM40" s="81">
        <v>3</v>
      </c>
      <c r="AN40" s="81">
        <v>3</v>
      </c>
      <c r="AO40" s="81">
        <v>3</v>
      </c>
      <c r="AP40" s="81">
        <v>3</v>
      </c>
      <c r="AQ40" s="81">
        <v>4</v>
      </c>
      <c r="AR40" s="81">
        <v>4</v>
      </c>
      <c r="AS40" s="81">
        <v>4</v>
      </c>
      <c r="AT40" s="81">
        <v>4</v>
      </c>
      <c r="AU40" s="81">
        <v>5</v>
      </c>
      <c r="AV40" s="81">
        <v>5</v>
      </c>
      <c r="AW40" s="81">
        <v>5</v>
      </c>
      <c r="AX40" s="81">
        <v>6</v>
      </c>
      <c r="AY40" s="81">
        <v>6</v>
      </c>
      <c r="AZ40" s="81">
        <v>6</v>
      </c>
      <c r="BA40" s="81">
        <v>7</v>
      </c>
      <c r="BB40" s="81">
        <v>7</v>
      </c>
      <c r="BC40" s="81">
        <v>7</v>
      </c>
      <c r="BD40" s="81">
        <v>8</v>
      </c>
      <c r="BE40" s="81">
        <v>8</v>
      </c>
      <c r="BF40" s="81">
        <v>8</v>
      </c>
      <c r="BG40" s="81">
        <v>9</v>
      </c>
      <c r="BH40" s="81">
        <v>9</v>
      </c>
      <c r="BI40" s="81">
        <v>9</v>
      </c>
      <c r="BJ40" s="81">
        <v>10</v>
      </c>
      <c r="BK40" s="81">
        <v>10</v>
      </c>
      <c r="BL40" s="81">
        <v>10</v>
      </c>
      <c r="BM40" s="81">
        <v>10</v>
      </c>
    </row>
    <row r="41" spans="1:65" x14ac:dyDescent="0.25">
      <c r="A41" s="95" t="s">
        <v>272</v>
      </c>
      <c r="B41" s="95">
        <v>15</v>
      </c>
      <c r="D41" s="103"/>
      <c r="E41" s="116">
        <v>10000</v>
      </c>
      <c r="F41" s="86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6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1">
        <v>1</v>
      </c>
      <c r="AD41" s="81">
        <v>2</v>
      </c>
      <c r="AE41" s="81">
        <v>3</v>
      </c>
      <c r="AF41" s="81">
        <v>3</v>
      </c>
      <c r="AG41" s="81">
        <v>3</v>
      </c>
      <c r="AH41" s="81">
        <v>3</v>
      </c>
      <c r="AI41" s="81">
        <v>4</v>
      </c>
      <c r="AJ41" s="81">
        <v>4</v>
      </c>
      <c r="AK41" s="81">
        <v>4</v>
      </c>
      <c r="AL41" s="81">
        <v>4</v>
      </c>
      <c r="AM41" s="81">
        <v>5</v>
      </c>
      <c r="AN41" s="81">
        <v>6</v>
      </c>
      <c r="AO41" s="81">
        <v>8</v>
      </c>
      <c r="AP41" s="81">
        <v>10</v>
      </c>
      <c r="AQ41" s="81">
        <v>12</v>
      </c>
      <c r="AR41" s="81">
        <v>14</v>
      </c>
      <c r="AS41" s="81">
        <v>15</v>
      </c>
      <c r="AT41" s="81">
        <v>15</v>
      </c>
      <c r="AU41" s="81">
        <v>15</v>
      </c>
      <c r="AV41" s="81">
        <v>15</v>
      </c>
      <c r="AW41" s="81">
        <v>15</v>
      </c>
      <c r="AX41" s="81">
        <v>15</v>
      </c>
      <c r="AY41" s="81">
        <v>15</v>
      </c>
      <c r="AZ41" s="81">
        <v>15</v>
      </c>
      <c r="BA41" s="81">
        <v>15</v>
      </c>
      <c r="BB41" s="81">
        <v>15</v>
      </c>
      <c r="BC41" s="81">
        <v>15</v>
      </c>
      <c r="BD41" s="81">
        <v>15</v>
      </c>
      <c r="BE41" s="81">
        <v>15</v>
      </c>
      <c r="BF41" s="81">
        <v>15</v>
      </c>
      <c r="BG41" s="81">
        <v>15</v>
      </c>
      <c r="BH41" s="81">
        <v>15</v>
      </c>
      <c r="BI41" s="81">
        <v>15</v>
      </c>
      <c r="BJ41" s="81">
        <v>15</v>
      </c>
      <c r="BK41" s="81">
        <v>15</v>
      </c>
      <c r="BL41" s="81">
        <v>15</v>
      </c>
      <c r="BM41" s="81">
        <v>15</v>
      </c>
    </row>
    <row r="42" spans="1:65" x14ac:dyDescent="0.25">
      <c r="A42" s="95" t="s">
        <v>273</v>
      </c>
      <c r="B42" s="95">
        <v>5</v>
      </c>
      <c r="D42" s="103"/>
      <c r="E42" s="116">
        <v>7000</v>
      </c>
      <c r="F42" s="86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6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1">
        <v>1</v>
      </c>
      <c r="AD42" s="81">
        <v>1</v>
      </c>
      <c r="AE42" s="81">
        <v>1</v>
      </c>
      <c r="AF42" s="81">
        <v>1</v>
      </c>
      <c r="AG42" s="81">
        <v>1</v>
      </c>
      <c r="AH42" s="81">
        <v>1</v>
      </c>
      <c r="AI42" s="81">
        <v>2</v>
      </c>
      <c r="AJ42" s="81">
        <v>2</v>
      </c>
      <c r="AK42" s="81">
        <v>2</v>
      </c>
      <c r="AL42" s="81">
        <v>2</v>
      </c>
      <c r="AM42" s="81">
        <v>3</v>
      </c>
      <c r="AN42" s="81">
        <v>3</v>
      </c>
      <c r="AO42" s="81">
        <v>3</v>
      </c>
      <c r="AP42" s="81">
        <v>3</v>
      </c>
      <c r="AQ42" s="81">
        <v>3</v>
      </c>
      <c r="AR42" s="81">
        <v>4</v>
      </c>
      <c r="AS42" s="81">
        <v>4</v>
      </c>
      <c r="AT42" s="81">
        <v>4</v>
      </c>
      <c r="AU42" s="81">
        <v>5</v>
      </c>
      <c r="AV42" s="81">
        <v>5</v>
      </c>
      <c r="AW42" s="81">
        <v>5</v>
      </c>
      <c r="AX42" s="81">
        <v>5</v>
      </c>
      <c r="AY42" s="81">
        <v>5</v>
      </c>
      <c r="AZ42" s="81">
        <v>5</v>
      </c>
      <c r="BA42" s="81">
        <v>5</v>
      </c>
      <c r="BB42" s="81">
        <v>5</v>
      </c>
      <c r="BC42" s="81">
        <v>5</v>
      </c>
      <c r="BD42" s="81">
        <v>5</v>
      </c>
      <c r="BE42" s="81">
        <v>5</v>
      </c>
      <c r="BF42" s="81">
        <v>5</v>
      </c>
      <c r="BG42" s="81">
        <v>5</v>
      </c>
      <c r="BH42" s="81">
        <v>5</v>
      </c>
      <c r="BI42" s="81">
        <v>5</v>
      </c>
      <c r="BJ42" s="81">
        <v>5</v>
      </c>
      <c r="BK42" s="81">
        <v>5</v>
      </c>
      <c r="BL42" s="81">
        <v>5</v>
      </c>
      <c r="BM42" s="81">
        <v>5</v>
      </c>
    </row>
    <row r="43" spans="1:65" s="104" customFormat="1" x14ac:dyDescent="0.25">
      <c r="B43" s="105"/>
      <c r="C43" s="105"/>
      <c r="D43" s="106"/>
      <c r="E43" s="115"/>
      <c r="F43" s="89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89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89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</row>
    <row r="44" spans="1:65" x14ac:dyDescent="0.25">
      <c r="A44" s="102" t="s">
        <v>16</v>
      </c>
      <c r="D44" s="103"/>
      <c r="E44" s="116"/>
      <c r="F44" s="86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6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6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</row>
    <row r="45" spans="1:65" ht="16.5" thickBot="1" x14ac:dyDescent="0.3">
      <c r="A45" s="96" t="s">
        <v>230</v>
      </c>
      <c r="B45" s="103">
        <v>5</v>
      </c>
      <c r="C45" s="103">
        <v>0</v>
      </c>
      <c r="E45" s="116">
        <v>5000</v>
      </c>
      <c r="F45" s="91">
        <v>0</v>
      </c>
      <c r="G45" s="92">
        <v>0</v>
      </c>
      <c r="H45" s="129">
        <v>2</v>
      </c>
      <c r="I45" s="136">
        <v>2</v>
      </c>
      <c r="J45" s="93">
        <v>2</v>
      </c>
      <c r="K45" s="93">
        <v>2</v>
      </c>
      <c r="L45" s="93">
        <v>2</v>
      </c>
      <c r="M45" s="93">
        <v>2</v>
      </c>
      <c r="N45" s="93">
        <v>2</v>
      </c>
      <c r="O45" s="93">
        <v>2</v>
      </c>
      <c r="P45" s="93">
        <v>2</v>
      </c>
      <c r="Q45" s="129">
        <v>2</v>
      </c>
      <c r="R45" s="141">
        <v>1</v>
      </c>
      <c r="S45" s="94">
        <v>1</v>
      </c>
      <c r="T45" s="94">
        <v>1</v>
      </c>
      <c r="U45" s="94">
        <v>1</v>
      </c>
      <c r="V45" s="94">
        <v>1</v>
      </c>
      <c r="W45" s="94">
        <v>1</v>
      </c>
      <c r="X45" s="94">
        <v>1</v>
      </c>
      <c r="Y45" s="94">
        <v>1</v>
      </c>
      <c r="Z45" s="94">
        <v>1</v>
      </c>
      <c r="AA45" s="94">
        <v>1</v>
      </c>
      <c r="AB45" s="94">
        <v>1</v>
      </c>
      <c r="AC45" s="129">
        <v>1</v>
      </c>
      <c r="AD45" s="150">
        <v>1</v>
      </c>
      <c r="AE45" s="147">
        <v>1</v>
      </c>
      <c r="AF45" s="94">
        <v>1</v>
      </c>
      <c r="AG45" s="94">
        <v>2</v>
      </c>
      <c r="AH45" s="94">
        <v>2</v>
      </c>
      <c r="AI45" s="94">
        <v>3</v>
      </c>
      <c r="AJ45" s="94">
        <v>3</v>
      </c>
      <c r="AK45" s="94">
        <v>4</v>
      </c>
      <c r="AL45" s="94">
        <v>4</v>
      </c>
      <c r="AM45" s="94">
        <v>5</v>
      </c>
      <c r="AN45" s="94">
        <v>5</v>
      </c>
      <c r="AO45" s="94">
        <v>5</v>
      </c>
      <c r="AP45" s="94">
        <v>5</v>
      </c>
      <c r="AQ45" s="94">
        <v>5</v>
      </c>
      <c r="AR45" s="94">
        <v>5</v>
      </c>
      <c r="AS45" s="94">
        <v>5</v>
      </c>
      <c r="AT45" s="94">
        <v>5</v>
      </c>
      <c r="AU45" s="94">
        <v>5</v>
      </c>
      <c r="AV45" s="94">
        <v>5</v>
      </c>
      <c r="AW45" s="94">
        <v>5</v>
      </c>
      <c r="AX45" s="94">
        <v>5</v>
      </c>
      <c r="AY45" s="94">
        <v>5</v>
      </c>
      <c r="AZ45" s="94">
        <v>5</v>
      </c>
      <c r="BA45" s="94">
        <v>5</v>
      </c>
      <c r="BB45" s="94">
        <v>5</v>
      </c>
      <c r="BC45" s="94">
        <v>5</v>
      </c>
      <c r="BD45" s="94">
        <v>5</v>
      </c>
      <c r="BE45" s="94">
        <v>5</v>
      </c>
      <c r="BF45" s="94">
        <v>5</v>
      </c>
      <c r="BG45" s="94">
        <v>5</v>
      </c>
      <c r="BH45" s="94">
        <v>5</v>
      </c>
      <c r="BI45" s="94">
        <v>5</v>
      </c>
      <c r="BJ45" s="94">
        <v>5</v>
      </c>
      <c r="BK45" s="94">
        <v>5</v>
      </c>
      <c r="BL45" s="94">
        <v>5</v>
      </c>
      <c r="BM45" s="94">
        <v>5</v>
      </c>
    </row>
    <row r="46" spans="1:65" s="104" customFormat="1" x14ac:dyDescent="0.25">
      <c r="B46" s="105"/>
      <c r="C46" s="105"/>
      <c r="D46" s="106"/>
      <c r="E46" s="115"/>
      <c r="F46" s="166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143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89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</row>
    <row r="47" spans="1:65" s="162" customFormat="1" ht="15.75" x14ac:dyDescent="0.25">
      <c r="A47" s="160" t="s">
        <v>279</v>
      </c>
      <c r="B47" s="161"/>
      <c r="C47" s="161"/>
      <c r="E47" s="167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</row>
    <row r="48" spans="1:65" ht="15.75" x14ac:dyDescent="0.25">
      <c r="A48" s="96" t="s">
        <v>280</v>
      </c>
      <c r="B48" s="103">
        <v>1</v>
      </c>
      <c r="C48" s="103"/>
      <c r="E48" s="116">
        <v>12000</v>
      </c>
      <c r="F48" s="84"/>
      <c r="G48" s="84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1">
        <v>1</v>
      </c>
      <c r="AB48" s="81">
        <v>1</v>
      </c>
      <c r="AC48" s="81">
        <v>1</v>
      </c>
      <c r="AD48" s="81">
        <v>1</v>
      </c>
      <c r="AE48" s="81">
        <v>1</v>
      </c>
      <c r="AF48" s="81">
        <v>1</v>
      </c>
      <c r="AG48" s="81">
        <v>1</v>
      </c>
      <c r="AH48" s="81">
        <v>1</v>
      </c>
      <c r="AI48" s="81">
        <v>1</v>
      </c>
      <c r="AJ48" s="81">
        <v>1</v>
      </c>
      <c r="AK48" s="81">
        <v>1</v>
      </c>
      <c r="AL48" s="81">
        <v>1</v>
      </c>
      <c r="AM48" s="81">
        <v>1</v>
      </c>
      <c r="AN48" s="81">
        <v>1</v>
      </c>
      <c r="AO48" s="81">
        <v>1</v>
      </c>
      <c r="AP48" s="81">
        <v>1</v>
      </c>
      <c r="AQ48" s="81">
        <v>1</v>
      </c>
      <c r="AR48" s="81">
        <v>1</v>
      </c>
      <c r="AS48" s="81">
        <v>1</v>
      </c>
      <c r="AT48" s="81">
        <v>1</v>
      </c>
      <c r="AU48" s="81">
        <v>1</v>
      </c>
      <c r="AV48" s="81">
        <v>1</v>
      </c>
      <c r="AW48" s="81">
        <v>1</v>
      </c>
      <c r="AX48" s="81">
        <v>1</v>
      </c>
      <c r="AY48" s="81">
        <v>1</v>
      </c>
      <c r="AZ48" s="81">
        <v>1</v>
      </c>
      <c r="BA48" s="81">
        <v>1</v>
      </c>
      <c r="BB48" s="81">
        <v>1</v>
      </c>
      <c r="BC48" s="81">
        <v>1</v>
      </c>
      <c r="BD48" s="81">
        <v>1</v>
      </c>
      <c r="BE48" s="81">
        <v>1</v>
      </c>
      <c r="BF48" s="81">
        <v>1</v>
      </c>
      <c r="BG48" s="81">
        <v>1</v>
      </c>
      <c r="BH48" s="81">
        <v>1</v>
      </c>
      <c r="BI48" s="81">
        <v>1</v>
      </c>
      <c r="BJ48" s="81">
        <v>1</v>
      </c>
      <c r="BK48" s="81">
        <v>1</v>
      </c>
      <c r="BL48" s="81">
        <v>1</v>
      </c>
      <c r="BM48" s="81">
        <v>1</v>
      </c>
    </row>
    <row r="49" spans="1:65" ht="15.75" x14ac:dyDescent="0.25">
      <c r="A49" s="96" t="s">
        <v>266</v>
      </c>
      <c r="B49" s="103">
        <v>1</v>
      </c>
      <c r="C49" s="103"/>
      <c r="E49" s="116">
        <v>8000</v>
      </c>
      <c r="F49" s="84"/>
      <c r="G49" s="84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1">
        <v>1</v>
      </c>
      <c r="AD49" s="81">
        <v>1</v>
      </c>
      <c r="AE49" s="81">
        <v>1</v>
      </c>
      <c r="AF49" s="81">
        <v>1</v>
      </c>
      <c r="AG49" s="81">
        <v>1</v>
      </c>
      <c r="AH49" s="81">
        <v>1</v>
      </c>
      <c r="AI49" s="81">
        <v>1</v>
      </c>
      <c r="AJ49" s="81">
        <v>1</v>
      </c>
      <c r="AK49" s="81">
        <v>1</v>
      </c>
      <c r="AL49" s="81">
        <v>1</v>
      </c>
      <c r="AM49" s="81">
        <v>1</v>
      </c>
      <c r="AN49" s="81">
        <v>1</v>
      </c>
      <c r="AO49" s="81">
        <v>1</v>
      </c>
      <c r="AP49" s="81">
        <v>1</v>
      </c>
      <c r="AQ49" s="81">
        <v>1</v>
      </c>
      <c r="AR49" s="81">
        <v>1</v>
      </c>
      <c r="AS49" s="81">
        <v>1</v>
      </c>
      <c r="AT49" s="81">
        <v>1</v>
      </c>
      <c r="AU49" s="81">
        <v>1</v>
      </c>
      <c r="AV49" s="81">
        <v>1</v>
      </c>
      <c r="AW49" s="81">
        <v>1</v>
      </c>
      <c r="AX49" s="81">
        <v>1</v>
      </c>
      <c r="AY49" s="81">
        <v>1</v>
      </c>
      <c r="AZ49" s="81">
        <v>1</v>
      </c>
      <c r="BA49" s="81">
        <v>1</v>
      </c>
      <c r="BB49" s="81">
        <v>1</v>
      </c>
      <c r="BC49" s="81">
        <v>1</v>
      </c>
      <c r="BD49" s="81">
        <v>1</v>
      </c>
      <c r="BE49" s="81">
        <v>1</v>
      </c>
      <c r="BF49" s="81">
        <v>1</v>
      </c>
      <c r="BG49" s="81">
        <v>1</v>
      </c>
      <c r="BH49" s="81">
        <v>1</v>
      </c>
      <c r="BI49" s="81">
        <v>1</v>
      </c>
      <c r="BJ49" s="81">
        <v>1</v>
      </c>
      <c r="BK49" s="81">
        <v>1</v>
      </c>
      <c r="BL49" s="81">
        <v>1</v>
      </c>
      <c r="BM49" s="81">
        <v>1</v>
      </c>
    </row>
    <row r="50" spans="1:65" ht="15.75" x14ac:dyDescent="0.25">
      <c r="A50" s="96" t="s">
        <v>281</v>
      </c>
      <c r="B50" s="103">
        <v>1</v>
      </c>
      <c r="C50" s="103"/>
      <c r="E50" s="116">
        <v>10000</v>
      </c>
      <c r="F50" s="84"/>
      <c r="G50" s="84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1">
        <v>1</v>
      </c>
      <c r="AE50" s="81">
        <v>1</v>
      </c>
      <c r="AF50" s="81">
        <v>1</v>
      </c>
      <c r="AG50" s="81">
        <v>1</v>
      </c>
      <c r="AH50" s="81">
        <v>1</v>
      </c>
      <c r="AI50" s="81">
        <v>1</v>
      </c>
      <c r="AJ50" s="81">
        <v>1</v>
      </c>
      <c r="AK50" s="81">
        <v>1</v>
      </c>
      <c r="AL50" s="81">
        <v>1</v>
      </c>
      <c r="AM50" s="81">
        <v>1</v>
      </c>
      <c r="AN50" s="81">
        <v>1</v>
      </c>
      <c r="AO50" s="81">
        <v>1</v>
      </c>
      <c r="AP50" s="81">
        <v>1</v>
      </c>
      <c r="AQ50" s="81">
        <v>1</v>
      </c>
      <c r="AR50" s="81">
        <v>1</v>
      </c>
      <c r="AS50" s="81">
        <v>1</v>
      </c>
      <c r="AT50" s="81">
        <v>1</v>
      </c>
      <c r="AU50" s="81">
        <v>1</v>
      </c>
      <c r="AV50" s="81">
        <v>1</v>
      </c>
      <c r="AW50" s="81">
        <v>1</v>
      </c>
      <c r="AX50" s="81">
        <v>1</v>
      </c>
      <c r="AY50" s="81">
        <v>1</v>
      </c>
      <c r="AZ50" s="81">
        <v>1</v>
      </c>
      <c r="BA50" s="81">
        <v>1</v>
      </c>
      <c r="BB50" s="81">
        <v>1</v>
      </c>
      <c r="BC50" s="81">
        <v>1</v>
      </c>
      <c r="BD50" s="81">
        <v>1</v>
      </c>
      <c r="BE50" s="81">
        <v>1</v>
      </c>
      <c r="BF50" s="81">
        <v>1</v>
      </c>
      <c r="BG50" s="81">
        <v>1</v>
      </c>
      <c r="BH50" s="81">
        <v>1</v>
      </c>
      <c r="BI50" s="81">
        <v>1</v>
      </c>
      <c r="BJ50" s="81">
        <v>1</v>
      </c>
      <c r="BK50" s="81">
        <v>1</v>
      </c>
      <c r="BL50" s="81">
        <v>1</v>
      </c>
      <c r="BM50" s="81">
        <v>1</v>
      </c>
    </row>
    <row r="51" spans="1:65" ht="15.75" x14ac:dyDescent="0.25">
      <c r="A51" s="96" t="s">
        <v>272</v>
      </c>
      <c r="B51" s="103">
        <v>5</v>
      </c>
      <c r="C51" s="103"/>
      <c r="E51" s="116">
        <v>6000</v>
      </c>
      <c r="F51" s="84"/>
      <c r="G51" s="84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1">
        <v>1</v>
      </c>
      <c r="AE51" s="81">
        <v>1</v>
      </c>
      <c r="AF51" s="81">
        <v>2</v>
      </c>
      <c r="AG51" s="81">
        <v>3</v>
      </c>
      <c r="AH51" s="81">
        <v>3</v>
      </c>
      <c r="AI51" s="81">
        <v>3</v>
      </c>
      <c r="AJ51" s="81">
        <v>3</v>
      </c>
      <c r="AK51" s="81">
        <v>3</v>
      </c>
      <c r="AL51" s="81">
        <v>4</v>
      </c>
      <c r="AM51" s="81">
        <v>4</v>
      </c>
      <c r="AN51" s="81">
        <v>4</v>
      </c>
      <c r="AO51" s="81">
        <v>4</v>
      </c>
      <c r="AP51" s="81">
        <v>5</v>
      </c>
      <c r="AQ51" s="81">
        <v>5</v>
      </c>
      <c r="AR51" s="81">
        <v>5</v>
      </c>
      <c r="AS51" s="81">
        <v>5</v>
      </c>
      <c r="AT51" s="81">
        <v>5</v>
      </c>
      <c r="AU51" s="81">
        <v>5</v>
      </c>
      <c r="AV51" s="81">
        <v>5</v>
      </c>
      <c r="AW51" s="81">
        <v>5</v>
      </c>
      <c r="AX51" s="81">
        <v>5</v>
      </c>
      <c r="AY51" s="81">
        <v>5</v>
      </c>
      <c r="AZ51" s="81">
        <v>5</v>
      </c>
      <c r="BA51" s="81">
        <v>5</v>
      </c>
      <c r="BB51" s="81">
        <v>5</v>
      </c>
      <c r="BC51" s="81">
        <v>5</v>
      </c>
      <c r="BD51" s="81">
        <v>5</v>
      </c>
      <c r="BE51" s="81">
        <v>5</v>
      </c>
      <c r="BF51" s="81">
        <v>5</v>
      </c>
      <c r="BG51" s="81">
        <v>5</v>
      </c>
      <c r="BH51" s="81">
        <v>5</v>
      </c>
      <c r="BI51" s="81">
        <v>5</v>
      </c>
      <c r="BJ51" s="81">
        <v>5</v>
      </c>
      <c r="BK51" s="81">
        <v>5</v>
      </c>
      <c r="BL51" s="81">
        <v>5</v>
      </c>
      <c r="BM51" s="81">
        <v>5</v>
      </c>
    </row>
    <row r="52" spans="1:65" ht="15.75" x14ac:dyDescent="0.25">
      <c r="A52" s="96" t="s">
        <v>282</v>
      </c>
      <c r="B52" s="103">
        <v>3</v>
      </c>
      <c r="C52" s="103"/>
      <c r="E52" s="116">
        <v>3000</v>
      </c>
      <c r="F52" s="84"/>
      <c r="G52" s="84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1">
        <v>1</v>
      </c>
      <c r="AB52" s="81">
        <v>1</v>
      </c>
      <c r="AC52" s="81">
        <v>1</v>
      </c>
      <c r="AD52" s="81">
        <v>1</v>
      </c>
      <c r="AE52" s="81">
        <v>2</v>
      </c>
      <c r="AF52" s="81">
        <v>2</v>
      </c>
      <c r="AG52" s="81">
        <v>2</v>
      </c>
      <c r="AH52" s="81">
        <v>2</v>
      </c>
      <c r="AI52" s="81">
        <v>2</v>
      </c>
      <c r="AJ52" s="81">
        <v>2</v>
      </c>
      <c r="AK52" s="81">
        <v>2</v>
      </c>
      <c r="AL52" s="81">
        <v>2</v>
      </c>
      <c r="AM52" s="81">
        <v>2</v>
      </c>
      <c r="AN52" s="81">
        <v>2</v>
      </c>
      <c r="AO52" s="81">
        <v>2</v>
      </c>
      <c r="AP52" s="81">
        <v>3</v>
      </c>
      <c r="AQ52" s="81">
        <v>3</v>
      </c>
      <c r="AR52" s="81">
        <v>3</v>
      </c>
      <c r="AS52" s="81">
        <v>3</v>
      </c>
      <c r="AT52" s="81">
        <v>3</v>
      </c>
      <c r="AU52" s="81">
        <v>3</v>
      </c>
      <c r="AV52" s="81">
        <v>3</v>
      </c>
      <c r="AW52" s="81">
        <v>3</v>
      </c>
      <c r="AX52" s="81">
        <v>3</v>
      </c>
      <c r="AY52" s="81">
        <v>3</v>
      </c>
      <c r="AZ52" s="81">
        <v>3</v>
      </c>
      <c r="BA52" s="81">
        <v>3</v>
      </c>
      <c r="BB52" s="81">
        <v>3</v>
      </c>
      <c r="BC52" s="81">
        <v>3</v>
      </c>
      <c r="BD52" s="81">
        <v>3</v>
      </c>
      <c r="BE52" s="81">
        <v>3</v>
      </c>
      <c r="BF52" s="81">
        <v>3</v>
      </c>
      <c r="BG52" s="81">
        <v>3</v>
      </c>
      <c r="BH52" s="81">
        <v>3</v>
      </c>
      <c r="BI52" s="81">
        <v>3</v>
      </c>
      <c r="BJ52" s="81">
        <v>3</v>
      </c>
      <c r="BK52" s="81">
        <v>3</v>
      </c>
      <c r="BL52" s="81">
        <v>3</v>
      </c>
      <c r="BM52" s="81">
        <v>3</v>
      </c>
    </row>
    <row r="53" spans="1:65" x14ac:dyDescent="0.25">
      <c r="A53" s="102" t="s">
        <v>133</v>
      </c>
      <c r="B53" s="234"/>
      <c r="C53" s="108">
        <f>SUM(C8:C45)</f>
        <v>17</v>
      </c>
      <c r="D53" s="109"/>
      <c r="E53" s="117"/>
    </row>
    <row r="54" spans="1:65" x14ac:dyDescent="0.25">
      <c r="A54" s="102" t="s">
        <v>20</v>
      </c>
      <c r="B54" s="235"/>
      <c r="C54" s="234"/>
      <c r="D54" s="108">
        <f>SUM(D8:D53)</f>
        <v>11</v>
      </c>
      <c r="E54" s="118"/>
      <c r="F54" s="108">
        <f>F16</f>
        <v>0</v>
      </c>
      <c r="G54" s="108">
        <f>G16</f>
        <v>0</v>
      </c>
      <c r="H54" s="108">
        <f>H16</f>
        <v>4</v>
      </c>
      <c r="I54" s="108">
        <f>I16+I19</f>
        <v>6</v>
      </c>
      <c r="J54" s="108">
        <f>J16+J19+J24</f>
        <v>9</v>
      </c>
      <c r="K54" s="108">
        <f>K16+K19+K24</f>
        <v>5</v>
      </c>
      <c r="L54" s="108">
        <f>L16+L19+L24</f>
        <v>4</v>
      </c>
      <c r="M54" s="108">
        <f>M16+M19+M24</f>
        <v>0</v>
      </c>
      <c r="N54" s="108"/>
      <c r="O54" s="108">
        <f t="shared" ref="O54:AF54" si="29">O16+O19+O24</f>
        <v>0</v>
      </c>
      <c r="P54" s="108">
        <f t="shared" si="29"/>
        <v>4</v>
      </c>
      <c r="Q54" s="108">
        <f t="shared" si="29"/>
        <v>5</v>
      </c>
      <c r="R54" s="108">
        <f t="shared" si="29"/>
        <v>7</v>
      </c>
      <c r="S54" s="108">
        <f t="shared" si="29"/>
        <v>4</v>
      </c>
      <c r="T54" s="108">
        <f t="shared" si="29"/>
        <v>4</v>
      </c>
      <c r="U54" s="108">
        <f t="shared" si="29"/>
        <v>0</v>
      </c>
      <c r="V54" s="108">
        <f t="shared" si="29"/>
        <v>0</v>
      </c>
      <c r="W54" s="108">
        <f t="shared" si="29"/>
        <v>0</v>
      </c>
      <c r="X54" s="108">
        <f t="shared" si="29"/>
        <v>0</v>
      </c>
      <c r="Y54" s="108">
        <f t="shared" si="29"/>
        <v>0</v>
      </c>
      <c r="Z54" s="108">
        <f t="shared" si="29"/>
        <v>0</v>
      </c>
      <c r="AA54" s="108">
        <f t="shared" si="29"/>
        <v>0</v>
      </c>
      <c r="AB54" s="108">
        <f t="shared" si="29"/>
        <v>0</v>
      </c>
      <c r="AC54" s="108">
        <f t="shared" si="29"/>
        <v>0</v>
      </c>
      <c r="AD54" s="108">
        <f t="shared" si="29"/>
        <v>0</v>
      </c>
      <c r="AE54" s="108">
        <f t="shared" si="29"/>
        <v>4</v>
      </c>
      <c r="AF54" s="108">
        <f t="shared" si="29"/>
        <v>4</v>
      </c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</row>
    <row r="55" spans="1:65" x14ac:dyDescent="0.25">
      <c r="A55" s="102" t="s">
        <v>26</v>
      </c>
      <c r="B55" s="108">
        <f>SUM(B14:B33)</f>
        <v>63</v>
      </c>
      <c r="C55" s="235"/>
      <c r="D55" s="109"/>
      <c r="E55" s="119"/>
      <c r="F55" s="110">
        <f t="shared" ref="F55:M55" si="30">SUM(F14:F45)</f>
        <v>6</v>
      </c>
      <c r="G55" s="110">
        <f t="shared" si="30"/>
        <v>9</v>
      </c>
      <c r="H55" s="110">
        <f t="shared" si="30"/>
        <v>21</v>
      </c>
      <c r="I55" s="110">
        <f t="shared" si="30"/>
        <v>23</v>
      </c>
      <c r="J55" s="110">
        <f t="shared" si="30"/>
        <v>26</v>
      </c>
      <c r="K55" s="110">
        <f t="shared" si="30"/>
        <v>22</v>
      </c>
      <c r="L55" s="110">
        <f t="shared" si="30"/>
        <v>20</v>
      </c>
      <c r="M55" s="110">
        <f t="shared" si="30"/>
        <v>16</v>
      </c>
      <c r="N55" s="110"/>
      <c r="O55" s="110">
        <f t="shared" ref="O55:AT55" si="31">SUM(O14:O45)</f>
        <v>21</v>
      </c>
      <c r="P55" s="110">
        <f t="shared" si="31"/>
        <v>25</v>
      </c>
      <c r="Q55" s="110">
        <f t="shared" si="31"/>
        <v>26</v>
      </c>
      <c r="R55" s="110">
        <f t="shared" si="31"/>
        <v>28</v>
      </c>
      <c r="S55" s="110">
        <f t="shared" si="31"/>
        <v>24</v>
      </c>
      <c r="T55" s="110">
        <f t="shared" si="31"/>
        <v>24</v>
      </c>
      <c r="U55" s="110">
        <f t="shared" si="31"/>
        <v>21</v>
      </c>
      <c r="V55" s="110">
        <f t="shared" si="31"/>
        <v>24</v>
      </c>
      <c r="W55" s="110">
        <f t="shared" si="31"/>
        <v>26</v>
      </c>
      <c r="X55" s="110">
        <f t="shared" si="31"/>
        <v>26</v>
      </c>
      <c r="Y55" s="110">
        <f t="shared" si="31"/>
        <v>28</v>
      </c>
      <c r="Z55" s="110">
        <f t="shared" si="31"/>
        <v>33</v>
      </c>
      <c r="AA55" s="110">
        <f t="shared" si="31"/>
        <v>35</v>
      </c>
      <c r="AB55" s="110">
        <f t="shared" si="31"/>
        <v>38</v>
      </c>
      <c r="AC55" s="110">
        <f t="shared" si="31"/>
        <v>44</v>
      </c>
      <c r="AD55" s="110">
        <f t="shared" si="31"/>
        <v>51</v>
      </c>
      <c r="AE55" s="110">
        <f t="shared" si="31"/>
        <v>60</v>
      </c>
      <c r="AF55" s="110">
        <f t="shared" si="31"/>
        <v>62</v>
      </c>
      <c r="AG55" s="110">
        <f t="shared" si="31"/>
        <v>65</v>
      </c>
      <c r="AH55" s="110">
        <f t="shared" si="31"/>
        <v>68</v>
      </c>
      <c r="AI55" s="110">
        <f t="shared" si="31"/>
        <v>87</v>
      </c>
      <c r="AJ55" s="110">
        <f t="shared" si="31"/>
        <v>89</v>
      </c>
      <c r="AK55" s="110">
        <f t="shared" si="31"/>
        <v>94</v>
      </c>
      <c r="AL55" s="110">
        <f t="shared" si="31"/>
        <v>105</v>
      </c>
      <c r="AM55" s="110">
        <f t="shared" si="31"/>
        <v>96</v>
      </c>
      <c r="AN55" s="110">
        <f t="shared" si="31"/>
        <v>98</v>
      </c>
      <c r="AO55" s="110">
        <f t="shared" si="31"/>
        <v>100</v>
      </c>
      <c r="AP55" s="110">
        <f t="shared" si="31"/>
        <v>102</v>
      </c>
      <c r="AQ55" s="110">
        <f t="shared" si="31"/>
        <v>105</v>
      </c>
      <c r="AR55" s="110">
        <f t="shared" si="31"/>
        <v>108</v>
      </c>
      <c r="AS55" s="110">
        <f t="shared" si="31"/>
        <v>109</v>
      </c>
      <c r="AT55" s="110">
        <f t="shared" si="31"/>
        <v>110</v>
      </c>
      <c r="AU55" s="110">
        <f t="shared" ref="AU55:BM55" si="32">SUM(AU14:AU45)</f>
        <v>112</v>
      </c>
      <c r="AV55" s="110">
        <f t="shared" si="32"/>
        <v>112</v>
      </c>
      <c r="AW55" s="110">
        <f t="shared" si="32"/>
        <v>112</v>
      </c>
      <c r="AX55" s="110">
        <f t="shared" si="32"/>
        <v>113</v>
      </c>
      <c r="AY55" s="110">
        <f t="shared" si="32"/>
        <v>113</v>
      </c>
      <c r="AZ55" s="110">
        <f t="shared" si="32"/>
        <v>113</v>
      </c>
      <c r="BA55" s="110">
        <f t="shared" si="32"/>
        <v>114</v>
      </c>
      <c r="BB55" s="110">
        <f t="shared" si="32"/>
        <v>114</v>
      </c>
      <c r="BC55" s="110">
        <f t="shared" si="32"/>
        <v>114</v>
      </c>
      <c r="BD55" s="110">
        <f t="shared" si="32"/>
        <v>115</v>
      </c>
      <c r="BE55" s="110">
        <f t="shared" si="32"/>
        <v>115</v>
      </c>
      <c r="BF55" s="110">
        <f t="shared" si="32"/>
        <v>115</v>
      </c>
      <c r="BG55" s="110">
        <f t="shared" si="32"/>
        <v>116</v>
      </c>
      <c r="BH55" s="110">
        <f t="shared" si="32"/>
        <v>116</v>
      </c>
      <c r="BI55" s="110">
        <f t="shared" si="32"/>
        <v>116</v>
      </c>
      <c r="BJ55" s="110">
        <f t="shared" si="32"/>
        <v>117</v>
      </c>
      <c r="BK55" s="110">
        <f t="shared" si="32"/>
        <v>117</v>
      </c>
      <c r="BL55" s="110">
        <f t="shared" si="32"/>
        <v>117</v>
      </c>
      <c r="BM55" s="110">
        <f t="shared" si="32"/>
        <v>117</v>
      </c>
    </row>
    <row r="56" spans="1:65" x14ac:dyDescent="0.25">
      <c r="A56" s="95" t="s">
        <v>27</v>
      </c>
      <c r="F56" s="95">
        <f>SUM(F8:F12)</f>
        <v>4</v>
      </c>
      <c r="G56" s="95">
        <f t="shared" ref="G56:M56" si="33">SUM(G8:G10)</f>
        <v>2</v>
      </c>
      <c r="H56" s="95">
        <f t="shared" si="33"/>
        <v>2</v>
      </c>
      <c r="I56" s="95">
        <f t="shared" si="33"/>
        <v>2</v>
      </c>
      <c r="J56" s="95">
        <f t="shared" si="33"/>
        <v>3</v>
      </c>
      <c r="K56" s="95">
        <f t="shared" si="33"/>
        <v>3</v>
      </c>
      <c r="L56" s="95">
        <f t="shared" si="33"/>
        <v>3</v>
      </c>
      <c r="M56" s="95">
        <f t="shared" si="33"/>
        <v>3</v>
      </c>
      <c r="O56" s="95">
        <f t="shared" ref="O56:AT56" si="34">SUM(O8:O10)</f>
        <v>3</v>
      </c>
      <c r="P56" s="95">
        <f t="shared" si="34"/>
        <v>3</v>
      </c>
      <c r="Q56" s="95">
        <f t="shared" si="34"/>
        <v>3</v>
      </c>
      <c r="R56" s="95">
        <f t="shared" si="34"/>
        <v>3</v>
      </c>
      <c r="S56" s="95">
        <f t="shared" si="34"/>
        <v>3</v>
      </c>
      <c r="T56" s="95">
        <f t="shared" si="34"/>
        <v>3</v>
      </c>
      <c r="U56" s="95">
        <f t="shared" si="34"/>
        <v>3</v>
      </c>
      <c r="V56" s="95">
        <f t="shared" si="34"/>
        <v>3</v>
      </c>
      <c r="W56" s="95">
        <f t="shared" si="34"/>
        <v>3</v>
      </c>
      <c r="X56" s="95">
        <f t="shared" si="34"/>
        <v>3</v>
      </c>
      <c r="Y56" s="95">
        <f t="shared" si="34"/>
        <v>3</v>
      </c>
      <c r="Z56" s="95">
        <f t="shared" si="34"/>
        <v>3</v>
      </c>
      <c r="AA56" s="95">
        <f t="shared" si="34"/>
        <v>3</v>
      </c>
      <c r="AB56" s="95">
        <f t="shared" si="34"/>
        <v>3</v>
      </c>
      <c r="AC56" s="95">
        <f t="shared" si="34"/>
        <v>3</v>
      </c>
      <c r="AD56" s="95">
        <f t="shared" si="34"/>
        <v>3</v>
      </c>
      <c r="AE56" s="95">
        <f t="shared" si="34"/>
        <v>3</v>
      </c>
      <c r="AF56" s="95">
        <f t="shared" si="34"/>
        <v>3</v>
      </c>
      <c r="AG56" s="95">
        <f t="shared" si="34"/>
        <v>3</v>
      </c>
      <c r="AH56" s="95">
        <f t="shared" si="34"/>
        <v>3</v>
      </c>
      <c r="AI56" s="95">
        <f t="shared" si="34"/>
        <v>3</v>
      </c>
      <c r="AJ56" s="95">
        <f t="shared" si="34"/>
        <v>3</v>
      </c>
      <c r="AK56" s="95">
        <f t="shared" si="34"/>
        <v>3</v>
      </c>
      <c r="AL56" s="95">
        <f t="shared" si="34"/>
        <v>3</v>
      </c>
      <c r="AM56" s="95">
        <f t="shared" si="34"/>
        <v>3</v>
      </c>
      <c r="AN56" s="95">
        <f t="shared" si="34"/>
        <v>3</v>
      </c>
      <c r="AO56" s="95">
        <f t="shared" si="34"/>
        <v>3</v>
      </c>
      <c r="AP56" s="95">
        <f t="shared" si="34"/>
        <v>3</v>
      </c>
      <c r="AQ56" s="95">
        <f t="shared" si="34"/>
        <v>3</v>
      </c>
      <c r="AR56" s="95">
        <f t="shared" si="34"/>
        <v>3</v>
      </c>
      <c r="AS56" s="95">
        <f t="shared" si="34"/>
        <v>3</v>
      </c>
      <c r="AT56" s="95">
        <f t="shared" si="34"/>
        <v>3</v>
      </c>
      <c r="AU56" s="95">
        <f t="shared" ref="AU56:BM56" si="35">SUM(AU8:AU10)</f>
        <v>3</v>
      </c>
      <c r="AV56" s="95">
        <f t="shared" si="35"/>
        <v>3</v>
      </c>
      <c r="AW56" s="95">
        <f t="shared" si="35"/>
        <v>3</v>
      </c>
      <c r="AX56" s="95">
        <f t="shared" si="35"/>
        <v>3</v>
      </c>
      <c r="AY56" s="95">
        <f t="shared" si="35"/>
        <v>3</v>
      </c>
      <c r="AZ56" s="95">
        <f t="shared" si="35"/>
        <v>3</v>
      </c>
      <c r="BA56" s="95">
        <f t="shared" si="35"/>
        <v>3</v>
      </c>
      <c r="BB56" s="95">
        <f t="shared" si="35"/>
        <v>3</v>
      </c>
      <c r="BC56" s="95">
        <f t="shared" si="35"/>
        <v>3</v>
      </c>
      <c r="BD56" s="95">
        <f t="shared" si="35"/>
        <v>3</v>
      </c>
      <c r="BE56" s="95">
        <f t="shared" si="35"/>
        <v>3</v>
      </c>
      <c r="BF56" s="95">
        <f t="shared" si="35"/>
        <v>3</v>
      </c>
      <c r="BG56" s="95">
        <f t="shared" si="35"/>
        <v>3</v>
      </c>
      <c r="BH56" s="95">
        <f t="shared" si="35"/>
        <v>3</v>
      </c>
      <c r="BI56" s="95">
        <f t="shared" si="35"/>
        <v>3</v>
      </c>
      <c r="BJ56" s="95">
        <f t="shared" si="35"/>
        <v>3</v>
      </c>
      <c r="BK56" s="95">
        <f t="shared" si="35"/>
        <v>3</v>
      </c>
      <c r="BL56" s="95">
        <f t="shared" si="35"/>
        <v>3</v>
      </c>
      <c r="BM56" s="95">
        <f t="shared" si="35"/>
        <v>3</v>
      </c>
    </row>
    <row r="57" spans="1:65" ht="15.75" x14ac:dyDescent="0.25">
      <c r="A57" s="96" t="s">
        <v>227</v>
      </c>
      <c r="F57" s="95">
        <f>SUMPRODUCT($E15:$E33,F15:F33)</f>
        <v>46000</v>
      </c>
      <c r="G57" s="95">
        <f t="shared" ref="G57:BM57" si="36">SUMPRODUCT($E15:$E33,G15:G33)</f>
        <v>61000</v>
      </c>
      <c r="H57" s="95">
        <f t="shared" si="36"/>
        <v>111000</v>
      </c>
      <c r="I57" s="95">
        <f t="shared" si="36"/>
        <v>117000</v>
      </c>
      <c r="J57" s="95">
        <f t="shared" si="36"/>
        <v>128000</v>
      </c>
      <c r="K57" s="95">
        <f t="shared" si="36"/>
        <v>108000</v>
      </c>
      <c r="L57" s="95">
        <f t="shared" si="36"/>
        <v>94000</v>
      </c>
      <c r="M57" s="95">
        <f t="shared" si="36"/>
        <v>82000</v>
      </c>
      <c r="N57" s="95">
        <f t="shared" si="36"/>
        <v>82000</v>
      </c>
      <c r="O57" s="95">
        <f t="shared" si="36"/>
        <v>93000</v>
      </c>
      <c r="P57" s="95">
        <f t="shared" si="36"/>
        <v>113000</v>
      </c>
      <c r="Q57" s="95">
        <f t="shared" si="36"/>
        <v>118000</v>
      </c>
      <c r="R57" s="95">
        <f t="shared" si="36"/>
        <v>124000</v>
      </c>
      <c r="S57" s="95">
        <f t="shared" si="36"/>
        <v>100000</v>
      </c>
      <c r="T57" s="95">
        <f t="shared" si="36"/>
        <v>100000</v>
      </c>
      <c r="U57" s="95">
        <f t="shared" si="36"/>
        <v>101000</v>
      </c>
      <c r="V57" s="95">
        <f t="shared" si="36"/>
        <v>133000</v>
      </c>
      <c r="W57" s="95">
        <f t="shared" si="36"/>
        <v>155000</v>
      </c>
      <c r="X57" s="95">
        <f t="shared" si="36"/>
        <v>171000</v>
      </c>
      <c r="Y57" s="95">
        <f t="shared" si="36"/>
        <v>193000</v>
      </c>
      <c r="Z57" s="95">
        <f t="shared" si="36"/>
        <v>215000</v>
      </c>
      <c r="AA57" s="95">
        <f t="shared" si="36"/>
        <v>237000</v>
      </c>
      <c r="AB57" s="95">
        <f t="shared" si="36"/>
        <v>269000</v>
      </c>
      <c r="AC57" s="95">
        <f t="shared" si="36"/>
        <v>291000</v>
      </c>
      <c r="AD57" s="95">
        <f t="shared" si="36"/>
        <v>326000</v>
      </c>
      <c r="AE57" s="95">
        <f t="shared" si="36"/>
        <v>369000</v>
      </c>
      <c r="AF57" s="95">
        <f t="shared" si="36"/>
        <v>391000</v>
      </c>
      <c r="AG57" s="95">
        <f t="shared" si="36"/>
        <v>421000</v>
      </c>
      <c r="AH57" s="95">
        <f t="shared" si="36"/>
        <v>443000</v>
      </c>
      <c r="AI57" s="95">
        <f t="shared" si="36"/>
        <v>532000</v>
      </c>
      <c r="AJ57" s="95">
        <f t="shared" si="36"/>
        <v>554000</v>
      </c>
      <c r="AK57" s="95">
        <f t="shared" si="36"/>
        <v>589000</v>
      </c>
      <c r="AL57" s="95">
        <f t="shared" si="36"/>
        <v>677000</v>
      </c>
      <c r="AM57" s="95">
        <f t="shared" si="36"/>
        <v>630000</v>
      </c>
      <c r="AN57" s="95">
        <f t="shared" si="36"/>
        <v>643000</v>
      </c>
      <c r="AO57" s="95">
        <f t="shared" si="36"/>
        <v>643000</v>
      </c>
      <c r="AP57" s="95">
        <f t="shared" si="36"/>
        <v>643000</v>
      </c>
      <c r="AQ57" s="95">
        <f t="shared" si="36"/>
        <v>643000</v>
      </c>
      <c r="AR57" s="95">
        <f t="shared" si="36"/>
        <v>643000</v>
      </c>
      <c r="AS57" s="95">
        <f t="shared" si="36"/>
        <v>643000</v>
      </c>
      <c r="AT57" s="95">
        <f t="shared" si="36"/>
        <v>656000</v>
      </c>
      <c r="AU57" s="95">
        <f t="shared" si="36"/>
        <v>656000</v>
      </c>
      <c r="AV57" s="95">
        <f t="shared" si="36"/>
        <v>656000</v>
      </c>
      <c r="AW57" s="95">
        <f t="shared" si="36"/>
        <v>656000</v>
      </c>
      <c r="AX57" s="95">
        <f t="shared" si="36"/>
        <v>656000</v>
      </c>
      <c r="AY57" s="95">
        <f t="shared" si="36"/>
        <v>656000</v>
      </c>
      <c r="AZ57" s="95">
        <f t="shared" si="36"/>
        <v>656000</v>
      </c>
      <c r="BA57" s="95">
        <f t="shared" si="36"/>
        <v>656000</v>
      </c>
      <c r="BB57" s="95">
        <f t="shared" si="36"/>
        <v>656000</v>
      </c>
      <c r="BC57" s="95">
        <f t="shared" si="36"/>
        <v>656000</v>
      </c>
      <c r="BD57" s="95">
        <f t="shared" si="36"/>
        <v>656000</v>
      </c>
      <c r="BE57" s="95">
        <f t="shared" si="36"/>
        <v>656000</v>
      </c>
      <c r="BF57" s="95">
        <f t="shared" si="36"/>
        <v>656000</v>
      </c>
      <c r="BG57" s="95">
        <f t="shared" si="36"/>
        <v>656000</v>
      </c>
      <c r="BH57" s="95">
        <f t="shared" si="36"/>
        <v>656000</v>
      </c>
      <c r="BI57" s="95">
        <f t="shared" si="36"/>
        <v>656000</v>
      </c>
      <c r="BJ57" s="95">
        <f t="shared" si="36"/>
        <v>656000</v>
      </c>
      <c r="BK57" s="95">
        <f t="shared" si="36"/>
        <v>656000</v>
      </c>
      <c r="BL57" s="95">
        <f t="shared" si="36"/>
        <v>656000</v>
      </c>
      <c r="BM57" s="95">
        <f t="shared" si="36"/>
        <v>656000</v>
      </c>
    </row>
    <row r="58" spans="1:65" ht="15.75" x14ac:dyDescent="0.25">
      <c r="A58" s="96" t="s">
        <v>228</v>
      </c>
      <c r="F58" s="95">
        <f>SUMPRODUCT($E8:$E12,F8:F12)+SUMPRODUCT($E$45,F45)</f>
        <v>50000</v>
      </c>
      <c r="G58" s="95">
        <f t="shared" ref="G58:BM58" si="37">SUMPRODUCT($E8:$E12,G8:G12)+SUMPRODUCT($E$45,G45)</f>
        <v>50000</v>
      </c>
      <c r="H58" s="95">
        <f t="shared" si="37"/>
        <v>60000</v>
      </c>
      <c r="I58" s="95">
        <f t="shared" si="37"/>
        <v>60000</v>
      </c>
      <c r="J58" s="95">
        <f t="shared" si="37"/>
        <v>75000</v>
      </c>
      <c r="K58" s="95">
        <f t="shared" si="37"/>
        <v>75000</v>
      </c>
      <c r="L58" s="95">
        <f t="shared" si="37"/>
        <v>75000</v>
      </c>
      <c r="M58" s="95">
        <f t="shared" si="37"/>
        <v>75000</v>
      </c>
      <c r="N58" s="95">
        <f t="shared" si="37"/>
        <v>75000</v>
      </c>
      <c r="O58" s="95">
        <f t="shared" si="37"/>
        <v>75000</v>
      </c>
      <c r="P58" s="95">
        <f t="shared" si="37"/>
        <v>75000</v>
      </c>
      <c r="Q58" s="95">
        <f t="shared" si="37"/>
        <v>75000</v>
      </c>
      <c r="R58" s="95">
        <f t="shared" si="37"/>
        <v>70000</v>
      </c>
      <c r="S58" s="95">
        <f t="shared" si="37"/>
        <v>70000</v>
      </c>
      <c r="T58" s="95">
        <f t="shared" si="37"/>
        <v>70000</v>
      </c>
      <c r="U58" s="95">
        <f t="shared" si="37"/>
        <v>70000</v>
      </c>
      <c r="V58" s="95">
        <f t="shared" si="37"/>
        <v>70000</v>
      </c>
      <c r="W58" s="95">
        <f t="shared" si="37"/>
        <v>70000</v>
      </c>
      <c r="X58" s="95">
        <f t="shared" si="37"/>
        <v>70000</v>
      </c>
      <c r="Y58" s="95">
        <f t="shared" si="37"/>
        <v>70000</v>
      </c>
      <c r="Z58" s="95">
        <f t="shared" si="37"/>
        <v>70000</v>
      </c>
      <c r="AA58" s="95">
        <f t="shared" si="37"/>
        <v>70000</v>
      </c>
      <c r="AB58" s="95">
        <f t="shared" si="37"/>
        <v>70000</v>
      </c>
      <c r="AC58" s="95">
        <f t="shared" si="37"/>
        <v>70000</v>
      </c>
      <c r="AD58" s="95">
        <f t="shared" si="37"/>
        <v>70000</v>
      </c>
      <c r="AE58" s="95">
        <f t="shared" si="37"/>
        <v>85000</v>
      </c>
      <c r="AF58" s="95">
        <f t="shared" si="37"/>
        <v>85000</v>
      </c>
      <c r="AG58" s="95">
        <f t="shared" si="37"/>
        <v>90000</v>
      </c>
      <c r="AH58" s="95">
        <f t="shared" si="37"/>
        <v>90000</v>
      </c>
      <c r="AI58" s="95">
        <f t="shared" si="37"/>
        <v>105000</v>
      </c>
      <c r="AJ58" s="95">
        <f t="shared" si="37"/>
        <v>105000</v>
      </c>
      <c r="AK58" s="95">
        <f t="shared" si="37"/>
        <v>110000</v>
      </c>
      <c r="AL58" s="95">
        <f t="shared" si="37"/>
        <v>110000</v>
      </c>
      <c r="AM58" s="95">
        <f t="shared" si="37"/>
        <v>115000</v>
      </c>
      <c r="AN58" s="95">
        <f t="shared" si="37"/>
        <v>115000</v>
      </c>
      <c r="AO58" s="95">
        <f t="shared" si="37"/>
        <v>115000</v>
      </c>
      <c r="AP58" s="95">
        <f t="shared" si="37"/>
        <v>115000</v>
      </c>
      <c r="AQ58" s="95">
        <f t="shared" si="37"/>
        <v>115000</v>
      </c>
      <c r="AR58" s="95">
        <f t="shared" si="37"/>
        <v>115000</v>
      </c>
      <c r="AS58" s="95">
        <f t="shared" si="37"/>
        <v>115000</v>
      </c>
      <c r="AT58" s="95">
        <f t="shared" si="37"/>
        <v>115000</v>
      </c>
      <c r="AU58" s="95">
        <f t="shared" si="37"/>
        <v>115000</v>
      </c>
      <c r="AV58" s="95">
        <f t="shared" si="37"/>
        <v>115000</v>
      </c>
      <c r="AW58" s="95">
        <f t="shared" si="37"/>
        <v>115000</v>
      </c>
      <c r="AX58" s="95">
        <f t="shared" si="37"/>
        <v>115000</v>
      </c>
      <c r="AY58" s="95">
        <f t="shared" si="37"/>
        <v>115000</v>
      </c>
      <c r="AZ58" s="95">
        <f t="shared" si="37"/>
        <v>115000</v>
      </c>
      <c r="BA58" s="95">
        <f t="shared" si="37"/>
        <v>115000</v>
      </c>
      <c r="BB58" s="95">
        <f t="shared" si="37"/>
        <v>115000</v>
      </c>
      <c r="BC58" s="95">
        <f t="shared" si="37"/>
        <v>115000</v>
      </c>
      <c r="BD58" s="95">
        <f t="shared" si="37"/>
        <v>115000</v>
      </c>
      <c r="BE58" s="95">
        <f t="shared" si="37"/>
        <v>115000</v>
      </c>
      <c r="BF58" s="95">
        <f t="shared" si="37"/>
        <v>115000</v>
      </c>
      <c r="BG58" s="95">
        <f t="shared" si="37"/>
        <v>115000</v>
      </c>
      <c r="BH58" s="95">
        <f t="shared" si="37"/>
        <v>115000</v>
      </c>
      <c r="BI58" s="95">
        <f t="shared" si="37"/>
        <v>115000</v>
      </c>
      <c r="BJ58" s="95">
        <f t="shared" si="37"/>
        <v>115000</v>
      </c>
      <c r="BK58" s="95">
        <f t="shared" si="37"/>
        <v>115000</v>
      </c>
      <c r="BL58" s="95">
        <f t="shared" si="37"/>
        <v>115000</v>
      </c>
      <c r="BM58" s="95">
        <f t="shared" si="37"/>
        <v>115000</v>
      </c>
    </row>
    <row r="59" spans="1:65" ht="15.75" x14ac:dyDescent="0.25">
      <c r="A59" s="96" t="s">
        <v>267</v>
      </c>
      <c r="F59" s="95">
        <f>SUMPRODUCT($E$36:$E$42,F36:F42)</f>
        <v>0</v>
      </c>
      <c r="G59" s="95">
        <f t="shared" ref="G59:BM59" si="38">SUMPRODUCT($E$36:$E$42,G36:G42)</f>
        <v>0</v>
      </c>
      <c r="H59" s="95">
        <f t="shared" si="38"/>
        <v>0</v>
      </c>
      <c r="I59" s="95">
        <f t="shared" si="38"/>
        <v>0</v>
      </c>
      <c r="J59" s="95">
        <f t="shared" si="38"/>
        <v>0</v>
      </c>
      <c r="K59" s="95">
        <f t="shared" si="38"/>
        <v>0</v>
      </c>
      <c r="L59" s="95">
        <f t="shared" si="38"/>
        <v>0</v>
      </c>
      <c r="M59" s="95">
        <f t="shared" si="38"/>
        <v>0</v>
      </c>
      <c r="N59" s="95">
        <f t="shared" si="38"/>
        <v>0</v>
      </c>
      <c r="O59" s="95">
        <f t="shared" si="38"/>
        <v>0</v>
      </c>
      <c r="P59" s="95">
        <f t="shared" si="38"/>
        <v>0</v>
      </c>
      <c r="Q59" s="95">
        <f t="shared" si="38"/>
        <v>0</v>
      </c>
      <c r="R59" s="95">
        <f t="shared" si="38"/>
        <v>8000</v>
      </c>
      <c r="S59" s="95">
        <f t="shared" si="38"/>
        <v>8000</v>
      </c>
      <c r="T59" s="95">
        <f t="shared" si="38"/>
        <v>8000</v>
      </c>
      <c r="U59" s="95">
        <f t="shared" si="38"/>
        <v>8000</v>
      </c>
      <c r="V59" s="95">
        <f t="shared" si="38"/>
        <v>8000</v>
      </c>
      <c r="W59" s="95">
        <f t="shared" si="38"/>
        <v>8000</v>
      </c>
      <c r="X59" s="95">
        <f t="shared" si="38"/>
        <v>8000</v>
      </c>
      <c r="Y59" s="95">
        <f t="shared" si="38"/>
        <v>8000</v>
      </c>
      <c r="Z59" s="95">
        <f t="shared" si="38"/>
        <v>32000</v>
      </c>
      <c r="AA59" s="95">
        <f t="shared" si="38"/>
        <v>32000</v>
      </c>
      <c r="AB59" s="95">
        <f t="shared" si="38"/>
        <v>32000</v>
      </c>
      <c r="AC59" s="95">
        <f t="shared" si="38"/>
        <v>64000</v>
      </c>
      <c r="AD59" s="95">
        <f t="shared" si="38"/>
        <v>93000</v>
      </c>
      <c r="AE59" s="95">
        <f t="shared" si="38"/>
        <v>103000</v>
      </c>
      <c r="AF59" s="95">
        <f t="shared" si="38"/>
        <v>103000</v>
      </c>
      <c r="AG59" s="95">
        <f t="shared" si="38"/>
        <v>103000</v>
      </c>
      <c r="AH59" s="95">
        <f t="shared" si="38"/>
        <v>111000</v>
      </c>
      <c r="AI59" s="95">
        <f t="shared" si="38"/>
        <v>128000</v>
      </c>
      <c r="AJ59" s="95">
        <f t="shared" si="38"/>
        <v>128000</v>
      </c>
      <c r="AK59" s="95">
        <f t="shared" si="38"/>
        <v>134000</v>
      </c>
      <c r="AL59" s="95">
        <f t="shared" si="38"/>
        <v>157000</v>
      </c>
      <c r="AM59" s="95">
        <f t="shared" si="38"/>
        <v>174000</v>
      </c>
      <c r="AN59" s="95">
        <f t="shared" si="38"/>
        <v>184000</v>
      </c>
      <c r="AO59" s="95">
        <f t="shared" si="38"/>
        <v>204000</v>
      </c>
      <c r="AP59" s="95">
        <f t="shared" si="38"/>
        <v>224000</v>
      </c>
      <c r="AQ59" s="95">
        <f t="shared" si="38"/>
        <v>249000</v>
      </c>
      <c r="AR59" s="95">
        <f t="shared" si="38"/>
        <v>276000</v>
      </c>
      <c r="AS59" s="95">
        <f t="shared" si="38"/>
        <v>286000</v>
      </c>
      <c r="AT59" s="95">
        <f t="shared" si="38"/>
        <v>286000</v>
      </c>
      <c r="AU59" s="95">
        <f t="shared" si="38"/>
        <v>298000</v>
      </c>
      <c r="AV59" s="95">
        <f t="shared" si="38"/>
        <v>298000</v>
      </c>
      <c r="AW59" s="95">
        <f t="shared" si="38"/>
        <v>298000</v>
      </c>
      <c r="AX59" s="95">
        <f t="shared" si="38"/>
        <v>303000</v>
      </c>
      <c r="AY59" s="95">
        <f t="shared" si="38"/>
        <v>303000</v>
      </c>
      <c r="AZ59" s="95">
        <f t="shared" si="38"/>
        <v>303000</v>
      </c>
      <c r="BA59" s="95">
        <f t="shared" si="38"/>
        <v>308000</v>
      </c>
      <c r="BB59" s="95">
        <f t="shared" si="38"/>
        <v>308000</v>
      </c>
      <c r="BC59" s="95">
        <f t="shared" si="38"/>
        <v>308000</v>
      </c>
      <c r="BD59" s="95">
        <f t="shared" si="38"/>
        <v>313000</v>
      </c>
      <c r="BE59" s="95">
        <f t="shared" si="38"/>
        <v>313000</v>
      </c>
      <c r="BF59" s="95">
        <f t="shared" si="38"/>
        <v>313000</v>
      </c>
      <c r="BG59" s="95">
        <f t="shared" si="38"/>
        <v>318000</v>
      </c>
      <c r="BH59" s="95">
        <f t="shared" si="38"/>
        <v>318000</v>
      </c>
      <c r="BI59" s="95">
        <f t="shared" si="38"/>
        <v>318000</v>
      </c>
      <c r="BJ59" s="95">
        <f t="shared" si="38"/>
        <v>323000</v>
      </c>
      <c r="BK59" s="95">
        <f t="shared" si="38"/>
        <v>323000</v>
      </c>
      <c r="BL59" s="95">
        <f t="shared" si="38"/>
        <v>323000</v>
      </c>
      <c r="BM59" s="95">
        <f t="shared" si="38"/>
        <v>323000</v>
      </c>
    </row>
    <row r="60" spans="1:65" ht="15.75" x14ac:dyDescent="0.25">
      <c r="A60" s="96" t="s">
        <v>283</v>
      </c>
      <c r="F60" s="95">
        <f>SUMPRODUCT($E$48:$E$52,F48:F52)</f>
        <v>0</v>
      </c>
      <c r="G60" s="95">
        <f t="shared" ref="G60:BM60" si="39">SUMPRODUCT($E$48:$E$52,G48:G52)</f>
        <v>0</v>
      </c>
      <c r="H60" s="95">
        <f t="shared" si="39"/>
        <v>0</v>
      </c>
      <c r="I60" s="95">
        <f t="shared" si="39"/>
        <v>0</v>
      </c>
      <c r="J60" s="95">
        <f t="shared" si="39"/>
        <v>0</v>
      </c>
      <c r="K60" s="95">
        <f t="shared" si="39"/>
        <v>0</v>
      </c>
      <c r="L60" s="95">
        <f t="shared" si="39"/>
        <v>0</v>
      </c>
      <c r="M60" s="95">
        <f t="shared" si="39"/>
        <v>0</v>
      </c>
      <c r="N60" s="95">
        <f t="shared" si="39"/>
        <v>0</v>
      </c>
      <c r="O60" s="95">
        <f t="shared" si="39"/>
        <v>0</v>
      </c>
      <c r="P60" s="95">
        <f t="shared" si="39"/>
        <v>0</v>
      </c>
      <c r="Q60" s="95">
        <f t="shared" si="39"/>
        <v>0</v>
      </c>
      <c r="R60" s="95">
        <f t="shared" si="39"/>
        <v>0</v>
      </c>
      <c r="S60" s="95">
        <f t="shared" si="39"/>
        <v>0</v>
      </c>
      <c r="T60" s="95">
        <f t="shared" si="39"/>
        <v>0</v>
      </c>
      <c r="U60" s="95">
        <f t="shared" si="39"/>
        <v>0</v>
      </c>
      <c r="V60" s="95">
        <f t="shared" si="39"/>
        <v>0</v>
      </c>
      <c r="W60" s="95">
        <f t="shared" si="39"/>
        <v>0</v>
      </c>
      <c r="X60" s="95">
        <f t="shared" si="39"/>
        <v>0</v>
      </c>
      <c r="Y60" s="95">
        <f t="shared" si="39"/>
        <v>0</v>
      </c>
      <c r="Z60" s="95">
        <f t="shared" si="39"/>
        <v>0</v>
      </c>
      <c r="AA60" s="95">
        <f t="shared" si="39"/>
        <v>15000</v>
      </c>
      <c r="AB60" s="95">
        <f t="shared" si="39"/>
        <v>15000</v>
      </c>
      <c r="AC60" s="95">
        <f t="shared" si="39"/>
        <v>23000</v>
      </c>
      <c r="AD60" s="95">
        <f t="shared" si="39"/>
        <v>39000</v>
      </c>
      <c r="AE60" s="95">
        <f t="shared" si="39"/>
        <v>42000</v>
      </c>
      <c r="AF60" s="95">
        <f t="shared" si="39"/>
        <v>48000</v>
      </c>
      <c r="AG60" s="95">
        <f t="shared" si="39"/>
        <v>54000</v>
      </c>
      <c r="AH60" s="95">
        <f t="shared" si="39"/>
        <v>54000</v>
      </c>
      <c r="AI60" s="95">
        <f t="shared" si="39"/>
        <v>54000</v>
      </c>
      <c r="AJ60" s="95">
        <f t="shared" si="39"/>
        <v>54000</v>
      </c>
      <c r="AK60" s="95">
        <f t="shared" si="39"/>
        <v>54000</v>
      </c>
      <c r="AL60" s="95">
        <f t="shared" si="39"/>
        <v>60000</v>
      </c>
      <c r="AM60" s="95">
        <f t="shared" si="39"/>
        <v>60000</v>
      </c>
      <c r="AN60" s="95">
        <f t="shared" si="39"/>
        <v>60000</v>
      </c>
      <c r="AO60" s="95">
        <f t="shared" si="39"/>
        <v>60000</v>
      </c>
      <c r="AP60" s="95">
        <f t="shared" si="39"/>
        <v>69000</v>
      </c>
      <c r="AQ60" s="95">
        <f t="shared" si="39"/>
        <v>69000</v>
      </c>
      <c r="AR60" s="95">
        <f t="shared" si="39"/>
        <v>69000</v>
      </c>
      <c r="AS60" s="95">
        <f t="shared" si="39"/>
        <v>69000</v>
      </c>
      <c r="AT60" s="95">
        <f t="shared" si="39"/>
        <v>69000</v>
      </c>
      <c r="AU60" s="95">
        <f t="shared" si="39"/>
        <v>69000</v>
      </c>
      <c r="AV60" s="95">
        <f t="shared" si="39"/>
        <v>69000</v>
      </c>
      <c r="AW60" s="95">
        <f t="shared" si="39"/>
        <v>69000</v>
      </c>
      <c r="AX60" s="95">
        <f t="shared" si="39"/>
        <v>69000</v>
      </c>
      <c r="AY60" s="95">
        <f t="shared" si="39"/>
        <v>69000</v>
      </c>
      <c r="AZ60" s="95">
        <f t="shared" si="39"/>
        <v>69000</v>
      </c>
      <c r="BA60" s="95">
        <f t="shared" si="39"/>
        <v>69000</v>
      </c>
      <c r="BB60" s="95">
        <f t="shared" si="39"/>
        <v>69000</v>
      </c>
      <c r="BC60" s="95">
        <f t="shared" si="39"/>
        <v>69000</v>
      </c>
      <c r="BD60" s="95">
        <f t="shared" si="39"/>
        <v>69000</v>
      </c>
      <c r="BE60" s="95">
        <f t="shared" si="39"/>
        <v>69000</v>
      </c>
      <c r="BF60" s="95">
        <f t="shared" si="39"/>
        <v>69000</v>
      </c>
      <c r="BG60" s="95">
        <f t="shared" si="39"/>
        <v>69000</v>
      </c>
      <c r="BH60" s="95">
        <f t="shared" si="39"/>
        <v>69000</v>
      </c>
      <c r="BI60" s="95">
        <f t="shared" si="39"/>
        <v>69000</v>
      </c>
      <c r="BJ60" s="95">
        <f t="shared" si="39"/>
        <v>69000</v>
      </c>
      <c r="BK60" s="95">
        <f t="shared" si="39"/>
        <v>69000</v>
      </c>
      <c r="BL60" s="95">
        <f t="shared" si="39"/>
        <v>69000</v>
      </c>
      <c r="BM60" s="95">
        <f t="shared" si="39"/>
        <v>69000</v>
      </c>
    </row>
    <row r="62" spans="1:65" ht="15.75" x14ac:dyDescent="0.25">
      <c r="D62" s="111" t="s">
        <v>148</v>
      </c>
      <c r="E62" s="120"/>
      <c r="F62" s="111"/>
      <c r="G62" s="111"/>
      <c r="H62" s="111"/>
      <c r="I62" s="111"/>
      <c r="J62" s="111"/>
    </row>
    <row r="63" spans="1:65" x14ac:dyDescent="0.25">
      <c r="A63" s="95" t="s">
        <v>24</v>
      </c>
      <c r="D63" s="95">
        <f>SUM(F57:M57)</f>
        <v>747000</v>
      </c>
    </row>
    <row r="64" spans="1:65" x14ac:dyDescent="0.25">
      <c r="A64" s="95" t="s">
        <v>25</v>
      </c>
      <c r="D64" s="95">
        <f>SUM(F58:O58)</f>
        <v>670000</v>
      </c>
    </row>
    <row r="65" spans="1:14" ht="15.75" x14ac:dyDescent="0.25">
      <c r="F65" s="111"/>
      <c r="G65" s="111"/>
      <c r="H65" s="111"/>
      <c r="I65" s="111"/>
      <c r="J65" s="111"/>
    </row>
    <row r="66" spans="1:14" ht="15.75" x14ac:dyDescent="0.25">
      <c r="A66" s="112" t="s">
        <v>304</v>
      </c>
      <c r="B66" s="96"/>
      <c r="C66" s="97"/>
      <c r="E66" s="111" t="s">
        <v>19</v>
      </c>
      <c r="F66" s="111"/>
      <c r="G66" s="111" t="s">
        <v>18</v>
      </c>
      <c r="H66" s="111"/>
      <c r="I66" s="111" t="s">
        <v>17</v>
      </c>
      <c r="J66" s="111"/>
      <c r="K66" s="111" t="s">
        <v>23</v>
      </c>
      <c r="L66" s="111"/>
      <c r="M66" s="111" t="s">
        <v>51</v>
      </c>
      <c r="N66" s="96"/>
    </row>
    <row r="67" spans="1:14" ht="15.75" x14ac:dyDescent="0.25">
      <c r="A67" s="112"/>
      <c r="B67" s="96" t="s">
        <v>231</v>
      </c>
      <c r="C67" s="97"/>
      <c r="D67" s="96"/>
      <c r="E67" s="97">
        <f>SUM(F57:Q57)</f>
        <v>1153000</v>
      </c>
      <c r="F67" s="96"/>
      <c r="G67" s="96">
        <f>SUM(R57:AC57)</f>
        <v>2089000</v>
      </c>
      <c r="H67" s="96"/>
      <c r="I67" s="96">
        <f>SUM(AD57:AO57)*D73</f>
        <v>8083400</v>
      </c>
      <c r="J67" s="96"/>
      <c r="K67" s="96">
        <f>SUM(AP57:BA57)*D73^2</f>
        <v>13215800.000000002</v>
      </c>
      <c r="L67" s="96"/>
      <c r="M67" s="96">
        <f>SUM(BB57:BM57)*D73^3</f>
        <v>17294784.000000004</v>
      </c>
      <c r="N67" s="96"/>
    </row>
    <row r="68" spans="1:14" ht="15.75" x14ac:dyDescent="0.25">
      <c r="A68" s="112"/>
      <c r="B68" s="96" t="s">
        <v>232</v>
      </c>
      <c r="C68" s="97"/>
      <c r="D68" s="96"/>
      <c r="E68" s="97">
        <f>SUM(F58:Q58)</f>
        <v>820000</v>
      </c>
      <c r="F68" s="96"/>
      <c r="G68" s="96">
        <f>SUM(R58:AC58)</f>
        <v>840000</v>
      </c>
      <c r="H68" s="96"/>
      <c r="I68" s="96">
        <f>SUM(AD58:AO58)*D74</f>
        <v>1374250</v>
      </c>
      <c r="J68" s="96"/>
      <c r="K68" s="96">
        <f>SUM(AP58:BA58)*D74^2</f>
        <v>1825049.9999999998</v>
      </c>
      <c r="L68" s="96"/>
      <c r="M68" s="96">
        <f>SUM(BB58:BM58)*D74^3</f>
        <v>2098807.4999999995</v>
      </c>
      <c r="N68" s="96"/>
    </row>
    <row r="69" spans="1:14" ht="15.75" x14ac:dyDescent="0.25">
      <c r="A69" s="112"/>
      <c r="B69" s="96" t="s">
        <v>267</v>
      </c>
      <c r="C69" s="97"/>
      <c r="D69" s="96"/>
      <c r="E69" s="97">
        <f>SUM(F59:Q59)</f>
        <v>0</v>
      </c>
      <c r="F69" s="96"/>
      <c r="G69" s="96">
        <f>SUM(R59:AC59)</f>
        <v>224000</v>
      </c>
      <c r="H69" s="96"/>
      <c r="I69" s="96">
        <f>SUM(AD59:AO59)</f>
        <v>1622000</v>
      </c>
      <c r="J69" s="96"/>
      <c r="K69" s="96">
        <f>SUM(AP59:BA59)</f>
        <v>3432000</v>
      </c>
      <c r="L69" s="96"/>
      <c r="M69" s="96">
        <f>SUM(BB59:BM59)</f>
        <v>3801000</v>
      </c>
      <c r="N69" s="96"/>
    </row>
    <row r="70" spans="1:14" ht="15.75" x14ac:dyDescent="0.25">
      <c r="A70" s="112"/>
      <c r="B70" s="96" t="s">
        <v>283</v>
      </c>
      <c r="C70" s="97"/>
      <c r="D70" s="96"/>
      <c r="E70" s="97">
        <f>SUM(F60:Q60)</f>
        <v>0</v>
      </c>
      <c r="F70" s="96"/>
      <c r="G70" s="96">
        <f>SUM(R60:AC60)</f>
        <v>53000</v>
      </c>
      <c r="H70" s="96"/>
      <c r="I70" s="96">
        <f>SUM(AD60:AO60)</f>
        <v>639000</v>
      </c>
      <c r="J70" s="96"/>
      <c r="K70" s="96">
        <f>SUM(AP60:BA60)*3</f>
        <v>2484000</v>
      </c>
      <c r="L70" s="96"/>
      <c r="M70" s="96">
        <f>SUM(BB60:BM60)*4</f>
        <v>3312000</v>
      </c>
      <c r="N70" s="96"/>
    </row>
    <row r="73" spans="1:14" x14ac:dyDescent="0.25">
      <c r="B73" s="95" t="s">
        <v>233</v>
      </c>
      <c r="D73" s="125">
        <v>1.3</v>
      </c>
    </row>
    <row r="74" spans="1:14" x14ac:dyDescent="0.25">
      <c r="B74" s="95" t="s">
        <v>234</v>
      </c>
      <c r="D74" s="125">
        <v>1.1499999999999999</v>
      </c>
    </row>
    <row r="76" spans="1:14" x14ac:dyDescent="0.25">
      <c r="B76" s="95" t="s">
        <v>251</v>
      </c>
    </row>
  </sheetData>
  <mergeCells count="13">
    <mergeCell ref="B53:B54"/>
    <mergeCell ref="C54:C55"/>
    <mergeCell ref="F2:H2"/>
    <mergeCell ref="F5:Q5"/>
    <mergeCell ref="R5:AC5"/>
    <mergeCell ref="AP5:BA5"/>
    <mergeCell ref="BB5:BM5"/>
    <mergeCell ref="I2:T2"/>
    <mergeCell ref="U2:AF2"/>
    <mergeCell ref="AG2:AR2"/>
    <mergeCell ref="AS2:BD2"/>
    <mergeCell ref="BE2:BM2"/>
    <mergeCell ref="AD5:AO5"/>
  </mergeCells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0"/>
  <sheetViews>
    <sheetView topLeftCell="J16" workbookViewId="0">
      <selection activeCell="R73" sqref="R73"/>
    </sheetView>
  </sheetViews>
  <sheetFormatPr defaultColWidth="11" defaultRowHeight="15.75" x14ac:dyDescent="0.25"/>
  <cols>
    <col min="1" max="1" width="12.375" customWidth="1"/>
    <col min="2" max="2" width="23" customWidth="1"/>
    <col min="3" max="3" width="4.625" customWidth="1"/>
    <col min="4" max="4" width="15.875" customWidth="1"/>
    <col min="5" max="5" width="5.875" customWidth="1"/>
    <col min="6" max="6" width="16.625" customWidth="1"/>
    <col min="7" max="7" width="2.375" customWidth="1"/>
    <col min="8" max="8" width="15.5" customWidth="1"/>
    <col min="9" max="9" width="2.375" customWidth="1"/>
    <col min="10" max="10" width="15.5" customWidth="1"/>
    <col min="11" max="11" width="1.875" customWidth="1"/>
    <col min="12" max="12" width="16.5" customWidth="1"/>
    <col min="14" max="14" width="18.375" customWidth="1"/>
    <col min="15" max="15" width="14" customWidth="1"/>
    <col min="16" max="16" width="16.125" customWidth="1"/>
    <col min="17" max="17" width="15.625" customWidth="1"/>
    <col min="18" max="18" width="15.5" customWidth="1"/>
    <col min="19" max="19" width="16.875" customWidth="1"/>
  </cols>
  <sheetData>
    <row r="2" spans="1:20" x14ac:dyDescent="0.25">
      <c r="D2" s="14" t="s">
        <v>209</v>
      </c>
      <c r="E2" s="14"/>
      <c r="F2" s="14" t="s">
        <v>209</v>
      </c>
      <c r="G2" s="14"/>
      <c r="H2" s="14" t="s">
        <v>209</v>
      </c>
      <c r="I2" s="14"/>
      <c r="J2" s="14" t="s">
        <v>209</v>
      </c>
      <c r="K2" s="14"/>
      <c r="L2" s="14" t="s">
        <v>209</v>
      </c>
    </row>
    <row r="3" spans="1:20" x14ac:dyDescent="0.25">
      <c r="D3" s="14" t="s">
        <v>210</v>
      </c>
      <c r="E3" s="14"/>
      <c r="F3" s="14" t="s">
        <v>211</v>
      </c>
      <c r="G3" s="14"/>
      <c r="H3" s="14" t="s">
        <v>212</v>
      </c>
      <c r="I3" s="14"/>
      <c r="J3" s="14" t="s">
        <v>213</v>
      </c>
      <c r="K3" s="14"/>
      <c r="L3" s="14" t="s">
        <v>214</v>
      </c>
    </row>
    <row r="4" spans="1:20" ht="3" customHeight="1" x14ac:dyDescent="0.25"/>
    <row r="5" spans="1:20" x14ac:dyDescent="0.25">
      <c r="A5" s="14" t="s">
        <v>13</v>
      </c>
    </row>
    <row r="6" spans="1:20" ht="3.95" customHeight="1" x14ac:dyDescent="0.25"/>
    <row r="7" spans="1:20" x14ac:dyDescent="0.25">
      <c r="A7" s="14" t="s">
        <v>202</v>
      </c>
      <c r="D7" s="77">
        <f>ConsConsumers!D87</f>
        <v>308000.00000000012</v>
      </c>
      <c r="E7" s="77">
        <f>ConsConsumers!E87</f>
        <v>0</v>
      </c>
      <c r="F7" s="77">
        <f>ConsConsumers!F87</f>
        <v>38792600.000000007</v>
      </c>
      <c r="G7" s="77">
        <f>ConsConsumers!G87</f>
        <v>0</v>
      </c>
      <c r="H7" s="77">
        <f>ConsConsumers!H87</f>
        <v>90353340.000000015</v>
      </c>
      <c r="I7" s="77">
        <f>ConsConsumers!I87</f>
        <v>0</v>
      </c>
      <c r="J7" s="77">
        <f>ConsConsumers!J87</f>
        <v>136758006.00000003</v>
      </c>
      <c r="K7" s="77">
        <f>ConsConsumers!K87</f>
        <v>0</v>
      </c>
      <c r="L7" s="77">
        <f>ConsConsumers!L87</f>
        <v>178522205.40000004</v>
      </c>
    </row>
    <row r="8" spans="1:20" ht="5.0999999999999996" customHeight="1" x14ac:dyDescent="0.25">
      <c r="A8" s="74"/>
      <c r="D8" s="77"/>
      <c r="E8" s="77"/>
      <c r="F8" s="77"/>
      <c r="G8" s="77"/>
      <c r="H8" s="77"/>
      <c r="I8" s="77"/>
      <c r="J8" s="77"/>
      <c r="K8" s="77"/>
      <c r="L8" s="77"/>
    </row>
    <row r="9" spans="1:20" x14ac:dyDescent="0.25">
      <c r="B9" s="75" t="s">
        <v>203</v>
      </c>
      <c r="D9" s="76">
        <f>ConsConsumers!D88</f>
        <v>176003</v>
      </c>
      <c r="E9" s="76"/>
      <c r="F9" s="76">
        <f>ConsConsumers!F88</f>
        <v>22167203</v>
      </c>
      <c r="G9" s="76"/>
      <c r="H9" s="76">
        <f>ConsConsumers!H88</f>
        <v>51630483</v>
      </c>
      <c r="I9" s="76"/>
      <c r="J9" s="76">
        <f>ConsConsumers!J88</f>
        <v>78147435</v>
      </c>
      <c r="K9" s="76"/>
      <c r="L9" s="76">
        <f>ConsConsumers!L88</f>
        <v>102012691.80000001</v>
      </c>
    </row>
    <row r="10" spans="1:20" ht="3.95" customHeight="1" x14ac:dyDescent="0.25">
      <c r="B10" s="75"/>
      <c r="D10" s="76"/>
      <c r="E10" s="76"/>
      <c r="F10" s="76"/>
      <c r="G10" s="76"/>
      <c r="H10" s="76"/>
      <c r="I10" s="76"/>
      <c r="J10" s="76"/>
      <c r="K10" s="76"/>
      <c r="L10" s="76"/>
      <c r="T10" s="202"/>
    </row>
    <row r="11" spans="1:20" x14ac:dyDescent="0.25">
      <c r="B11" s="75" t="s">
        <v>199</v>
      </c>
      <c r="D11" s="76">
        <f>WinSales!D88</f>
        <v>176001</v>
      </c>
      <c r="E11" s="76"/>
      <c r="F11" s="76">
        <f>WinSales!F88</f>
        <v>10498401</v>
      </c>
      <c r="G11" s="76"/>
      <c r="H11" s="76">
        <f>WinSales!H88</f>
        <v>20008561.000000004</v>
      </c>
      <c r="I11" s="76"/>
      <c r="J11" s="76">
        <f>WinSales!J88</f>
        <v>28567705.000000004</v>
      </c>
      <c r="K11" s="76"/>
      <c r="L11" s="76">
        <f>WinSales!L88</f>
        <v>36270934.600000009</v>
      </c>
    </row>
    <row r="12" spans="1:20" x14ac:dyDescent="0.25">
      <c r="B12" s="75" t="s">
        <v>201</v>
      </c>
      <c r="D12" s="76">
        <f>OSXSales!D88</f>
        <v>1</v>
      </c>
      <c r="E12" s="76"/>
      <c r="F12" s="76">
        <f>OSXSales!F88</f>
        <v>5834400.9999999991</v>
      </c>
      <c r="G12" s="76"/>
      <c r="H12" s="76">
        <f>OSXSales!H88</f>
        <v>15810961</v>
      </c>
      <c r="I12" s="76"/>
      <c r="J12" s="76">
        <f>OSXSales!J88</f>
        <v>24789865</v>
      </c>
      <c r="K12" s="76"/>
      <c r="L12" s="76">
        <f>OSXSales!L88</f>
        <v>32870878.600000001</v>
      </c>
    </row>
    <row r="13" spans="1:20" x14ac:dyDescent="0.25">
      <c r="B13" s="75" t="s">
        <v>200</v>
      </c>
      <c r="D13" s="76">
        <f>AndroidSales!D88</f>
        <v>1</v>
      </c>
      <c r="E13" s="76"/>
      <c r="F13" s="76">
        <f>AndroidSales!F88</f>
        <v>5834400.9999999991</v>
      </c>
      <c r="G13" s="76"/>
      <c r="H13" s="76">
        <f>AndroidSales!H88</f>
        <v>15810961</v>
      </c>
      <c r="I13" s="76"/>
      <c r="J13" s="76">
        <f>AndroidSales!J88</f>
        <v>24789865</v>
      </c>
      <c r="K13" s="76"/>
      <c r="L13" s="76">
        <f>AndroidSales!L88</f>
        <v>32870878.600000001</v>
      </c>
    </row>
    <row r="15" spans="1:20" x14ac:dyDescent="0.25">
      <c r="A15" s="14" t="s">
        <v>204</v>
      </c>
      <c r="D15" s="70">
        <f>D17+D20</f>
        <v>17100</v>
      </c>
      <c r="F15" s="70">
        <f>F17+F20</f>
        <v>6557995</v>
      </c>
      <c r="H15" s="70">
        <f>H17+H20</f>
        <v>18800095.25</v>
      </c>
      <c r="J15" s="70">
        <f>J17+J20</f>
        <v>31630090.487500001</v>
      </c>
      <c r="L15" s="70">
        <f>L17+L20</f>
        <v>42268585.963125005</v>
      </c>
    </row>
    <row r="16" spans="1:20" ht="3.95" customHeight="1" x14ac:dyDescent="0.25">
      <c r="A16" s="74"/>
    </row>
    <row r="17" spans="1:13" x14ac:dyDescent="0.25">
      <c r="A17" s="75" t="s">
        <v>222</v>
      </c>
      <c r="D17" s="77">
        <f>'API Sales'!D87</f>
        <v>17100</v>
      </c>
      <c r="E17" s="77"/>
      <c r="F17" s="77">
        <f>'API Sales'!F87</f>
        <v>6157995</v>
      </c>
      <c r="G17" s="77"/>
      <c r="H17" s="77">
        <f>'API Sales'!H87</f>
        <v>14400095.25</v>
      </c>
      <c r="I17" s="77"/>
      <c r="J17" s="77">
        <f>'API Sales'!J87</f>
        <v>22230090.487500001</v>
      </c>
      <c r="K17" s="77"/>
      <c r="L17" s="77">
        <f>'API Sales'!L87</f>
        <v>29668585.963125002</v>
      </c>
    </row>
    <row r="18" spans="1:13" x14ac:dyDescent="0.25">
      <c r="A18" s="75"/>
      <c r="B18" s="75" t="s">
        <v>205</v>
      </c>
      <c r="D18" s="76">
        <f>'API Sales'!D88</f>
        <v>13</v>
      </c>
      <c r="E18" s="76"/>
      <c r="F18" s="76">
        <f>'API Sales'!F88</f>
        <v>4322.4000000000005</v>
      </c>
      <c r="G18" s="76"/>
      <c r="H18" s="76">
        <f>'API Sales'!H88</f>
        <v>10106.33</v>
      </c>
      <c r="I18" s="76"/>
      <c r="J18" s="76">
        <f>'API Sales'!J88</f>
        <v>15601.063499999995</v>
      </c>
      <c r="K18" s="76"/>
      <c r="L18" s="76">
        <f>'API Sales'!L88</f>
        <v>20821.060324999984</v>
      </c>
    </row>
    <row r="19" spans="1:13" ht="5.0999999999999996" customHeight="1" x14ac:dyDescent="0.25">
      <c r="A19" s="75"/>
      <c r="B19" s="75"/>
    </row>
    <row r="20" spans="1:13" x14ac:dyDescent="0.25">
      <c r="A20" s="75" t="s">
        <v>206</v>
      </c>
      <c r="D20" s="77">
        <f>'SDK Sales'!D87</f>
        <v>0</v>
      </c>
      <c r="E20" s="77"/>
      <c r="F20" s="77">
        <f>'SDK Sales'!F87</f>
        <v>400000</v>
      </c>
      <c r="G20" s="77"/>
      <c r="H20" s="77">
        <f>'SDK Sales'!H87</f>
        <v>4400000</v>
      </c>
      <c r="I20" s="77"/>
      <c r="J20" s="77">
        <f>'SDK Sales'!J87</f>
        <v>9400000</v>
      </c>
      <c r="K20" s="77"/>
      <c r="L20" s="77">
        <f>'SDK Sales'!L87</f>
        <v>12600000</v>
      </c>
    </row>
    <row r="21" spans="1:13" x14ac:dyDescent="0.25">
      <c r="B21" s="75" t="s">
        <v>207</v>
      </c>
      <c r="D21" s="76">
        <f>'SDK Sales'!D88</f>
        <v>0</v>
      </c>
      <c r="E21" s="76"/>
      <c r="F21" s="76">
        <f>'SDK Sales'!F88</f>
        <v>4</v>
      </c>
      <c r="G21" s="76"/>
      <c r="H21" s="76">
        <f>'SDK Sales'!H88</f>
        <v>21</v>
      </c>
      <c r="I21" s="76"/>
      <c r="J21" s="76">
        <f>'SDK Sales'!J88</f>
        <v>32</v>
      </c>
      <c r="K21" s="76"/>
      <c r="L21" s="76">
        <f>'SDK Sales'!L88</f>
        <v>39</v>
      </c>
    </row>
    <row r="22" spans="1:13" ht="6.95" customHeight="1" x14ac:dyDescent="0.25"/>
    <row r="23" spans="1:13" x14ac:dyDescent="0.25">
      <c r="A23" s="14" t="s">
        <v>208</v>
      </c>
      <c r="D23" s="78">
        <f>D7+D17+D20</f>
        <v>325100.00000000012</v>
      </c>
      <c r="E23" s="14"/>
      <c r="F23" s="78">
        <f>F7+F17+F20</f>
        <v>45350595.000000007</v>
      </c>
      <c r="G23" s="14"/>
      <c r="H23" s="78">
        <f>H7+H17+H20</f>
        <v>109153435.25000001</v>
      </c>
      <c r="I23" s="14"/>
      <c r="J23" s="78">
        <f>J7+J17+J20</f>
        <v>168388096.48750004</v>
      </c>
      <c r="K23" s="14"/>
      <c r="L23" s="78">
        <f>L7+L17+L20</f>
        <v>220790791.36312503</v>
      </c>
    </row>
    <row r="24" spans="1:13" x14ac:dyDescent="0.25">
      <c r="A24" s="14"/>
      <c r="D24" s="78"/>
      <c r="E24" s="14"/>
      <c r="F24" s="78"/>
      <c r="G24" s="14"/>
      <c r="H24" s="78"/>
      <c r="I24" s="14"/>
      <c r="J24" s="78"/>
      <c r="K24" s="14"/>
      <c r="L24" s="78"/>
    </row>
    <row r="26" spans="1:13" x14ac:dyDescent="0.25">
      <c r="A26" s="14" t="s">
        <v>235</v>
      </c>
    </row>
    <row r="27" spans="1:13" ht="5.0999999999999996" customHeight="1" x14ac:dyDescent="0.25"/>
    <row r="28" spans="1:13" x14ac:dyDescent="0.25">
      <c r="A28" s="14" t="s">
        <v>241</v>
      </c>
      <c r="D28" s="77">
        <f>D29*$B$39</f>
        <v>44000</v>
      </c>
      <c r="E28" s="77">
        <f>E29*$B$39</f>
        <v>0</v>
      </c>
      <c r="F28" s="77">
        <f>F29*$B$39</f>
        <v>5502200</v>
      </c>
      <c r="G28" s="77">
        <f>G29*$B$39</f>
        <v>0</v>
      </c>
      <c r="H28" s="77">
        <f>H29*C39</f>
        <v>31680000.000000004</v>
      </c>
      <c r="I28" s="77">
        <f>I29*$B$39</f>
        <v>0</v>
      </c>
      <c r="J28" s="77">
        <f>J29*E39</f>
        <v>63360000.000000007</v>
      </c>
      <c r="K28" s="77">
        <f>K29*$B$39</f>
        <v>0</v>
      </c>
      <c r="L28" s="77">
        <f>L29*F39</f>
        <v>63360000.000000007</v>
      </c>
    </row>
    <row r="29" spans="1:13" x14ac:dyDescent="0.25">
      <c r="B29" s="75" t="s">
        <v>238</v>
      </c>
      <c r="C29" s="75"/>
      <c r="D29" s="152">
        <f>ConsConsumers!D89</f>
        <v>176000</v>
      </c>
      <c r="E29" s="152">
        <f>ConsConsumers!E89</f>
        <v>0</v>
      </c>
      <c r="F29" s="152">
        <f>ConsConsumers!F89</f>
        <v>22008800</v>
      </c>
      <c r="G29" s="152">
        <f>ConsConsumers!G89</f>
        <v>0</v>
      </c>
      <c r="H29" s="152">
        <f>ConsConsumers!H89</f>
        <v>31680000.000000004</v>
      </c>
      <c r="I29" s="152">
        <f>ConsConsumers!I89</f>
        <v>0</v>
      </c>
      <c r="J29" s="152">
        <f>ConsConsumers!J89</f>
        <v>31680000.000000004</v>
      </c>
      <c r="K29" s="152">
        <f>ConsConsumers!K89</f>
        <v>0</v>
      </c>
      <c r="L29" s="152">
        <f>ConsConsumers!L89</f>
        <v>31680000.000000004</v>
      </c>
      <c r="M29" s="75"/>
    </row>
    <row r="30" spans="1:13" ht="6" customHeight="1" x14ac:dyDescent="0.25"/>
    <row r="31" spans="1:13" x14ac:dyDescent="0.25">
      <c r="A31" s="14" t="s">
        <v>242</v>
      </c>
      <c r="D31" s="77">
        <f t="shared" ref="D31:L31" si="0">D32*$B$42</f>
        <v>5988</v>
      </c>
      <c r="E31" s="77">
        <f t="shared" si="0"/>
        <v>0</v>
      </c>
      <c r="F31" s="77">
        <f t="shared" si="0"/>
        <v>2150690</v>
      </c>
      <c r="G31" s="77">
        <f t="shared" si="0"/>
        <v>0</v>
      </c>
      <c r="H31" s="77">
        <f t="shared" si="0"/>
        <v>2994000</v>
      </c>
      <c r="I31" s="77">
        <f t="shared" si="0"/>
        <v>0</v>
      </c>
      <c r="J31" s="77">
        <f t="shared" si="0"/>
        <v>2994000</v>
      </c>
      <c r="K31" s="77">
        <f t="shared" si="0"/>
        <v>0</v>
      </c>
      <c r="L31" s="77">
        <f t="shared" si="0"/>
        <v>2994000</v>
      </c>
    </row>
    <row r="32" spans="1:13" x14ac:dyDescent="0.25">
      <c r="B32" s="75" t="s">
        <v>239</v>
      </c>
      <c r="D32" s="73">
        <f>'API Sales'!D89</f>
        <v>12</v>
      </c>
      <c r="E32" s="73">
        <f>'API Sales'!E89</f>
        <v>0</v>
      </c>
      <c r="F32" s="73">
        <f>'API Sales'!F89</f>
        <v>4310</v>
      </c>
      <c r="G32" s="73">
        <f>'API Sales'!G89</f>
        <v>0</v>
      </c>
      <c r="H32" s="73">
        <f>'API Sales'!H89</f>
        <v>6000</v>
      </c>
      <c r="I32" s="73">
        <f>'API Sales'!I89</f>
        <v>0</v>
      </c>
      <c r="J32" s="73">
        <f>'API Sales'!J89</f>
        <v>6000</v>
      </c>
      <c r="K32" s="73">
        <f>'API Sales'!K89</f>
        <v>0</v>
      </c>
      <c r="L32" s="73">
        <f>'API Sales'!L89</f>
        <v>6000</v>
      </c>
    </row>
    <row r="33" spans="1:19" ht="6.95" customHeight="1" x14ac:dyDescent="0.25"/>
    <row r="34" spans="1:19" x14ac:dyDescent="0.25">
      <c r="A34" s="14" t="s">
        <v>243</v>
      </c>
      <c r="D34" s="77">
        <f t="shared" ref="D34:L34" si="1">D35*$B$45</f>
        <v>0</v>
      </c>
      <c r="E34" s="77">
        <f t="shared" si="1"/>
        <v>0</v>
      </c>
      <c r="F34" s="77">
        <f t="shared" si="1"/>
        <v>399996</v>
      </c>
      <c r="G34" s="77">
        <f t="shared" si="1"/>
        <v>0</v>
      </c>
      <c r="H34" s="77">
        <f t="shared" si="1"/>
        <v>2099979</v>
      </c>
      <c r="I34" s="77">
        <f t="shared" si="1"/>
        <v>0</v>
      </c>
      <c r="J34" s="77">
        <f t="shared" si="1"/>
        <v>3199968</v>
      </c>
      <c r="K34" s="77">
        <f t="shared" si="1"/>
        <v>0</v>
      </c>
      <c r="L34" s="77">
        <f t="shared" si="1"/>
        <v>3899961</v>
      </c>
    </row>
    <row r="35" spans="1:19" x14ac:dyDescent="0.25">
      <c r="B35" s="75" t="s">
        <v>240</v>
      </c>
      <c r="D35" s="73">
        <f>'SDK Sales'!D89</f>
        <v>0</v>
      </c>
      <c r="E35" s="73">
        <f>'SDK Sales'!E89</f>
        <v>0</v>
      </c>
      <c r="F35" s="73">
        <f>'SDK Sales'!F89</f>
        <v>4</v>
      </c>
      <c r="G35" s="73">
        <f>'SDK Sales'!G89</f>
        <v>0</v>
      </c>
      <c r="H35" s="73">
        <f>'SDK Sales'!H89</f>
        <v>21</v>
      </c>
      <c r="I35" s="73">
        <f>'SDK Sales'!I89</f>
        <v>0</v>
      </c>
      <c r="J35" s="73">
        <f>'SDK Sales'!J89</f>
        <v>32</v>
      </c>
      <c r="K35" s="73">
        <f>'SDK Sales'!K89</f>
        <v>0</v>
      </c>
      <c r="L35" s="73">
        <f>'SDK Sales'!L89</f>
        <v>39</v>
      </c>
    </row>
    <row r="36" spans="1:19" ht="31.5" x14ac:dyDescent="0.25">
      <c r="B36" t="s">
        <v>292</v>
      </c>
      <c r="O36" s="201" t="s">
        <v>298</v>
      </c>
      <c r="P36" s="201" t="s">
        <v>294</v>
      </c>
      <c r="Q36" s="201" t="s">
        <v>295</v>
      </c>
      <c r="R36" s="201" t="s">
        <v>296</v>
      </c>
      <c r="S36" s="201" t="s">
        <v>297</v>
      </c>
    </row>
    <row r="37" spans="1:19" x14ac:dyDescent="0.25">
      <c r="B37" t="s">
        <v>19</v>
      </c>
      <c r="C37" t="s">
        <v>18</v>
      </c>
      <c r="D37" t="s">
        <v>17</v>
      </c>
      <c r="E37" t="s">
        <v>23</v>
      </c>
      <c r="F37" t="s">
        <v>51</v>
      </c>
      <c r="N37" t="s">
        <v>240</v>
      </c>
      <c r="O37" s="76">
        <v>0</v>
      </c>
      <c r="P37" s="76">
        <v>4</v>
      </c>
      <c r="Q37" s="76">
        <v>21</v>
      </c>
      <c r="R37" s="76">
        <v>32</v>
      </c>
      <c r="S37" s="76">
        <v>39</v>
      </c>
    </row>
    <row r="38" spans="1:19" x14ac:dyDescent="0.25">
      <c r="N38" t="s">
        <v>299</v>
      </c>
      <c r="O38" s="73">
        <f>O37</f>
        <v>0</v>
      </c>
      <c r="P38" s="73">
        <f>O38+P37</f>
        <v>4</v>
      </c>
      <c r="Q38" s="73">
        <f t="shared" ref="Q38:S38" si="2">P38+Q37</f>
        <v>25</v>
      </c>
      <c r="R38" s="73">
        <f t="shared" si="2"/>
        <v>57</v>
      </c>
      <c r="S38" s="73">
        <f t="shared" si="2"/>
        <v>96</v>
      </c>
    </row>
    <row r="39" spans="1:19" x14ac:dyDescent="0.25">
      <c r="A39" t="s">
        <v>245</v>
      </c>
      <c r="B39" s="7">
        <v>0.25</v>
      </c>
      <c r="C39">
        <v>1</v>
      </c>
      <c r="D39">
        <v>2</v>
      </c>
      <c r="E39">
        <v>2</v>
      </c>
      <c r="F39">
        <v>2</v>
      </c>
    </row>
    <row r="40" spans="1:19" ht="31.5" x14ac:dyDescent="0.25">
      <c r="B40" s="75"/>
      <c r="O40" s="201" t="s">
        <v>298</v>
      </c>
      <c r="P40" s="201" t="s">
        <v>294</v>
      </c>
      <c r="Q40" s="201" t="s">
        <v>295</v>
      </c>
      <c r="R40" s="201" t="s">
        <v>296</v>
      </c>
      <c r="S40" s="201" t="s">
        <v>297</v>
      </c>
    </row>
    <row r="41" spans="1:19" x14ac:dyDescent="0.25">
      <c r="N41" t="s">
        <v>239</v>
      </c>
      <c r="O41" s="73">
        <f>D32</f>
        <v>12</v>
      </c>
      <c r="P41" s="73">
        <f>F32</f>
        <v>4310</v>
      </c>
      <c r="Q41" s="73">
        <f>H32</f>
        <v>6000</v>
      </c>
      <c r="R41" s="73">
        <f>J32</f>
        <v>6000</v>
      </c>
      <c r="S41" s="73">
        <f>L32</f>
        <v>6000</v>
      </c>
    </row>
    <row r="42" spans="1:19" x14ac:dyDescent="0.25">
      <c r="A42" t="s">
        <v>99</v>
      </c>
      <c r="B42" s="7">
        <v>499</v>
      </c>
      <c r="N42" t="s">
        <v>300</v>
      </c>
      <c r="O42" s="73">
        <f>O41</f>
        <v>12</v>
      </c>
      <c r="P42" s="73">
        <f>O42+P41</f>
        <v>4322</v>
      </c>
      <c r="Q42" s="73">
        <f t="shared" ref="Q42" si="3">P42+Q41</f>
        <v>10322</v>
      </c>
      <c r="R42" s="73">
        <f t="shared" ref="R42" si="4">Q42+R41</f>
        <v>16322</v>
      </c>
      <c r="S42" s="73">
        <f t="shared" ref="S42" si="5">R42+S41</f>
        <v>22322</v>
      </c>
    </row>
    <row r="44" spans="1:19" ht="31.5" x14ac:dyDescent="0.25">
      <c r="O44" s="201" t="s">
        <v>298</v>
      </c>
      <c r="P44" s="201" t="s">
        <v>294</v>
      </c>
      <c r="Q44" s="201" t="s">
        <v>295</v>
      </c>
      <c r="R44" s="201" t="s">
        <v>296</v>
      </c>
      <c r="S44" s="201" t="s">
        <v>297</v>
      </c>
    </row>
    <row r="45" spans="1:19" x14ac:dyDescent="0.25">
      <c r="A45" t="s">
        <v>236</v>
      </c>
      <c r="B45" s="7">
        <v>99999</v>
      </c>
      <c r="N45" t="s">
        <v>238</v>
      </c>
      <c r="O45" s="73">
        <f>D29</f>
        <v>176000</v>
      </c>
      <c r="P45" s="73">
        <f>F29</f>
        <v>22008800</v>
      </c>
      <c r="Q45" s="73">
        <f>H29</f>
        <v>31680000.000000004</v>
      </c>
      <c r="R45" s="73">
        <f>J29</f>
        <v>31680000.000000004</v>
      </c>
      <c r="S45" s="73">
        <f>L29</f>
        <v>31680000.000000004</v>
      </c>
    </row>
    <row r="46" spans="1:19" x14ac:dyDescent="0.25">
      <c r="N46" t="s">
        <v>293</v>
      </c>
      <c r="O46" s="73">
        <f>O45</f>
        <v>176000</v>
      </c>
      <c r="P46" s="73">
        <f>O46+P45</f>
        <v>22184800</v>
      </c>
      <c r="Q46" s="73">
        <f t="shared" ref="Q46" si="6">P46+Q45</f>
        <v>53864800</v>
      </c>
      <c r="R46" s="73">
        <f t="shared" ref="R46" si="7">Q46+R45</f>
        <v>85544800</v>
      </c>
      <c r="S46" s="73">
        <f t="shared" ref="S46" si="8">R46+S45</f>
        <v>117224800</v>
      </c>
    </row>
    <row r="47" spans="1:19" ht="31.5" x14ac:dyDescent="0.25">
      <c r="O47" s="201" t="s">
        <v>298</v>
      </c>
      <c r="P47" s="201" t="s">
        <v>294</v>
      </c>
      <c r="Q47" s="201" t="s">
        <v>295</v>
      </c>
      <c r="R47" s="201" t="s">
        <v>296</v>
      </c>
      <c r="S47" s="201" t="s">
        <v>297</v>
      </c>
    </row>
    <row r="48" spans="1:19" x14ac:dyDescent="0.25">
      <c r="N48" s="75" t="s">
        <v>199</v>
      </c>
      <c r="O48" s="73">
        <f>D11</f>
        <v>176001</v>
      </c>
      <c r="P48" s="73">
        <f>F11</f>
        <v>10498401</v>
      </c>
      <c r="Q48" s="73">
        <f>H11</f>
        <v>20008561.000000004</v>
      </c>
      <c r="R48" s="73">
        <f>J11</f>
        <v>28567705.000000004</v>
      </c>
      <c r="S48" s="73">
        <f>L11</f>
        <v>36270934.600000009</v>
      </c>
    </row>
    <row r="49" spans="14:19" x14ac:dyDescent="0.25">
      <c r="N49" s="75" t="s">
        <v>201</v>
      </c>
      <c r="O49" s="73">
        <f t="shared" ref="O49:O50" si="9">D12</f>
        <v>1</v>
      </c>
      <c r="P49" s="73">
        <f t="shared" ref="P49" si="10">F12</f>
        <v>5834400.9999999991</v>
      </c>
      <c r="Q49" s="73">
        <f t="shared" ref="Q49" si="11">H12</f>
        <v>15810961</v>
      </c>
      <c r="R49" s="73">
        <f t="shared" ref="R49" si="12">J12</f>
        <v>24789865</v>
      </c>
      <c r="S49" s="73">
        <f t="shared" ref="S49" si="13">L12</f>
        <v>32870878.600000001</v>
      </c>
    </row>
    <row r="50" spans="14:19" x14ac:dyDescent="0.25">
      <c r="N50" s="75" t="s">
        <v>200</v>
      </c>
      <c r="O50" s="73">
        <f t="shared" si="9"/>
        <v>1</v>
      </c>
      <c r="P50" s="73">
        <f>F13-350000</f>
        <v>5484400.9999999991</v>
      </c>
      <c r="Q50" s="73">
        <f>H13-3500000</f>
        <v>12310961</v>
      </c>
      <c r="R50" s="73">
        <f>J13-550000</f>
        <v>24239865</v>
      </c>
      <c r="S50" s="73">
        <f>L13-1500000</f>
        <v>31370878.600000001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8" sqref="K8"/>
    </sheetView>
  </sheetViews>
  <sheetFormatPr defaultColWidth="11" defaultRowHeight="15.75" x14ac:dyDescent="0.25"/>
  <cols>
    <col min="1" max="2" width="17.125" customWidth="1"/>
  </cols>
  <sheetData>
    <row r="1" spans="1:11" x14ac:dyDescent="0.25">
      <c r="C1" s="14" t="s">
        <v>247</v>
      </c>
    </row>
    <row r="3" spans="1:11" x14ac:dyDescent="0.25">
      <c r="C3" s="14" t="s">
        <v>209</v>
      </c>
      <c r="D3" s="14"/>
      <c r="E3" s="14" t="s">
        <v>209</v>
      </c>
      <c r="F3" s="14"/>
      <c r="G3" s="14" t="s">
        <v>209</v>
      </c>
      <c r="H3" s="14"/>
      <c r="I3" s="14" t="s">
        <v>209</v>
      </c>
      <c r="J3" s="14"/>
      <c r="K3" s="14" t="s">
        <v>209</v>
      </c>
    </row>
    <row r="4" spans="1:11" x14ac:dyDescent="0.25">
      <c r="C4" s="14" t="s">
        <v>210</v>
      </c>
      <c r="D4" s="14"/>
      <c r="E4" s="14" t="s">
        <v>211</v>
      </c>
      <c r="F4" s="14"/>
      <c r="G4" s="14" t="s">
        <v>212</v>
      </c>
      <c r="H4" s="14"/>
      <c r="I4" s="14" t="s">
        <v>213</v>
      </c>
      <c r="J4" s="14"/>
      <c r="K4" s="14" t="s">
        <v>214</v>
      </c>
    </row>
    <row r="6" spans="1:11" x14ac:dyDescent="0.25">
      <c r="A6" t="s">
        <v>253</v>
      </c>
      <c r="B6">
        <v>1000</v>
      </c>
      <c r="C6">
        <f>ROUNDUP('ConsSales&amp;Market'!D9/500000,0)*$B$6*12</f>
        <v>12000</v>
      </c>
      <c r="D6">
        <f>ROUNDUP('ConsSales&amp;Market'!E9/500000,0)*$B$6*12</f>
        <v>0</v>
      </c>
      <c r="E6">
        <f>ROUNDUP('ConsSales&amp;Market'!F9/500000,0)*$B$6*12</f>
        <v>540000</v>
      </c>
      <c r="F6">
        <f>ROUNDUP('ConsSales&amp;Market'!G9/500000,0)*$B$6*12</f>
        <v>0</v>
      </c>
      <c r="G6">
        <f>ROUNDUP('ConsSales&amp;Market'!H9/500000,0)*$B$6*12</f>
        <v>1248000</v>
      </c>
      <c r="H6">
        <f>ROUNDUP('ConsSales&amp;Market'!I9/500000,0)*$B$6*12</f>
        <v>0</v>
      </c>
      <c r="I6">
        <f>ROUNDUP('ConsSales&amp;Market'!J9/500000,0)*$B$6*12</f>
        <v>1884000</v>
      </c>
      <c r="J6">
        <f>ROUNDUP('ConsSales&amp;Market'!K9/500000,0)*$B$6*12</f>
        <v>0</v>
      </c>
      <c r="K6">
        <f>ROUNDUP('ConsSales&amp;Market'!L9/500000,0)*$B$6*12</f>
        <v>2460000</v>
      </c>
    </row>
    <row r="7" spans="1:11" x14ac:dyDescent="0.25">
      <c r="A7" t="s">
        <v>254</v>
      </c>
      <c r="C7">
        <f>3500*12</f>
        <v>42000</v>
      </c>
      <c r="E7">
        <f>7000*12</f>
        <v>84000</v>
      </c>
      <c r="G7">
        <f>20000*12</f>
        <v>240000</v>
      </c>
      <c r="I7">
        <f>30000*12</f>
        <v>360000</v>
      </c>
      <c r="K7">
        <f>40000*12</f>
        <v>480000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89"/>
  <sheetViews>
    <sheetView zoomScale="50" zoomScaleNormal="50" zoomScalePageLayoutView="50" workbookViewId="0">
      <pane xSplit="3" ySplit="5" topLeftCell="D32" activePane="bottomRight" state="frozen"/>
      <selection pane="topRight" activeCell="D1" sqref="D1"/>
      <selection pane="bottomLeft" activeCell="A6" sqref="A6"/>
      <selection pane="bottomRight" activeCell="D2" sqref="D2:K2"/>
    </sheetView>
  </sheetViews>
  <sheetFormatPr defaultColWidth="11" defaultRowHeight="15.75" x14ac:dyDescent="0.25"/>
  <cols>
    <col min="1" max="1" width="3" style="14" customWidth="1"/>
    <col min="2" max="2" width="14.125" customWidth="1"/>
    <col min="3" max="3" width="20" style="7" customWidth="1"/>
    <col min="4" max="4" width="14.125" bestFit="1" customWidth="1"/>
    <col min="5" max="5" width="14.875" bestFit="1" customWidth="1"/>
    <col min="6" max="6" width="15.875" bestFit="1" customWidth="1"/>
    <col min="7" max="7" width="16" bestFit="1" customWidth="1"/>
    <col min="8" max="8" width="16.875" bestFit="1" customWidth="1"/>
    <col min="9" max="9" width="16.125" bestFit="1" customWidth="1"/>
    <col min="10" max="10" width="16.875" bestFit="1" customWidth="1"/>
    <col min="11" max="11" width="16.125" bestFit="1" customWidth="1"/>
    <col min="12" max="12" width="16.875" bestFit="1" customWidth="1"/>
    <col min="13" max="56" width="17.5" bestFit="1" customWidth="1"/>
    <col min="57" max="57" width="17.375" bestFit="1" customWidth="1"/>
  </cols>
  <sheetData>
    <row r="2" spans="1:57" s="14" customFormat="1" x14ac:dyDescent="0.25">
      <c r="C2" s="10"/>
      <c r="D2" s="239">
        <v>2017</v>
      </c>
      <c r="E2" s="240"/>
      <c r="F2" s="240"/>
      <c r="G2" s="240"/>
      <c r="H2" s="240"/>
      <c r="I2" s="240"/>
      <c r="J2" s="240"/>
      <c r="K2" s="241"/>
      <c r="L2" s="242">
        <v>2018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4"/>
      <c r="X2" s="239">
        <v>2019</v>
      </c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1"/>
      <c r="AJ2" s="242">
        <v>2020</v>
      </c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4"/>
      <c r="AV2" s="239">
        <v>2021</v>
      </c>
      <c r="AW2" s="240"/>
      <c r="AX2" s="240"/>
      <c r="AY2" s="240"/>
      <c r="AZ2" s="240"/>
      <c r="BA2" s="240"/>
      <c r="BB2" s="240"/>
      <c r="BC2" s="240"/>
      <c r="BD2" s="241"/>
    </row>
    <row r="3" spans="1:57" s="7" customFormat="1" x14ac:dyDescent="0.25">
      <c r="A3" s="10"/>
      <c r="D3" s="66" t="s">
        <v>154</v>
      </c>
      <c r="E3" s="66" t="s">
        <v>156</v>
      </c>
      <c r="F3" s="66" t="s">
        <v>157</v>
      </c>
      <c r="G3" s="66" t="s">
        <v>158</v>
      </c>
      <c r="H3" s="66" t="s">
        <v>159</v>
      </c>
      <c r="I3" s="66" t="s">
        <v>160</v>
      </c>
      <c r="J3" s="66" t="s">
        <v>161</v>
      </c>
      <c r="K3" s="66" t="s">
        <v>162</v>
      </c>
      <c r="L3" s="66" t="s">
        <v>163</v>
      </c>
      <c r="M3" s="66" t="s">
        <v>164</v>
      </c>
      <c r="N3" s="66" t="s">
        <v>165</v>
      </c>
      <c r="O3" s="66" t="s">
        <v>155</v>
      </c>
      <c r="P3" s="66" t="s">
        <v>154</v>
      </c>
      <c r="Q3" s="66" t="s">
        <v>156</v>
      </c>
      <c r="R3" s="66" t="s">
        <v>157</v>
      </c>
      <c r="S3" s="66" t="s">
        <v>158</v>
      </c>
      <c r="T3" s="66" t="s">
        <v>159</v>
      </c>
      <c r="U3" s="66" t="s">
        <v>160</v>
      </c>
      <c r="V3" s="66" t="s">
        <v>161</v>
      </c>
      <c r="W3" s="66" t="s">
        <v>162</v>
      </c>
      <c r="X3" s="66" t="s">
        <v>163</v>
      </c>
      <c r="Y3" s="66" t="s">
        <v>164</v>
      </c>
      <c r="Z3" s="66" t="s">
        <v>165</v>
      </c>
      <c r="AA3" s="66" t="s">
        <v>155</v>
      </c>
      <c r="AB3" s="66" t="s">
        <v>154</v>
      </c>
      <c r="AC3" s="66" t="s">
        <v>156</v>
      </c>
      <c r="AD3" s="66" t="s">
        <v>157</v>
      </c>
      <c r="AE3" s="66" t="s">
        <v>158</v>
      </c>
      <c r="AF3" s="66" t="s">
        <v>159</v>
      </c>
      <c r="AG3" s="66" t="s">
        <v>160</v>
      </c>
      <c r="AH3" s="66" t="s">
        <v>161</v>
      </c>
      <c r="AI3" s="66" t="s">
        <v>162</v>
      </c>
      <c r="AJ3" s="66" t="s">
        <v>163</v>
      </c>
      <c r="AK3" s="66" t="s">
        <v>164</v>
      </c>
      <c r="AL3" s="66" t="s">
        <v>165</v>
      </c>
      <c r="AM3" s="66" t="s">
        <v>155</v>
      </c>
      <c r="AN3" s="66" t="s">
        <v>154</v>
      </c>
      <c r="AO3" s="66" t="s">
        <v>156</v>
      </c>
      <c r="AP3" s="66" t="s">
        <v>157</v>
      </c>
      <c r="AQ3" s="66" t="s">
        <v>158</v>
      </c>
      <c r="AR3" s="66" t="s">
        <v>159</v>
      </c>
      <c r="AS3" s="66" t="s">
        <v>160</v>
      </c>
      <c r="AT3" s="66" t="s">
        <v>161</v>
      </c>
      <c r="AU3" s="66" t="s">
        <v>162</v>
      </c>
      <c r="AV3" s="66" t="s">
        <v>163</v>
      </c>
      <c r="AW3" s="66" t="s">
        <v>164</v>
      </c>
      <c r="AX3" s="66" t="s">
        <v>165</v>
      </c>
      <c r="AY3" s="66" t="s">
        <v>155</v>
      </c>
      <c r="AZ3" s="66" t="s">
        <v>154</v>
      </c>
      <c r="BA3" s="66" t="s">
        <v>156</v>
      </c>
      <c r="BB3" s="66" t="s">
        <v>157</v>
      </c>
      <c r="BC3" s="66" t="s">
        <v>158</v>
      </c>
      <c r="BD3" s="66" t="s">
        <v>159</v>
      </c>
    </row>
    <row r="4" spans="1:57" s="7" customFormat="1" x14ac:dyDescent="0.25">
      <c r="A4" s="10"/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7">
        <v>17</v>
      </c>
      <c r="N4" s="7">
        <v>18</v>
      </c>
      <c r="O4" s="7">
        <v>19</v>
      </c>
      <c r="P4" s="7">
        <v>20</v>
      </c>
      <c r="Q4" s="7">
        <v>21</v>
      </c>
      <c r="R4" s="7">
        <v>22</v>
      </c>
      <c r="S4" s="7">
        <v>23</v>
      </c>
      <c r="T4" s="7">
        <v>24</v>
      </c>
      <c r="U4" s="7">
        <v>25</v>
      </c>
      <c r="V4" s="7">
        <v>26</v>
      </c>
      <c r="W4" s="7">
        <v>27</v>
      </c>
      <c r="X4" s="7">
        <v>28</v>
      </c>
      <c r="Y4" s="7">
        <v>29</v>
      </c>
      <c r="Z4" s="7">
        <v>30</v>
      </c>
      <c r="AA4" s="7">
        <v>31</v>
      </c>
      <c r="AB4" s="7">
        <v>32</v>
      </c>
      <c r="AC4" s="7">
        <v>33</v>
      </c>
      <c r="AD4" s="7">
        <v>34</v>
      </c>
      <c r="AE4" s="7">
        <v>35</v>
      </c>
      <c r="AF4" s="7">
        <v>36</v>
      </c>
      <c r="AG4" s="7">
        <v>37</v>
      </c>
      <c r="AH4" s="7">
        <v>38</v>
      </c>
      <c r="AI4" s="7">
        <v>39</v>
      </c>
      <c r="AJ4" s="7">
        <v>40</v>
      </c>
      <c r="AK4" s="7">
        <v>41</v>
      </c>
      <c r="AL4" s="7">
        <v>42</v>
      </c>
      <c r="AM4" s="7">
        <v>43</v>
      </c>
      <c r="AN4" s="7">
        <v>44</v>
      </c>
      <c r="AO4" s="7">
        <v>45</v>
      </c>
      <c r="AP4" s="7">
        <v>46</v>
      </c>
      <c r="AQ4" s="7">
        <v>47</v>
      </c>
      <c r="AR4" s="7">
        <v>48</v>
      </c>
      <c r="AS4" s="7">
        <v>49</v>
      </c>
      <c r="AT4" s="7">
        <v>50</v>
      </c>
      <c r="AU4" s="7">
        <v>51</v>
      </c>
      <c r="AV4" s="7">
        <v>52</v>
      </c>
      <c r="AW4" s="7">
        <v>53</v>
      </c>
      <c r="AX4" s="7">
        <v>54</v>
      </c>
      <c r="AY4" s="7">
        <v>55</v>
      </c>
      <c r="AZ4" s="7">
        <v>56</v>
      </c>
      <c r="BA4" s="7">
        <v>57</v>
      </c>
      <c r="BB4" s="7">
        <v>58</v>
      </c>
      <c r="BC4" s="7">
        <v>59</v>
      </c>
      <c r="BD4" s="7">
        <v>60</v>
      </c>
    </row>
    <row r="5" spans="1:57" s="10" customFormat="1" x14ac:dyDescent="0.25">
      <c r="D5" s="10" t="s">
        <v>148</v>
      </c>
      <c r="F5" s="10" t="s">
        <v>172</v>
      </c>
      <c r="H5" s="10" t="s">
        <v>171</v>
      </c>
    </row>
    <row r="6" spans="1:57" x14ac:dyDescent="0.25">
      <c r="A6" s="14" t="s">
        <v>215</v>
      </c>
      <c r="D6" s="11">
        <f>WinSales!D6+OSXSales!D6+AndroidSales!D6</f>
        <v>4400</v>
      </c>
      <c r="E6" s="11">
        <f>WinSales!E6+OSXSales!E6+AndroidSales!E6</f>
        <v>22000</v>
      </c>
      <c r="F6" s="11">
        <f>WinSales!F6+OSXSales!F6+AndroidSales!F6</f>
        <v>30800.000000000004</v>
      </c>
      <c r="G6" s="11">
        <f>WinSales!G6+OSXSales!G6+AndroidSales!G6</f>
        <v>57200.000000000007</v>
      </c>
      <c r="H6" s="11">
        <f>WinSales!H6+OSXSales!H6+AndroidSales!H6</f>
        <v>61600.000000000007</v>
      </c>
      <c r="I6" s="11">
        <f>WinSales!I6+OSXSales!I6+AndroidSales!I6</f>
        <v>660000</v>
      </c>
      <c r="J6" s="11">
        <f>WinSales!J6+OSXSales!J6+AndroidSales!J6</f>
        <v>888800.00000000012</v>
      </c>
      <c r="K6" s="11">
        <f>WinSales!K6+OSXSales!K6+AndroidSales!K6</f>
        <v>924000.00000000012</v>
      </c>
      <c r="L6" s="11">
        <f>WinSales!L6+OSXSales!L6+AndroidSales!L6</f>
        <v>1056000</v>
      </c>
      <c r="M6" s="11">
        <f>WinSales!M6+OSXSales!M6+AndroidSales!M6</f>
        <v>1320000.0000000002</v>
      </c>
      <c r="N6" s="11">
        <f>WinSales!N6+OSXSales!N6+AndroidSales!N6</f>
        <v>1760000.0000000002</v>
      </c>
      <c r="O6" s="11">
        <f>WinSales!O6+OSXSales!O6+AndroidSales!O6</f>
        <v>2200000</v>
      </c>
      <c r="P6" s="11">
        <f>WinSales!P6+OSXSales!P6+AndroidSales!P6</f>
        <v>2640000.0000000005</v>
      </c>
      <c r="Q6" s="11">
        <f>WinSales!Q6+OSXSales!Q6+AndroidSales!Q6</f>
        <v>2640000.0000000005</v>
      </c>
      <c r="R6" s="11">
        <f>WinSales!R6+OSXSales!R6+AndroidSales!R6</f>
        <v>2640000.0000000005</v>
      </c>
      <c r="S6" s="11">
        <f>WinSales!S6+OSXSales!S6+AndroidSales!S6</f>
        <v>2640000.0000000005</v>
      </c>
      <c r="T6" s="11">
        <f>WinSales!T6+OSXSales!T6+AndroidSales!T6</f>
        <v>2640000.0000000005</v>
      </c>
      <c r="U6" s="11">
        <f>WinSales!U6+OSXSales!U6+AndroidSales!U6</f>
        <v>2640000.0000000005</v>
      </c>
      <c r="V6" s="11">
        <f>WinSales!V6+OSXSales!V6+AndroidSales!V6</f>
        <v>2640000.0000000005</v>
      </c>
      <c r="W6" s="11">
        <f>WinSales!W6+OSXSales!W6+AndroidSales!W6</f>
        <v>2640000.0000000005</v>
      </c>
      <c r="X6" s="11">
        <f>WinSales!X6+OSXSales!X6+AndroidSales!X6</f>
        <v>2640000.0000000005</v>
      </c>
      <c r="Y6" s="11">
        <f>WinSales!Y6+OSXSales!Y6+AndroidSales!Y6</f>
        <v>2640000.0000000005</v>
      </c>
      <c r="Z6" s="11">
        <f>WinSales!Z6+OSXSales!Z6+AndroidSales!Z6</f>
        <v>2640000.0000000005</v>
      </c>
      <c r="AA6" s="11">
        <f>WinSales!AA6+OSXSales!AA6+AndroidSales!AA6</f>
        <v>2640000.0000000005</v>
      </c>
      <c r="AB6" s="11">
        <f>WinSales!AB6+OSXSales!AB6+AndroidSales!AB6</f>
        <v>2640000.0000000005</v>
      </c>
      <c r="AC6" s="11">
        <f>WinSales!AC6+OSXSales!AC6+AndroidSales!AC6</f>
        <v>2640000.0000000005</v>
      </c>
      <c r="AD6" s="11">
        <f>WinSales!AD6+OSXSales!AD6+AndroidSales!AD6</f>
        <v>2640000.0000000005</v>
      </c>
      <c r="AE6" s="11">
        <f>WinSales!AE6+OSXSales!AE6+AndroidSales!AE6</f>
        <v>2640000.0000000005</v>
      </c>
      <c r="AF6" s="11">
        <f>WinSales!AF6+OSXSales!AF6+AndroidSales!AF6</f>
        <v>2640000.0000000005</v>
      </c>
      <c r="AG6" s="11">
        <f>WinSales!AG6+OSXSales!AG6+AndroidSales!AG6</f>
        <v>2640000.0000000005</v>
      </c>
      <c r="AH6" s="11">
        <f>WinSales!AH6+OSXSales!AH6+AndroidSales!AH6</f>
        <v>2640000.0000000005</v>
      </c>
      <c r="AI6" s="11">
        <f>WinSales!AI6+OSXSales!AI6+AndroidSales!AI6</f>
        <v>2640000.0000000005</v>
      </c>
      <c r="AJ6" s="11">
        <f>WinSales!AJ6+OSXSales!AJ6+AndroidSales!AJ6</f>
        <v>2640000.0000000005</v>
      </c>
      <c r="AK6" s="11">
        <f>WinSales!AK6+OSXSales!AK6+AndroidSales!AK6</f>
        <v>2640000.0000000005</v>
      </c>
      <c r="AL6" s="11">
        <f>WinSales!AL6+OSXSales!AL6+AndroidSales!AL6</f>
        <v>2640000.0000000005</v>
      </c>
      <c r="AM6" s="11">
        <f>WinSales!AM6+OSXSales!AM6+AndroidSales!AM6</f>
        <v>2640000.0000000005</v>
      </c>
      <c r="AN6" s="11">
        <f>WinSales!AN6+OSXSales!AN6+AndroidSales!AN6</f>
        <v>2640000.0000000005</v>
      </c>
      <c r="AO6" s="11">
        <f>WinSales!AO6+OSXSales!AO6+AndroidSales!AO6</f>
        <v>2640000.0000000005</v>
      </c>
      <c r="AP6" s="11">
        <f>WinSales!AP6+OSXSales!AP6+AndroidSales!AP6</f>
        <v>2640000.0000000005</v>
      </c>
      <c r="AQ6" s="11">
        <f>WinSales!AQ6+OSXSales!AQ6+AndroidSales!AQ6</f>
        <v>2640000.0000000005</v>
      </c>
      <c r="AR6" s="11">
        <f>WinSales!AR6+OSXSales!AR6+AndroidSales!AR6</f>
        <v>2640000.0000000005</v>
      </c>
      <c r="AS6" s="11">
        <f>WinSales!AS6+OSXSales!AS6+AndroidSales!AS6</f>
        <v>2640000.0000000005</v>
      </c>
      <c r="AT6" s="11">
        <f>WinSales!AT6+OSXSales!AT6+AndroidSales!AT6</f>
        <v>2640000.0000000005</v>
      </c>
      <c r="AU6" s="11">
        <f>WinSales!AU6+OSXSales!AU6+AndroidSales!AU6</f>
        <v>2640000.0000000005</v>
      </c>
      <c r="AV6" s="11">
        <f>WinSales!AV6+OSXSales!AV6+AndroidSales!AV6</f>
        <v>2640000.0000000005</v>
      </c>
      <c r="AW6" s="11">
        <f>WinSales!AW6+OSXSales!AW6+AndroidSales!AW6</f>
        <v>2640000.0000000005</v>
      </c>
      <c r="AX6" s="11">
        <f>WinSales!AX6+OSXSales!AX6+AndroidSales!AX6</f>
        <v>2640000.0000000005</v>
      </c>
      <c r="AY6" s="11">
        <f>WinSales!AY6+OSXSales!AY6+AndroidSales!AY6</f>
        <v>2640000.0000000005</v>
      </c>
      <c r="AZ6" s="11">
        <f>WinSales!AZ6+OSXSales!AZ6+AndroidSales!AZ6</f>
        <v>2640000.0000000005</v>
      </c>
      <c r="BA6" s="11">
        <f>WinSales!BA6+OSXSales!BA6+AndroidSales!BA6</f>
        <v>2640000.0000000005</v>
      </c>
      <c r="BB6" s="11">
        <f>WinSales!BB6+OSXSales!BB6+AndroidSales!BB6</f>
        <v>2640000.0000000005</v>
      </c>
      <c r="BC6" s="11">
        <f>WinSales!BC6+OSXSales!BC6+AndroidSales!BC6</f>
        <v>2640000.0000000005</v>
      </c>
      <c r="BD6" s="11">
        <f>WinSales!BD6+OSXSales!BD6+AndroidSales!BD6</f>
        <v>2640000.0000000005</v>
      </c>
      <c r="BE6" s="11"/>
    </row>
    <row r="7" spans="1:57" x14ac:dyDescent="0.25">
      <c r="B7" t="s">
        <v>150</v>
      </c>
      <c r="C7" s="8">
        <v>0.69</v>
      </c>
      <c r="D7" s="11">
        <f>WinSales!D7+OSXSales!D7+AndroidSales!D7</f>
        <v>3035.9999999999995</v>
      </c>
      <c r="E7" s="11">
        <f>WinSales!E7+OSXSales!E7+AndroidSales!E7</f>
        <v>15179.999999999998</v>
      </c>
      <c r="F7" s="11">
        <f>WinSales!F7+OSXSales!F7+AndroidSales!F7</f>
        <v>21252</v>
      </c>
      <c r="G7" s="11">
        <f>WinSales!G7+OSXSales!G7+AndroidSales!G7</f>
        <v>39468</v>
      </c>
      <c r="H7" s="11">
        <f>WinSales!H7+OSXSales!H7+AndroidSales!H7</f>
        <v>42504</v>
      </c>
      <c r="I7" s="11">
        <f>WinSales!I7+OSXSales!I7+AndroidSales!I7</f>
        <v>455399.99999999994</v>
      </c>
      <c r="J7" s="11">
        <f>WinSales!J7+OSXSales!J7+AndroidSales!J7</f>
        <v>613272</v>
      </c>
      <c r="K7" s="11">
        <f>WinSales!K7+OSXSales!K7+AndroidSales!K7</f>
        <v>637560</v>
      </c>
      <c r="L7" s="11">
        <f>WinSales!L7+OSXSales!L7+AndroidSales!L7</f>
        <v>728640</v>
      </c>
      <c r="M7" s="11">
        <f>WinSales!M7+OSXSales!M7+AndroidSales!M7</f>
        <v>910800</v>
      </c>
      <c r="N7" s="11">
        <f>WinSales!N7+OSXSales!N7+AndroidSales!N7</f>
        <v>1214400</v>
      </c>
      <c r="O7" s="11">
        <f>WinSales!O7+OSXSales!O7+AndroidSales!O7</f>
        <v>1518000</v>
      </c>
      <c r="P7" s="11">
        <f>WinSales!P7+OSXSales!P7+AndroidSales!P7</f>
        <v>1821600</v>
      </c>
      <c r="Q7" s="11">
        <f>WinSales!Q7+OSXSales!Q7+AndroidSales!Q7</f>
        <v>1821600</v>
      </c>
      <c r="R7" s="11">
        <f>WinSales!R7+OSXSales!R7+AndroidSales!R7</f>
        <v>1821600</v>
      </c>
      <c r="S7" s="11">
        <f>WinSales!S7+OSXSales!S7+AndroidSales!S7</f>
        <v>1821600</v>
      </c>
      <c r="T7" s="11">
        <f>WinSales!T7+OSXSales!T7+AndroidSales!T7</f>
        <v>1821600</v>
      </c>
      <c r="U7" s="11">
        <f>WinSales!U7+OSXSales!U7+AndroidSales!U7</f>
        <v>1821600</v>
      </c>
      <c r="V7" s="11">
        <f>WinSales!V7+OSXSales!V7+AndroidSales!V7</f>
        <v>1821600</v>
      </c>
      <c r="W7" s="11">
        <f>WinSales!W7+OSXSales!W7+AndroidSales!W7</f>
        <v>1821600</v>
      </c>
      <c r="X7" s="11">
        <f>WinSales!X7+OSXSales!X7+AndroidSales!X7</f>
        <v>1821600</v>
      </c>
      <c r="Y7" s="11">
        <f>WinSales!Y7+OSXSales!Y7+AndroidSales!Y7</f>
        <v>1821600</v>
      </c>
      <c r="Z7" s="11">
        <f>WinSales!Z7+OSXSales!Z7+AndroidSales!Z7</f>
        <v>1821600</v>
      </c>
      <c r="AA7" s="11">
        <f>WinSales!AA7+OSXSales!AA7+AndroidSales!AA7</f>
        <v>1821600</v>
      </c>
      <c r="AB7" s="11">
        <f>WinSales!AB7+OSXSales!AB7+AndroidSales!AB7</f>
        <v>1821600</v>
      </c>
      <c r="AC7" s="11">
        <f>WinSales!AC7+OSXSales!AC7+AndroidSales!AC7</f>
        <v>1821600</v>
      </c>
      <c r="AD7" s="11">
        <f>WinSales!AD7+OSXSales!AD7+AndroidSales!AD7</f>
        <v>1821600</v>
      </c>
      <c r="AE7" s="11">
        <f>WinSales!AE7+OSXSales!AE7+AndroidSales!AE7</f>
        <v>1821600</v>
      </c>
      <c r="AF7" s="11">
        <f>WinSales!AF7+OSXSales!AF7+AndroidSales!AF7</f>
        <v>1821600</v>
      </c>
      <c r="AG7" s="11">
        <f>WinSales!AG7+OSXSales!AG7+AndroidSales!AG7</f>
        <v>1821600</v>
      </c>
      <c r="AH7" s="11">
        <f>WinSales!AH7+OSXSales!AH7+AndroidSales!AH7</f>
        <v>1821600</v>
      </c>
      <c r="AI7" s="11">
        <f>WinSales!AI7+OSXSales!AI7+AndroidSales!AI7</f>
        <v>1821600</v>
      </c>
      <c r="AJ7" s="11">
        <f>WinSales!AJ7+OSXSales!AJ7+AndroidSales!AJ7</f>
        <v>1821600</v>
      </c>
      <c r="AK7" s="11">
        <f>WinSales!AK7+OSXSales!AK7+AndroidSales!AK7</f>
        <v>1821600</v>
      </c>
      <c r="AL7" s="11">
        <f>WinSales!AL7+OSXSales!AL7+AndroidSales!AL7</f>
        <v>1821600</v>
      </c>
      <c r="AM7" s="11">
        <f>WinSales!AM7+OSXSales!AM7+AndroidSales!AM7</f>
        <v>1821600</v>
      </c>
      <c r="AN7" s="11">
        <f>WinSales!AN7+OSXSales!AN7+AndroidSales!AN7</f>
        <v>1821600</v>
      </c>
      <c r="AO7" s="11">
        <f>WinSales!AO7+OSXSales!AO7+AndroidSales!AO7</f>
        <v>1821600</v>
      </c>
      <c r="AP7" s="11">
        <f>WinSales!AP7+OSXSales!AP7+AndroidSales!AP7</f>
        <v>1821600</v>
      </c>
      <c r="AQ7" s="11">
        <f>WinSales!AQ7+OSXSales!AQ7+AndroidSales!AQ7</f>
        <v>1821600</v>
      </c>
      <c r="AR7" s="11">
        <f>WinSales!AR7+OSXSales!AR7+AndroidSales!AR7</f>
        <v>1821600</v>
      </c>
      <c r="AS7" s="11">
        <f>WinSales!AS7+OSXSales!AS7+AndroidSales!AS7</f>
        <v>1821600</v>
      </c>
      <c r="AT7" s="11">
        <f>WinSales!AT7+OSXSales!AT7+AndroidSales!AT7</f>
        <v>1821600</v>
      </c>
      <c r="AU7" s="11">
        <f>WinSales!AU7+OSXSales!AU7+AndroidSales!AU7</f>
        <v>1821600</v>
      </c>
      <c r="AV7" s="11">
        <f>WinSales!AV7+OSXSales!AV7+AndroidSales!AV7</f>
        <v>1821600</v>
      </c>
      <c r="AW7" s="11">
        <f>WinSales!AW7+OSXSales!AW7+AndroidSales!AW7</f>
        <v>1821600</v>
      </c>
      <c r="AX7" s="11">
        <f>WinSales!AX7+OSXSales!AX7+AndroidSales!AX7</f>
        <v>1821600</v>
      </c>
      <c r="AY7" s="11">
        <f>WinSales!AY7+OSXSales!AY7+AndroidSales!AY7</f>
        <v>1821600</v>
      </c>
      <c r="AZ7" s="11">
        <f>WinSales!AZ7+OSXSales!AZ7+AndroidSales!AZ7</f>
        <v>1821600</v>
      </c>
      <c r="BA7" s="11">
        <f>WinSales!BA7+OSXSales!BA7+AndroidSales!BA7</f>
        <v>1821600</v>
      </c>
      <c r="BB7" s="11">
        <f>WinSales!BB7+OSXSales!BB7+AndroidSales!BB7</f>
        <v>1821600</v>
      </c>
      <c r="BC7" s="11">
        <f>WinSales!BC7+OSXSales!BC7+AndroidSales!BC7</f>
        <v>1821600</v>
      </c>
      <c r="BD7" s="11">
        <f>WinSales!BD7+OSXSales!BD7+AndroidSales!BD7</f>
        <v>1821600</v>
      </c>
    </row>
    <row r="8" spans="1:57" x14ac:dyDescent="0.25">
      <c r="B8" t="s">
        <v>151</v>
      </c>
      <c r="C8" s="8">
        <v>0.25</v>
      </c>
      <c r="D8" s="11">
        <f>WinSales!D8+OSXSales!D8+AndroidSales!D8</f>
        <v>1100</v>
      </c>
      <c r="E8" s="11">
        <f>WinSales!E8+OSXSales!E8+AndroidSales!E8</f>
        <v>5500</v>
      </c>
      <c r="F8" s="11">
        <f>WinSales!F8+OSXSales!F8+AndroidSales!F8</f>
        <v>7700.0000000000009</v>
      </c>
      <c r="G8" s="11">
        <f>WinSales!G8+OSXSales!G8+AndroidSales!G8</f>
        <v>14300.000000000002</v>
      </c>
      <c r="H8" s="11">
        <f>WinSales!H8+OSXSales!H8+AndroidSales!H8</f>
        <v>15400.000000000002</v>
      </c>
      <c r="I8" s="11">
        <f>WinSales!I8+OSXSales!I8+AndroidSales!I8</f>
        <v>165000</v>
      </c>
      <c r="J8" s="11">
        <f>WinSales!J8+OSXSales!J8+AndroidSales!J8</f>
        <v>222200.00000000003</v>
      </c>
      <c r="K8" s="11">
        <f>WinSales!K8+OSXSales!K8+AndroidSales!K8</f>
        <v>231000.00000000003</v>
      </c>
      <c r="L8" s="11">
        <f>WinSales!L8+OSXSales!L8+AndroidSales!L8</f>
        <v>264000</v>
      </c>
      <c r="M8" s="11">
        <f>WinSales!M8+OSXSales!M8+AndroidSales!M8</f>
        <v>330000.00000000006</v>
      </c>
      <c r="N8" s="11">
        <f>WinSales!N8+OSXSales!N8+AndroidSales!N8</f>
        <v>440000.00000000006</v>
      </c>
      <c r="O8" s="11">
        <f>WinSales!O8+OSXSales!O8+AndroidSales!O8</f>
        <v>550000</v>
      </c>
      <c r="P8" s="11">
        <f>WinSales!P8+OSXSales!P8+AndroidSales!P8</f>
        <v>660000.00000000012</v>
      </c>
      <c r="Q8" s="11">
        <f>WinSales!Q8+OSXSales!Q8+AndroidSales!Q8</f>
        <v>660000.00000000012</v>
      </c>
      <c r="R8" s="11">
        <f>WinSales!R8+OSXSales!R8+AndroidSales!R8</f>
        <v>660000.00000000012</v>
      </c>
      <c r="S8" s="11">
        <f>WinSales!S8+OSXSales!S8+AndroidSales!S8</f>
        <v>660000.00000000012</v>
      </c>
      <c r="T8" s="11">
        <f>WinSales!T8+OSXSales!T8+AndroidSales!T8</f>
        <v>660000.00000000012</v>
      </c>
      <c r="U8" s="11">
        <f>WinSales!U8+OSXSales!U8+AndroidSales!U8</f>
        <v>660000.00000000012</v>
      </c>
      <c r="V8" s="11">
        <f>WinSales!V8+OSXSales!V8+AndroidSales!V8</f>
        <v>660000.00000000012</v>
      </c>
      <c r="W8" s="11">
        <f>WinSales!W8+OSXSales!W8+AndroidSales!W8</f>
        <v>660000.00000000012</v>
      </c>
      <c r="X8" s="11">
        <f>WinSales!X8+OSXSales!X8+AndroidSales!X8</f>
        <v>660000.00000000012</v>
      </c>
      <c r="Y8" s="11">
        <f>WinSales!Y8+OSXSales!Y8+AndroidSales!Y8</f>
        <v>660000.00000000012</v>
      </c>
      <c r="Z8" s="11">
        <f>WinSales!Z8+OSXSales!Z8+AndroidSales!Z8</f>
        <v>660000.00000000012</v>
      </c>
      <c r="AA8" s="11">
        <f>WinSales!AA8+OSXSales!AA8+AndroidSales!AA8</f>
        <v>660000.00000000012</v>
      </c>
      <c r="AB8" s="11">
        <f>WinSales!AB8+OSXSales!AB8+AndroidSales!AB8</f>
        <v>660000.00000000012</v>
      </c>
      <c r="AC8" s="11">
        <f>WinSales!AC8+OSXSales!AC8+AndroidSales!AC8</f>
        <v>660000.00000000012</v>
      </c>
      <c r="AD8" s="11">
        <f>WinSales!AD8+OSXSales!AD8+AndroidSales!AD8</f>
        <v>660000.00000000012</v>
      </c>
      <c r="AE8" s="11">
        <f>WinSales!AE8+OSXSales!AE8+AndroidSales!AE8</f>
        <v>660000.00000000012</v>
      </c>
      <c r="AF8" s="11">
        <f>WinSales!AF8+OSXSales!AF8+AndroidSales!AF8</f>
        <v>660000.00000000012</v>
      </c>
      <c r="AG8" s="11">
        <f>WinSales!AG8+OSXSales!AG8+AndroidSales!AG8</f>
        <v>660000.00000000012</v>
      </c>
      <c r="AH8" s="11">
        <f>WinSales!AH8+OSXSales!AH8+AndroidSales!AH8</f>
        <v>660000.00000000012</v>
      </c>
      <c r="AI8" s="11">
        <f>WinSales!AI8+OSXSales!AI8+AndroidSales!AI8</f>
        <v>660000.00000000012</v>
      </c>
      <c r="AJ8" s="11">
        <f>WinSales!AJ8+OSXSales!AJ8+AndroidSales!AJ8</f>
        <v>660000.00000000012</v>
      </c>
      <c r="AK8" s="11">
        <f>WinSales!AK8+OSXSales!AK8+AndroidSales!AK8</f>
        <v>660000.00000000012</v>
      </c>
      <c r="AL8" s="11">
        <f>WinSales!AL8+OSXSales!AL8+AndroidSales!AL8</f>
        <v>660000.00000000012</v>
      </c>
      <c r="AM8" s="11">
        <f>WinSales!AM8+OSXSales!AM8+AndroidSales!AM8</f>
        <v>660000.00000000012</v>
      </c>
      <c r="AN8" s="11">
        <f>WinSales!AN8+OSXSales!AN8+AndroidSales!AN8</f>
        <v>660000.00000000012</v>
      </c>
      <c r="AO8" s="11">
        <f>WinSales!AO8+OSXSales!AO8+AndroidSales!AO8</f>
        <v>660000.00000000012</v>
      </c>
      <c r="AP8" s="11">
        <f>WinSales!AP8+OSXSales!AP8+AndroidSales!AP8</f>
        <v>660000.00000000012</v>
      </c>
      <c r="AQ8" s="11">
        <f>WinSales!AQ8+OSXSales!AQ8+AndroidSales!AQ8</f>
        <v>660000.00000000012</v>
      </c>
      <c r="AR8" s="11">
        <f>WinSales!AR8+OSXSales!AR8+AndroidSales!AR8</f>
        <v>660000.00000000012</v>
      </c>
      <c r="AS8" s="11">
        <f>WinSales!AS8+OSXSales!AS8+AndroidSales!AS8</f>
        <v>660000.00000000012</v>
      </c>
      <c r="AT8" s="11">
        <f>WinSales!AT8+OSXSales!AT8+AndroidSales!AT8</f>
        <v>660000.00000000012</v>
      </c>
      <c r="AU8" s="11">
        <f>WinSales!AU8+OSXSales!AU8+AndroidSales!AU8</f>
        <v>660000.00000000012</v>
      </c>
      <c r="AV8" s="11">
        <f>WinSales!AV8+OSXSales!AV8+AndroidSales!AV8</f>
        <v>660000.00000000012</v>
      </c>
      <c r="AW8" s="11">
        <f>WinSales!AW8+OSXSales!AW8+AndroidSales!AW8</f>
        <v>660000.00000000012</v>
      </c>
      <c r="AX8" s="11">
        <f>WinSales!AX8+OSXSales!AX8+AndroidSales!AX8</f>
        <v>660000.00000000012</v>
      </c>
      <c r="AY8" s="11">
        <f>WinSales!AY8+OSXSales!AY8+AndroidSales!AY8</f>
        <v>660000.00000000012</v>
      </c>
      <c r="AZ8" s="11">
        <f>WinSales!AZ8+OSXSales!AZ8+AndroidSales!AZ8</f>
        <v>660000.00000000012</v>
      </c>
      <c r="BA8" s="11">
        <f>WinSales!BA8+OSXSales!BA8+AndroidSales!BA8</f>
        <v>660000.00000000012</v>
      </c>
      <c r="BB8" s="11">
        <f>WinSales!BB8+OSXSales!BB8+AndroidSales!BB8</f>
        <v>660000.00000000012</v>
      </c>
      <c r="BC8" s="11">
        <f>WinSales!BC8+OSXSales!BC8+AndroidSales!BC8</f>
        <v>660000.00000000012</v>
      </c>
      <c r="BD8" s="11">
        <f>WinSales!BD8+OSXSales!BD8+AndroidSales!BD8</f>
        <v>660000.00000000012</v>
      </c>
    </row>
    <row r="9" spans="1:57" x14ac:dyDescent="0.25">
      <c r="B9" t="s">
        <v>152</v>
      </c>
      <c r="C9" s="8">
        <v>0.05</v>
      </c>
      <c r="D9" s="11">
        <f>WinSales!D9+OSXSales!D9+AndroidSales!D9</f>
        <v>220</v>
      </c>
      <c r="E9" s="11">
        <f>WinSales!E9+OSXSales!E9+AndroidSales!E9</f>
        <v>1100</v>
      </c>
      <c r="F9" s="11">
        <f>WinSales!F9+OSXSales!F9+AndroidSales!F9</f>
        <v>1540.0000000000002</v>
      </c>
      <c r="G9" s="11">
        <f>WinSales!G9+OSXSales!G9+AndroidSales!G9</f>
        <v>2860.0000000000005</v>
      </c>
      <c r="H9" s="11">
        <f>WinSales!H9+OSXSales!H9+AndroidSales!H9</f>
        <v>3080.0000000000005</v>
      </c>
      <c r="I9" s="11">
        <f>WinSales!I9+OSXSales!I9+AndroidSales!I9</f>
        <v>33000</v>
      </c>
      <c r="J9" s="11">
        <f>WinSales!J9+OSXSales!J9+AndroidSales!J9</f>
        <v>44440.000000000007</v>
      </c>
      <c r="K9" s="11">
        <f>WinSales!K9+OSXSales!K9+AndroidSales!K9</f>
        <v>46200.000000000007</v>
      </c>
      <c r="L9" s="11">
        <f>WinSales!L9+OSXSales!L9+AndroidSales!L9</f>
        <v>52800.000000000007</v>
      </c>
      <c r="M9" s="11">
        <f>WinSales!M9+OSXSales!M9+AndroidSales!M9</f>
        <v>66000.000000000015</v>
      </c>
      <c r="N9" s="11">
        <f>WinSales!N9+OSXSales!N9+AndroidSales!N9</f>
        <v>88000.000000000015</v>
      </c>
      <c r="O9" s="11">
        <f>WinSales!O9+OSXSales!O9+AndroidSales!O9</f>
        <v>110000</v>
      </c>
      <c r="P9" s="11">
        <f>WinSales!P9+OSXSales!P9+AndroidSales!P9</f>
        <v>132000.00000000003</v>
      </c>
      <c r="Q9" s="11">
        <f>WinSales!Q9+OSXSales!Q9+AndroidSales!Q9</f>
        <v>132000.00000000003</v>
      </c>
      <c r="R9" s="11">
        <f>WinSales!R9+OSXSales!R9+AndroidSales!R9</f>
        <v>132000.00000000003</v>
      </c>
      <c r="S9" s="11">
        <f>WinSales!S9+OSXSales!S9+AndroidSales!S9</f>
        <v>132000.00000000003</v>
      </c>
      <c r="T9" s="11">
        <f>WinSales!T9+OSXSales!T9+AndroidSales!T9</f>
        <v>132000.00000000003</v>
      </c>
      <c r="U9" s="11">
        <f>WinSales!U9+OSXSales!U9+AndroidSales!U9</f>
        <v>132000.00000000003</v>
      </c>
      <c r="V9" s="11">
        <f>WinSales!V9+OSXSales!V9+AndroidSales!V9</f>
        <v>132000.00000000003</v>
      </c>
      <c r="W9" s="11">
        <f>WinSales!W9+OSXSales!W9+AndroidSales!W9</f>
        <v>132000.00000000003</v>
      </c>
      <c r="X9" s="11">
        <f>WinSales!X9+OSXSales!X9+AndroidSales!X9</f>
        <v>132000.00000000003</v>
      </c>
      <c r="Y9" s="11">
        <f>WinSales!Y9+OSXSales!Y9+AndroidSales!Y9</f>
        <v>132000.00000000003</v>
      </c>
      <c r="Z9" s="11">
        <f>WinSales!Z9+OSXSales!Z9+AndroidSales!Z9</f>
        <v>132000.00000000003</v>
      </c>
      <c r="AA9" s="11">
        <f>WinSales!AA9+OSXSales!AA9+AndroidSales!AA9</f>
        <v>132000.00000000003</v>
      </c>
      <c r="AB9" s="11">
        <f>WinSales!AB9+OSXSales!AB9+AndroidSales!AB9</f>
        <v>132000.00000000003</v>
      </c>
      <c r="AC9" s="11">
        <f>WinSales!AC9+OSXSales!AC9+AndroidSales!AC9</f>
        <v>132000.00000000003</v>
      </c>
      <c r="AD9" s="11">
        <f>WinSales!AD9+OSXSales!AD9+AndroidSales!AD9</f>
        <v>132000.00000000003</v>
      </c>
      <c r="AE9" s="11">
        <f>WinSales!AE9+OSXSales!AE9+AndroidSales!AE9</f>
        <v>132000.00000000003</v>
      </c>
      <c r="AF9" s="11">
        <f>WinSales!AF9+OSXSales!AF9+AndroidSales!AF9</f>
        <v>132000.00000000003</v>
      </c>
      <c r="AG9" s="11">
        <f>WinSales!AG9+OSXSales!AG9+AndroidSales!AG9</f>
        <v>132000.00000000003</v>
      </c>
      <c r="AH9" s="11">
        <f>WinSales!AH9+OSXSales!AH9+AndroidSales!AH9</f>
        <v>132000.00000000003</v>
      </c>
      <c r="AI9" s="11">
        <f>WinSales!AI9+OSXSales!AI9+AndroidSales!AI9</f>
        <v>132000.00000000003</v>
      </c>
      <c r="AJ9" s="11">
        <f>WinSales!AJ9+OSXSales!AJ9+AndroidSales!AJ9</f>
        <v>132000.00000000003</v>
      </c>
      <c r="AK9" s="11">
        <f>WinSales!AK9+OSXSales!AK9+AndroidSales!AK9</f>
        <v>132000.00000000003</v>
      </c>
      <c r="AL9" s="11">
        <f>WinSales!AL9+OSXSales!AL9+AndroidSales!AL9</f>
        <v>132000.00000000003</v>
      </c>
      <c r="AM9" s="11">
        <f>WinSales!AM9+OSXSales!AM9+AndroidSales!AM9</f>
        <v>132000.00000000003</v>
      </c>
      <c r="AN9" s="11">
        <f>WinSales!AN9+OSXSales!AN9+AndroidSales!AN9</f>
        <v>132000.00000000003</v>
      </c>
      <c r="AO9" s="11">
        <f>WinSales!AO9+OSXSales!AO9+AndroidSales!AO9</f>
        <v>132000.00000000003</v>
      </c>
      <c r="AP9" s="11">
        <f>WinSales!AP9+OSXSales!AP9+AndroidSales!AP9</f>
        <v>132000.00000000003</v>
      </c>
      <c r="AQ9" s="11">
        <f>WinSales!AQ9+OSXSales!AQ9+AndroidSales!AQ9</f>
        <v>132000.00000000003</v>
      </c>
      <c r="AR9" s="11">
        <f>WinSales!AR9+OSXSales!AR9+AndroidSales!AR9</f>
        <v>132000.00000000003</v>
      </c>
      <c r="AS9" s="11">
        <f>WinSales!AS9+OSXSales!AS9+AndroidSales!AS9</f>
        <v>132000.00000000003</v>
      </c>
      <c r="AT9" s="11">
        <f>WinSales!AT9+OSXSales!AT9+AndroidSales!AT9</f>
        <v>132000.00000000003</v>
      </c>
      <c r="AU9" s="11">
        <f>WinSales!AU9+OSXSales!AU9+AndroidSales!AU9</f>
        <v>132000.00000000003</v>
      </c>
      <c r="AV9" s="11">
        <f>WinSales!AV9+OSXSales!AV9+AndroidSales!AV9</f>
        <v>132000.00000000003</v>
      </c>
      <c r="AW9" s="11">
        <f>WinSales!AW9+OSXSales!AW9+AndroidSales!AW9</f>
        <v>132000.00000000003</v>
      </c>
      <c r="AX9" s="11">
        <f>WinSales!AX9+OSXSales!AX9+AndroidSales!AX9</f>
        <v>132000.00000000003</v>
      </c>
      <c r="AY9" s="11">
        <f>WinSales!AY9+OSXSales!AY9+AndroidSales!AY9</f>
        <v>132000.00000000003</v>
      </c>
      <c r="AZ9" s="11">
        <f>WinSales!AZ9+OSXSales!AZ9+AndroidSales!AZ9</f>
        <v>132000.00000000003</v>
      </c>
      <c r="BA9" s="11">
        <f>WinSales!BA9+OSXSales!BA9+AndroidSales!BA9</f>
        <v>132000.00000000003</v>
      </c>
      <c r="BB9" s="11">
        <f>WinSales!BB9+OSXSales!BB9+AndroidSales!BB9</f>
        <v>132000.00000000003</v>
      </c>
      <c r="BC9" s="11">
        <f>WinSales!BC9+OSXSales!BC9+AndroidSales!BC9</f>
        <v>132000.00000000003</v>
      </c>
      <c r="BD9" s="11">
        <f>WinSales!BD9+OSXSales!BD9+AndroidSales!BD9</f>
        <v>132000.00000000003</v>
      </c>
    </row>
    <row r="10" spans="1:57" x14ac:dyDescent="0.25">
      <c r="B10" t="s">
        <v>153</v>
      </c>
      <c r="C10" s="8">
        <v>0.01</v>
      </c>
      <c r="D10" s="11">
        <f>WinSales!D10+OSXSales!D10+AndroidSales!D10</f>
        <v>44</v>
      </c>
      <c r="E10" s="11">
        <f>WinSales!E10+OSXSales!E10+AndroidSales!E10</f>
        <v>220</v>
      </c>
      <c r="F10" s="11">
        <f>WinSales!F10+OSXSales!F10+AndroidSales!F10</f>
        <v>308.00000000000006</v>
      </c>
      <c r="G10" s="11">
        <f>WinSales!G10+OSXSales!G10+AndroidSales!G10</f>
        <v>572.00000000000011</v>
      </c>
      <c r="H10" s="11">
        <f>WinSales!H10+OSXSales!H10+AndroidSales!H10</f>
        <v>616.00000000000011</v>
      </c>
      <c r="I10" s="11">
        <f>WinSales!I10+OSXSales!I10+AndroidSales!I10</f>
        <v>6600</v>
      </c>
      <c r="J10" s="11">
        <f>WinSales!J10+OSXSales!J10+AndroidSales!J10</f>
        <v>8888.0000000000018</v>
      </c>
      <c r="K10" s="11">
        <f>WinSales!K10+OSXSales!K10+AndroidSales!K10</f>
        <v>9240.0000000000018</v>
      </c>
      <c r="L10" s="11">
        <f>WinSales!L10+OSXSales!L10+AndroidSales!L10</f>
        <v>10560.000000000002</v>
      </c>
      <c r="M10" s="11">
        <f>WinSales!M10+OSXSales!M10+AndroidSales!M10</f>
        <v>13200.000000000002</v>
      </c>
      <c r="N10" s="11">
        <f>WinSales!N10+OSXSales!N10+AndroidSales!N10</f>
        <v>17600.000000000004</v>
      </c>
      <c r="O10" s="11">
        <f>WinSales!O10+OSXSales!O10+AndroidSales!O10</f>
        <v>22000</v>
      </c>
      <c r="P10" s="11">
        <f>WinSales!P10+OSXSales!P10+AndroidSales!P10</f>
        <v>26400.000000000007</v>
      </c>
      <c r="Q10" s="11">
        <f>WinSales!Q10+OSXSales!Q10+AndroidSales!Q10</f>
        <v>26400.000000000007</v>
      </c>
      <c r="R10" s="11">
        <f>WinSales!R10+OSXSales!R10+AndroidSales!R10</f>
        <v>26400.000000000007</v>
      </c>
      <c r="S10" s="11">
        <f>WinSales!S10+OSXSales!S10+AndroidSales!S10</f>
        <v>26400.000000000007</v>
      </c>
      <c r="T10" s="11">
        <f>WinSales!T10+OSXSales!T10+AndroidSales!T10</f>
        <v>26400.000000000007</v>
      </c>
      <c r="U10" s="11">
        <f>WinSales!U10+OSXSales!U10+AndroidSales!U10</f>
        <v>26400.000000000007</v>
      </c>
      <c r="V10" s="11">
        <f>WinSales!V10+OSXSales!V10+AndroidSales!V10</f>
        <v>26400.000000000007</v>
      </c>
      <c r="W10" s="11">
        <f>WinSales!W10+OSXSales!W10+AndroidSales!W10</f>
        <v>26400.000000000007</v>
      </c>
      <c r="X10" s="11">
        <f>WinSales!X10+OSXSales!X10+AndroidSales!X10</f>
        <v>26400.000000000007</v>
      </c>
      <c r="Y10" s="11">
        <f>WinSales!Y10+OSXSales!Y10+AndroidSales!Y10</f>
        <v>26400.000000000007</v>
      </c>
      <c r="Z10" s="11">
        <f>WinSales!Z10+OSXSales!Z10+AndroidSales!Z10</f>
        <v>26400.000000000007</v>
      </c>
      <c r="AA10" s="11">
        <f>WinSales!AA10+OSXSales!AA10+AndroidSales!AA10</f>
        <v>26400.000000000007</v>
      </c>
      <c r="AB10" s="11">
        <f>WinSales!AB10+OSXSales!AB10+AndroidSales!AB10</f>
        <v>26400.000000000007</v>
      </c>
      <c r="AC10" s="11">
        <f>WinSales!AC10+OSXSales!AC10+AndroidSales!AC10</f>
        <v>26400.000000000007</v>
      </c>
      <c r="AD10" s="11">
        <f>WinSales!AD10+OSXSales!AD10+AndroidSales!AD10</f>
        <v>26400.000000000007</v>
      </c>
      <c r="AE10" s="11">
        <f>WinSales!AE10+OSXSales!AE10+AndroidSales!AE10</f>
        <v>26400.000000000007</v>
      </c>
      <c r="AF10" s="11">
        <f>WinSales!AF10+OSXSales!AF10+AndroidSales!AF10</f>
        <v>26400.000000000007</v>
      </c>
      <c r="AG10" s="11">
        <f>WinSales!AG10+OSXSales!AG10+AndroidSales!AG10</f>
        <v>26400.000000000007</v>
      </c>
      <c r="AH10" s="11">
        <f>WinSales!AH10+OSXSales!AH10+AndroidSales!AH10</f>
        <v>26400.000000000007</v>
      </c>
      <c r="AI10" s="11">
        <f>WinSales!AI10+OSXSales!AI10+AndroidSales!AI10</f>
        <v>26400.000000000007</v>
      </c>
      <c r="AJ10" s="11">
        <f>WinSales!AJ10+OSXSales!AJ10+AndroidSales!AJ10</f>
        <v>26400.000000000007</v>
      </c>
      <c r="AK10" s="11">
        <f>WinSales!AK10+OSXSales!AK10+AndroidSales!AK10</f>
        <v>26400.000000000007</v>
      </c>
      <c r="AL10" s="11">
        <f>WinSales!AL10+OSXSales!AL10+AndroidSales!AL10</f>
        <v>26400.000000000007</v>
      </c>
      <c r="AM10" s="11">
        <f>WinSales!AM10+OSXSales!AM10+AndroidSales!AM10</f>
        <v>26400.000000000007</v>
      </c>
      <c r="AN10" s="11">
        <f>WinSales!AN10+OSXSales!AN10+AndroidSales!AN10</f>
        <v>26400.000000000007</v>
      </c>
      <c r="AO10" s="11">
        <f>WinSales!AO10+OSXSales!AO10+AndroidSales!AO10</f>
        <v>26400.000000000007</v>
      </c>
      <c r="AP10" s="11">
        <f>WinSales!AP10+OSXSales!AP10+AndroidSales!AP10</f>
        <v>26400.000000000007</v>
      </c>
      <c r="AQ10" s="11">
        <f>WinSales!AQ10+OSXSales!AQ10+AndroidSales!AQ10</f>
        <v>26400.000000000007</v>
      </c>
      <c r="AR10" s="11">
        <f>WinSales!AR10+OSXSales!AR10+AndroidSales!AR10</f>
        <v>26400.000000000007</v>
      </c>
      <c r="AS10" s="11">
        <f>WinSales!AS10+OSXSales!AS10+AndroidSales!AS10</f>
        <v>26400.000000000007</v>
      </c>
      <c r="AT10" s="11">
        <f>WinSales!AT10+OSXSales!AT10+AndroidSales!AT10</f>
        <v>26400.000000000007</v>
      </c>
      <c r="AU10" s="11">
        <f>WinSales!AU10+OSXSales!AU10+AndroidSales!AU10</f>
        <v>26400.000000000007</v>
      </c>
      <c r="AV10" s="11">
        <f>WinSales!AV10+OSXSales!AV10+AndroidSales!AV10</f>
        <v>26400.000000000007</v>
      </c>
      <c r="AW10" s="11">
        <f>WinSales!AW10+OSXSales!AW10+AndroidSales!AW10</f>
        <v>26400.000000000007</v>
      </c>
      <c r="AX10" s="11">
        <f>WinSales!AX10+OSXSales!AX10+AndroidSales!AX10</f>
        <v>26400.000000000007</v>
      </c>
      <c r="AY10" s="11">
        <f>WinSales!AY10+OSXSales!AY10+AndroidSales!AY10</f>
        <v>26400.000000000007</v>
      </c>
      <c r="AZ10" s="11">
        <f>WinSales!AZ10+OSXSales!AZ10+AndroidSales!AZ10</f>
        <v>26400.000000000007</v>
      </c>
      <c r="BA10" s="11">
        <f>WinSales!BA10+OSXSales!BA10+AndroidSales!BA10</f>
        <v>26400.000000000007</v>
      </c>
      <c r="BB10" s="11">
        <f>WinSales!BB10+OSXSales!BB10+AndroidSales!BB10</f>
        <v>26400.000000000007</v>
      </c>
      <c r="BC10" s="11">
        <f>WinSales!BC10+OSXSales!BC10+AndroidSales!BC10</f>
        <v>26400.000000000007</v>
      </c>
      <c r="BD10" s="11">
        <f>WinSales!BD10+OSXSales!BD10+AndroidSales!BD10</f>
        <v>26400.000000000007</v>
      </c>
    </row>
    <row r="11" spans="1:57" x14ac:dyDescent="0.25"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7" x14ac:dyDescent="0.25">
      <c r="A12" s="14" t="s">
        <v>166</v>
      </c>
      <c r="C12" s="8">
        <v>0.9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7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7" x14ac:dyDescent="0.25">
      <c r="A14" s="14" t="s">
        <v>173</v>
      </c>
      <c r="D14" s="11">
        <f>WinSales!D14+OSXSales!D14+AndroidSales!D14</f>
        <v>0</v>
      </c>
      <c r="E14" s="11">
        <f>WinSales!E14+OSXSales!E14+AndroidSales!E14</f>
        <v>0</v>
      </c>
      <c r="F14" s="11">
        <f>WinSales!F14+OSXSales!F14+AndroidSales!F14</f>
        <v>0</v>
      </c>
      <c r="G14" s="11">
        <f>WinSales!G14+OSXSales!G14+AndroidSales!G14</f>
        <v>0</v>
      </c>
      <c r="H14" s="11">
        <f>WinSales!H14+OSXSales!H14+AndroidSales!H14</f>
        <v>0</v>
      </c>
      <c r="I14" s="11">
        <f>WinSales!I14+OSXSales!I14+AndroidSales!I14</f>
        <v>0</v>
      </c>
      <c r="J14" s="11">
        <f>WinSales!J14+OSXSales!J14+AndroidSales!J14</f>
        <v>0</v>
      </c>
      <c r="K14" s="11">
        <f>WinSales!K14+OSXSales!K14+AndroidSales!K14</f>
        <v>0</v>
      </c>
      <c r="L14" s="11">
        <f>WinSales!L14+OSXSales!L14+AndroidSales!L14</f>
        <v>0</v>
      </c>
      <c r="M14" s="11">
        <f>WinSales!M14+OSXSales!M14+AndroidSales!M14</f>
        <v>0</v>
      </c>
      <c r="N14" s="11">
        <f>WinSales!N14+OSXSales!N14+AndroidSales!N14</f>
        <v>0</v>
      </c>
      <c r="O14" s="11">
        <f>WinSales!O14+OSXSales!O14+AndroidSales!O14</f>
        <v>0</v>
      </c>
      <c r="P14" s="11">
        <f>WinSales!P14+OSXSales!P14+AndroidSales!P14</f>
        <v>3959.9999999999995</v>
      </c>
      <c r="Q14" s="11">
        <f>WinSales!Q14+OSXSales!Q14+AndroidSales!Q14</f>
        <v>19800</v>
      </c>
      <c r="R14" s="11">
        <f>WinSales!R14+OSXSales!R14+AndroidSales!R14</f>
        <v>27720</v>
      </c>
      <c r="S14" s="11">
        <f>WinSales!S14+OSXSales!S14+AndroidSales!S14</f>
        <v>51480.000000000007</v>
      </c>
      <c r="T14" s="11">
        <f>WinSales!T14+OSXSales!T14+AndroidSales!T14</f>
        <v>55440</v>
      </c>
      <c r="U14" s="11">
        <f>WinSales!U14+OSXSales!U14+AndroidSales!U14</f>
        <v>594000</v>
      </c>
      <c r="V14" s="11">
        <f>WinSales!V14+OSXSales!V14+AndroidSales!V14</f>
        <v>799920</v>
      </c>
      <c r="W14" s="11">
        <f>WinSales!W14+OSXSales!W14+AndroidSales!W14</f>
        <v>831600</v>
      </c>
      <c r="X14" s="11">
        <f>WinSales!X14+OSXSales!X14+AndroidSales!X14</f>
        <v>950400</v>
      </c>
      <c r="Y14" s="11">
        <f>WinSales!Y14+OSXSales!Y14+AndroidSales!Y14</f>
        <v>1188000</v>
      </c>
      <c r="Z14" s="11">
        <f>WinSales!Z14+OSXSales!Z14+AndroidSales!Z14</f>
        <v>1584000</v>
      </c>
      <c r="AA14" s="11">
        <f>WinSales!AA14+OSXSales!AA14+AndroidSales!AA14</f>
        <v>1980000</v>
      </c>
      <c r="AB14" s="11">
        <f>WinSales!AB14+OSXSales!AB14+AndroidSales!AB14</f>
        <v>1587564</v>
      </c>
      <c r="AC14" s="11">
        <f>WinSales!AC14+OSXSales!AC14+AndroidSales!AC14</f>
        <v>1601820</v>
      </c>
      <c r="AD14" s="11">
        <f>WinSales!AD14+OSXSales!AD14+AndroidSales!AD14</f>
        <v>1608948</v>
      </c>
      <c r="AE14" s="11">
        <f>WinSales!AE14+OSXSales!AE14+AndroidSales!AE14</f>
        <v>1630332</v>
      </c>
      <c r="AF14" s="11">
        <f>WinSales!AF14+OSXSales!AF14+AndroidSales!AF14</f>
        <v>1633896</v>
      </c>
      <c r="AG14" s="11">
        <f>WinSales!AG14+OSXSales!AG14+AndroidSales!AG14</f>
        <v>2118600</v>
      </c>
      <c r="AH14" s="11">
        <f>WinSales!AH14+OSXSales!AH14+AndroidSales!AH14</f>
        <v>719928</v>
      </c>
      <c r="AI14" s="11">
        <f>WinSales!AI14+OSXSales!AI14+AndroidSales!AI14</f>
        <v>748440</v>
      </c>
      <c r="AJ14" s="11">
        <f>WinSales!AJ14+OSXSales!AJ14+AndroidSales!AJ14</f>
        <v>855360</v>
      </c>
      <c r="AK14" s="11">
        <f>WinSales!AK14+OSXSales!AK14+AndroidSales!AK14</f>
        <v>1069200</v>
      </c>
      <c r="AL14" s="11">
        <f>WinSales!AL14+OSXSales!AL14+AndroidSales!AL14</f>
        <v>1425600</v>
      </c>
      <c r="AM14" s="11">
        <f>WinSales!AM14+OSXSales!AM14+AndroidSales!AM14</f>
        <v>1782000</v>
      </c>
      <c r="AN14" s="11">
        <f>WinSales!AN14+OSXSales!AN14+AndroidSales!AN14</f>
        <v>1428807.6</v>
      </c>
      <c r="AO14" s="11">
        <f>WinSales!AO14+OSXSales!AO14+AndroidSales!AO14</f>
        <v>1441638</v>
      </c>
      <c r="AP14" s="11">
        <f>WinSales!AP14+OSXSales!AP14+AndroidSales!AP14</f>
        <v>1448053.2</v>
      </c>
      <c r="AQ14" s="11">
        <f>WinSales!AQ14+OSXSales!AQ14+AndroidSales!AQ14</f>
        <v>1467298.8</v>
      </c>
      <c r="AR14" s="11">
        <f>WinSales!AR14+OSXSales!AR14+AndroidSales!AR14</f>
        <v>1470506.4</v>
      </c>
      <c r="AS14" s="11">
        <f>WinSales!AS14+OSXSales!AS14+AndroidSales!AS14</f>
        <v>1906740</v>
      </c>
      <c r="AT14" s="11">
        <f>WinSales!AT14+OSXSales!AT14+AndroidSales!AT14</f>
        <v>647935.19999999995</v>
      </c>
      <c r="AU14" s="11">
        <f>WinSales!AU14+OSXSales!AU14+AndroidSales!AU14</f>
        <v>673596</v>
      </c>
      <c r="AV14" s="11">
        <f>WinSales!AV14+OSXSales!AV14+AndroidSales!AV14</f>
        <v>769824</v>
      </c>
      <c r="AW14" s="11">
        <f>WinSales!AW14+OSXSales!AW14+AndroidSales!AW14</f>
        <v>962280</v>
      </c>
      <c r="AX14" s="11">
        <f>WinSales!AX14+OSXSales!AX14+AndroidSales!AX14</f>
        <v>1283040</v>
      </c>
      <c r="AY14" s="11">
        <f>WinSales!AY14+OSXSales!AY14+AndroidSales!AY14</f>
        <v>1603800</v>
      </c>
      <c r="AZ14" s="11">
        <f>WinSales!AZ14+OSXSales!AZ14+AndroidSales!AZ14</f>
        <v>1285926.8399999999</v>
      </c>
      <c r="BA14" s="11">
        <f>WinSales!BA14+OSXSales!BA14+AndroidSales!BA14</f>
        <v>1297474.2</v>
      </c>
      <c r="BB14" s="11">
        <f>WinSales!BB14+OSXSales!BB14+AndroidSales!BB14</f>
        <v>1303247.8799999999</v>
      </c>
      <c r="BC14" s="11">
        <f>WinSales!BC14+OSXSales!BC14+AndroidSales!BC14</f>
        <v>1320568.92</v>
      </c>
      <c r="BD14" s="11">
        <f>WinSales!BD14+OSXSales!BD14+AndroidSales!BD14</f>
        <v>1323455.76</v>
      </c>
    </row>
    <row r="15" spans="1:57" x14ac:dyDescent="0.25">
      <c r="B15" t="s">
        <v>150</v>
      </c>
      <c r="C15" s="8">
        <f>C7</f>
        <v>0.69</v>
      </c>
      <c r="D15" s="11">
        <f>WinSales!D15+OSXSales!D15+AndroidSales!D15</f>
        <v>0</v>
      </c>
      <c r="E15" s="11">
        <f>WinSales!E15+OSXSales!E15+AndroidSales!E15</f>
        <v>0</v>
      </c>
      <c r="F15" s="11">
        <f>WinSales!F15+OSXSales!F15+AndroidSales!F15</f>
        <v>0</v>
      </c>
      <c r="G15" s="11">
        <f>WinSales!G15+OSXSales!G15+AndroidSales!G15</f>
        <v>0</v>
      </c>
      <c r="H15" s="11">
        <f>WinSales!H15+OSXSales!H15+AndroidSales!H15</f>
        <v>0</v>
      </c>
      <c r="I15" s="11">
        <f>WinSales!I15+OSXSales!I15+AndroidSales!I15</f>
        <v>0</v>
      </c>
      <c r="J15" s="11">
        <f>WinSales!J15+OSXSales!J15+AndroidSales!J15</f>
        <v>0</v>
      </c>
      <c r="K15" s="11">
        <f>WinSales!K15+OSXSales!K15+AndroidSales!K15</f>
        <v>0</v>
      </c>
      <c r="L15" s="11">
        <f>WinSales!L15+OSXSales!L15+AndroidSales!L15</f>
        <v>0</v>
      </c>
      <c r="M15" s="11">
        <f>WinSales!M15+OSXSales!M15+AndroidSales!M15</f>
        <v>0</v>
      </c>
      <c r="N15" s="11">
        <f>WinSales!N15+OSXSales!N15+AndroidSales!N15</f>
        <v>0</v>
      </c>
      <c r="O15" s="11">
        <f>WinSales!O15+OSXSales!O15+AndroidSales!O15</f>
        <v>0</v>
      </c>
      <c r="P15" s="11">
        <f>WinSales!P15+OSXSales!P15+AndroidSales!P15</f>
        <v>2732.3999999999996</v>
      </c>
      <c r="Q15" s="11">
        <f>WinSales!Q15+OSXSales!Q15+AndroidSales!Q15</f>
        <v>13661.999999999998</v>
      </c>
      <c r="R15" s="11">
        <f>WinSales!R15+OSXSales!R15+AndroidSales!R15</f>
        <v>19126.8</v>
      </c>
      <c r="S15" s="11">
        <f>WinSales!S15+OSXSales!S15+AndroidSales!S15</f>
        <v>35521.200000000004</v>
      </c>
      <c r="T15" s="11">
        <f>WinSales!T15+OSXSales!T15+AndroidSales!T15</f>
        <v>38253.599999999999</v>
      </c>
      <c r="U15" s="11">
        <f>WinSales!U15+OSXSales!U15+AndroidSales!U15</f>
        <v>409859.99999999994</v>
      </c>
      <c r="V15" s="11">
        <f>WinSales!V15+OSXSales!V15+AndroidSales!V15</f>
        <v>551944.80000000005</v>
      </c>
      <c r="W15" s="11">
        <f>WinSales!W15+OSXSales!W15+AndroidSales!W15</f>
        <v>573804</v>
      </c>
      <c r="X15" s="11">
        <f>WinSales!X15+OSXSales!X15+AndroidSales!X15</f>
        <v>655776</v>
      </c>
      <c r="Y15" s="11">
        <f>WinSales!Y15+OSXSales!Y15+AndroidSales!Y15</f>
        <v>819720</v>
      </c>
      <c r="Z15" s="11">
        <f>WinSales!Z15+OSXSales!Z15+AndroidSales!Z15</f>
        <v>1092960</v>
      </c>
      <c r="AA15" s="11">
        <f>WinSales!AA15+OSXSales!AA15+AndroidSales!AA15</f>
        <v>1366200</v>
      </c>
      <c r="AB15" s="11">
        <f>WinSales!AB15+OSXSales!AB15+AndroidSales!AB15</f>
        <v>1095419.1600000001</v>
      </c>
      <c r="AC15" s="11">
        <f>WinSales!AC15+OSXSales!AC15+AndroidSales!AC15</f>
        <v>1105255.8</v>
      </c>
      <c r="AD15" s="11">
        <f>WinSales!AD15+OSXSales!AD15+AndroidSales!AD15</f>
        <v>1110174.1200000001</v>
      </c>
      <c r="AE15" s="11">
        <f>WinSales!AE15+OSXSales!AE15+AndroidSales!AE15</f>
        <v>1124929.08</v>
      </c>
      <c r="AF15" s="11">
        <f>WinSales!AF15+OSXSales!AF15+AndroidSales!AF15</f>
        <v>1127388.24</v>
      </c>
      <c r="AG15" s="11">
        <f>WinSales!AG15+OSXSales!AG15+AndroidSales!AG15</f>
        <v>1461834</v>
      </c>
      <c r="AH15" s="11">
        <f>WinSales!AH15+OSXSales!AH15+AndroidSales!AH15</f>
        <v>496750.31999999995</v>
      </c>
      <c r="AI15" s="11">
        <f>WinSales!AI15+OSXSales!AI15+AndroidSales!AI15</f>
        <v>516423.6</v>
      </c>
      <c r="AJ15" s="11">
        <f>WinSales!AJ15+OSXSales!AJ15+AndroidSales!AJ15</f>
        <v>590198.39999999991</v>
      </c>
      <c r="AK15" s="11">
        <f>WinSales!AK15+OSXSales!AK15+AndroidSales!AK15</f>
        <v>737748</v>
      </c>
      <c r="AL15" s="11">
        <f>WinSales!AL15+OSXSales!AL15+AndroidSales!AL15</f>
        <v>983664</v>
      </c>
      <c r="AM15" s="11">
        <f>WinSales!AM15+OSXSales!AM15+AndroidSales!AM15</f>
        <v>1229580</v>
      </c>
      <c r="AN15" s="11">
        <f>WinSales!AN15+OSXSales!AN15+AndroidSales!AN15</f>
        <v>985877.24399999995</v>
      </c>
      <c r="AO15" s="11">
        <f>WinSales!AO15+OSXSales!AO15+AndroidSales!AO15</f>
        <v>994730.22</v>
      </c>
      <c r="AP15" s="11">
        <f>WinSales!AP15+OSXSales!AP15+AndroidSales!AP15</f>
        <v>999156.70799999998</v>
      </c>
      <c r="AQ15" s="11">
        <f>WinSales!AQ15+OSXSales!AQ15+AndroidSales!AQ15</f>
        <v>1012436.172</v>
      </c>
      <c r="AR15" s="11">
        <f>WinSales!AR15+OSXSales!AR15+AndroidSales!AR15</f>
        <v>1014649.416</v>
      </c>
      <c r="AS15" s="11">
        <f>WinSales!AS15+OSXSales!AS15+AndroidSales!AS15</f>
        <v>1315650.6000000001</v>
      </c>
      <c r="AT15" s="11">
        <f>WinSales!AT15+OSXSales!AT15+AndroidSales!AT15</f>
        <v>447075.288</v>
      </c>
      <c r="AU15" s="11">
        <f>WinSales!AU15+OSXSales!AU15+AndroidSales!AU15</f>
        <v>464781.23999999993</v>
      </c>
      <c r="AV15" s="11">
        <f>WinSales!AV15+OSXSales!AV15+AndroidSales!AV15</f>
        <v>531178.55999999994</v>
      </c>
      <c r="AW15" s="11">
        <f>WinSales!AW15+OSXSales!AW15+AndroidSales!AW15</f>
        <v>663973.19999999995</v>
      </c>
      <c r="AX15" s="11">
        <f>WinSales!AX15+OSXSales!AX15+AndroidSales!AX15</f>
        <v>885297.6</v>
      </c>
      <c r="AY15" s="11">
        <f>WinSales!AY15+OSXSales!AY15+AndroidSales!AY15</f>
        <v>1106622</v>
      </c>
      <c r="AZ15" s="11">
        <f>WinSales!AZ15+OSXSales!AZ15+AndroidSales!AZ15</f>
        <v>887289.5196</v>
      </c>
      <c r="BA15" s="11">
        <f>WinSales!BA15+OSXSales!BA15+AndroidSales!BA15</f>
        <v>895257.19799999997</v>
      </c>
      <c r="BB15" s="11">
        <f>WinSales!BB15+OSXSales!BB15+AndroidSales!BB15</f>
        <v>899241.0371999999</v>
      </c>
      <c r="BC15" s="11">
        <f>WinSales!BC15+OSXSales!BC15+AndroidSales!BC15</f>
        <v>911192.55480000004</v>
      </c>
      <c r="BD15" s="11">
        <f>WinSales!BD15+OSXSales!BD15+AndroidSales!BD15</f>
        <v>913184.47439999995</v>
      </c>
    </row>
    <row r="16" spans="1:57" x14ac:dyDescent="0.25">
      <c r="B16" t="s">
        <v>151</v>
      </c>
      <c r="C16" s="8">
        <f t="shared" ref="C16:C18" si="0">C8</f>
        <v>0.25</v>
      </c>
      <c r="D16" s="11">
        <f>WinSales!D16+OSXSales!D16+AndroidSales!D16</f>
        <v>0</v>
      </c>
      <c r="E16" s="11">
        <f>WinSales!E16+OSXSales!E16+AndroidSales!E16</f>
        <v>0</v>
      </c>
      <c r="F16" s="11">
        <f>WinSales!F16+OSXSales!F16+AndroidSales!F16</f>
        <v>0</v>
      </c>
      <c r="G16" s="11">
        <f>WinSales!G16+OSXSales!G16+AndroidSales!G16</f>
        <v>0</v>
      </c>
      <c r="H16" s="11">
        <f>WinSales!H16+OSXSales!H16+AndroidSales!H16</f>
        <v>0</v>
      </c>
      <c r="I16" s="11">
        <f>WinSales!I16+OSXSales!I16+AndroidSales!I16</f>
        <v>0</v>
      </c>
      <c r="J16" s="11">
        <f>WinSales!J16+OSXSales!J16+AndroidSales!J16</f>
        <v>0</v>
      </c>
      <c r="K16" s="11">
        <f>WinSales!K16+OSXSales!K16+AndroidSales!K16</f>
        <v>0</v>
      </c>
      <c r="L16" s="11">
        <f>WinSales!L16+OSXSales!L16+AndroidSales!L16</f>
        <v>0</v>
      </c>
      <c r="M16" s="11">
        <f>WinSales!M16+OSXSales!M16+AndroidSales!M16</f>
        <v>0</v>
      </c>
      <c r="N16" s="11">
        <f>WinSales!N16+OSXSales!N16+AndroidSales!N16</f>
        <v>0</v>
      </c>
      <c r="O16" s="11">
        <f>WinSales!O16+OSXSales!O16+AndroidSales!O16</f>
        <v>0</v>
      </c>
      <c r="P16" s="11">
        <f>WinSales!P16+OSXSales!P16+AndroidSales!P16</f>
        <v>990</v>
      </c>
      <c r="Q16" s="11">
        <f>WinSales!Q16+OSXSales!Q16+AndroidSales!Q16</f>
        <v>4950</v>
      </c>
      <c r="R16" s="11">
        <f>WinSales!R16+OSXSales!R16+AndroidSales!R16</f>
        <v>6930.0000000000009</v>
      </c>
      <c r="S16" s="11">
        <f>WinSales!S16+OSXSales!S16+AndroidSales!S16</f>
        <v>12870.000000000002</v>
      </c>
      <c r="T16" s="11">
        <f>WinSales!T16+OSXSales!T16+AndroidSales!T16</f>
        <v>13860.000000000002</v>
      </c>
      <c r="U16" s="11">
        <f>WinSales!U16+OSXSales!U16+AndroidSales!U16</f>
        <v>148500</v>
      </c>
      <c r="V16" s="11">
        <f>WinSales!V16+OSXSales!V16+AndroidSales!V16</f>
        <v>199980.00000000003</v>
      </c>
      <c r="W16" s="11">
        <f>WinSales!W16+OSXSales!W16+AndroidSales!W16</f>
        <v>207900.00000000003</v>
      </c>
      <c r="X16" s="11">
        <f>WinSales!X16+OSXSales!X16+AndroidSales!X16</f>
        <v>237600.00000000003</v>
      </c>
      <c r="Y16" s="11">
        <f>WinSales!Y16+OSXSales!Y16+AndroidSales!Y16</f>
        <v>297000.00000000006</v>
      </c>
      <c r="Z16" s="11">
        <f>WinSales!Z16+OSXSales!Z16+AndroidSales!Z16</f>
        <v>396000.00000000006</v>
      </c>
      <c r="AA16" s="11">
        <f>WinSales!AA16+OSXSales!AA16+AndroidSales!AA16</f>
        <v>495000</v>
      </c>
      <c r="AB16" s="11">
        <f>WinSales!AB16+OSXSales!AB16+AndroidSales!AB16</f>
        <v>396891.00000000006</v>
      </c>
      <c r="AC16" s="11">
        <f>WinSales!AC16+OSXSales!AC16+AndroidSales!AC16</f>
        <v>400455.00000000006</v>
      </c>
      <c r="AD16" s="11">
        <f>WinSales!AD16+OSXSales!AD16+AndroidSales!AD16</f>
        <v>402237.00000000006</v>
      </c>
      <c r="AE16" s="11">
        <f>WinSales!AE16+OSXSales!AE16+AndroidSales!AE16</f>
        <v>407583.00000000006</v>
      </c>
      <c r="AF16" s="11">
        <f>WinSales!AF16+OSXSales!AF16+AndroidSales!AF16</f>
        <v>408474.00000000006</v>
      </c>
      <c r="AG16" s="11">
        <f>WinSales!AG16+OSXSales!AG16+AndroidSales!AG16</f>
        <v>529650</v>
      </c>
      <c r="AH16" s="11">
        <f>WinSales!AH16+OSXSales!AH16+AndroidSales!AH16</f>
        <v>179982.00000000003</v>
      </c>
      <c r="AI16" s="11">
        <f>WinSales!AI16+OSXSales!AI16+AndroidSales!AI16</f>
        <v>187110.00000000003</v>
      </c>
      <c r="AJ16" s="11">
        <f>WinSales!AJ16+OSXSales!AJ16+AndroidSales!AJ16</f>
        <v>213840.00000000003</v>
      </c>
      <c r="AK16" s="11">
        <f>WinSales!AK16+OSXSales!AK16+AndroidSales!AK16</f>
        <v>267300.00000000006</v>
      </c>
      <c r="AL16" s="11">
        <f>WinSales!AL16+OSXSales!AL16+AndroidSales!AL16</f>
        <v>356400.00000000006</v>
      </c>
      <c r="AM16" s="11">
        <f>WinSales!AM16+OSXSales!AM16+AndroidSales!AM16</f>
        <v>445500</v>
      </c>
      <c r="AN16" s="11">
        <f>WinSales!AN16+OSXSales!AN16+AndroidSales!AN16</f>
        <v>357201.9</v>
      </c>
      <c r="AO16" s="11">
        <f>WinSales!AO16+OSXSales!AO16+AndroidSales!AO16</f>
        <v>360409.50000000006</v>
      </c>
      <c r="AP16" s="11">
        <f>WinSales!AP16+OSXSales!AP16+AndroidSales!AP16</f>
        <v>362013.30000000005</v>
      </c>
      <c r="AQ16" s="11">
        <f>WinSales!AQ16+OSXSales!AQ16+AndroidSales!AQ16</f>
        <v>366824.70000000007</v>
      </c>
      <c r="AR16" s="11">
        <f>WinSales!AR16+OSXSales!AR16+AndroidSales!AR16</f>
        <v>367626.60000000009</v>
      </c>
      <c r="AS16" s="11">
        <f>WinSales!AS16+OSXSales!AS16+AndroidSales!AS16</f>
        <v>476685</v>
      </c>
      <c r="AT16" s="11">
        <f>WinSales!AT16+OSXSales!AT16+AndroidSales!AT16</f>
        <v>161983.80000000002</v>
      </c>
      <c r="AU16" s="11">
        <f>WinSales!AU16+OSXSales!AU16+AndroidSales!AU16</f>
        <v>168399.00000000003</v>
      </c>
      <c r="AV16" s="11">
        <f>WinSales!AV16+OSXSales!AV16+AndroidSales!AV16</f>
        <v>192456.00000000003</v>
      </c>
      <c r="AW16" s="11">
        <f>WinSales!AW16+OSXSales!AW16+AndroidSales!AW16</f>
        <v>240570.00000000003</v>
      </c>
      <c r="AX16" s="11">
        <f>WinSales!AX16+OSXSales!AX16+AndroidSales!AX16</f>
        <v>320760.00000000006</v>
      </c>
      <c r="AY16" s="11">
        <f>WinSales!AY16+OSXSales!AY16+AndroidSales!AY16</f>
        <v>400950</v>
      </c>
      <c r="AZ16" s="11">
        <f>WinSales!AZ16+OSXSales!AZ16+AndroidSales!AZ16</f>
        <v>321481.71000000008</v>
      </c>
      <c r="BA16" s="11">
        <f>WinSales!BA16+OSXSales!BA16+AndroidSales!BA16</f>
        <v>324368.55000000005</v>
      </c>
      <c r="BB16" s="11">
        <f>WinSales!BB16+OSXSales!BB16+AndroidSales!BB16</f>
        <v>325811.97000000009</v>
      </c>
      <c r="BC16" s="11">
        <f>WinSales!BC16+OSXSales!BC16+AndroidSales!BC16</f>
        <v>330142.2300000001</v>
      </c>
      <c r="BD16" s="11">
        <f>WinSales!BD16+OSXSales!BD16+AndroidSales!BD16</f>
        <v>330863.94000000006</v>
      </c>
    </row>
    <row r="17" spans="1:56" x14ac:dyDescent="0.25">
      <c r="B17" t="s">
        <v>152</v>
      </c>
      <c r="C17" s="8">
        <f t="shared" si="0"/>
        <v>0.05</v>
      </c>
      <c r="D17" s="11">
        <f>WinSales!D17+OSXSales!D17+AndroidSales!D17</f>
        <v>0</v>
      </c>
      <c r="E17" s="11">
        <f>WinSales!E17+OSXSales!E17+AndroidSales!E17</f>
        <v>0</v>
      </c>
      <c r="F17" s="11">
        <f>WinSales!F17+OSXSales!F17+AndroidSales!F17</f>
        <v>0</v>
      </c>
      <c r="G17" s="11">
        <f>WinSales!G17+OSXSales!G17+AndroidSales!G17</f>
        <v>0</v>
      </c>
      <c r="H17" s="11">
        <f>WinSales!H17+OSXSales!H17+AndroidSales!H17</f>
        <v>0</v>
      </c>
      <c r="I17" s="11">
        <f>WinSales!I17+OSXSales!I17+AndroidSales!I17</f>
        <v>0</v>
      </c>
      <c r="J17" s="11">
        <f>WinSales!J17+OSXSales!J17+AndroidSales!J17</f>
        <v>0</v>
      </c>
      <c r="K17" s="11">
        <f>WinSales!K17+OSXSales!K17+AndroidSales!K17</f>
        <v>0</v>
      </c>
      <c r="L17" s="11">
        <f>WinSales!L17+OSXSales!L17+AndroidSales!L17</f>
        <v>0</v>
      </c>
      <c r="M17" s="11">
        <f>WinSales!M17+OSXSales!M17+AndroidSales!M17</f>
        <v>0</v>
      </c>
      <c r="N17" s="11">
        <f>WinSales!N17+OSXSales!N17+AndroidSales!N17</f>
        <v>0</v>
      </c>
      <c r="O17" s="11">
        <f>WinSales!O17+OSXSales!O17+AndroidSales!O17</f>
        <v>0</v>
      </c>
      <c r="P17" s="11">
        <f>WinSales!P17+OSXSales!P17+AndroidSales!P17</f>
        <v>198</v>
      </c>
      <c r="Q17" s="11">
        <f>WinSales!Q17+OSXSales!Q17+AndroidSales!Q17</f>
        <v>990</v>
      </c>
      <c r="R17" s="11">
        <f>WinSales!R17+OSXSales!R17+AndroidSales!R17</f>
        <v>1386.0000000000002</v>
      </c>
      <c r="S17" s="11">
        <f>WinSales!S17+OSXSales!S17+AndroidSales!S17</f>
        <v>2574.0000000000005</v>
      </c>
      <c r="T17" s="11">
        <f>WinSales!T17+OSXSales!T17+AndroidSales!T17</f>
        <v>2772.0000000000005</v>
      </c>
      <c r="U17" s="11">
        <f>WinSales!U17+OSXSales!U17+AndroidSales!U17</f>
        <v>29700</v>
      </c>
      <c r="V17" s="11">
        <f>WinSales!V17+OSXSales!V17+AndroidSales!V17</f>
        <v>39996.000000000007</v>
      </c>
      <c r="W17" s="11">
        <f>WinSales!W17+OSXSales!W17+AndroidSales!W17</f>
        <v>41580.000000000007</v>
      </c>
      <c r="X17" s="11">
        <f>WinSales!X17+OSXSales!X17+AndroidSales!X17</f>
        <v>47520.000000000007</v>
      </c>
      <c r="Y17" s="11">
        <f>WinSales!Y17+OSXSales!Y17+AndroidSales!Y17</f>
        <v>59400.000000000007</v>
      </c>
      <c r="Z17" s="11">
        <f>WinSales!Z17+OSXSales!Z17+AndroidSales!Z17</f>
        <v>79200.000000000015</v>
      </c>
      <c r="AA17" s="11">
        <f>WinSales!AA17+OSXSales!AA17+AndroidSales!AA17</f>
        <v>99000</v>
      </c>
      <c r="AB17" s="11">
        <f>WinSales!AB17+OSXSales!AB17+AndroidSales!AB17</f>
        <v>79378.200000000012</v>
      </c>
      <c r="AC17" s="11">
        <f>WinSales!AC17+OSXSales!AC17+AndroidSales!AC17</f>
        <v>80091.000000000015</v>
      </c>
      <c r="AD17" s="11">
        <f>WinSales!AD17+OSXSales!AD17+AndroidSales!AD17</f>
        <v>80447.400000000023</v>
      </c>
      <c r="AE17" s="11">
        <f>WinSales!AE17+OSXSales!AE17+AndroidSales!AE17</f>
        <v>81516.600000000006</v>
      </c>
      <c r="AF17" s="11">
        <f>WinSales!AF17+OSXSales!AF17+AndroidSales!AF17</f>
        <v>81694.800000000017</v>
      </c>
      <c r="AG17" s="11">
        <f>WinSales!AG17+OSXSales!AG17+AndroidSales!AG17</f>
        <v>105930</v>
      </c>
      <c r="AH17" s="11">
        <f>WinSales!AH17+OSXSales!AH17+AndroidSales!AH17</f>
        <v>35996.400000000001</v>
      </c>
      <c r="AI17" s="11">
        <f>WinSales!AI17+OSXSales!AI17+AndroidSales!AI17</f>
        <v>37422.000000000007</v>
      </c>
      <c r="AJ17" s="11">
        <f>WinSales!AJ17+OSXSales!AJ17+AndroidSales!AJ17</f>
        <v>42768.000000000007</v>
      </c>
      <c r="AK17" s="11">
        <f>WinSales!AK17+OSXSales!AK17+AndroidSales!AK17</f>
        <v>53460.000000000007</v>
      </c>
      <c r="AL17" s="11">
        <f>WinSales!AL17+OSXSales!AL17+AndroidSales!AL17</f>
        <v>71280.000000000015</v>
      </c>
      <c r="AM17" s="11">
        <f>WinSales!AM17+OSXSales!AM17+AndroidSales!AM17</f>
        <v>89100</v>
      </c>
      <c r="AN17" s="11">
        <f>WinSales!AN17+OSXSales!AN17+AndroidSales!AN17</f>
        <v>71440.38</v>
      </c>
      <c r="AO17" s="11">
        <f>WinSales!AO17+OSXSales!AO17+AndroidSales!AO17</f>
        <v>72081.900000000023</v>
      </c>
      <c r="AP17" s="11">
        <f>WinSales!AP17+OSXSales!AP17+AndroidSales!AP17</f>
        <v>72402.660000000018</v>
      </c>
      <c r="AQ17" s="11">
        <f>WinSales!AQ17+OSXSales!AQ17+AndroidSales!AQ17</f>
        <v>73364.940000000017</v>
      </c>
      <c r="AR17" s="11">
        <f>WinSales!AR17+OSXSales!AR17+AndroidSales!AR17</f>
        <v>73525.320000000007</v>
      </c>
      <c r="AS17" s="11">
        <f>WinSales!AS17+OSXSales!AS17+AndroidSales!AS17</f>
        <v>95337.000000000015</v>
      </c>
      <c r="AT17" s="11">
        <f>WinSales!AT17+OSXSales!AT17+AndroidSales!AT17</f>
        <v>32396.760000000009</v>
      </c>
      <c r="AU17" s="11">
        <f>WinSales!AU17+OSXSales!AU17+AndroidSales!AU17</f>
        <v>33679.80000000001</v>
      </c>
      <c r="AV17" s="11">
        <f>WinSales!AV17+OSXSales!AV17+AndroidSales!AV17</f>
        <v>38491.200000000004</v>
      </c>
      <c r="AW17" s="11">
        <f>WinSales!AW17+OSXSales!AW17+AndroidSales!AW17</f>
        <v>48114.000000000007</v>
      </c>
      <c r="AX17" s="11">
        <f>WinSales!AX17+OSXSales!AX17+AndroidSales!AX17</f>
        <v>64152.000000000015</v>
      </c>
      <c r="AY17" s="11">
        <f>WinSales!AY17+OSXSales!AY17+AndroidSales!AY17</f>
        <v>80190</v>
      </c>
      <c r="AZ17" s="11">
        <f>WinSales!AZ17+OSXSales!AZ17+AndroidSales!AZ17</f>
        <v>64296.342000000019</v>
      </c>
      <c r="BA17" s="11">
        <f>WinSales!BA17+OSXSales!BA17+AndroidSales!BA17</f>
        <v>64873.710000000014</v>
      </c>
      <c r="BB17" s="11">
        <f>WinSales!BB17+OSXSales!BB17+AndroidSales!BB17</f>
        <v>65162.394000000015</v>
      </c>
      <c r="BC17" s="11">
        <f>WinSales!BC17+OSXSales!BC17+AndroidSales!BC17</f>
        <v>66028.446000000025</v>
      </c>
      <c r="BD17" s="11">
        <f>WinSales!BD17+OSXSales!BD17+AndroidSales!BD17</f>
        <v>66172.788000000015</v>
      </c>
    </row>
    <row r="18" spans="1:56" x14ac:dyDescent="0.25">
      <c r="B18" t="s">
        <v>153</v>
      </c>
      <c r="C18" s="8">
        <f t="shared" si="0"/>
        <v>0.01</v>
      </c>
      <c r="D18" s="11">
        <f>WinSales!D18+OSXSales!D18+AndroidSales!D18</f>
        <v>0</v>
      </c>
      <c r="E18" s="11">
        <f>WinSales!E18+OSXSales!E18+AndroidSales!E18</f>
        <v>0</v>
      </c>
      <c r="F18" s="11">
        <f>WinSales!F18+OSXSales!F18+AndroidSales!F18</f>
        <v>0</v>
      </c>
      <c r="G18" s="11">
        <f>WinSales!G18+OSXSales!G18+AndroidSales!G18</f>
        <v>0</v>
      </c>
      <c r="H18" s="11">
        <f>WinSales!H18+OSXSales!H18+AndroidSales!H18</f>
        <v>0</v>
      </c>
      <c r="I18" s="11">
        <f>WinSales!I18+OSXSales!I18+AndroidSales!I18</f>
        <v>0</v>
      </c>
      <c r="J18" s="11">
        <f>WinSales!J18+OSXSales!J18+AndroidSales!J18</f>
        <v>0</v>
      </c>
      <c r="K18" s="11">
        <f>WinSales!K18+OSXSales!K18+AndroidSales!K18</f>
        <v>0</v>
      </c>
      <c r="L18" s="11">
        <f>WinSales!L18+OSXSales!L18+AndroidSales!L18</f>
        <v>0</v>
      </c>
      <c r="M18" s="11">
        <f>WinSales!M18+OSXSales!M18+AndroidSales!M18</f>
        <v>0</v>
      </c>
      <c r="N18" s="11">
        <f>WinSales!N18+OSXSales!N18+AndroidSales!N18</f>
        <v>0</v>
      </c>
      <c r="O18" s="11">
        <f>WinSales!O18+OSXSales!O18+AndroidSales!O18</f>
        <v>0</v>
      </c>
      <c r="P18" s="11">
        <f>WinSales!P18+OSXSales!P18+AndroidSales!P18</f>
        <v>39.6</v>
      </c>
      <c r="Q18" s="11">
        <f>WinSales!Q18+OSXSales!Q18+AndroidSales!Q18</f>
        <v>198</v>
      </c>
      <c r="R18" s="11">
        <f>WinSales!R18+OSXSales!R18+AndroidSales!R18</f>
        <v>277.20000000000005</v>
      </c>
      <c r="S18" s="11">
        <f>WinSales!S18+OSXSales!S18+AndroidSales!S18</f>
        <v>514.80000000000007</v>
      </c>
      <c r="T18" s="11">
        <f>WinSales!T18+OSXSales!T18+AndroidSales!T18</f>
        <v>554.40000000000009</v>
      </c>
      <c r="U18" s="11">
        <f>WinSales!U18+OSXSales!U18+AndroidSales!U18</f>
        <v>5940</v>
      </c>
      <c r="V18" s="11">
        <f>WinSales!V18+OSXSales!V18+AndroidSales!V18</f>
        <v>7999.2000000000025</v>
      </c>
      <c r="W18" s="11">
        <f>WinSales!W18+OSXSales!W18+AndroidSales!W18</f>
        <v>8316.0000000000018</v>
      </c>
      <c r="X18" s="11">
        <f>WinSales!X18+OSXSales!X18+AndroidSales!X18</f>
        <v>9504.0000000000018</v>
      </c>
      <c r="Y18" s="11">
        <f>WinSales!Y18+OSXSales!Y18+AndroidSales!Y18</f>
        <v>11880.000000000002</v>
      </c>
      <c r="Z18" s="11">
        <f>WinSales!Z18+OSXSales!Z18+AndroidSales!Z18</f>
        <v>15840.000000000004</v>
      </c>
      <c r="AA18" s="11">
        <f>WinSales!AA18+OSXSales!AA18+AndroidSales!AA18</f>
        <v>19800</v>
      </c>
      <c r="AB18" s="11">
        <f>WinSales!AB18+OSXSales!AB18+AndroidSales!AB18</f>
        <v>15875.640000000003</v>
      </c>
      <c r="AC18" s="11">
        <f>WinSales!AC18+OSXSales!AC18+AndroidSales!AC18</f>
        <v>16018.200000000004</v>
      </c>
      <c r="AD18" s="11">
        <f>WinSales!AD18+OSXSales!AD18+AndroidSales!AD18</f>
        <v>16089.480000000003</v>
      </c>
      <c r="AE18" s="11">
        <f>WinSales!AE18+OSXSales!AE18+AndroidSales!AE18</f>
        <v>16303.320000000003</v>
      </c>
      <c r="AF18" s="11">
        <f>WinSales!AF18+OSXSales!AF18+AndroidSales!AF18</f>
        <v>16338.960000000005</v>
      </c>
      <c r="AG18" s="11">
        <f>WinSales!AG18+OSXSales!AG18+AndroidSales!AG18</f>
        <v>21186.000000000004</v>
      </c>
      <c r="AH18" s="11">
        <f>WinSales!AH18+OSXSales!AH18+AndroidSales!AH18</f>
        <v>7199.2800000000025</v>
      </c>
      <c r="AI18" s="11">
        <f>WinSales!AI18+OSXSales!AI18+AndroidSales!AI18</f>
        <v>7484.4000000000015</v>
      </c>
      <c r="AJ18" s="11">
        <f>WinSales!AJ18+OSXSales!AJ18+AndroidSales!AJ18</f>
        <v>8553.6000000000022</v>
      </c>
      <c r="AK18" s="11">
        <f>WinSales!AK18+OSXSales!AK18+AndroidSales!AK18</f>
        <v>10692.000000000002</v>
      </c>
      <c r="AL18" s="11">
        <f>WinSales!AL18+OSXSales!AL18+AndroidSales!AL18</f>
        <v>14256.000000000004</v>
      </c>
      <c r="AM18" s="11">
        <f>WinSales!AM18+OSXSales!AM18+AndroidSales!AM18</f>
        <v>17820</v>
      </c>
      <c r="AN18" s="11">
        <f>WinSales!AN18+OSXSales!AN18+AndroidSales!AN18</f>
        <v>14288.076000000005</v>
      </c>
      <c r="AO18" s="11">
        <f>WinSales!AO18+OSXSales!AO18+AndroidSales!AO18</f>
        <v>14416.380000000005</v>
      </c>
      <c r="AP18" s="11">
        <f>WinSales!AP18+OSXSales!AP18+AndroidSales!AP18</f>
        <v>14480.532000000003</v>
      </c>
      <c r="AQ18" s="11">
        <f>WinSales!AQ18+OSXSales!AQ18+AndroidSales!AQ18</f>
        <v>14672.988000000005</v>
      </c>
      <c r="AR18" s="11">
        <f>WinSales!AR18+OSXSales!AR18+AndroidSales!AR18</f>
        <v>14705.064000000004</v>
      </c>
      <c r="AS18" s="11">
        <f>WinSales!AS18+OSXSales!AS18+AndroidSales!AS18</f>
        <v>19067.400000000001</v>
      </c>
      <c r="AT18" s="11">
        <f>WinSales!AT18+OSXSales!AT18+AndroidSales!AT18</f>
        <v>6479.3520000000017</v>
      </c>
      <c r="AU18" s="11">
        <f>WinSales!AU18+OSXSales!AU18+AndroidSales!AU18</f>
        <v>6735.9600000000019</v>
      </c>
      <c r="AV18" s="11">
        <f>WinSales!AV18+OSXSales!AV18+AndroidSales!AV18</f>
        <v>7698.2400000000025</v>
      </c>
      <c r="AW18" s="11">
        <f>WinSales!AW18+OSXSales!AW18+AndroidSales!AW18</f>
        <v>9622.8000000000029</v>
      </c>
      <c r="AX18" s="11">
        <f>WinSales!AX18+OSXSales!AX18+AndroidSales!AX18</f>
        <v>12830.400000000003</v>
      </c>
      <c r="AY18" s="11">
        <f>WinSales!AY18+OSXSales!AY18+AndroidSales!AY18</f>
        <v>16038.000000000004</v>
      </c>
      <c r="AZ18" s="11">
        <f>WinSales!AZ18+OSXSales!AZ18+AndroidSales!AZ18</f>
        <v>12859.268400000004</v>
      </c>
      <c r="BA18" s="11">
        <f>WinSales!BA18+OSXSales!BA18+AndroidSales!BA18</f>
        <v>12974.742000000002</v>
      </c>
      <c r="BB18" s="11">
        <f>WinSales!BB18+OSXSales!BB18+AndroidSales!BB18</f>
        <v>13032.478800000004</v>
      </c>
      <c r="BC18" s="11">
        <f>WinSales!BC18+OSXSales!BC18+AndroidSales!BC18</f>
        <v>13205.689200000004</v>
      </c>
      <c r="BD18" s="11">
        <f>WinSales!BD18+OSXSales!BD18+AndroidSales!BD18</f>
        <v>13234.557600000004</v>
      </c>
    </row>
    <row r="19" spans="1:56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 x14ac:dyDescent="0.25">
      <c r="A20" s="14" t="s">
        <v>174</v>
      </c>
      <c r="D20" s="11">
        <f>WinSales!D20+OSXSales!D20+AndroidSales!D20</f>
        <v>0</v>
      </c>
      <c r="E20" s="11">
        <f>WinSales!E20+OSXSales!E20+AndroidSales!E20</f>
        <v>0</v>
      </c>
      <c r="F20" s="11">
        <f>WinSales!F20+OSXSales!F20+AndroidSales!F20</f>
        <v>0</v>
      </c>
      <c r="G20" s="11">
        <f>WinSales!G20+OSXSales!G20+AndroidSales!G20</f>
        <v>0</v>
      </c>
      <c r="H20" s="11">
        <f>WinSales!H20+OSXSales!H20+AndroidSales!H20</f>
        <v>0</v>
      </c>
      <c r="I20" s="11">
        <f>WinSales!I20+OSXSales!I20+AndroidSales!I20</f>
        <v>0</v>
      </c>
      <c r="J20" s="11">
        <f>WinSales!J20+OSXSales!J20+AndroidSales!J20</f>
        <v>0</v>
      </c>
      <c r="K20" s="11">
        <f>WinSales!K20+OSXSales!K20+AndroidSales!K20</f>
        <v>0</v>
      </c>
      <c r="L20" s="11">
        <f>WinSales!L20+OSXSales!L20+AndroidSales!L20</f>
        <v>0</v>
      </c>
      <c r="M20" s="11">
        <f>WinSales!M20+OSXSales!M20+AndroidSales!M20</f>
        <v>0</v>
      </c>
      <c r="N20" s="11">
        <f>WinSales!N20+OSXSales!N20+AndroidSales!N20</f>
        <v>0</v>
      </c>
      <c r="O20" s="11">
        <f>WinSales!O20+OSXSales!O20+AndroidSales!O20</f>
        <v>0</v>
      </c>
      <c r="P20" s="11">
        <f>WinSales!P20+OSXSales!P20+AndroidSales!P20</f>
        <v>0</v>
      </c>
      <c r="Q20" s="11">
        <f>WinSales!Q20+OSXSales!Q20+AndroidSales!Q20</f>
        <v>0</v>
      </c>
      <c r="R20" s="11">
        <f>WinSales!R20+OSXSales!R20+AndroidSales!R20</f>
        <v>0</v>
      </c>
      <c r="S20" s="11">
        <f>WinSales!S20+OSXSales!S20+AndroidSales!S20</f>
        <v>0</v>
      </c>
      <c r="T20" s="11">
        <f>WinSales!T20+OSXSales!T20+AndroidSales!T20</f>
        <v>0</v>
      </c>
      <c r="U20" s="11">
        <f>WinSales!U20+OSXSales!U20+AndroidSales!U20</f>
        <v>0</v>
      </c>
      <c r="V20" s="11">
        <f>WinSales!V20+OSXSales!V20+AndroidSales!V20</f>
        <v>0</v>
      </c>
      <c r="W20" s="11">
        <f>WinSales!W20+OSXSales!W20+AndroidSales!W20</f>
        <v>0</v>
      </c>
      <c r="X20" s="11">
        <f>WinSales!X20+OSXSales!X20+AndroidSales!X20</f>
        <v>0</v>
      </c>
      <c r="Y20" s="11">
        <f>WinSales!Y20+OSXSales!Y20+AndroidSales!Y20</f>
        <v>0</v>
      </c>
      <c r="Z20" s="11">
        <f>WinSales!Z20+OSXSales!Z20+AndroidSales!Z20</f>
        <v>0</v>
      </c>
      <c r="AA20" s="11">
        <f>WinSales!AA20+OSXSales!AA20+AndroidSales!AA20</f>
        <v>0</v>
      </c>
      <c r="AB20" s="11">
        <f>WinSales!AB20+OSXSales!AB20+AndroidSales!AB20</f>
        <v>792000</v>
      </c>
      <c r="AC20" s="11">
        <f>WinSales!AC20+OSXSales!AC20+AndroidSales!AC20</f>
        <v>792000</v>
      </c>
      <c r="AD20" s="11">
        <f>WinSales!AD20+OSXSales!AD20+AndroidSales!AD20</f>
        <v>792000</v>
      </c>
      <c r="AE20" s="11">
        <f>WinSales!AE20+OSXSales!AE20+AndroidSales!AE20</f>
        <v>792000</v>
      </c>
      <c r="AF20" s="11">
        <f>WinSales!AF20+OSXSales!AF20+AndroidSales!AF20</f>
        <v>792000</v>
      </c>
      <c r="AG20" s="11">
        <f>WinSales!AG20+OSXSales!AG20+AndroidSales!AG20</f>
        <v>792000</v>
      </c>
      <c r="AH20" s="11">
        <f>WinSales!AH20+OSXSales!AH20+AndroidSales!AH20</f>
        <v>2376000</v>
      </c>
      <c r="AI20" s="11">
        <f>WinSales!AI20+OSXSales!AI20+AndroidSales!AI20</f>
        <v>2376000</v>
      </c>
      <c r="AJ20" s="11">
        <f>WinSales!AJ20+OSXSales!AJ20+AndroidSales!AJ20</f>
        <v>2376000</v>
      </c>
      <c r="AK20" s="11">
        <f>WinSales!AK20+OSXSales!AK20+AndroidSales!AK20</f>
        <v>2376000</v>
      </c>
      <c r="AL20" s="11">
        <f>WinSales!AL20+OSXSales!AL20+AndroidSales!AL20</f>
        <v>2376000</v>
      </c>
      <c r="AM20" s="11">
        <f>WinSales!AM20+OSXSales!AM20+AndroidSales!AM20</f>
        <v>2376000</v>
      </c>
      <c r="AN20" s="11">
        <f>WinSales!AN20+OSXSales!AN20+AndroidSales!AN20</f>
        <v>2296800</v>
      </c>
      <c r="AO20" s="11">
        <f>WinSales!AO20+OSXSales!AO20+AndroidSales!AO20</f>
        <v>2296800</v>
      </c>
      <c r="AP20" s="11">
        <f>WinSales!AP20+OSXSales!AP20+AndroidSales!AP20</f>
        <v>2296800</v>
      </c>
      <c r="AQ20" s="11">
        <f>WinSales!AQ20+OSXSales!AQ20+AndroidSales!AQ20</f>
        <v>2296800</v>
      </c>
      <c r="AR20" s="11">
        <f>WinSales!AR20+OSXSales!AR20+AndroidSales!AR20</f>
        <v>2296800</v>
      </c>
      <c r="AS20" s="11">
        <f>WinSales!AS20+OSXSales!AS20+AndroidSales!AS20</f>
        <v>2296800</v>
      </c>
      <c r="AT20" s="11">
        <f>WinSales!AT20+OSXSales!AT20+AndroidSales!AT20</f>
        <v>2138400</v>
      </c>
      <c r="AU20" s="11">
        <f>WinSales!AU20+OSXSales!AU20+AndroidSales!AU20</f>
        <v>2138400</v>
      </c>
      <c r="AV20" s="11">
        <f>WinSales!AV20+OSXSales!AV20+AndroidSales!AV20</f>
        <v>2138400</v>
      </c>
      <c r="AW20" s="11">
        <f>WinSales!AW20+OSXSales!AW20+AndroidSales!AW20</f>
        <v>2138400</v>
      </c>
      <c r="AX20" s="11">
        <f>WinSales!AX20+OSXSales!AX20+AndroidSales!AX20</f>
        <v>2138400</v>
      </c>
      <c r="AY20" s="11">
        <f>WinSales!AY20+OSXSales!AY20+AndroidSales!AY20</f>
        <v>2138400</v>
      </c>
      <c r="AZ20" s="11">
        <f>WinSales!AZ20+OSXSales!AZ20+AndroidSales!AZ20</f>
        <v>2067120</v>
      </c>
      <c r="BA20" s="11">
        <f>WinSales!BA20+OSXSales!BA20+AndroidSales!BA20</f>
        <v>2067120</v>
      </c>
      <c r="BB20" s="11">
        <f>WinSales!BB20+OSXSales!BB20+AndroidSales!BB20</f>
        <v>2067120</v>
      </c>
      <c r="BC20" s="11">
        <f>WinSales!BC20+OSXSales!BC20+AndroidSales!BC20</f>
        <v>2067120</v>
      </c>
      <c r="BD20" s="11">
        <f>WinSales!BD20+OSXSales!BD20+AndroidSales!BD20</f>
        <v>2067120</v>
      </c>
    </row>
    <row r="21" spans="1:56" x14ac:dyDescent="0.25">
      <c r="B21" s="63" t="s">
        <v>150</v>
      </c>
      <c r="C21" s="64">
        <f>C7</f>
        <v>0.69</v>
      </c>
      <c r="D21" s="11">
        <f>WinSales!D21+OSXSales!D21+AndroidSales!D21</f>
        <v>0</v>
      </c>
      <c r="E21" s="11">
        <f>WinSales!E21+OSXSales!E21+AndroidSales!E21</f>
        <v>0</v>
      </c>
      <c r="F21" s="11">
        <f>WinSales!F21+OSXSales!F21+AndroidSales!F21</f>
        <v>0</v>
      </c>
      <c r="G21" s="11">
        <f>WinSales!G21+OSXSales!G21+AndroidSales!G21</f>
        <v>0</v>
      </c>
      <c r="H21" s="11">
        <f>WinSales!H21+OSXSales!H21+AndroidSales!H21</f>
        <v>0</v>
      </c>
      <c r="I21" s="11">
        <f>WinSales!I21+OSXSales!I21+AndroidSales!I21</f>
        <v>0</v>
      </c>
      <c r="J21" s="11">
        <f>WinSales!J21+OSXSales!J21+AndroidSales!J21</f>
        <v>0</v>
      </c>
      <c r="K21" s="11">
        <f>WinSales!K21+OSXSales!K21+AndroidSales!K21</f>
        <v>0</v>
      </c>
      <c r="L21" s="11">
        <f>WinSales!L21+OSXSales!L21+AndroidSales!L21</f>
        <v>0</v>
      </c>
      <c r="M21" s="11">
        <f>WinSales!M21+OSXSales!M21+AndroidSales!M21</f>
        <v>0</v>
      </c>
      <c r="N21" s="11">
        <f>WinSales!N21+OSXSales!N21+AndroidSales!N21</f>
        <v>0</v>
      </c>
      <c r="O21" s="11">
        <f>WinSales!O21+OSXSales!O21+AndroidSales!O21</f>
        <v>0</v>
      </c>
      <c r="P21" s="11">
        <f>WinSales!P21+OSXSales!P21+AndroidSales!P21</f>
        <v>0</v>
      </c>
      <c r="Q21" s="11">
        <f>WinSales!Q21+OSXSales!Q21+AndroidSales!Q21</f>
        <v>0</v>
      </c>
      <c r="R21" s="11">
        <f>WinSales!R21+OSXSales!R21+AndroidSales!R21</f>
        <v>0</v>
      </c>
      <c r="S21" s="11">
        <f>WinSales!S21+OSXSales!S21+AndroidSales!S21</f>
        <v>0</v>
      </c>
      <c r="T21" s="11">
        <f>WinSales!T21+OSXSales!T21+AndroidSales!T21</f>
        <v>0</v>
      </c>
      <c r="U21" s="11">
        <f>WinSales!U21+OSXSales!U21+AndroidSales!U21</f>
        <v>0</v>
      </c>
      <c r="V21" s="11">
        <f>WinSales!V21+OSXSales!V21+AndroidSales!V21</f>
        <v>0</v>
      </c>
      <c r="W21" s="11">
        <f>WinSales!W21+OSXSales!W21+AndroidSales!W21</f>
        <v>0</v>
      </c>
      <c r="X21" s="11">
        <f>WinSales!X21+OSXSales!X21+AndroidSales!X21</f>
        <v>0</v>
      </c>
      <c r="Y21" s="11">
        <f>WinSales!Y21+OSXSales!Y21+AndroidSales!Y21</f>
        <v>0</v>
      </c>
      <c r="Z21" s="11">
        <f>WinSales!Z21+OSXSales!Z21+AndroidSales!Z21</f>
        <v>0</v>
      </c>
      <c r="AA21" s="11">
        <f>WinSales!AA21+OSXSales!AA21+AndroidSales!AA21</f>
        <v>0</v>
      </c>
      <c r="AB21" s="11">
        <f>WinSales!AB21+OSXSales!AB21+AndroidSales!AB21</f>
        <v>546480</v>
      </c>
      <c r="AC21" s="11">
        <f>WinSales!AC21+OSXSales!AC21+AndroidSales!AC21</f>
        <v>546480</v>
      </c>
      <c r="AD21" s="11">
        <f>WinSales!AD21+OSXSales!AD21+AndroidSales!AD21</f>
        <v>546480</v>
      </c>
      <c r="AE21" s="11">
        <f>WinSales!AE21+OSXSales!AE21+AndroidSales!AE21</f>
        <v>546480</v>
      </c>
      <c r="AF21" s="11">
        <f>WinSales!AF21+OSXSales!AF21+AndroidSales!AF21</f>
        <v>546480</v>
      </c>
      <c r="AG21" s="11">
        <f>WinSales!AG21+OSXSales!AG21+AndroidSales!AG21</f>
        <v>546480</v>
      </c>
      <c r="AH21" s="11">
        <f>WinSales!AH21+OSXSales!AH21+AndroidSales!AH21</f>
        <v>1639440</v>
      </c>
      <c r="AI21" s="11">
        <f>WinSales!AI21+OSXSales!AI21+AndroidSales!AI21</f>
        <v>1639440</v>
      </c>
      <c r="AJ21" s="11">
        <f>WinSales!AJ21+OSXSales!AJ21+AndroidSales!AJ21</f>
        <v>1639440</v>
      </c>
      <c r="AK21" s="11">
        <f>WinSales!AK21+OSXSales!AK21+AndroidSales!AK21</f>
        <v>1639440</v>
      </c>
      <c r="AL21" s="11">
        <f>WinSales!AL21+OSXSales!AL21+AndroidSales!AL21</f>
        <v>1639440</v>
      </c>
      <c r="AM21" s="11">
        <f>WinSales!AM21+OSXSales!AM21+AndroidSales!AM21</f>
        <v>1639440</v>
      </c>
      <c r="AN21" s="11">
        <f>WinSales!AN21+OSXSales!AN21+AndroidSales!AN21</f>
        <v>1584792</v>
      </c>
      <c r="AO21" s="11">
        <f>WinSales!AO21+OSXSales!AO21+AndroidSales!AO21</f>
        <v>1584792</v>
      </c>
      <c r="AP21" s="11">
        <f>WinSales!AP21+OSXSales!AP21+AndroidSales!AP21</f>
        <v>1584792</v>
      </c>
      <c r="AQ21" s="11">
        <f>WinSales!AQ21+OSXSales!AQ21+AndroidSales!AQ21</f>
        <v>1584792</v>
      </c>
      <c r="AR21" s="11">
        <f>WinSales!AR21+OSXSales!AR21+AndroidSales!AR21</f>
        <v>1584792</v>
      </c>
      <c r="AS21" s="11">
        <f>WinSales!AS21+OSXSales!AS21+AndroidSales!AS21</f>
        <v>1584792</v>
      </c>
      <c r="AT21" s="11">
        <f>WinSales!AT21+OSXSales!AT21+AndroidSales!AT21</f>
        <v>1475496</v>
      </c>
      <c r="AU21" s="11">
        <f>WinSales!AU21+OSXSales!AU21+AndroidSales!AU21</f>
        <v>1475496</v>
      </c>
      <c r="AV21" s="11">
        <f>WinSales!AV21+OSXSales!AV21+AndroidSales!AV21</f>
        <v>1475496</v>
      </c>
      <c r="AW21" s="11">
        <f>WinSales!AW21+OSXSales!AW21+AndroidSales!AW21</f>
        <v>1475496</v>
      </c>
      <c r="AX21" s="11">
        <f>WinSales!AX21+OSXSales!AX21+AndroidSales!AX21</f>
        <v>1475496</v>
      </c>
      <c r="AY21" s="11">
        <f>WinSales!AY21+OSXSales!AY21+AndroidSales!AY21</f>
        <v>1475496</v>
      </c>
      <c r="AZ21" s="11">
        <f>WinSales!AZ21+OSXSales!AZ21+AndroidSales!AZ21</f>
        <v>1426312.8</v>
      </c>
      <c r="BA21" s="11">
        <f>WinSales!BA21+OSXSales!BA21+AndroidSales!BA21</f>
        <v>1426312.8</v>
      </c>
      <c r="BB21" s="11">
        <f>WinSales!BB21+OSXSales!BB21+AndroidSales!BB21</f>
        <v>1426312.8</v>
      </c>
      <c r="BC21" s="11">
        <f>WinSales!BC21+OSXSales!BC21+AndroidSales!BC21</f>
        <v>1426312.8</v>
      </c>
      <c r="BD21" s="11">
        <f>WinSales!BD21+OSXSales!BD21+AndroidSales!BD21</f>
        <v>1426312.8</v>
      </c>
    </row>
    <row r="22" spans="1:56" x14ac:dyDescent="0.25">
      <c r="B22" s="63" t="s">
        <v>151</v>
      </c>
      <c r="C22" s="64">
        <f t="shared" ref="C22:C24" si="1">C8</f>
        <v>0.25</v>
      </c>
      <c r="D22" s="11">
        <f>WinSales!D22+OSXSales!D22+AndroidSales!D22</f>
        <v>0</v>
      </c>
      <c r="E22" s="11">
        <f>WinSales!E22+OSXSales!E22+AndroidSales!E22</f>
        <v>0</v>
      </c>
      <c r="F22" s="11">
        <f>WinSales!F22+OSXSales!F22+AndroidSales!F22</f>
        <v>0</v>
      </c>
      <c r="G22" s="11">
        <f>WinSales!G22+OSXSales!G22+AndroidSales!G22</f>
        <v>0</v>
      </c>
      <c r="H22" s="11">
        <f>WinSales!H22+OSXSales!H22+AndroidSales!H22</f>
        <v>0</v>
      </c>
      <c r="I22" s="11">
        <f>WinSales!I22+OSXSales!I22+AndroidSales!I22</f>
        <v>0</v>
      </c>
      <c r="J22" s="11">
        <f>WinSales!J22+OSXSales!J22+AndroidSales!J22</f>
        <v>0</v>
      </c>
      <c r="K22" s="11">
        <f>WinSales!K22+OSXSales!K22+AndroidSales!K22</f>
        <v>0</v>
      </c>
      <c r="L22" s="11">
        <f>WinSales!L22+OSXSales!L22+AndroidSales!L22</f>
        <v>0</v>
      </c>
      <c r="M22" s="11">
        <f>WinSales!M22+OSXSales!M22+AndroidSales!M22</f>
        <v>0</v>
      </c>
      <c r="N22" s="11">
        <f>WinSales!N22+OSXSales!N22+AndroidSales!N22</f>
        <v>0</v>
      </c>
      <c r="O22" s="11">
        <f>WinSales!O22+OSXSales!O22+AndroidSales!O22</f>
        <v>0</v>
      </c>
      <c r="P22" s="11">
        <f>WinSales!P22+OSXSales!P22+AndroidSales!P22</f>
        <v>0</v>
      </c>
      <c r="Q22" s="11">
        <f>WinSales!Q22+OSXSales!Q22+AndroidSales!Q22</f>
        <v>0</v>
      </c>
      <c r="R22" s="11">
        <f>WinSales!R22+OSXSales!R22+AndroidSales!R22</f>
        <v>0</v>
      </c>
      <c r="S22" s="11">
        <f>WinSales!S22+OSXSales!S22+AndroidSales!S22</f>
        <v>0</v>
      </c>
      <c r="T22" s="11">
        <f>WinSales!T22+OSXSales!T22+AndroidSales!T22</f>
        <v>0</v>
      </c>
      <c r="U22" s="11">
        <f>WinSales!U22+OSXSales!U22+AndroidSales!U22</f>
        <v>0</v>
      </c>
      <c r="V22" s="11">
        <f>WinSales!V22+OSXSales!V22+AndroidSales!V22</f>
        <v>0</v>
      </c>
      <c r="W22" s="11">
        <f>WinSales!W22+OSXSales!W22+AndroidSales!W22</f>
        <v>0</v>
      </c>
      <c r="X22" s="11">
        <f>WinSales!X22+OSXSales!X22+AndroidSales!X22</f>
        <v>0</v>
      </c>
      <c r="Y22" s="11">
        <f>WinSales!Y22+OSXSales!Y22+AndroidSales!Y22</f>
        <v>0</v>
      </c>
      <c r="Z22" s="11">
        <f>WinSales!Z22+OSXSales!Z22+AndroidSales!Z22</f>
        <v>0</v>
      </c>
      <c r="AA22" s="11">
        <f>WinSales!AA22+OSXSales!AA22+AndroidSales!AA22</f>
        <v>0</v>
      </c>
      <c r="AB22" s="11">
        <f>WinSales!AB22+OSXSales!AB22+AndroidSales!AB22</f>
        <v>198000.00000000003</v>
      </c>
      <c r="AC22" s="11">
        <f>WinSales!AC22+OSXSales!AC22+AndroidSales!AC22</f>
        <v>198000.00000000003</v>
      </c>
      <c r="AD22" s="11">
        <f>WinSales!AD22+OSXSales!AD22+AndroidSales!AD22</f>
        <v>198000.00000000003</v>
      </c>
      <c r="AE22" s="11">
        <f>WinSales!AE22+OSXSales!AE22+AndroidSales!AE22</f>
        <v>198000.00000000003</v>
      </c>
      <c r="AF22" s="11">
        <f>WinSales!AF22+OSXSales!AF22+AndroidSales!AF22</f>
        <v>198000.00000000003</v>
      </c>
      <c r="AG22" s="11">
        <f>WinSales!AG22+OSXSales!AG22+AndroidSales!AG22</f>
        <v>198000.00000000003</v>
      </c>
      <c r="AH22" s="11">
        <f>WinSales!AH22+OSXSales!AH22+AndroidSales!AH22</f>
        <v>594000.00000000012</v>
      </c>
      <c r="AI22" s="11">
        <f>WinSales!AI22+OSXSales!AI22+AndroidSales!AI22</f>
        <v>594000.00000000012</v>
      </c>
      <c r="AJ22" s="11">
        <f>WinSales!AJ22+OSXSales!AJ22+AndroidSales!AJ22</f>
        <v>594000.00000000012</v>
      </c>
      <c r="AK22" s="11">
        <f>WinSales!AK22+OSXSales!AK22+AndroidSales!AK22</f>
        <v>594000.00000000012</v>
      </c>
      <c r="AL22" s="11">
        <f>WinSales!AL22+OSXSales!AL22+AndroidSales!AL22</f>
        <v>594000.00000000012</v>
      </c>
      <c r="AM22" s="11">
        <f>WinSales!AM22+OSXSales!AM22+AndroidSales!AM22</f>
        <v>594000.00000000012</v>
      </c>
      <c r="AN22" s="11">
        <f>WinSales!AN22+OSXSales!AN22+AndroidSales!AN22</f>
        <v>574200.00000000012</v>
      </c>
      <c r="AO22" s="11">
        <f>WinSales!AO22+OSXSales!AO22+AndroidSales!AO22</f>
        <v>574200.00000000012</v>
      </c>
      <c r="AP22" s="11">
        <f>WinSales!AP22+OSXSales!AP22+AndroidSales!AP22</f>
        <v>574200.00000000012</v>
      </c>
      <c r="AQ22" s="11">
        <f>WinSales!AQ22+OSXSales!AQ22+AndroidSales!AQ22</f>
        <v>574200.00000000012</v>
      </c>
      <c r="AR22" s="11">
        <f>WinSales!AR22+OSXSales!AR22+AndroidSales!AR22</f>
        <v>574200.00000000012</v>
      </c>
      <c r="AS22" s="11">
        <f>WinSales!AS22+OSXSales!AS22+AndroidSales!AS22</f>
        <v>574200.00000000012</v>
      </c>
      <c r="AT22" s="11">
        <f>WinSales!AT22+OSXSales!AT22+AndroidSales!AT22</f>
        <v>534600.00000000012</v>
      </c>
      <c r="AU22" s="11">
        <f>WinSales!AU22+OSXSales!AU22+AndroidSales!AU22</f>
        <v>534600.00000000012</v>
      </c>
      <c r="AV22" s="11">
        <f>WinSales!AV22+OSXSales!AV22+AndroidSales!AV22</f>
        <v>534600.00000000012</v>
      </c>
      <c r="AW22" s="11">
        <f>WinSales!AW22+OSXSales!AW22+AndroidSales!AW22</f>
        <v>534600.00000000012</v>
      </c>
      <c r="AX22" s="11">
        <f>WinSales!AX22+OSXSales!AX22+AndroidSales!AX22</f>
        <v>534600.00000000012</v>
      </c>
      <c r="AY22" s="11">
        <f>WinSales!AY22+OSXSales!AY22+AndroidSales!AY22</f>
        <v>534600.00000000012</v>
      </c>
      <c r="AZ22" s="11">
        <f>WinSales!AZ22+OSXSales!AZ22+AndroidSales!AZ22</f>
        <v>516780.00000000012</v>
      </c>
      <c r="BA22" s="11">
        <f>WinSales!BA22+OSXSales!BA22+AndroidSales!BA22</f>
        <v>516780.00000000012</v>
      </c>
      <c r="BB22" s="11">
        <f>WinSales!BB22+OSXSales!BB22+AndroidSales!BB22</f>
        <v>516780.00000000012</v>
      </c>
      <c r="BC22" s="11">
        <f>WinSales!BC22+OSXSales!BC22+AndroidSales!BC22</f>
        <v>516780.00000000012</v>
      </c>
      <c r="BD22" s="11">
        <f>WinSales!BD22+OSXSales!BD22+AndroidSales!BD22</f>
        <v>516780.00000000012</v>
      </c>
    </row>
    <row r="23" spans="1:56" x14ac:dyDescent="0.25">
      <c r="B23" s="63" t="s">
        <v>152</v>
      </c>
      <c r="C23" s="64">
        <f t="shared" si="1"/>
        <v>0.05</v>
      </c>
      <c r="D23" s="11">
        <f>WinSales!D23+OSXSales!D23+AndroidSales!D23</f>
        <v>0</v>
      </c>
      <c r="E23" s="11">
        <f>WinSales!E23+OSXSales!E23+AndroidSales!E23</f>
        <v>0</v>
      </c>
      <c r="F23" s="11">
        <f>WinSales!F23+OSXSales!F23+AndroidSales!F23</f>
        <v>0</v>
      </c>
      <c r="G23" s="11">
        <f>WinSales!G23+OSXSales!G23+AndroidSales!G23</f>
        <v>0</v>
      </c>
      <c r="H23" s="11">
        <f>WinSales!H23+OSXSales!H23+AndroidSales!H23</f>
        <v>0</v>
      </c>
      <c r="I23" s="11">
        <f>WinSales!I23+OSXSales!I23+AndroidSales!I23</f>
        <v>0</v>
      </c>
      <c r="J23" s="11">
        <f>WinSales!J23+OSXSales!J23+AndroidSales!J23</f>
        <v>0</v>
      </c>
      <c r="K23" s="11">
        <f>WinSales!K23+OSXSales!K23+AndroidSales!K23</f>
        <v>0</v>
      </c>
      <c r="L23" s="11">
        <f>WinSales!L23+OSXSales!L23+AndroidSales!L23</f>
        <v>0</v>
      </c>
      <c r="M23" s="11">
        <f>WinSales!M23+OSXSales!M23+AndroidSales!M23</f>
        <v>0</v>
      </c>
      <c r="N23" s="11">
        <f>WinSales!N23+OSXSales!N23+AndroidSales!N23</f>
        <v>0</v>
      </c>
      <c r="O23" s="11">
        <f>WinSales!O23+OSXSales!O23+AndroidSales!O23</f>
        <v>0</v>
      </c>
      <c r="P23" s="11">
        <f>WinSales!P23+OSXSales!P23+AndroidSales!P23</f>
        <v>0</v>
      </c>
      <c r="Q23" s="11">
        <f>WinSales!Q23+OSXSales!Q23+AndroidSales!Q23</f>
        <v>0</v>
      </c>
      <c r="R23" s="11">
        <f>WinSales!R23+OSXSales!R23+AndroidSales!R23</f>
        <v>0</v>
      </c>
      <c r="S23" s="11">
        <f>WinSales!S23+OSXSales!S23+AndroidSales!S23</f>
        <v>0</v>
      </c>
      <c r="T23" s="11">
        <f>WinSales!T23+OSXSales!T23+AndroidSales!T23</f>
        <v>0</v>
      </c>
      <c r="U23" s="11">
        <f>WinSales!U23+OSXSales!U23+AndroidSales!U23</f>
        <v>0</v>
      </c>
      <c r="V23" s="11">
        <f>WinSales!V23+OSXSales!V23+AndroidSales!V23</f>
        <v>0</v>
      </c>
      <c r="W23" s="11">
        <f>WinSales!W23+OSXSales!W23+AndroidSales!W23</f>
        <v>0</v>
      </c>
      <c r="X23" s="11">
        <f>WinSales!X23+OSXSales!X23+AndroidSales!X23</f>
        <v>0</v>
      </c>
      <c r="Y23" s="11">
        <f>WinSales!Y23+OSXSales!Y23+AndroidSales!Y23</f>
        <v>0</v>
      </c>
      <c r="Z23" s="11">
        <f>WinSales!Z23+OSXSales!Z23+AndroidSales!Z23</f>
        <v>0</v>
      </c>
      <c r="AA23" s="11">
        <f>WinSales!AA23+OSXSales!AA23+AndroidSales!AA23</f>
        <v>0</v>
      </c>
      <c r="AB23" s="11">
        <f>WinSales!AB23+OSXSales!AB23+AndroidSales!AB23</f>
        <v>39600.000000000007</v>
      </c>
      <c r="AC23" s="11">
        <f>WinSales!AC23+OSXSales!AC23+AndroidSales!AC23</f>
        <v>39600.000000000007</v>
      </c>
      <c r="AD23" s="11">
        <f>WinSales!AD23+OSXSales!AD23+AndroidSales!AD23</f>
        <v>39600.000000000007</v>
      </c>
      <c r="AE23" s="11">
        <f>WinSales!AE23+OSXSales!AE23+AndroidSales!AE23</f>
        <v>39600.000000000007</v>
      </c>
      <c r="AF23" s="11">
        <f>WinSales!AF23+OSXSales!AF23+AndroidSales!AF23</f>
        <v>39600.000000000007</v>
      </c>
      <c r="AG23" s="11">
        <f>WinSales!AG23+OSXSales!AG23+AndroidSales!AG23</f>
        <v>39600.000000000007</v>
      </c>
      <c r="AH23" s="11">
        <f>WinSales!AH23+OSXSales!AH23+AndroidSales!AH23</f>
        <v>118800.00000000003</v>
      </c>
      <c r="AI23" s="11">
        <f>WinSales!AI23+OSXSales!AI23+AndroidSales!AI23</f>
        <v>118800.00000000003</v>
      </c>
      <c r="AJ23" s="11">
        <f>WinSales!AJ23+OSXSales!AJ23+AndroidSales!AJ23</f>
        <v>118800.00000000003</v>
      </c>
      <c r="AK23" s="11">
        <f>WinSales!AK23+OSXSales!AK23+AndroidSales!AK23</f>
        <v>118800.00000000003</v>
      </c>
      <c r="AL23" s="11">
        <f>WinSales!AL23+OSXSales!AL23+AndroidSales!AL23</f>
        <v>118800.00000000003</v>
      </c>
      <c r="AM23" s="11">
        <f>WinSales!AM23+OSXSales!AM23+AndroidSales!AM23</f>
        <v>118800.00000000003</v>
      </c>
      <c r="AN23" s="11">
        <f>WinSales!AN23+OSXSales!AN23+AndroidSales!AN23</f>
        <v>114840.00000000003</v>
      </c>
      <c r="AO23" s="11">
        <f>WinSales!AO23+OSXSales!AO23+AndroidSales!AO23</f>
        <v>114840.00000000003</v>
      </c>
      <c r="AP23" s="11">
        <f>WinSales!AP23+OSXSales!AP23+AndroidSales!AP23</f>
        <v>114840.00000000003</v>
      </c>
      <c r="AQ23" s="11">
        <f>WinSales!AQ23+OSXSales!AQ23+AndroidSales!AQ23</f>
        <v>114840.00000000003</v>
      </c>
      <c r="AR23" s="11">
        <f>WinSales!AR23+OSXSales!AR23+AndroidSales!AR23</f>
        <v>114840.00000000003</v>
      </c>
      <c r="AS23" s="11">
        <f>WinSales!AS23+OSXSales!AS23+AndroidSales!AS23</f>
        <v>114840.00000000003</v>
      </c>
      <c r="AT23" s="11">
        <f>WinSales!AT23+OSXSales!AT23+AndroidSales!AT23</f>
        <v>106920.00000000003</v>
      </c>
      <c r="AU23" s="11">
        <f>WinSales!AU23+OSXSales!AU23+AndroidSales!AU23</f>
        <v>106920.00000000003</v>
      </c>
      <c r="AV23" s="11">
        <f>WinSales!AV23+OSXSales!AV23+AndroidSales!AV23</f>
        <v>106920.00000000003</v>
      </c>
      <c r="AW23" s="11">
        <f>WinSales!AW23+OSXSales!AW23+AndroidSales!AW23</f>
        <v>106920.00000000003</v>
      </c>
      <c r="AX23" s="11">
        <f>WinSales!AX23+OSXSales!AX23+AndroidSales!AX23</f>
        <v>106920.00000000003</v>
      </c>
      <c r="AY23" s="11">
        <f>WinSales!AY23+OSXSales!AY23+AndroidSales!AY23</f>
        <v>106920.00000000003</v>
      </c>
      <c r="AZ23" s="11">
        <f>WinSales!AZ23+OSXSales!AZ23+AndroidSales!AZ23</f>
        <v>103356.00000000003</v>
      </c>
      <c r="BA23" s="11">
        <f>WinSales!BA23+OSXSales!BA23+AndroidSales!BA23</f>
        <v>103356.00000000003</v>
      </c>
      <c r="BB23" s="11">
        <f>WinSales!BB23+OSXSales!BB23+AndroidSales!BB23</f>
        <v>103356.00000000003</v>
      </c>
      <c r="BC23" s="11">
        <f>WinSales!BC23+OSXSales!BC23+AndroidSales!BC23</f>
        <v>103356.00000000003</v>
      </c>
      <c r="BD23" s="11">
        <f>WinSales!BD23+OSXSales!BD23+AndroidSales!BD23</f>
        <v>103356.00000000003</v>
      </c>
    </row>
    <row r="24" spans="1:56" x14ac:dyDescent="0.25">
      <c r="B24" s="63" t="s">
        <v>153</v>
      </c>
      <c r="C24" s="64">
        <f t="shared" si="1"/>
        <v>0.01</v>
      </c>
      <c r="D24" s="11">
        <f>WinSales!D24+OSXSales!D24+AndroidSales!D24</f>
        <v>0</v>
      </c>
      <c r="E24" s="11">
        <f>WinSales!E24+OSXSales!E24+AndroidSales!E24</f>
        <v>0</v>
      </c>
      <c r="F24" s="11">
        <f>WinSales!F24+OSXSales!F24+AndroidSales!F24</f>
        <v>0</v>
      </c>
      <c r="G24" s="11">
        <f>WinSales!G24+OSXSales!G24+AndroidSales!G24</f>
        <v>0</v>
      </c>
      <c r="H24" s="11">
        <f>WinSales!H24+OSXSales!H24+AndroidSales!H24</f>
        <v>0</v>
      </c>
      <c r="I24" s="11">
        <f>WinSales!I24+OSXSales!I24+AndroidSales!I24</f>
        <v>0</v>
      </c>
      <c r="J24" s="11">
        <f>WinSales!J24+OSXSales!J24+AndroidSales!J24</f>
        <v>0</v>
      </c>
      <c r="K24" s="11">
        <f>WinSales!K24+OSXSales!K24+AndroidSales!K24</f>
        <v>0</v>
      </c>
      <c r="L24" s="11">
        <f>WinSales!L24+OSXSales!L24+AndroidSales!L24</f>
        <v>0</v>
      </c>
      <c r="M24" s="11">
        <f>WinSales!M24+OSXSales!M24+AndroidSales!M24</f>
        <v>0</v>
      </c>
      <c r="N24" s="11">
        <f>WinSales!N24+OSXSales!N24+AndroidSales!N24</f>
        <v>0</v>
      </c>
      <c r="O24" s="11">
        <f>WinSales!O24+OSXSales!O24+AndroidSales!O24</f>
        <v>0</v>
      </c>
      <c r="P24" s="11">
        <f>WinSales!P24+OSXSales!P24+AndroidSales!P24</f>
        <v>0</v>
      </c>
      <c r="Q24" s="11">
        <f>WinSales!Q24+OSXSales!Q24+AndroidSales!Q24</f>
        <v>0</v>
      </c>
      <c r="R24" s="11">
        <f>WinSales!R24+OSXSales!R24+AndroidSales!R24</f>
        <v>0</v>
      </c>
      <c r="S24" s="11">
        <f>WinSales!S24+OSXSales!S24+AndroidSales!S24</f>
        <v>0</v>
      </c>
      <c r="T24" s="11">
        <f>WinSales!T24+OSXSales!T24+AndroidSales!T24</f>
        <v>0</v>
      </c>
      <c r="U24" s="11">
        <f>WinSales!U24+OSXSales!U24+AndroidSales!U24</f>
        <v>0</v>
      </c>
      <c r="V24" s="11">
        <f>WinSales!V24+OSXSales!V24+AndroidSales!V24</f>
        <v>0</v>
      </c>
      <c r="W24" s="11">
        <f>WinSales!W24+OSXSales!W24+AndroidSales!W24</f>
        <v>0</v>
      </c>
      <c r="X24" s="11">
        <f>WinSales!X24+OSXSales!X24+AndroidSales!X24</f>
        <v>0</v>
      </c>
      <c r="Y24" s="11">
        <f>WinSales!Y24+OSXSales!Y24+AndroidSales!Y24</f>
        <v>0</v>
      </c>
      <c r="Z24" s="11">
        <f>WinSales!Z24+OSXSales!Z24+AndroidSales!Z24</f>
        <v>0</v>
      </c>
      <c r="AA24" s="11">
        <f>WinSales!AA24+OSXSales!AA24+AndroidSales!AA24</f>
        <v>0</v>
      </c>
      <c r="AB24" s="11">
        <f>WinSales!AB24+OSXSales!AB24+AndroidSales!AB24</f>
        <v>7920.0000000000009</v>
      </c>
      <c r="AC24" s="11">
        <f>WinSales!AC24+OSXSales!AC24+AndroidSales!AC24</f>
        <v>7920.0000000000009</v>
      </c>
      <c r="AD24" s="11">
        <f>WinSales!AD24+OSXSales!AD24+AndroidSales!AD24</f>
        <v>7920.0000000000009</v>
      </c>
      <c r="AE24" s="11">
        <f>WinSales!AE24+OSXSales!AE24+AndroidSales!AE24</f>
        <v>7920.0000000000009</v>
      </c>
      <c r="AF24" s="11">
        <f>WinSales!AF24+OSXSales!AF24+AndroidSales!AF24</f>
        <v>7920.0000000000009</v>
      </c>
      <c r="AG24" s="11">
        <f>WinSales!AG24+OSXSales!AG24+AndroidSales!AG24</f>
        <v>7920.0000000000009</v>
      </c>
      <c r="AH24" s="11">
        <f>WinSales!AH24+OSXSales!AH24+AndroidSales!AH24</f>
        <v>23760.000000000004</v>
      </c>
      <c r="AI24" s="11">
        <f>WinSales!AI24+OSXSales!AI24+AndroidSales!AI24</f>
        <v>23760.000000000004</v>
      </c>
      <c r="AJ24" s="11">
        <f>WinSales!AJ24+OSXSales!AJ24+AndroidSales!AJ24</f>
        <v>23760.000000000004</v>
      </c>
      <c r="AK24" s="11">
        <f>WinSales!AK24+OSXSales!AK24+AndroidSales!AK24</f>
        <v>23760.000000000004</v>
      </c>
      <c r="AL24" s="11">
        <f>WinSales!AL24+OSXSales!AL24+AndroidSales!AL24</f>
        <v>23760.000000000004</v>
      </c>
      <c r="AM24" s="11">
        <f>WinSales!AM24+OSXSales!AM24+AndroidSales!AM24</f>
        <v>23760.000000000004</v>
      </c>
      <c r="AN24" s="11">
        <f>WinSales!AN24+OSXSales!AN24+AndroidSales!AN24</f>
        <v>22968.000000000004</v>
      </c>
      <c r="AO24" s="11">
        <f>WinSales!AO24+OSXSales!AO24+AndroidSales!AO24</f>
        <v>22968.000000000004</v>
      </c>
      <c r="AP24" s="11">
        <f>WinSales!AP24+OSXSales!AP24+AndroidSales!AP24</f>
        <v>22968.000000000004</v>
      </c>
      <c r="AQ24" s="11">
        <f>WinSales!AQ24+OSXSales!AQ24+AndroidSales!AQ24</f>
        <v>22968.000000000004</v>
      </c>
      <c r="AR24" s="11">
        <f>WinSales!AR24+OSXSales!AR24+AndroidSales!AR24</f>
        <v>22968.000000000004</v>
      </c>
      <c r="AS24" s="11">
        <f>WinSales!AS24+OSXSales!AS24+AndroidSales!AS24</f>
        <v>22968.000000000004</v>
      </c>
      <c r="AT24" s="11">
        <f>WinSales!AT24+OSXSales!AT24+AndroidSales!AT24</f>
        <v>21384.000000000004</v>
      </c>
      <c r="AU24" s="11">
        <f>WinSales!AU24+OSXSales!AU24+AndroidSales!AU24</f>
        <v>21384.000000000004</v>
      </c>
      <c r="AV24" s="11">
        <f>WinSales!AV24+OSXSales!AV24+AndroidSales!AV24</f>
        <v>21384.000000000004</v>
      </c>
      <c r="AW24" s="11">
        <f>WinSales!AW24+OSXSales!AW24+AndroidSales!AW24</f>
        <v>21384.000000000004</v>
      </c>
      <c r="AX24" s="11">
        <f>WinSales!AX24+OSXSales!AX24+AndroidSales!AX24</f>
        <v>21384.000000000004</v>
      </c>
      <c r="AY24" s="11">
        <f>WinSales!AY24+OSXSales!AY24+AndroidSales!AY24</f>
        <v>21384.000000000004</v>
      </c>
      <c r="AZ24" s="11">
        <f>WinSales!AZ24+OSXSales!AZ24+AndroidSales!AZ24</f>
        <v>20671.2</v>
      </c>
      <c r="BA24" s="11">
        <f>WinSales!BA24+OSXSales!BA24+AndroidSales!BA24</f>
        <v>20671.2</v>
      </c>
      <c r="BB24" s="11">
        <f>WinSales!BB24+OSXSales!BB24+AndroidSales!BB24</f>
        <v>20671.2</v>
      </c>
      <c r="BC24" s="11">
        <f>WinSales!BC24+OSXSales!BC24+AndroidSales!BC24</f>
        <v>20671.2</v>
      </c>
      <c r="BD24" s="11">
        <f>WinSales!BD24+OSXSales!BD24+AndroidSales!BD24</f>
        <v>20671.2</v>
      </c>
    </row>
    <row r="25" spans="1:56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 x14ac:dyDescent="0.25">
      <c r="A26" s="14" t="s">
        <v>175</v>
      </c>
      <c r="D26" s="11">
        <f>WinSales!D26+OSXSales!D26+AndroidSales!D26</f>
        <v>0</v>
      </c>
      <c r="E26" s="11">
        <f>WinSales!E26+OSXSales!E26+AndroidSales!E26</f>
        <v>0</v>
      </c>
      <c r="F26" s="11">
        <f>WinSales!F26+OSXSales!F26+AndroidSales!F26</f>
        <v>0</v>
      </c>
      <c r="G26" s="11">
        <f>WinSales!G26+OSXSales!G26+AndroidSales!G26</f>
        <v>0</v>
      </c>
      <c r="H26" s="11">
        <f>WinSales!H26+OSXSales!H26+AndroidSales!H26</f>
        <v>0</v>
      </c>
      <c r="I26" s="11">
        <f>WinSales!I26+OSXSales!I26+AndroidSales!I26</f>
        <v>0</v>
      </c>
      <c r="J26" s="11">
        <f>WinSales!J26+OSXSales!J26+AndroidSales!J26</f>
        <v>0</v>
      </c>
      <c r="K26" s="11">
        <f>WinSales!K26+OSXSales!K26+AndroidSales!K26</f>
        <v>0</v>
      </c>
      <c r="L26" s="11">
        <f>WinSales!L26+OSXSales!L26+AndroidSales!L26</f>
        <v>0</v>
      </c>
      <c r="M26" s="11">
        <f>WinSales!M26+OSXSales!M26+AndroidSales!M26</f>
        <v>0</v>
      </c>
      <c r="N26" s="11">
        <f>WinSales!N26+OSXSales!N26+AndroidSales!N26</f>
        <v>0</v>
      </c>
      <c r="O26" s="11">
        <f>WinSales!O26+OSXSales!O26+AndroidSales!O26</f>
        <v>0</v>
      </c>
      <c r="P26" s="11">
        <f>WinSales!P26+OSXSales!P26+AndroidSales!P26</f>
        <v>0</v>
      </c>
      <c r="Q26" s="11">
        <f>WinSales!Q26+OSXSales!Q26+AndroidSales!Q26</f>
        <v>0</v>
      </c>
      <c r="R26" s="11">
        <f>WinSales!R26+OSXSales!R26+AndroidSales!R26</f>
        <v>0</v>
      </c>
      <c r="S26" s="11">
        <f>WinSales!S26+OSXSales!S26+AndroidSales!S26</f>
        <v>0</v>
      </c>
      <c r="T26" s="11">
        <f>WinSales!T26+OSXSales!T26+AndroidSales!T26</f>
        <v>0</v>
      </c>
      <c r="U26" s="11">
        <f>WinSales!U26+OSXSales!U26+AndroidSales!U26</f>
        <v>0</v>
      </c>
      <c r="V26" s="11">
        <f>WinSales!V26+OSXSales!V26+AndroidSales!V26</f>
        <v>0</v>
      </c>
      <c r="W26" s="11">
        <f>WinSales!W26+OSXSales!W26+AndroidSales!W26</f>
        <v>0</v>
      </c>
      <c r="X26" s="11">
        <f>WinSales!X26+OSXSales!X26+AndroidSales!X26</f>
        <v>0</v>
      </c>
      <c r="Y26" s="11">
        <f>WinSales!Y26+OSXSales!Y26+AndroidSales!Y26</f>
        <v>0</v>
      </c>
      <c r="Z26" s="11">
        <f>WinSales!Z26+OSXSales!Z26+AndroidSales!Z26</f>
        <v>0</v>
      </c>
      <c r="AA26" s="11">
        <f>WinSales!AA26+OSXSales!AA26+AndroidSales!AA26</f>
        <v>0</v>
      </c>
      <c r="AB26" s="11">
        <f>WinSales!AB26+OSXSales!AB26+AndroidSales!AB26</f>
        <v>0</v>
      </c>
      <c r="AC26" s="11">
        <f>WinSales!AC26+OSXSales!AC26+AndroidSales!AC26</f>
        <v>0</v>
      </c>
      <c r="AD26" s="11">
        <f>WinSales!AD26+OSXSales!AD26+AndroidSales!AD26</f>
        <v>0</v>
      </c>
      <c r="AE26" s="11">
        <f>WinSales!AE26+OSXSales!AE26+AndroidSales!AE26</f>
        <v>0</v>
      </c>
      <c r="AF26" s="11">
        <f>WinSales!AF26+OSXSales!AF26+AndroidSales!AF26</f>
        <v>0</v>
      </c>
      <c r="AG26" s="11">
        <f>WinSales!AG26+OSXSales!AG26+AndroidSales!AG26</f>
        <v>0</v>
      </c>
      <c r="AH26" s="11">
        <f>WinSales!AH26+OSXSales!AH26+AndroidSales!AH26</f>
        <v>0</v>
      </c>
      <c r="AI26" s="11">
        <f>WinSales!AI26+OSXSales!AI26+AndroidSales!AI26</f>
        <v>0</v>
      </c>
      <c r="AJ26" s="11">
        <f>WinSales!AJ26+OSXSales!AJ26+AndroidSales!AJ26</f>
        <v>0</v>
      </c>
      <c r="AK26" s="11">
        <f>WinSales!AK26+OSXSales!AK26+AndroidSales!AK26</f>
        <v>0</v>
      </c>
      <c r="AL26" s="11">
        <f>WinSales!AL26+OSXSales!AL26+AndroidSales!AL26</f>
        <v>0</v>
      </c>
      <c r="AM26" s="11">
        <f>WinSales!AM26+OSXSales!AM26+AndroidSales!AM26</f>
        <v>0</v>
      </c>
      <c r="AN26" s="11">
        <f>WinSales!AN26+OSXSales!AN26+AndroidSales!AN26</f>
        <v>792000</v>
      </c>
      <c r="AO26" s="11">
        <f>WinSales!AO26+OSXSales!AO26+AndroidSales!AO26</f>
        <v>792000</v>
      </c>
      <c r="AP26" s="11">
        <f>WinSales!AP26+OSXSales!AP26+AndroidSales!AP26</f>
        <v>792000</v>
      </c>
      <c r="AQ26" s="11">
        <f>WinSales!AQ26+OSXSales!AQ26+AndroidSales!AQ26</f>
        <v>792000</v>
      </c>
      <c r="AR26" s="11">
        <f>WinSales!AR26+OSXSales!AR26+AndroidSales!AR26</f>
        <v>792000</v>
      </c>
      <c r="AS26" s="11">
        <f>WinSales!AS26+OSXSales!AS26+AndroidSales!AS26</f>
        <v>792000</v>
      </c>
      <c r="AT26" s="11">
        <f>WinSales!AT26+OSXSales!AT26+AndroidSales!AT26</f>
        <v>2376000</v>
      </c>
      <c r="AU26" s="11">
        <f>WinSales!AU26+OSXSales!AU26+AndroidSales!AU26</f>
        <v>2376000</v>
      </c>
      <c r="AV26" s="11">
        <f>WinSales!AV26+OSXSales!AV26+AndroidSales!AV26</f>
        <v>2376000</v>
      </c>
      <c r="AW26" s="11">
        <f>WinSales!AW26+OSXSales!AW26+AndroidSales!AW26</f>
        <v>2376000</v>
      </c>
      <c r="AX26" s="11">
        <f>WinSales!AX26+OSXSales!AX26+AndroidSales!AX26</f>
        <v>2376000</v>
      </c>
      <c r="AY26" s="11">
        <f>WinSales!AY26+OSXSales!AY26+AndroidSales!AY26</f>
        <v>2376000</v>
      </c>
      <c r="AZ26" s="11">
        <f>WinSales!AZ26+OSXSales!AZ26+AndroidSales!AZ26</f>
        <v>2296800</v>
      </c>
      <c r="BA26" s="11">
        <f>WinSales!BA26+OSXSales!BA26+AndroidSales!BA26</f>
        <v>2296800</v>
      </c>
      <c r="BB26" s="11">
        <f>WinSales!BB26+OSXSales!BB26+AndroidSales!BB26</f>
        <v>2296800</v>
      </c>
      <c r="BC26" s="11">
        <f>WinSales!BC26+OSXSales!BC26+AndroidSales!BC26</f>
        <v>2296800</v>
      </c>
      <c r="BD26" s="11">
        <f>WinSales!BD26+OSXSales!BD26+AndroidSales!BD26</f>
        <v>2296800</v>
      </c>
    </row>
    <row r="27" spans="1:56" x14ac:dyDescent="0.25">
      <c r="B27" s="63" t="s">
        <v>150</v>
      </c>
      <c r="C27" s="64">
        <f>C7</f>
        <v>0.69</v>
      </c>
      <c r="D27" s="11">
        <f>WinSales!D27+OSXSales!D27+AndroidSales!D27</f>
        <v>0</v>
      </c>
      <c r="E27" s="11">
        <f>WinSales!E27+OSXSales!E27+AndroidSales!E27</f>
        <v>0</v>
      </c>
      <c r="F27" s="11">
        <f>WinSales!F27+OSXSales!F27+AndroidSales!F27</f>
        <v>0</v>
      </c>
      <c r="G27" s="11">
        <f>WinSales!G27+OSXSales!G27+AndroidSales!G27</f>
        <v>0</v>
      </c>
      <c r="H27" s="11">
        <f>WinSales!H27+OSXSales!H27+AndroidSales!H27</f>
        <v>0</v>
      </c>
      <c r="I27" s="11">
        <f>WinSales!I27+OSXSales!I27+AndroidSales!I27</f>
        <v>0</v>
      </c>
      <c r="J27" s="11">
        <f>WinSales!J27+OSXSales!J27+AndroidSales!J27</f>
        <v>0</v>
      </c>
      <c r="K27" s="11">
        <f>WinSales!K27+OSXSales!K27+AndroidSales!K27</f>
        <v>0</v>
      </c>
      <c r="L27" s="11">
        <f>WinSales!L27+OSXSales!L27+AndroidSales!L27</f>
        <v>0</v>
      </c>
      <c r="M27" s="11">
        <f>WinSales!M27+OSXSales!M27+AndroidSales!M27</f>
        <v>0</v>
      </c>
      <c r="N27" s="11">
        <f>WinSales!N27+OSXSales!N27+AndroidSales!N27</f>
        <v>0</v>
      </c>
      <c r="O27" s="11">
        <f>WinSales!O27+OSXSales!O27+AndroidSales!O27</f>
        <v>0</v>
      </c>
      <c r="P27" s="11">
        <f>WinSales!P27+OSXSales!P27+AndroidSales!P27</f>
        <v>0</v>
      </c>
      <c r="Q27" s="11">
        <f>WinSales!Q27+OSXSales!Q27+AndroidSales!Q27</f>
        <v>0</v>
      </c>
      <c r="R27" s="11">
        <f>WinSales!R27+OSXSales!R27+AndroidSales!R27</f>
        <v>0</v>
      </c>
      <c r="S27" s="11">
        <f>WinSales!S27+OSXSales!S27+AndroidSales!S27</f>
        <v>0</v>
      </c>
      <c r="T27" s="11">
        <f>WinSales!T27+OSXSales!T27+AndroidSales!T27</f>
        <v>0</v>
      </c>
      <c r="U27" s="11">
        <f>WinSales!U27+OSXSales!U27+AndroidSales!U27</f>
        <v>0</v>
      </c>
      <c r="V27" s="11">
        <f>WinSales!V27+OSXSales!V27+AndroidSales!V27</f>
        <v>0</v>
      </c>
      <c r="W27" s="11">
        <f>WinSales!W27+OSXSales!W27+AndroidSales!W27</f>
        <v>0</v>
      </c>
      <c r="X27" s="11">
        <f>WinSales!X27+OSXSales!X27+AndroidSales!X27</f>
        <v>0</v>
      </c>
      <c r="Y27" s="11">
        <f>WinSales!Y27+OSXSales!Y27+AndroidSales!Y27</f>
        <v>0</v>
      </c>
      <c r="Z27" s="11">
        <f>WinSales!Z27+OSXSales!Z27+AndroidSales!Z27</f>
        <v>0</v>
      </c>
      <c r="AA27" s="11">
        <f>WinSales!AA27+OSXSales!AA27+AndroidSales!AA27</f>
        <v>0</v>
      </c>
      <c r="AB27" s="11">
        <f>WinSales!AB27+OSXSales!AB27+AndroidSales!AB27</f>
        <v>0</v>
      </c>
      <c r="AC27" s="11">
        <f>WinSales!AC27+OSXSales!AC27+AndroidSales!AC27</f>
        <v>0</v>
      </c>
      <c r="AD27" s="11">
        <f>WinSales!AD27+OSXSales!AD27+AndroidSales!AD27</f>
        <v>0</v>
      </c>
      <c r="AE27" s="11">
        <f>WinSales!AE27+OSXSales!AE27+AndroidSales!AE27</f>
        <v>0</v>
      </c>
      <c r="AF27" s="11">
        <f>WinSales!AF27+OSXSales!AF27+AndroidSales!AF27</f>
        <v>0</v>
      </c>
      <c r="AG27" s="11">
        <f>WinSales!AG27+OSXSales!AG27+AndroidSales!AG27</f>
        <v>0</v>
      </c>
      <c r="AH27" s="11">
        <f>WinSales!AH27+OSXSales!AH27+AndroidSales!AH27</f>
        <v>0</v>
      </c>
      <c r="AI27" s="11">
        <f>WinSales!AI27+OSXSales!AI27+AndroidSales!AI27</f>
        <v>0</v>
      </c>
      <c r="AJ27" s="11">
        <f>WinSales!AJ27+OSXSales!AJ27+AndroidSales!AJ27</f>
        <v>0</v>
      </c>
      <c r="AK27" s="11">
        <f>WinSales!AK27+OSXSales!AK27+AndroidSales!AK27</f>
        <v>0</v>
      </c>
      <c r="AL27" s="11">
        <f>WinSales!AL27+OSXSales!AL27+AndroidSales!AL27</f>
        <v>0</v>
      </c>
      <c r="AM27" s="11">
        <f>WinSales!AM27+OSXSales!AM27+AndroidSales!AM27</f>
        <v>0</v>
      </c>
      <c r="AN27" s="11">
        <f>WinSales!AN27+OSXSales!AN27+AndroidSales!AN27</f>
        <v>546480</v>
      </c>
      <c r="AO27" s="11">
        <f>WinSales!AO27+OSXSales!AO27+AndroidSales!AO27</f>
        <v>546480</v>
      </c>
      <c r="AP27" s="11">
        <f>WinSales!AP27+OSXSales!AP27+AndroidSales!AP27</f>
        <v>546480</v>
      </c>
      <c r="AQ27" s="11">
        <f>WinSales!AQ27+OSXSales!AQ27+AndroidSales!AQ27</f>
        <v>546480</v>
      </c>
      <c r="AR27" s="11">
        <f>WinSales!AR27+OSXSales!AR27+AndroidSales!AR27</f>
        <v>546480</v>
      </c>
      <c r="AS27" s="11">
        <f>WinSales!AS27+OSXSales!AS27+AndroidSales!AS27</f>
        <v>546480</v>
      </c>
      <c r="AT27" s="11">
        <f>WinSales!AT27+OSXSales!AT27+AndroidSales!AT27</f>
        <v>1639440</v>
      </c>
      <c r="AU27" s="11">
        <f>WinSales!AU27+OSXSales!AU27+AndroidSales!AU27</f>
        <v>1639440</v>
      </c>
      <c r="AV27" s="11">
        <f>WinSales!AV27+OSXSales!AV27+AndroidSales!AV27</f>
        <v>1639440</v>
      </c>
      <c r="AW27" s="11">
        <f>WinSales!AW27+OSXSales!AW27+AndroidSales!AW27</f>
        <v>1639440</v>
      </c>
      <c r="AX27" s="11">
        <f>WinSales!AX27+OSXSales!AX27+AndroidSales!AX27</f>
        <v>1639440</v>
      </c>
      <c r="AY27" s="11">
        <f>WinSales!AY27+OSXSales!AY27+AndroidSales!AY27</f>
        <v>1639440</v>
      </c>
      <c r="AZ27" s="11">
        <f>WinSales!AZ27+OSXSales!AZ27+AndroidSales!AZ27</f>
        <v>1584792</v>
      </c>
      <c r="BA27" s="11">
        <f>WinSales!BA27+OSXSales!BA27+AndroidSales!BA27</f>
        <v>1584792</v>
      </c>
      <c r="BB27" s="11">
        <f>WinSales!BB27+OSXSales!BB27+AndroidSales!BB27</f>
        <v>1584792</v>
      </c>
      <c r="BC27" s="11">
        <f>WinSales!BC27+OSXSales!BC27+AndroidSales!BC27</f>
        <v>1584792</v>
      </c>
      <c r="BD27" s="11">
        <f>WinSales!BD27+OSXSales!BD27+AndroidSales!BD27</f>
        <v>1584792</v>
      </c>
    </row>
    <row r="28" spans="1:56" x14ac:dyDescent="0.25">
      <c r="B28" s="63" t="s">
        <v>151</v>
      </c>
      <c r="C28" s="64">
        <f t="shared" ref="C28:C30" si="2">C8</f>
        <v>0.25</v>
      </c>
      <c r="D28" s="11">
        <f>WinSales!D28+OSXSales!D28+AndroidSales!D28</f>
        <v>0</v>
      </c>
      <c r="E28" s="11">
        <f>WinSales!E28+OSXSales!E28+AndroidSales!E28</f>
        <v>0</v>
      </c>
      <c r="F28" s="11">
        <f>WinSales!F28+OSXSales!F28+AndroidSales!F28</f>
        <v>0</v>
      </c>
      <c r="G28" s="11">
        <f>WinSales!G28+OSXSales!G28+AndroidSales!G28</f>
        <v>0</v>
      </c>
      <c r="H28" s="11">
        <f>WinSales!H28+OSXSales!H28+AndroidSales!H28</f>
        <v>0</v>
      </c>
      <c r="I28" s="11">
        <f>WinSales!I28+OSXSales!I28+AndroidSales!I28</f>
        <v>0</v>
      </c>
      <c r="J28" s="11">
        <f>WinSales!J28+OSXSales!J28+AndroidSales!J28</f>
        <v>0</v>
      </c>
      <c r="K28" s="11">
        <f>WinSales!K28+OSXSales!K28+AndroidSales!K28</f>
        <v>0</v>
      </c>
      <c r="L28" s="11">
        <f>WinSales!L28+OSXSales!L28+AndroidSales!L28</f>
        <v>0</v>
      </c>
      <c r="M28" s="11">
        <f>WinSales!M28+OSXSales!M28+AndroidSales!M28</f>
        <v>0</v>
      </c>
      <c r="N28" s="11">
        <f>WinSales!N28+OSXSales!N28+AndroidSales!N28</f>
        <v>0</v>
      </c>
      <c r="O28" s="11">
        <f>WinSales!O28+OSXSales!O28+AndroidSales!O28</f>
        <v>0</v>
      </c>
      <c r="P28" s="11">
        <f>WinSales!P28+OSXSales!P28+AndroidSales!P28</f>
        <v>0</v>
      </c>
      <c r="Q28" s="11">
        <f>WinSales!Q28+OSXSales!Q28+AndroidSales!Q28</f>
        <v>0</v>
      </c>
      <c r="R28" s="11">
        <f>WinSales!R28+OSXSales!R28+AndroidSales!R28</f>
        <v>0</v>
      </c>
      <c r="S28" s="11">
        <f>WinSales!S28+OSXSales!S28+AndroidSales!S28</f>
        <v>0</v>
      </c>
      <c r="T28" s="11">
        <f>WinSales!T28+OSXSales!T28+AndroidSales!T28</f>
        <v>0</v>
      </c>
      <c r="U28" s="11">
        <f>WinSales!U28+OSXSales!U28+AndroidSales!U28</f>
        <v>0</v>
      </c>
      <c r="V28" s="11">
        <f>WinSales!V28+OSXSales!V28+AndroidSales!V28</f>
        <v>0</v>
      </c>
      <c r="W28" s="11">
        <f>WinSales!W28+OSXSales!W28+AndroidSales!W28</f>
        <v>0</v>
      </c>
      <c r="X28" s="11">
        <f>WinSales!X28+OSXSales!X28+AndroidSales!X28</f>
        <v>0</v>
      </c>
      <c r="Y28" s="11">
        <f>WinSales!Y28+OSXSales!Y28+AndroidSales!Y28</f>
        <v>0</v>
      </c>
      <c r="Z28" s="11">
        <f>WinSales!Z28+OSXSales!Z28+AndroidSales!Z28</f>
        <v>0</v>
      </c>
      <c r="AA28" s="11">
        <f>WinSales!AA28+OSXSales!AA28+AndroidSales!AA28</f>
        <v>0</v>
      </c>
      <c r="AB28" s="11">
        <f>WinSales!AB28+OSXSales!AB28+AndroidSales!AB28</f>
        <v>0</v>
      </c>
      <c r="AC28" s="11">
        <f>WinSales!AC28+OSXSales!AC28+AndroidSales!AC28</f>
        <v>0</v>
      </c>
      <c r="AD28" s="11">
        <f>WinSales!AD28+OSXSales!AD28+AndroidSales!AD28</f>
        <v>0</v>
      </c>
      <c r="AE28" s="11">
        <f>WinSales!AE28+OSXSales!AE28+AndroidSales!AE28</f>
        <v>0</v>
      </c>
      <c r="AF28" s="11">
        <f>WinSales!AF28+OSXSales!AF28+AndroidSales!AF28</f>
        <v>0</v>
      </c>
      <c r="AG28" s="11">
        <f>WinSales!AG28+OSXSales!AG28+AndroidSales!AG28</f>
        <v>0</v>
      </c>
      <c r="AH28" s="11">
        <f>WinSales!AH28+OSXSales!AH28+AndroidSales!AH28</f>
        <v>0</v>
      </c>
      <c r="AI28" s="11">
        <f>WinSales!AI28+OSXSales!AI28+AndroidSales!AI28</f>
        <v>0</v>
      </c>
      <c r="AJ28" s="11">
        <f>WinSales!AJ28+OSXSales!AJ28+AndroidSales!AJ28</f>
        <v>0</v>
      </c>
      <c r="AK28" s="11">
        <f>WinSales!AK28+OSXSales!AK28+AndroidSales!AK28</f>
        <v>0</v>
      </c>
      <c r="AL28" s="11">
        <f>WinSales!AL28+OSXSales!AL28+AndroidSales!AL28</f>
        <v>0</v>
      </c>
      <c r="AM28" s="11">
        <f>WinSales!AM28+OSXSales!AM28+AndroidSales!AM28</f>
        <v>0</v>
      </c>
      <c r="AN28" s="11">
        <f>WinSales!AN28+OSXSales!AN28+AndroidSales!AN28</f>
        <v>198000.00000000003</v>
      </c>
      <c r="AO28" s="11">
        <f>WinSales!AO28+OSXSales!AO28+AndroidSales!AO28</f>
        <v>198000.00000000003</v>
      </c>
      <c r="AP28" s="11">
        <f>WinSales!AP28+OSXSales!AP28+AndroidSales!AP28</f>
        <v>198000.00000000003</v>
      </c>
      <c r="AQ28" s="11">
        <f>WinSales!AQ28+OSXSales!AQ28+AndroidSales!AQ28</f>
        <v>198000.00000000003</v>
      </c>
      <c r="AR28" s="11">
        <f>WinSales!AR28+OSXSales!AR28+AndroidSales!AR28</f>
        <v>198000.00000000003</v>
      </c>
      <c r="AS28" s="11">
        <f>WinSales!AS28+OSXSales!AS28+AndroidSales!AS28</f>
        <v>198000.00000000003</v>
      </c>
      <c r="AT28" s="11">
        <f>WinSales!AT28+OSXSales!AT28+AndroidSales!AT28</f>
        <v>594000.00000000012</v>
      </c>
      <c r="AU28" s="11">
        <f>WinSales!AU28+OSXSales!AU28+AndroidSales!AU28</f>
        <v>594000.00000000012</v>
      </c>
      <c r="AV28" s="11">
        <f>WinSales!AV28+OSXSales!AV28+AndroidSales!AV28</f>
        <v>594000.00000000012</v>
      </c>
      <c r="AW28" s="11">
        <f>WinSales!AW28+OSXSales!AW28+AndroidSales!AW28</f>
        <v>594000.00000000012</v>
      </c>
      <c r="AX28" s="11">
        <f>WinSales!AX28+OSXSales!AX28+AndroidSales!AX28</f>
        <v>594000.00000000012</v>
      </c>
      <c r="AY28" s="11">
        <f>WinSales!AY28+OSXSales!AY28+AndroidSales!AY28</f>
        <v>594000.00000000012</v>
      </c>
      <c r="AZ28" s="11">
        <f>WinSales!AZ28+OSXSales!AZ28+AndroidSales!AZ28</f>
        <v>574200.00000000012</v>
      </c>
      <c r="BA28" s="11">
        <f>WinSales!BA28+OSXSales!BA28+AndroidSales!BA28</f>
        <v>574200.00000000012</v>
      </c>
      <c r="BB28" s="11">
        <f>WinSales!BB28+OSXSales!BB28+AndroidSales!BB28</f>
        <v>574200.00000000012</v>
      </c>
      <c r="BC28" s="11">
        <f>WinSales!BC28+OSXSales!BC28+AndroidSales!BC28</f>
        <v>574200.00000000012</v>
      </c>
      <c r="BD28" s="11">
        <f>WinSales!BD28+OSXSales!BD28+AndroidSales!BD28</f>
        <v>574200.00000000012</v>
      </c>
    </row>
    <row r="29" spans="1:56" x14ac:dyDescent="0.25">
      <c r="B29" s="63" t="s">
        <v>152</v>
      </c>
      <c r="C29" s="64">
        <f t="shared" si="2"/>
        <v>0.05</v>
      </c>
      <c r="D29" s="11">
        <f>WinSales!D29+OSXSales!D29+AndroidSales!D29</f>
        <v>0</v>
      </c>
      <c r="E29" s="11">
        <f>WinSales!E29+OSXSales!E29+AndroidSales!E29</f>
        <v>0</v>
      </c>
      <c r="F29" s="11">
        <f>WinSales!F29+OSXSales!F29+AndroidSales!F29</f>
        <v>0</v>
      </c>
      <c r="G29" s="11">
        <f>WinSales!G29+OSXSales!G29+AndroidSales!G29</f>
        <v>0</v>
      </c>
      <c r="H29" s="11">
        <f>WinSales!H29+OSXSales!H29+AndroidSales!H29</f>
        <v>0</v>
      </c>
      <c r="I29" s="11">
        <f>WinSales!I29+OSXSales!I29+AndroidSales!I29</f>
        <v>0</v>
      </c>
      <c r="J29" s="11">
        <f>WinSales!J29+OSXSales!J29+AndroidSales!J29</f>
        <v>0</v>
      </c>
      <c r="K29" s="11">
        <f>WinSales!K29+OSXSales!K29+AndroidSales!K29</f>
        <v>0</v>
      </c>
      <c r="L29" s="11">
        <f>WinSales!L29+OSXSales!L29+AndroidSales!L29</f>
        <v>0</v>
      </c>
      <c r="M29" s="11">
        <f>WinSales!M29+OSXSales!M29+AndroidSales!M29</f>
        <v>0</v>
      </c>
      <c r="N29" s="11">
        <f>WinSales!N29+OSXSales!N29+AndroidSales!N29</f>
        <v>0</v>
      </c>
      <c r="O29" s="11">
        <f>WinSales!O29+OSXSales!O29+AndroidSales!O29</f>
        <v>0</v>
      </c>
      <c r="P29" s="11">
        <f>WinSales!P29+OSXSales!P29+AndroidSales!P29</f>
        <v>0</v>
      </c>
      <c r="Q29" s="11">
        <f>WinSales!Q29+OSXSales!Q29+AndroidSales!Q29</f>
        <v>0</v>
      </c>
      <c r="R29" s="11">
        <f>WinSales!R29+OSXSales!R29+AndroidSales!R29</f>
        <v>0</v>
      </c>
      <c r="S29" s="11">
        <f>WinSales!S29+OSXSales!S29+AndroidSales!S29</f>
        <v>0</v>
      </c>
      <c r="T29" s="11">
        <f>WinSales!T29+OSXSales!T29+AndroidSales!T29</f>
        <v>0</v>
      </c>
      <c r="U29" s="11">
        <f>WinSales!U29+OSXSales!U29+AndroidSales!U29</f>
        <v>0</v>
      </c>
      <c r="V29" s="11">
        <f>WinSales!V29+OSXSales!V29+AndroidSales!V29</f>
        <v>0</v>
      </c>
      <c r="W29" s="11">
        <f>WinSales!W29+OSXSales!W29+AndroidSales!W29</f>
        <v>0</v>
      </c>
      <c r="X29" s="11">
        <f>WinSales!X29+OSXSales!X29+AndroidSales!X29</f>
        <v>0</v>
      </c>
      <c r="Y29" s="11">
        <f>WinSales!Y29+OSXSales!Y29+AndroidSales!Y29</f>
        <v>0</v>
      </c>
      <c r="Z29" s="11">
        <f>WinSales!Z29+OSXSales!Z29+AndroidSales!Z29</f>
        <v>0</v>
      </c>
      <c r="AA29" s="11">
        <f>WinSales!AA29+OSXSales!AA29+AndroidSales!AA29</f>
        <v>0</v>
      </c>
      <c r="AB29" s="11">
        <f>WinSales!AB29+OSXSales!AB29+AndroidSales!AB29</f>
        <v>0</v>
      </c>
      <c r="AC29" s="11">
        <f>WinSales!AC29+OSXSales!AC29+AndroidSales!AC29</f>
        <v>0</v>
      </c>
      <c r="AD29" s="11">
        <f>WinSales!AD29+OSXSales!AD29+AndroidSales!AD29</f>
        <v>0</v>
      </c>
      <c r="AE29" s="11">
        <f>WinSales!AE29+OSXSales!AE29+AndroidSales!AE29</f>
        <v>0</v>
      </c>
      <c r="AF29" s="11">
        <f>WinSales!AF29+OSXSales!AF29+AndroidSales!AF29</f>
        <v>0</v>
      </c>
      <c r="AG29" s="11">
        <f>WinSales!AG29+OSXSales!AG29+AndroidSales!AG29</f>
        <v>0</v>
      </c>
      <c r="AH29" s="11">
        <f>WinSales!AH29+OSXSales!AH29+AndroidSales!AH29</f>
        <v>0</v>
      </c>
      <c r="AI29" s="11">
        <f>WinSales!AI29+OSXSales!AI29+AndroidSales!AI29</f>
        <v>0</v>
      </c>
      <c r="AJ29" s="11">
        <f>WinSales!AJ29+OSXSales!AJ29+AndroidSales!AJ29</f>
        <v>0</v>
      </c>
      <c r="AK29" s="11">
        <f>WinSales!AK29+OSXSales!AK29+AndroidSales!AK29</f>
        <v>0</v>
      </c>
      <c r="AL29" s="11">
        <f>WinSales!AL29+OSXSales!AL29+AndroidSales!AL29</f>
        <v>0</v>
      </c>
      <c r="AM29" s="11">
        <f>WinSales!AM29+OSXSales!AM29+AndroidSales!AM29</f>
        <v>0</v>
      </c>
      <c r="AN29" s="11">
        <f>WinSales!AN29+OSXSales!AN29+AndroidSales!AN29</f>
        <v>39600.000000000007</v>
      </c>
      <c r="AO29" s="11">
        <f>WinSales!AO29+OSXSales!AO29+AndroidSales!AO29</f>
        <v>39600.000000000007</v>
      </c>
      <c r="AP29" s="11">
        <f>WinSales!AP29+OSXSales!AP29+AndroidSales!AP29</f>
        <v>39600.000000000007</v>
      </c>
      <c r="AQ29" s="11">
        <f>WinSales!AQ29+OSXSales!AQ29+AndroidSales!AQ29</f>
        <v>39600.000000000007</v>
      </c>
      <c r="AR29" s="11">
        <f>WinSales!AR29+OSXSales!AR29+AndroidSales!AR29</f>
        <v>39600.000000000007</v>
      </c>
      <c r="AS29" s="11">
        <f>WinSales!AS29+OSXSales!AS29+AndroidSales!AS29</f>
        <v>39600.000000000007</v>
      </c>
      <c r="AT29" s="11">
        <f>WinSales!AT29+OSXSales!AT29+AndroidSales!AT29</f>
        <v>118800.00000000003</v>
      </c>
      <c r="AU29" s="11">
        <f>WinSales!AU29+OSXSales!AU29+AndroidSales!AU29</f>
        <v>118800.00000000003</v>
      </c>
      <c r="AV29" s="11">
        <f>WinSales!AV29+OSXSales!AV29+AndroidSales!AV29</f>
        <v>118800.00000000003</v>
      </c>
      <c r="AW29" s="11">
        <f>WinSales!AW29+OSXSales!AW29+AndroidSales!AW29</f>
        <v>118800.00000000003</v>
      </c>
      <c r="AX29" s="11">
        <f>WinSales!AX29+OSXSales!AX29+AndroidSales!AX29</f>
        <v>118800.00000000003</v>
      </c>
      <c r="AY29" s="11">
        <f>WinSales!AY29+OSXSales!AY29+AndroidSales!AY29</f>
        <v>118800.00000000003</v>
      </c>
      <c r="AZ29" s="11">
        <f>WinSales!AZ29+OSXSales!AZ29+AndroidSales!AZ29</f>
        <v>114840.00000000003</v>
      </c>
      <c r="BA29" s="11">
        <f>WinSales!BA29+OSXSales!BA29+AndroidSales!BA29</f>
        <v>114840.00000000003</v>
      </c>
      <c r="BB29" s="11">
        <f>WinSales!BB29+OSXSales!BB29+AndroidSales!BB29</f>
        <v>114840.00000000003</v>
      </c>
      <c r="BC29" s="11">
        <f>WinSales!BC29+OSXSales!BC29+AndroidSales!BC29</f>
        <v>114840.00000000003</v>
      </c>
      <c r="BD29" s="11">
        <f>WinSales!BD29+OSXSales!BD29+AndroidSales!BD29</f>
        <v>114840.00000000003</v>
      </c>
    </row>
    <row r="30" spans="1:56" x14ac:dyDescent="0.25">
      <c r="B30" s="63" t="s">
        <v>153</v>
      </c>
      <c r="C30" s="64">
        <f t="shared" si="2"/>
        <v>0.01</v>
      </c>
      <c r="D30" s="11">
        <f>WinSales!D30+OSXSales!D30+AndroidSales!D30</f>
        <v>0</v>
      </c>
      <c r="E30" s="11">
        <f>WinSales!E30+OSXSales!E30+AndroidSales!E30</f>
        <v>0</v>
      </c>
      <c r="F30" s="11">
        <f>WinSales!F30+OSXSales!F30+AndroidSales!F30</f>
        <v>0</v>
      </c>
      <c r="G30" s="11">
        <f>WinSales!G30+OSXSales!G30+AndroidSales!G30</f>
        <v>0</v>
      </c>
      <c r="H30" s="11">
        <f>WinSales!H30+OSXSales!H30+AndroidSales!H30</f>
        <v>0</v>
      </c>
      <c r="I30" s="11">
        <f>WinSales!I30+OSXSales!I30+AndroidSales!I30</f>
        <v>0</v>
      </c>
      <c r="J30" s="11">
        <f>WinSales!J30+OSXSales!J30+AndroidSales!J30</f>
        <v>0</v>
      </c>
      <c r="K30" s="11">
        <f>WinSales!K30+OSXSales!K30+AndroidSales!K30</f>
        <v>0</v>
      </c>
      <c r="L30" s="11">
        <f>WinSales!L30+OSXSales!L30+AndroidSales!L30</f>
        <v>0</v>
      </c>
      <c r="M30" s="11">
        <f>WinSales!M30+OSXSales!M30+AndroidSales!M30</f>
        <v>0</v>
      </c>
      <c r="N30" s="11">
        <f>WinSales!N30+OSXSales!N30+AndroidSales!N30</f>
        <v>0</v>
      </c>
      <c r="O30" s="11">
        <f>WinSales!O30+OSXSales!O30+AndroidSales!O30</f>
        <v>0</v>
      </c>
      <c r="P30" s="11">
        <f>WinSales!P30+OSXSales!P30+AndroidSales!P30</f>
        <v>0</v>
      </c>
      <c r="Q30" s="11">
        <f>WinSales!Q30+OSXSales!Q30+AndroidSales!Q30</f>
        <v>0</v>
      </c>
      <c r="R30" s="11">
        <f>WinSales!R30+OSXSales!R30+AndroidSales!R30</f>
        <v>0</v>
      </c>
      <c r="S30" s="11">
        <f>WinSales!S30+OSXSales!S30+AndroidSales!S30</f>
        <v>0</v>
      </c>
      <c r="T30" s="11">
        <f>WinSales!T30+OSXSales!T30+AndroidSales!T30</f>
        <v>0</v>
      </c>
      <c r="U30" s="11">
        <f>WinSales!U30+OSXSales!U30+AndroidSales!U30</f>
        <v>0</v>
      </c>
      <c r="V30" s="11">
        <f>WinSales!V30+OSXSales!V30+AndroidSales!V30</f>
        <v>0</v>
      </c>
      <c r="W30" s="11">
        <f>WinSales!W30+OSXSales!W30+AndroidSales!W30</f>
        <v>0</v>
      </c>
      <c r="X30" s="11">
        <f>WinSales!X30+OSXSales!X30+AndroidSales!X30</f>
        <v>0</v>
      </c>
      <c r="Y30" s="11">
        <f>WinSales!Y30+OSXSales!Y30+AndroidSales!Y30</f>
        <v>0</v>
      </c>
      <c r="Z30" s="11">
        <f>WinSales!Z30+OSXSales!Z30+AndroidSales!Z30</f>
        <v>0</v>
      </c>
      <c r="AA30" s="11">
        <f>WinSales!AA30+OSXSales!AA30+AndroidSales!AA30</f>
        <v>0</v>
      </c>
      <c r="AB30" s="11">
        <f>WinSales!AB30+OSXSales!AB30+AndroidSales!AB30</f>
        <v>0</v>
      </c>
      <c r="AC30" s="11">
        <f>WinSales!AC30+OSXSales!AC30+AndroidSales!AC30</f>
        <v>0</v>
      </c>
      <c r="AD30" s="11">
        <f>WinSales!AD30+OSXSales!AD30+AndroidSales!AD30</f>
        <v>0</v>
      </c>
      <c r="AE30" s="11">
        <f>WinSales!AE30+OSXSales!AE30+AndroidSales!AE30</f>
        <v>0</v>
      </c>
      <c r="AF30" s="11">
        <f>WinSales!AF30+OSXSales!AF30+AndroidSales!AF30</f>
        <v>0</v>
      </c>
      <c r="AG30" s="11">
        <f>WinSales!AG30+OSXSales!AG30+AndroidSales!AG30</f>
        <v>0</v>
      </c>
      <c r="AH30" s="11">
        <f>WinSales!AH30+OSXSales!AH30+AndroidSales!AH30</f>
        <v>0</v>
      </c>
      <c r="AI30" s="11">
        <f>WinSales!AI30+OSXSales!AI30+AndroidSales!AI30</f>
        <v>0</v>
      </c>
      <c r="AJ30" s="11">
        <f>WinSales!AJ30+OSXSales!AJ30+AndroidSales!AJ30</f>
        <v>0</v>
      </c>
      <c r="AK30" s="11">
        <f>WinSales!AK30+OSXSales!AK30+AndroidSales!AK30</f>
        <v>0</v>
      </c>
      <c r="AL30" s="11">
        <f>WinSales!AL30+OSXSales!AL30+AndroidSales!AL30</f>
        <v>0</v>
      </c>
      <c r="AM30" s="11">
        <f>WinSales!AM30+OSXSales!AM30+AndroidSales!AM30</f>
        <v>0</v>
      </c>
      <c r="AN30" s="11">
        <f>WinSales!AN30+OSXSales!AN30+AndroidSales!AN30</f>
        <v>7920.0000000000009</v>
      </c>
      <c r="AO30" s="11">
        <f>WinSales!AO30+OSXSales!AO30+AndroidSales!AO30</f>
        <v>7920.0000000000009</v>
      </c>
      <c r="AP30" s="11">
        <f>WinSales!AP30+OSXSales!AP30+AndroidSales!AP30</f>
        <v>7920.0000000000009</v>
      </c>
      <c r="AQ30" s="11">
        <f>WinSales!AQ30+OSXSales!AQ30+AndroidSales!AQ30</f>
        <v>7920.0000000000009</v>
      </c>
      <c r="AR30" s="11">
        <f>WinSales!AR30+OSXSales!AR30+AndroidSales!AR30</f>
        <v>7920.0000000000009</v>
      </c>
      <c r="AS30" s="11">
        <f>WinSales!AS30+OSXSales!AS30+AndroidSales!AS30</f>
        <v>7920.0000000000009</v>
      </c>
      <c r="AT30" s="11">
        <f>WinSales!AT30+OSXSales!AT30+AndroidSales!AT30</f>
        <v>23760.000000000004</v>
      </c>
      <c r="AU30" s="11">
        <f>WinSales!AU30+OSXSales!AU30+AndroidSales!AU30</f>
        <v>23760.000000000004</v>
      </c>
      <c r="AV30" s="11">
        <f>WinSales!AV30+OSXSales!AV30+AndroidSales!AV30</f>
        <v>23760.000000000004</v>
      </c>
      <c r="AW30" s="11">
        <f>WinSales!AW30+OSXSales!AW30+AndroidSales!AW30</f>
        <v>23760.000000000004</v>
      </c>
      <c r="AX30" s="11">
        <f>WinSales!AX30+OSXSales!AX30+AndroidSales!AX30</f>
        <v>23760.000000000004</v>
      </c>
      <c r="AY30" s="11">
        <f>WinSales!AY30+OSXSales!AY30+AndroidSales!AY30</f>
        <v>23760.000000000004</v>
      </c>
      <c r="AZ30" s="11">
        <f>WinSales!AZ30+OSXSales!AZ30+AndroidSales!AZ30</f>
        <v>22968.000000000004</v>
      </c>
      <c r="BA30" s="11">
        <f>WinSales!BA30+OSXSales!BA30+AndroidSales!BA30</f>
        <v>22968.000000000004</v>
      </c>
      <c r="BB30" s="11">
        <f>WinSales!BB30+OSXSales!BB30+AndroidSales!BB30</f>
        <v>22968.000000000004</v>
      </c>
      <c r="BC30" s="11">
        <f>WinSales!BC30+OSXSales!BC30+AndroidSales!BC30</f>
        <v>22968.000000000004</v>
      </c>
      <c r="BD30" s="11">
        <f>WinSales!BD30+OSXSales!BD30+AndroidSales!BD30</f>
        <v>22968.000000000004</v>
      </c>
    </row>
    <row r="31" spans="1:56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6" x14ac:dyDescent="0.25">
      <c r="A32" s="14" t="s">
        <v>176</v>
      </c>
      <c r="D32" s="11">
        <f>WinSales!D32+OSXSales!D32+AndroidSales!D32</f>
        <v>0</v>
      </c>
      <c r="E32" s="11">
        <f>WinSales!E32+OSXSales!E32+AndroidSales!E32</f>
        <v>0</v>
      </c>
      <c r="F32" s="11">
        <f>WinSales!F32+OSXSales!F32+AndroidSales!F32</f>
        <v>0</v>
      </c>
      <c r="G32" s="11">
        <f>WinSales!G32+OSXSales!G32+AndroidSales!G32</f>
        <v>0</v>
      </c>
      <c r="H32" s="11">
        <f>WinSales!H32+OSXSales!H32+AndroidSales!H32</f>
        <v>0</v>
      </c>
      <c r="I32" s="11">
        <f>WinSales!I32+OSXSales!I32+AndroidSales!I32</f>
        <v>0</v>
      </c>
      <c r="J32" s="11">
        <f>WinSales!J32+OSXSales!J32+AndroidSales!J32</f>
        <v>0</v>
      </c>
      <c r="K32" s="11">
        <f>WinSales!K32+OSXSales!K32+AndroidSales!K32</f>
        <v>0</v>
      </c>
      <c r="L32" s="11">
        <f>WinSales!L32+OSXSales!L32+AndroidSales!L32</f>
        <v>0</v>
      </c>
      <c r="M32" s="11">
        <f>WinSales!M32+OSXSales!M32+AndroidSales!M32</f>
        <v>0</v>
      </c>
      <c r="N32" s="11">
        <f>WinSales!N32+OSXSales!N32+AndroidSales!N32</f>
        <v>0</v>
      </c>
      <c r="O32" s="11">
        <f>WinSales!O32+OSXSales!O32+AndroidSales!O32</f>
        <v>0</v>
      </c>
      <c r="P32" s="11">
        <f>WinSales!P32+OSXSales!P32+AndroidSales!P32</f>
        <v>0</v>
      </c>
      <c r="Q32" s="11">
        <f>WinSales!Q32+OSXSales!Q32+AndroidSales!Q32</f>
        <v>0</v>
      </c>
      <c r="R32" s="11">
        <f>WinSales!R32+OSXSales!R32+AndroidSales!R32</f>
        <v>0</v>
      </c>
      <c r="S32" s="11">
        <f>WinSales!S32+OSXSales!S32+AndroidSales!S32</f>
        <v>0</v>
      </c>
      <c r="T32" s="11">
        <f>WinSales!T32+OSXSales!T32+AndroidSales!T32</f>
        <v>0</v>
      </c>
      <c r="U32" s="11">
        <f>WinSales!U32+OSXSales!U32+AndroidSales!U32</f>
        <v>0</v>
      </c>
      <c r="V32" s="11">
        <f>WinSales!V32+OSXSales!V32+AndroidSales!V32</f>
        <v>0</v>
      </c>
      <c r="W32" s="11">
        <f>WinSales!W32+OSXSales!W32+AndroidSales!W32</f>
        <v>0</v>
      </c>
      <c r="X32" s="11">
        <f>WinSales!X32+OSXSales!X32+AndroidSales!X32</f>
        <v>0</v>
      </c>
      <c r="Y32" s="11">
        <f>WinSales!Y32+OSXSales!Y32+AndroidSales!Y32</f>
        <v>0</v>
      </c>
      <c r="Z32" s="11">
        <f>WinSales!Z32+OSXSales!Z32+AndroidSales!Z32</f>
        <v>0</v>
      </c>
      <c r="AA32" s="11">
        <f>WinSales!AA32+OSXSales!AA32+AndroidSales!AA32</f>
        <v>0</v>
      </c>
      <c r="AB32" s="11">
        <f>WinSales!AB32+OSXSales!AB32+AndroidSales!AB32</f>
        <v>0</v>
      </c>
      <c r="AC32" s="11">
        <f>WinSales!AC32+OSXSales!AC32+AndroidSales!AC32</f>
        <v>0</v>
      </c>
      <c r="AD32" s="11">
        <f>WinSales!AD32+OSXSales!AD32+AndroidSales!AD32</f>
        <v>0</v>
      </c>
      <c r="AE32" s="11">
        <f>WinSales!AE32+OSXSales!AE32+AndroidSales!AE32</f>
        <v>0</v>
      </c>
      <c r="AF32" s="11">
        <f>WinSales!AF32+OSXSales!AF32+AndroidSales!AF32</f>
        <v>0</v>
      </c>
      <c r="AG32" s="11">
        <f>WinSales!AG32+OSXSales!AG32+AndroidSales!AG32</f>
        <v>0</v>
      </c>
      <c r="AH32" s="11">
        <f>WinSales!AH32+OSXSales!AH32+AndroidSales!AH32</f>
        <v>0</v>
      </c>
      <c r="AI32" s="11">
        <f>WinSales!AI32+OSXSales!AI32+AndroidSales!AI32</f>
        <v>0</v>
      </c>
      <c r="AJ32" s="11">
        <f>WinSales!AJ32+OSXSales!AJ32+AndroidSales!AJ32</f>
        <v>0</v>
      </c>
      <c r="AK32" s="11">
        <f>WinSales!AK32+OSXSales!AK32+AndroidSales!AK32</f>
        <v>0</v>
      </c>
      <c r="AL32" s="11">
        <f>WinSales!AL32+OSXSales!AL32+AndroidSales!AL32</f>
        <v>0</v>
      </c>
      <c r="AM32" s="11">
        <f>WinSales!AM32+OSXSales!AM32+AndroidSales!AM32</f>
        <v>0</v>
      </c>
      <c r="AN32" s="11">
        <f>WinSales!AN32+OSXSales!AN32+AndroidSales!AN32</f>
        <v>0</v>
      </c>
      <c r="AO32" s="11">
        <f>WinSales!AO32+OSXSales!AO32+AndroidSales!AO32</f>
        <v>0</v>
      </c>
      <c r="AP32" s="11">
        <f>WinSales!AP32+OSXSales!AP32+AndroidSales!AP32</f>
        <v>0</v>
      </c>
      <c r="AQ32" s="11">
        <f>WinSales!AQ32+OSXSales!AQ32+AndroidSales!AQ32</f>
        <v>0</v>
      </c>
      <c r="AR32" s="11">
        <f>WinSales!AR32+OSXSales!AR32+AndroidSales!AR32</f>
        <v>0</v>
      </c>
      <c r="AS32" s="11">
        <f>WinSales!AS32+OSXSales!AS32+AndroidSales!AS32</f>
        <v>0</v>
      </c>
      <c r="AT32" s="11">
        <f>WinSales!AT32+OSXSales!AT32+AndroidSales!AT32</f>
        <v>0</v>
      </c>
      <c r="AU32" s="11">
        <f>WinSales!AU32+OSXSales!AU32+AndroidSales!AU32</f>
        <v>0</v>
      </c>
      <c r="AV32" s="11">
        <f>WinSales!AV32+OSXSales!AV32+AndroidSales!AV32</f>
        <v>0</v>
      </c>
      <c r="AW32" s="11">
        <f>WinSales!AW32+OSXSales!AW32+AndroidSales!AW32</f>
        <v>0</v>
      </c>
      <c r="AX32" s="11">
        <f>WinSales!AX32+OSXSales!AX32+AndroidSales!AX32</f>
        <v>0</v>
      </c>
      <c r="AY32" s="11">
        <f>WinSales!AY32+OSXSales!AY32+AndroidSales!AY32</f>
        <v>0</v>
      </c>
      <c r="AZ32" s="11">
        <f>WinSales!AZ32+OSXSales!AZ32+AndroidSales!AZ32</f>
        <v>792000</v>
      </c>
      <c r="BA32" s="11">
        <f>WinSales!BA32+OSXSales!BA32+AndroidSales!BA32</f>
        <v>792000</v>
      </c>
      <c r="BB32" s="11">
        <f>WinSales!BB32+OSXSales!BB32+AndroidSales!BB32</f>
        <v>792000</v>
      </c>
      <c r="BC32" s="11">
        <f>WinSales!BC32+OSXSales!BC32+AndroidSales!BC32</f>
        <v>792000</v>
      </c>
      <c r="BD32" s="11">
        <f>WinSales!BD32+OSXSales!BD32+AndroidSales!BD32</f>
        <v>792000</v>
      </c>
    </row>
    <row r="33" spans="1:56" x14ac:dyDescent="0.25">
      <c r="B33" s="63" t="s">
        <v>150</v>
      </c>
      <c r="C33" s="64">
        <f>C7</f>
        <v>0.69</v>
      </c>
      <c r="D33" s="11">
        <f>WinSales!D33+OSXSales!D33+AndroidSales!D33</f>
        <v>0</v>
      </c>
      <c r="E33" s="11">
        <f>WinSales!E33+OSXSales!E33+AndroidSales!E33</f>
        <v>0</v>
      </c>
      <c r="F33" s="11">
        <f>WinSales!F33+OSXSales!F33+AndroidSales!F33</f>
        <v>0</v>
      </c>
      <c r="G33" s="11">
        <f>WinSales!G33+OSXSales!G33+AndroidSales!G33</f>
        <v>0</v>
      </c>
      <c r="H33" s="11">
        <f>WinSales!H33+OSXSales!H33+AndroidSales!H33</f>
        <v>0</v>
      </c>
      <c r="I33" s="11">
        <f>WinSales!I33+OSXSales!I33+AndroidSales!I33</f>
        <v>0</v>
      </c>
      <c r="J33" s="11">
        <f>WinSales!J33+OSXSales!J33+AndroidSales!J33</f>
        <v>0</v>
      </c>
      <c r="K33" s="11">
        <f>WinSales!K33+OSXSales!K33+AndroidSales!K33</f>
        <v>0</v>
      </c>
      <c r="L33" s="11">
        <f>WinSales!L33+OSXSales!L33+AndroidSales!L33</f>
        <v>0</v>
      </c>
      <c r="M33" s="11">
        <f>WinSales!M33+OSXSales!M33+AndroidSales!M33</f>
        <v>0</v>
      </c>
      <c r="N33" s="11">
        <f>WinSales!N33+OSXSales!N33+AndroidSales!N33</f>
        <v>0</v>
      </c>
      <c r="O33" s="11">
        <f>WinSales!O33+OSXSales!O33+AndroidSales!O33</f>
        <v>0</v>
      </c>
      <c r="P33" s="11">
        <f>WinSales!P33+OSXSales!P33+AndroidSales!P33</f>
        <v>0</v>
      </c>
      <c r="Q33" s="11">
        <f>WinSales!Q33+OSXSales!Q33+AndroidSales!Q33</f>
        <v>0</v>
      </c>
      <c r="R33" s="11">
        <f>WinSales!R33+OSXSales!R33+AndroidSales!R33</f>
        <v>0</v>
      </c>
      <c r="S33" s="11">
        <f>WinSales!S33+OSXSales!S33+AndroidSales!S33</f>
        <v>0</v>
      </c>
      <c r="T33" s="11">
        <f>WinSales!T33+OSXSales!T33+AndroidSales!T33</f>
        <v>0</v>
      </c>
      <c r="U33" s="11">
        <f>WinSales!U33+OSXSales!U33+AndroidSales!U33</f>
        <v>0</v>
      </c>
      <c r="V33" s="11">
        <f>WinSales!V33+OSXSales!V33+AndroidSales!V33</f>
        <v>0</v>
      </c>
      <c r="W33" s="11">
        <f>WinSales!W33+OSXSales!W33+AndroidSales!W33</f>
        <v>0</v>
      </c>
      <c r="X33" s="11">
        <f>WinSales!X33+OSXSales!X33+AndroidSales!X33</f>
        <v>0</v>
      </c>
      <c r="Y33" s="11">
        <f>WinSales!Y33+OSXSales!Y33+AndroidSales!Y33</f>
        <v>0</v>
      </c>
      <c r="Z33" s="11">
        <f>WinSales!Z33+OSXSales!Z33+AndroidSales!Z33</f>
        <v>0</v>
      </c>
      <c r="AA33" s="11">
        <f>WinSales!AA33+OSXSales!AA33+AndroidSales!AA33</f>
        <v>0</v>
      </c>
      <c r="AB33" s="11">
        <f>WinSales!AB33+OSXSales!AB33+AndroidSales!AB33</f>
        <v>0</v>
      </c>
      <c r="AC33" s="11">
        <f>WinSales!AC33+OSXSales!AC33+AndroidSales!AC33</f>
        <v>0</v>
      </c>
      <c r="AD33" s="11">
        <f>WinSales!AD33+OSXSales!AD33+AndroidSales!AD33</f>
        <v>0</v>
      </c>
      <c r="AE33" s="11">
        <f>WinSales!AE33+OSXSales!AE33+AndroidSales!AE33</f>
        <v>0</v>
      </c>
      <c r="AF33" s="11">
        <f>WinSales!AF33+OSXSales!AF33+AndroidSales!AF33</f>
        <v>0</v>
      </c>
      <c r="AG33" s="11">
        <f>WinSales!AG33+OSXSales!AG33+AndroidSales!AG33</f>
        <v>0</v>
      </c>
      <c r="AH33" s="11">
        <f>WinSales!AH33+OSXSales!AH33+AndroidSales!AH33</f>
        <v>0</v>
      </c>
      <c r="AI33" s="11">
        <f>WinSales!AI33+OSXSales!AI33+AndroidSales!AI33</f>
        <v>0</v>
      </c>
      <c r="AJ33" s="11">
        <f>WinSales!AJ33+OSXSales!AJ33+AndroidSales!AJ33</f>
        <v>0</v>
      </c>
      <c r="AK33" s="11">
        <f>WinSales!AK33+OSXSales!AK33+AndroidSales!AK33</f>
        <v>0</v>
      </c>
      <c r="AL33" s="11">
        <f>WinSales!AL33+OSXSales!AL33+AndroidSales!AL33</f>
        <v>0</v>
      </c>
      <c r="AM33" s="11">
        <f>WinSales!AM33+OSXSales!AM33+AndroidSales!AM33</f>
        <v>0</v>
      </c>
      <c r="AN33" s="11">
        <f>WinSales!AN33+OSXSales!AN33+AndroidSales!AN33</f>
        <v>0</v>
      </c>
      <c r="AO33" s="11">
        <f>WinSales!AO33+OSXSales!AO33+AndroidSales!AO33</f>
        <v>0</v>
      </c>
      <c r="AP33" s="11">
        <f>WinSales!AP33+OSXSales!AP33+AndroidSales!AP33</f>
        <v>0</v>
      </c>
      <c r="AQ33" s="11">
        <f>WinSales!AQ33+OSXSales!AQ33+AndroidSales!AQ33</f>
        <v>0</v>
      </c>
      <c r="AR33" s="11">
        <f>WinSales!AR33+OSXSales!AR33+AndroidSales!AR33</f>
        <v>0</v>
      </c>
      <c r="AS33" s="11">
        <f>WinSales!AS33+OSXSales!AS33+AndroidSales!AS33</f>
        <v>0</v>
      </c>
      <c r="AT33" s="11">
        <f>WinSales!AT33+OSXSales!AT33+AndroidSales!AT33</f>
        <v>0</v>
      </c>
      <c r="AU33" s="11">
        <f>WinSales!AU33+OSXSales!AU33+AndroidSales!AU33</f>
        <v>0</v>
      </c>
      <c r="AV33" s="11">
        <f>WinSales!AV33+OSXSales!AV33+AndroidSales!AV33</f>
        <v>0</v>
      </c>
      <c r="AW33" s="11">
        <f>WinSales!AW33+OSXSales!AW33+AndroidSales!AW33</f>
        <v>0</v>
      </c>
      <c r="AX33" s="11">
        <f>WinSales!AX33+OSXSales!AX33+AndroidSales!AX33</f>
        <v>0</v>
      </c>
      <c r="AY33" s="11">
        <f>WinSales!AY33+OSXSales!AY33+AndroidSales!AY33</f>
        <v>0</v>
      </c>
      <c r="AZ33" s="11">
        <f>WinSales!AZ33+OSXSales!AZ33+AndroidSales!AZ33</f>
        <v>546480</v>
      </c>
      <c r="BA33" s="11">
        <f>WinSales!BA33+OSXSales!BA33+AndroidSales!BA33</f>
        <v>546480</v>
      </c>
      <c r="BB33" s="11">
        <f>WinSales!BB33+OSXSales!BB33+AndroidSales!BB33</f>
        <v>546480</v>
      </c>
      <c r="BC33" s="11">
        <f>WinSales!BC33+OSXSales!BC33+AndroidSales!BC33</f>
        <v>546480</v>
      </c>
      <c r="BD33" s="11">
        <f>WinSales!BD33+OSXSales!BD33+AndroidSales!BD33</f>
        <v>546480</v>
      </c>
    </row>
    <row r="34" spans="1:56" x14ac:dyDescent="0.25">
      <c r="B34" s="63" t="s">
        <v>151</v>
      </c>
      <c r="C34" s="64">
        <f t="shared" ref="C34:C36" si="3">C8</f>
        <v>0.25</v>
      </c>
      <c r="D34" s="11">
        <f>WinSales!D34+OSXSales!D34+AndroidSales!D34</f>
        <v>0</v>
      </c>
      <c r="E34" s="11">
        <f>WinSales!E34+OSXSales!E34+AndroidSales!E34</f>
        <v>0</v>
      </c>
      <c r="F34" s="11">
        <f>WinSales!F34+OSXSales!F34+AndroidSales!F34</f>
        <v>0</v>
      </c>
      <c r="G34" s="11">
        <f>WinSales!G34+OSXSales!G34+AndroidSales!G34</f>
        <v>0</v>
      </c>
      <c r="H34" s="11">
        <f>WinSales!H34+OSXSales!H34+AndroidSales!H34</f>
        <v>0</v>
      </c>
      <c r="I34" s="11">
        <f>WinSales!I34+OSXSales!I34+AndroidSales!I34</f>
        <v>0</v>
      </c>
      <c r="J34" s="11">
        <f>WinSales!J34+OSXSales!J34+AndroidSales!J34</f>
        <v>0</v>
      </c>
      <c r="K34" s="11">
        <f>WinSales!K34+OSXSales!K34+AndroidSales!K34</f>
        <v>0</v>
      </c>
      <c r="L34" s="11">
        <f>WinSales!L34+OSXSales!L34+AndroidSales!L34</f>
        <v>0</v>
      </c>
      <c r="M34" s="11">
        <f>WinSales!M34+OSXSales!M34+AndroidSales!M34</f>
        <v>0</v>
      </c>
      <c r="N34" s="11">
        <f>WinSales!N34+OSXSales!N34+AndroidSales!N34</f>
        <v>0</v>
      </c>
      <c r="O34" s="11">
        <f>WinSales!O34+OSXSales!O34+AndroidSales!O34</f>
        <v>0</v>
      </c>
      <c r="P34" s="11">
        <f>WinSales!P34+OSXSales!P34+AndroidSales!P34</f>
        <v>0</v>
      </c>
      <c r="Q34" s="11">
        <f>WinSales!Q34+OSXSales!Q34+AndroidSales!Q34</f>
        <v>0</v>
      </c>
      <c r="R34" s="11">
        <f>WinSales!R34+OSXSales!R34+AndroidSales!R34</f>
        <v>0</v>
      </c>
      <c r="S34" s="11">
        <f>WinSales!S34+OSXSales!S34+AndroidSales!S34</f>
        <v>0</v>
      </c>
      <c r="T34" s="11">
        <f>WinSales!T34+OSXSales!T34+AndroidSales!T34</f>
        <v>0</v>
      </c>
      <c r="U34" s="11">
        <f>WinSales!U34+OSXSales!U34+AndroidSales!U34</f>
        <v>0</v>
      </c>
      <c r="V34" s="11">
        <f>WinSales!V34+OSXSales!V34+AndroidSales!V34</f>
        <v>0</v>
      </c>
      <c r="W34" s="11">
        <f>WinSales!W34+OSXSales!W34+AndroidSales!W34</f>
        <v>0</v>
      </c>
      <c r="X34" s="11">
        <f>WinSales!X34+OSXSales!X34+AndroidSales!X34</f>
        <v>0</v>
      </c>
      <c r="Y34" s="11">
        <f>WinSales!Y34+OSXSales!Y34+AndroidSales!Y34</f>
        <v>0</v>
      </c>
      <c r="Z34" s="11">
        <f>WinSales!Z34+OSXSales!Z34+AndroidSales!Z34</f>
        <v>0</v>
      </c>
      <c r="AA34" s="11">
        <f>WinSales!AA34+OSXSales!AA34+AndroidSales!AA34</f>
        <v>0</v>
      </c>
      <c r="AB34" s="11">
        <f>WinSales!AB34+OSXSales!AB34+AndroidSales!AB34</f>
        <v>0</v>
      </c>
      <c r="AC34" s="11">
        <f>WinSales!AC34+OSXSales!AC34+AndroidSales!AC34</f>
        <v>0</v>
      </c>
      <c r="AD34" s="11">
        <f>WinSales!AD34+OSXSales!AD34+AndroidSales!AD34</f>
        <v>0</v>
      </c>
      <c r="AE34" s="11">
        <f>WinSales!AE34+OSXSales!AE34+AndroidSales!AE34</f>
        <v>0</v>
      </c>
      <c r="AF34" s="11">
        <f>WinSales!AF34+OSXSales!AF34+AndroidSales!AF34</f>
        <v>0</v>
      </c>
      <c r="AG34" s="11">
        <f>WinSales!AG34+OSXSales!AG34+AndroidSales!AG34</f>
        <v>0</v>
      </c>
      <c r="AH34" s="11">
        <f>WinSales!AH34+OSXSales!AH34+AndroidSales!AH34</f>
        <v>0</v>
      </c>
      <c r="AI34" s="11">
        <f>WinSales!AI34+OSXSales!AI34+AndroidSales!AI34</f>
        <v>0</v>
      </c>
      <c r="AJ34" s="11">
        <f>WinSales!AJ34+OSXSales!AJ34+AndroidSales!AJ34</f>
        <v>0</v>
      </c>
      <c r="AK34" s="11">
        <f>WinSales!AK34+OSXSales!AK34+AndroidSales!AK34</f>
        <v>0</v>
      </c>
      <c r="AL34" s="11">
        <f>WinSales!AL34+OSXSales!AL34+AndroidSales!AL34</f>
        <v>0</v>
      </c>
      <c r="AM34" s="11">
        <f>WinSales!AM34+OSXSales!AM34+AndroidSales!AM34</f>
        <v>0</v>
      </c>
      <c r="AN34" s="11">
        <f>WinSales!AN34+OSXSales!AN34+AndroidSales!AN34</f>
        <v>0</v>
      </c>
      <c r="AO34" s="11">
        <f>WinSales!AO34+OSXSales!AO34+AndroidSales!AO34</f>
        <v>0</v>
      </c>
      <c r="AP34" s="11">
        <f>WinSales!AP34+OSXSales!AP34+AndroidSales!AP34</f>
        <v>0</v>
      </c>
      <c r="AQ34" s="11">
        <f>WinSales!AQ34+OSXSales!AQ34+AndroidSales!AQ34</f>
        <v>0</v>
      </c>
      <c r="AR34" s="11">
        <f>WinSales!AR34+OSXSales!AR34+AndroidSales!AR34</f>
        <v>0</v>
      </c>
      <c r="AS34" s="11">
        <f>WinSales!AS34+OSXSales!AS34+AndroidSales!AS34</f>
        <v>0</v>
      </c>
      <c r="AT34" s="11">
        <f>WinSales!AT34+OSXSales!AT34+AndroidSales!AT34</f>
        <v>0</v>
      </c>
      <c r="AU34" s="11">
        <f>WinSales!AU34+OSXSales!AU34+AndroidSales!AU34</f>
        <v>0</v>
      </c>
      <c r="AV34" s="11">
        <f>WinSales!AV34+OSXSales!AV34+AndroidSales!AV34</f>
        <v>0</v>
      </c>
      <c r="AW34" s="11">
        <f>WinSales!AW34+OSXSales!AW34+AndroidSales!AW34</f>
        <v>0</v>
      </c>
      <c r="AX34" s="11">
        <f>WinSales!AX34+OSXSales!AX34+AndroidSales!AX34</f>
        <v>0</v>
      </c>
      <c r="AY34" s="11">
        <f>WinSales!AY34+OSXSales!AY34+AndroidSales!AY34</f>
        <v>0</v>
      </c>
      <c r="AZ34" s="11">
        <f>WinSales!AZ34+OSXSales!AZ34+AndroidSales!AZ34</f>
        <v>198000.00000000003</v>
      </c>
      <c r="BA34" s="11">
        <f>WinSales!BA34+OSXSales!BA34+AndroidSales!BA34</f>
        <v>198000.00000000003</v>
      </c>
      <c r="BB34" s="11">
        <f>WinSales!BB34+OSXSales!BB34+AndroidSales!BB34</f>
        <v>198000.00000000003</v>
      </c>
      <c r="BC34" s="11">
        <f>WinSales!BC34+OSXSales!BC34+AndroidSales!BC34</f>
        <v>198000.00000000003</v>
      </c>
      <c r="BD34" s="11">
        <f>WinSales!BD34+OSXSales!BD34+AndroidSales!BD34</f>
        <v>198000.00000000003</v>
      </c>
    </row>
    <row r="35" spans="1:56" x14ac:dyDescent="0.25">
      <c r="B35" s="63" t="s">
        <v>152</v>
      </c>
      <c r="C35" s="64">
        <f t="shared" si="3"/>
        <v>0.05</v>
      </c>
      <c r="D35" s="11">
        <f>WinSales!D35+OSXSales!D35+AndroidSales!D35</f>
        <v>0</v>
      </c>
      <c r="E35" s="11">
        <f>WinSales!E35+OSXSales!E35+AndroidSales!E35</f>
        <v>0</v>
      </c>
      <c r="F35" s="11">
        <f>WinSales!F35+OSXSales!F35+AndroidSales!F35</f>
        <v>0</v>
      </c>
      <c r="G35" s="11">
        <f>WinSales!G35+OSXSales!G35+AndroidSales!G35</f>
        <v>0</v>
      </c>
      <c r="H35" s="11">
        <f>WinSales!H35+OSXSales!H35+AndroidSales!H35</f>
        <v>0</v>
      </c>
      <c r="I35" s="11">
        <f>WinSales!I35+OSXSales!I35+AndroidSales!I35</f>
        <v>0</v>
      </c>
      <c r="J35" s="11">
        <f>WinSales!J35+OSXSales!J35+AndroidSales!J35</f>
        <v>0</v>
      </c>
      <c r="K35" s="11">
        <f>WinSales!K35+OSXSales!K35+AndroidSales!K35</f>
        <v>0</v>
      </c>
      <c r="L35" s="11">
        <f>WinSales!L35+OSXSales!L35+AndroidSales!L35</f>
        <v>0</v>
      </c>
      <c r="M35" s="11">
        <f>WinSales!M35+OSXSales!M35+AndroidSales!M35</f>
        <v>0</v>
      </c>
      <c r="N35" s="11">
        <f>WinSales!N35+OSXSales!N35+AndroidSales!N35</f>
        <v>0</v>
      </c>
      <c r="O35" s="11">
        <f>WinSales!O35+OSXSales!O35+AndroidSales!O35</f>
        <v>0</v>
      </c>
      <c r="P35" s="11">
        <f>WinSales!P35+OSXSales!P35+AndroidSales!P35</f>
        <v>0</v>
      </c>
      <c r="Q35" s="11">
        <f>WinSales!Q35+OSXSales!Q35+AndroidSales!Q35</f>
        <v>0</v>
      </c>
      <c r="R35" s="11">
        <f>WinSales!R35+OSXSales!R35+AndroidSales!R35</f>
        <v>0</v>
      </c>
      <c r="S35" s="11">
        <f>WinSales!S35+OSXSales!S35+AndroidSales!S35</f>
        <v>0</v>
      </c>
      <c r="T35" s="11">
        <f>WinSales!T35+OSXSales!T35+AndroidSales!T35</f>
        <v>0</v>
      </c>
      <c r="U35" s="11">
        <f>WinSales!U35+OSXSales!U35+AndroidSales!U35</f>
        <v>0</v>
      </c>
      <c r="V35" s="11">
        <f>WinSales!V35+OSXSales!V35+AndroidSales!V35</f>
        <v>0</v>
      </c>
      <c r="W35" s="11">
        <f>WinSales!W35+OSXSales!W35+AndroidSales!W35</f>
        <v>0</v>
      </c>
      <c r="X35" s="11">
        <f>WinSales!X35+OSXSales!X35+AndroidSales!X35</f>
        <v>0</v>
      </c>
      <c r="Y35" s="11">
        <f>WinSales!Y35+OSXSales!Y35+AndroidSales!Y35</f>
        <v>0</v>
      </c>
      <c r="Z35" s="11">
        <f>WinSales!Z35+OSXSales!Z35+AndroidSales!Z35</f>
        <v>0</v>
      </c>
      <c r="AA35" s="11">
        <f>WinSales!AA35+OSXSales!AA35+AndroidSales!AA35</f>
        <v>0</v>
      </c>
      <c r="AB35" s="11">
        <f>WinSales!AB35+OSXSales!AB35+AndroidSales!AB35</f>
        <v>0</v>
      </c>
      <c r="AC35" s="11">
        <f>WinSales!AC35+OSXSales!AC35+AndroidSales!AC35</f>
        <v>0</v>
      </c>
      <c r="AD35" s="11">
        <f>WinSales!AD35+OSXSales!AD35+AndroidSales!AD35</f>
        <v>0</v>
      </c>
      <c r="AE35" s="11">
        <f>WinSales!AE35+OSXSales!AE35+AndroidSales!AE35</f>
        <v>0</v>
      </c>
      <c r="AF35" s="11">
        <f>WinSales!AF35+OSXSales!AF35+AndroidSales!AF35</f>
        <v>0</v>
      </c>
      <c r="AG35" s="11">
        <f>WinSales!AG35+OSXSales!AG35+AndroidSales!AG35</f>
        <v>0</v>
      </c>
      <c r="AH35" s="11">
        <f>WinSales!AH35+OSXSales!AH35+AndroidSales!AH35</f>
        <v>0</v>
      </c>
      <c r="AI35" s="11">
        <f>WinSales!AI35+OSXSales!AI35+AndroidSales!AI35</f>
        <v>0</v>
      </c>
      <c r="AJ35" s="11">
        <f>WinSales!AJ35+OSXSales!AJ35+AndroidSales!AJ35</f>
        <v>0</v>
      </c>
      <c r="AK35" s="11">
        <f>WinSales!AK35+OSXSales!AK35+AndroidSales!AK35</f>
        <v>0</v>
      </c>
      <c r="AL35" s="11">
        <f>WinSales!AL35+OSXSales!AL35+AndroidSales!AL35</f>
        <v>0</v>
      </c>
      <c r="AM35" s="11">
        <f>WinSales!AM35+OSXSales!AM35+AndroidSales!AM35</f>
        <v>0</v>
      </c>
      <c r="AN35" s="11">
        <f>WinSales!AN35+OSXSales!AN35+AndroidSales!AN35</f>
        <v>0</v>
      </c>
      <c r="AO35" s="11">
        <f>WinSales!AO35+OSXSales!AO35+AndroidSales!AO35</f>
        <v>0</v>
      </c>
      <c r="AP35" s="11">
        <f>WinSales!AP35+OSXSales!AP35+AndroidSales!AP35</f>
        <v>0</v>
      </c>
      <c r="AQ35" s="11">
        <f>WinSales!AQ35+OSXSales!AQ35+AndroidSales!AQ35</f>
        <v>0</v>
      </c>
      <c r="AR35" s="11">
        <f>WinSales!AR35+OSXSales!AR35+AndroidSales!AR35</f>
        <v>0</v>
      </c>
      <c r="AS35" s="11">
        <f>WinSales!AS35+OSXSales!AS35+AndroidSales!AS35</f>
        <v>0</v>
      </c>
      <c r="AT35" s="11">
        <f>WinSales!AT35+OSXSales!AT35+AndroidSales!AT35</f>
        <v>0</v>
      </c>
      <c r="AU35" s="11">
        <f>WinSales!AU35+OSXSales!AU35+AndroidSales!AU35</f>
        <v>0</v>
      </c>
      <c r="AV35" s="11">
        <f>WinSales!AV35+OSXSales!AV35+AndroidSales!AV35</f>
        <v>0</v>
      </c>
      <c r="AW35" s="11">
        <f>WinSales!AW35+OSXSales!AW35+AndroidSales!AW35</f>
        <v>0</v>
      </c>
      <c r="AX35" s="11">
        <f>WinSales!AX35+OSXSales!AX35+AndroidSales!AX35</f>
        <v>0</v>
      </c>
      <c r="AY35" s="11">
        <f>WinSales!AY35+OSXSales!AY35+AndroidSales!AY35</f>
        <v>0</v>
      </c>
      <c r="AZ35" s="11">
        <f>WinSales!AZ35+OSXSales!AZ35+AndroidSales!AZ35</f>
        <v>39600.000000000007</v>
      </c>
      <c r="BA35" s="11">
        <f>WinSales!BA35+OSXSales!BA35+AndroidSales!BA35</f>
        <v>39600.000000000007</v>
      </c>
      <c r="BB35" s="11">
        <f>WinSales!BB35+OSXSales!BB35+AndroidSales!BB35</f>
        <v>39600.000000000007</v>
      </c>
      <c r="BC35" s="11">
        <f>WinSales!BC35+OSXSales!BC35+AndroidSales!BC35</f>
        <v>39600.000000000007</v>
      </c>
      <c r="BD35" s="11">
        <f>WinSales!BD35+OSXSales!BD35+AndroidSales!BD35</f>
        <v>39600.000000000007</v>
      </c>
    </row>
    <row r="36" spans="1:56" x14ac:dyDescent="0.25">
      <c r="B36" s="63" t="s">
        <v>153</v>
      </c>
      <c r="C36" s="64">
        <f t="shared" si="3"/>
        <v>0.01</v>
      </c>
      <c r="D36" s="11">
        <f>WinSales!D36+OSXSales!D36+AndroidSales!D36</f>
        <v>0</v>
      </c>
      <c r="E36" s="11">
        <f>WinSales!E36+OSXSales!E36+AndroidSales!E36</f>
        <v>0</v>
      </c>
      <c r="F36" s="11">
        <f>WinSales!F36+OSXSales!F36+AndroidSales!F36</f>
        <v>0</v>
      </c>
      <c r="G36" s="11">
        <f>WinSales!G36+OSXSales!G36+AndroidSales!G36</f>
        <v>0</v>
      </c>
      <c r="H36" s="11">
        <f>WinSales!H36+OSXSales!H36+AndroidSales!H36</f>
        <v>0</v>
      </c>
      <c r="I36" s="11">
        <f>WinSales!I36+OSXSales!I36+AndroidSales!I36</f>
        <v>0</v>
      </c>
      <c r="J36" s="11">
        <f>WinSales!J36+OSXSales!J36+AndroidSales!J36</f>
        <v>0</v>
      </c>
      <c r="K36" s="11">
        <f>WinSales!K36+OSXSales!K36+AndroidSales!K36</f>
        <v>0</v>
      </c>
      <c r="L36" s="11">
        <f>WinSales!L36+OSXSales!L36+AndroidSales!L36</f>
        <v>0</v>
      </c>
      <c r="M36" s="11">
        <f>WinSales!M36+OSXSales!M36+AndroidSales!M36</f>
        <v>0</v>
      </c>
      <c r="N36" s="11">
        <f>WinSales!N36+OSXSales!N36+AndroidSales!N36</f>
        <v>0</v>
      </c>
      <c r="O36" s="11">
        <f>WinSales!O36+OSXSales!O36+AndroidSales!O36</f>
        <v>0</v>
      </c>
      <c r="P36" s="11">
        <f>WinSales!P36+OSXSales!P36+AndroidSales!P36</f>
        <v>0</v>
      </c>
      <c r="Q36" s="11">
        <f>WinSales!Q36+OSXSales!Q36+AndroidSales!Q36</f>
        <v>0</v>
      </c>
      <c r="R36" s="11">
        <f>WinSales!R36+OSXSales!R36+AndroidSales!R36</f>
        <v>0</v>
      </c>
      <c r="S36" s="11">
        <f>WinSales!S36+OSXSales!S36+AndroidSales!S36</f>
        <v>0</v>
      </c>
      <c r="T36" s="11">
        <f>WinSales!T36+OSXSales!T36+AndroidSales!T36</f>
        <v>0</v>
      </c>
      <c r="U36" s="11">
        <f>WinSales!U36+OSXSales!U36+AndroidSales!U36</f>
        <v>0</v>
      </c>
      <c r="V36" s="11">
        <f>WinSales!V36+OSXSales!V36+AndroidSales!V36</f>
        <v>0</v>
      </c>
      <c r="W36" s="11">
        <f>WinSales!W36+OSXSales!W36+AndroidSales!W36</f>
        <v>0</v>
      </c>
      <c r="X36" s="11">
        <f>WinSales!X36+OSXSales!X36+AndroidSales!X36</f>
        <v>0</v>
      </c>
      <c r="Y36" s="11">
        <f>WinSales!Y36+OSXSales!Y36+AndroidSales!Y36</f>
        <v>0</v>
      </c>
      <c r="Z36" s="11">
        <f>WinSales!Z36+OSXSales!Z36+AndroidSales!Z36</f>
        <v>0</v>
      </c>
      <c r="AA36" s="11">
        <f>WinSales!AA36+OSXSales!AA36+AndroidSales!AA36</f>
        <v>0</v>
      </c>
      <c r="AB36" s="11">
        <f>WinSales!AB36+OSXSales!AB36+AndroidSales!AB36</f>
        <v>0</v>
      </c>
      <c r="AC36" s="11">
        <f>WinSales!AC36+OSXSales!AC36+AndroidSales!AC36</f>
        <v>0</v>
      </c>
      <c r="AD36" s="11">
        <f>WinSales!AD36+OSXSales!AD36+AndroidSales!AD36</f>
        <v>0</v>
      </c>
      <c r="AE36" s="11">
        <f>WinSales!AE36+OSXSales!AE36+AndroidSales!AE36</f>
        <v>0</v>
      </c>
      <c r="AF36" s="11">
        <f>WinSales!AF36+OSXSales!AF36+AndroidSales!AF36</f>
        <v>0</v>
      </c>
      <c r="AG36" s="11">
        <f>WinSales!AG36+OSXSales!AG36+AndroidSales!AG36</f>
        <v>0</v>
      </c>
      <c r="AH36" s="11">
        <f>WinSales!AH36+OSXSales!AH36+AndroidSales!AH36</f>
        <v>0</v>
      </c>
      <c r="AI36" s="11">
        <f>WinSales!AI36+OSXSales!AI36+AndroidSales!AI36</f>
        <v>0</v>
      </c>
      <c r="AJ36" s="11">
        <f>WinSales!AJ36+OSXSales!AJ36+AndroidSales!AJ36</f>
        <v>0</v>
      </c>
      <c r="AK36" s="11">
        <f>WinSales!AK36+OSXSales!AK36+AndroidSales!AK36</f>
        <v>0</v>
      </c>
      <c r="AL36" s="11">
        <f>WinSales!AL36+OSXSales!AL36+AndroidSales!AL36</f>
        <v>0</v>
      </c>
      <c r="AM36" s="11">
        <f>WinSales!AM36+OSXSales!AM36+AndroidSales!AM36</f>
        <v>0</v>
      </c>
      <c r="AN36" s="11">
        <f>WinSales!AN36+OSXSales!AN36+AndroidSales!AN36</f>
        <v>0</v>
      </c>
      <c r="AO36" s="11">
        <f>WinSales!AO36+OSXSales!AO36+AndroidSales!AO36</f>
        <v>0</v>
      </c>
      <c r="AP36" s="11">
        <f>WinSales!AP36+OSXSales!AP36+AndroidSales!AP36</f>
        <v>0</v>
      </c>
      <c r="AQ36" s="11">
        <f>WinSales!AQ36+OSXSales!AQ36+AndroidSales!AQ36</f>
        <v>0</v>
      </c>
      <c r="AR36" s="11">
        <f>WinSales!AR36+OSXSales!AR36+AndroidSales!AR36</f>
        <v>0</v>
      </c>
      <c r="AS36" s="11">
        <f>WinSales!AS36+OSXSales!AS36+AndroidSales!AS36</f>
        <v>0</v>
      </c>
      <c r="AT36" s="11">
        <f>WinSales!AT36+OSXSales!AT36+AndroidSales!AT36</f>
        <v>0</v>
      </c>
      <c r="AU36" s="11">
        <f>WinSales!AU36+OSXSales!AU36+AndroidSales!AU36</f>
        <v>0</v>
      </c>
      <c r="AV36" s="11">
        <f>WinSales!AV36+OSXSales!AV36+AndroidSales!AV36</f>
        <v>0</v>
      </c>
      <c r="AW36" s="11">
        <f>WinSales!AW36+OSXSales!AW36+AndroidSales!AW36</f>
        <v>0</v>
      </c>
      <c r="AX36" s="11">
        <f>WinSales!AX36+OSXSales!AX36+AndroidSales!AX36</f>
        <v>0</v>
      </c>
      <c r="AY36" s="11">
        <f>WinSales!AY36+OSXSales!AY36+AndroidSales!AY36</f>
        <v>0</v>
      </c>
      <c r="AZ36" s="11">
        <f>WinSales!AZ36+OSXSales!AZ36+AndroidSales!AZ36</f>
        <v>7920.0000000000009</v>
      </c>
      <c r="BA36" s="11">
        <f>WinSales!BA36+OSXSales!BA36+AndroidSales!BA36</f>
        <v>7920.0000000000009</v>
      </c>
      <c r="BB36" s="11">
        <f>WinSales!BB36+OSXSales!BB36+AndroidSales!BB36</f>
        <v>7920.0000000000009</v>
      </c>
      <c r="BC36" s="11">
        <f>WinSales!BC36+OSXSales!BC36+AndroidSales!BC36</f>
        <v>7920.0000000000009</v>
      </c>
      <c r="BD36" s="11">
        <f>WinSales!BD36+OSXSales!BD36+AndroidSales!BD36</f>
        <v>7920.0000000000009</v>
      </c>
    </row>
    <row r="37" spans="1:56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x14ac:dyDescent="0.25">
      <c r="A38" s="14" t="s">
        <v>167</v>
      </c>
      <c r="D38" s="11">
        <f>WinSales!D38+OSXSales!D38+AndroidSales!D38</f>
        <v>7700</v>
      </c>
      <c r="E38" s="11">
        <f>WinSales!E38+OSXSales!E38+AndroidSales!E38</f>
        <v>38500</v>
      </c>
      <c r="F38" s="11">
        <f>WinSales!F38+OSXSales!F38+AndroidSales!F38</f>
        <v>53900.000000000015</v>
      </c>
      <c r="G38" s="11">
        <f>WinSales!G38+OSXSales!G38+AndroidSales!G38</f>
        <v>100100.00000000003</v>
      </c>
      <c r="H38" s="11">
        <f>WinSales!H38+OSXSales!H38+AndroidSales!H38</f>
        <v>107800.00000000003</v>
      </c>
      <c r="I38" s="11">
        <f>WinSales!I38+OSXSales!I38+AndroidSales!I38</f>
        <v>1155000</v>
      </c>
      <c r="J38" s="11">
        <f>WinSales!J38+OSXSales!J38+AndroidSales!J38</f>
        <v>1555400.0000000005</v>
      </c>
      <c r="K38" s="11">
        <f>WinSales!K38+OSXSales!K38+AndroidSales!K38</f>
        <v>1617000.0000000005</v>
      </c>
      <c r="L38" s="11">
        <f>WinSales!L38+OSXSales!L38+AndroidSales!L38</f>
        <v>1848000.0000000005</v>
      </c>
      <c r="M38" s="11">
        <f>WinSales!M38+OSXSales!M38+AndroidSales!M38</f>
        <v>2310000.0000000005</v>
      </c>
      <c r="N38" s="11">
        <f>WinSales!N38+OSXSales!N38+AndroidSales!N38</f>
        <v>3080000.0000000009</v>
      </c>
      <c r="O38" s="11">
        <f>WinSales!O38+OSXSales!O38+AndroidSales!O38</f>
        <v>3850000.0000000005</v>
      </c>
      <c r="P38" s="11">
        <f>WinSales!P38+OSXSales!P38+AndroidSales!P38</f>
        <v>4620000.0000000019</v>
      </c>
      <c r="Q38" s="11">
        <f>WinSales!Q38+OSXSales!Q38+AndroidSales!Q38</f>
        <v>4620000.0000000019</v>
      </c>
      <c r="R38" s="11">
        <f>WinSales!R38+OSXSales!R38+AndroidSales!R38</f>
        <v>4620000.0000000019</v>
      </c>
      <c r="S38" s="11">
        <f>WinSales!S38+OSXSales!S38+AndroidSales!S38</f>
        <v>4620000.0000000019</v>
      </c>
      <c r="T38" s="11">
        <f>WinSales!T38+OSXSales!T38+AndroidSales!T38</f>
        <v>4620000.0000000019</v>
      </c>
      <c r="U38" s="11">
        <f>WinSales!U38+OSXSales!U38+AndroidSales!U38</f>
        <v>4620000.0000000019</v>
      </c>
      <c r="V38" s="11">
        <f>WinSales!V38+OSXSales!V38+AndroidSales!V38</f>
        <v>4620000.0000000019</v>
      </c>
      <c r="W38" s="11">
        <f>WinSales!W38+OSXSales!W38+AndroidSales!W38</f>
        <v>4620000.0000000019</v>
      </c>
      <c r="X38" s="11">
        <f>WinSales!X38+OSXSales!X38+AndroidSales!X38</f>
        <v>4620000.0000000019</v>
      </c>
      <c r="Y38" s="11">
        <f>WinSales!Y38+OSXSales!Y38+AndroidSales!Y38</f>
        <v>4620000.0000000019</v>
      </c>
      <c r="Z38" s="11">
        <f>WinSales!Z38+OSXSales!Z38+AndroidSales!Z38</f>
        <v>4620000.0000000019</v>
      </c>
      <c r="AA38" s="11">
        <f>WinSales!AA38+OSXSales!AA38+AndroidSales!AA38</f>
        <v>4620000.0000000019</v>
      </c>
      <c r="AB38" s="11">
        <f>WinSales!AB38+OSXSales!AB38+AndroidSales!AB38</f>
        <v>4620000.0000000019</v>
      </c>
      <c r="AC38" s="11">
        <f>WinSales!AC38+OSXSales!AC38+AndroidSales!AC38</f>
        <v>4620000.0000000019</v>
      </c>
      <c r="AD38" s="11">
        <f>WinSales!AD38+OSXSales!AD38+AndroidSales!AD38</f>
        <v>4620000.0000000019</v>
      </c>
      <c r="AE38" s="11">
        <f>WinSales!AE38+OSXSales!AE38+AndroidSales!AE38</f>
        <v>4620000.0000000019</v>
      </c>
      <c r="AF38" s="11">
        <f>WinSales!AF38+OSXSales!AF38+AndroidSales!AF38</f>
        <v>4620000.0000000019</v>
      </c>
      <c r="AG38" s="11">
        <f>WinSales!AG38+OSXSales!AG38+AndroidSales!AG38</f>
        <v>4620000.0000000019</v>
      </c>
      <c r="AH38" s="11">
        <f>WinSales!AH38+OSXSales!AH38+AndroidSales!AH38</f>
        <v>4620000.0000000019</v>
      </c>
      <c r="AI38" s="11">
        <f>WinSales!AI38+OSXSales!AI38+AndroidSales!AI38</f>
        <v>4620000.0000000019</v>
      </c>
      <c r="AJ38" s="11">
        <f>WinSales!AJ38+OSXSales!AJ38+AndroidSales!AJ38</f>
        <v>4620000.0000000019</v>
      </c>
      <c r="AK38" s="11">
        <f>WinSales!AK38+OSXSales!AK38+AndroidSales!AK38</f>
        <v>4620000.0000000019</v>
      </c>
      <c r="AL38" s="11">
        <f>WinSales!AL38+OSXSales!AL38+AndroidSales!AL38</f>
        <v>4620000.0000000019</v>
      </c>
      <c r="AM38" s="11">
        <f>WinSales!AM38+OSXSales!AM38+AndroidSales!AM38</f>
        <v>4620000.0000000019</v>
      </c>
      <c r="AN38" s="11">
        <f>WinSales!AN38+OSXSales!AN38+AndroidSales!AN38</f>
        <v>4620000.0000000019</v>
      </c>
      <c r="AO38" s="11">
        <f>WinSales!AO38+OSXSales!AO38+AndroidSales!AO38</f>
        <v>4620000.0000000019</v>
      </c>
      <c r="AP38" s="11">
        <f>WinSales!AP38+OSXSales!AP38+AndroidSales!AP38</f>
        <v>4620000.0000000019</v>
      </c>
      <c r="AQ38" s="11">
        <f>WinSales!AQ38+OSXSales!AQ38+AndroidSales!AQ38</f>
        <v>4620000.0000000019</v>
      </c>
      <c r="AR38" s="11">
        <f>WinSales!AR38+OSXSales!AR38+AndroidSales!AR38</f>
        <v>4620000.0000000019</v>
      </c>
      <c r="AS38" s="11">
        <f>WinSales!AS38+OSXSales!AS38+AndroidSales!AS38</f>
        <v>4620000.0000000019</v>
      </c>
      <c r="AT38" s="11">
        <f>WinSales!AT38+OSXSales!AT38+AndroidSales!AT38</f>
        <v>4620000.0000000019</v>
      </c>
      <c r="AU38" s="11">
        <f>WinSales!AU38+OSXSales!AU38+AndroidSales!AU38</f>
        <v>4620000.0000000019</v>
      </c>
      <c r="AV38" s="11">
        <f>WinSales!AV38+OSXSales!AV38+AndroidSales!AV38</f>
        <v>4620000.0000000019</v>
      </c>
      <c r="AW38" s="11">
        <f>WinSales!AW38+OSXSales!AW38+AndroidSales!AW38</f>
        <v>4620000.0000000019</v>
      </c>
      <c r="AX38" s="11">
        <f>WinSales!AX38+OSXSales!AX38+AndroidSales!AX38</f>
        <v>4620000.0000000019</v>
      </c>
      <c r="AY38" s="11">
        <f>WinSales!AY38+OSXSales!AY38+AndroidSales!AY38</f>
        <v>4620000.0000000019</v>
      </c>
      <c r="AZ38" s="11">
        <f>WinSales!AZ38+OSXSales!AZ38+AndroidSales!AZ38</f>
        <v>4620000.0000000019</v>
      </c>
      <c r="BA38" s="11">
        <f>WinSales!BA38+OSXSales!BA38+AndroidSales!BA38</f>
        <v>4620000.0000000019</v>
      </c>
      <c r="BB38" s="11">
        <f>WinSales!BB38+OSXSales!BB38+AndroidSales!BB38</f>
        <v>4620000.0000000019</v>
      </c>
      <c r="BC38" s="11">
        <f>WinSales!BC38+OSXSales!BC38+AndroidSales!BC38</f>
        <v>4620000.0000000019</v>
      </c>
      <c r="BD38" s="11">
        <f>WinSales!BD38+OSXSales!BD38+AndroidSales!BD38</f>
        <v>4620000.0000000019</v>
      </c>
    </row>
    <row r="39" spans="1:56" x14ac:dyDescent="0.25">
      <c r="B39" s="63" t="s">
        <v>150</v>
      </c>
      <c r="C39" s="65">
        <v>0</v>
      </c>
      <c r="D39" s="11">
        <f>WinSales!D39+OSXSales!D39+AndroidSales!D39</f>
        <v>0</v>
      </c>
      <c r="E39" s="11">
        <f>WinSales!E39+OSXSales!E39+AndroidSales!E39</f>
        <v>0</v>
      </c>
      <c r="F39" s="11">
        <f>WinSales!F39+OSXSales!F39+AndroidSales!F39</f>
        <v>0</v>
      </c>
      <c r="G39" s="11">
        <f>WinSales!G39+OSXSales!G39+AndroidSales!G39</f>
        <v>0</v>
      </c>
      <c r="H39" s="11">
        <f>WinSales!H39+OSXSales!H39+AndroidSales!H39</f>
        <v>0</v>
      </c>
      <c r="I39" s="11">
        <f>WinSales!I39+OSXSales!I39+AndroidSales!I39</f>
        <v>0</v>
      </c>
      <c r="J39" s="11">
        <f>WinSales!J39+OSXSales!J39+AndroidSales!J39</f>
        <v>0</v>
      </c>
      <c r="K39" s="11">
        <f>WinSales!K39+OSXSales!K39+AndroidSales!K39</f>
        <v>0</v>
      </c>
      <c r="L39" s="11">
        <f>WinSales!L39+OSXSales!L39+AndroidSales!L39</f>
        <v>0</v>
      </c>
      <c r="M39" s="11">
        <f>WinSales!M39+OSXSales!M39+AndroidSales!M39</f>
        <v>0</v>
      </c>
      <c r="N39" s="11">
        <f>WinSales!N39+OSXSales!N39+AndroidSales!N39</f>
        <v>0</v>
      </c>
      <c r="O39" s="11">
        <f>WinSales!O39+OSXSales!O39+AndroidSales!O39</f>
        <v>0</v>
      </c>
      <c r="P39" s="11">
        <f>WinSales!P39+OSXSales!P39+AndroidSales!P39</f>
        <v>0</v>
      </c>
      <c r="Q39" s="11">
        <f>WinSales!Q39+OSXSales!Q39+AndroidSales!Q39</f>
        <v>0</v>
      </c>
      <c r="R39" s="11">
        <f>WinSales!R39+OSXSales!R39+AndroidSales!R39</f>
        <v>0</v>
      </c>
      <c r="S39" s="11">
        <f>WinSales!S39+OSXSales!S39+AndroidSales!S39</f>
        <v>0</v>
      </c>
      <c r="T39" s="11">
        <f>WinSales!T39+OSXSales!T39+AndroidSales!T39</f>
        <v>0</v>
      </c>
      <c r="U39" s="11">
        <f>WinSales!U39+OSXSales!U39+AndroidSales!U39</f>
        <v>0</v>
      </c>
      <c r="V39" s="11">
        <f>WinSales!V39+OSXSales!V39+AndroidSales!V39</f>
        <v>0</v>
      </c>
      <c r="W39" s="11">
        <f>WinSales!W39+OSXSales!W39+AndroidSales!W39</f>
        <v>0</v>
      </c>
      <c r="X39" s="11">
        <f>WinSales!X39+OSXSales!X39+AndroidSales!X39</f>
        <v>0</v>
      </c>
      <c r="Y39" s="11">
        <f>WinSales!Y39+OSXSales!Y39+AndroidSales!Y39</f>
        <v>0</v>
      </c>
      <c r="Z39" s="11">
        <f>WinSales!Z39+OSXSales!Z39+AndroidSales!Z39</f>
        <v>0</v>
      </c>
      <c r="AA39" s="11">
        <f>WinSales!AA39+OSXSales!AA39+AndroidSales!AA39</f>
        <v>0</v>
      </c>
      <c r="AB39" s="11">
        <f>WinSales!AB39+OSXSales!AB39+AndroidSales!AB39</f>
        <v>0</v>
      </c>
      <c r="AC39" s="11">
        <f>WinSales!AC39+OSXSales!AC39+AndroidSales!AC39</f>
        <v>0</v>
      </c>
      <c r="AD39" s="11">
        <f>WinSales!AD39+OSXSales!AD39+AndroidSales!AD39</f>
        <v>0</v>
      </c>
      <c r="AE39" s="11">
        <f>WinSales!AE39+OSXSales!AE39+AndroidSales!AE39</f>
        <v>0</v>
      </c>
      <c r="AF39" s="11">
        <f>WinSales!AF39+OSXSales!AF39+AndroidSales!AF39</f>
        <v>0</v>
      </c>
      <c r="AG39" s="11">
        <f>WinSales!AG39+OSXSales!AG39+AndroidSales!AG39</f>
        <v>0</v>
      </c>
      <c r="AH39" s="11">
        <f>WinSales!AH39+OSXSales!AH39+AndroidSales!AH39</f>
        <v>0</v>
      </c>
      <c r="AI39" s="11">
        <f>WinSales!AI39+OSXSales!AI39+AndroidSales!AI39</f>
        <v>0</v>
      </c>
      <c r="AJ39" s="11">
        <f>WinSales!AJ39+OSXSales!AJ39+AndroidSales!AJ39</f>
        <v>0</v>
      </c>
      <c r="AK39" s="11">
        <f>WinSales!AK39+OSXSales!AK39+AndroidSales!AK39</f>
        <v>0</v>
      </c>
      <c r="AL39" s="11">
        <f>WinSales!AL39+OSXSales!AL39+AndroidSales!AL39</f>
        <v>0</v>
      </c>
      <c r="AM39" s="11">
        <f>WinSales!AM39+OSXSales!AM39+AndroidSales!AM39</f>
        <v>0</v>
      </c>
      <c r="AN39" s="11">
        <f>WinSales!AN39+OSXSales!AN39+AndroidSales!AN39</f>
        <v>0</v>
      </c>
      <c r="AO39" s="11">
        <f>WinSales!AO39+OSXSales!AO39+AndroidSales!AO39</f>
        <v>0</v>
      </c>
      <c r="AP39" s="11">
        <f>WinSales!AP39+OSXSales!AP39+AndroidSales!AP39</f>
        <v>0</v>
      </c>
      <c r="AQ39" s="11">
        <f>WinSales!AQ39+OSXSales!AQ39+AndroidSales!AQ39</f>
        <v>0</v>
      </c>
      <c r="AR39" s="11">
        <f>WinSales!AR39+OSXSales!AR39+AndroidSales!AR39</f>
        <v>0</v>
      </c>
      <c r="AS39" s="11">
        <f>WinSales!AS39+OSXSales!AS39+AndroidSales!AS39</f>
        <v>0</v>
      </c>
      <c r="AT39" s="11">
        <f>WinSales!AT39+OSXSales!AT39+AndroidSales!AT39</f>
        <v>0</v>
      </c>
      <c r="AU39" s="11">
        <f>WinSales!AU39+OSXSales!AU39+AndroidSales!AU39</f>
        <v>0</v>
      </c>
      <c r="AV39" s="11">
        <f>WinSales!AV39+OSXSales!AV39+AndroidSales!AV39</f>
        <v>0</v>
      </c>
      <c r="AW39" s="11">
        <f>WinSales!AW39+OSXSales!AW39+AndroidSales!AW39</f>
        <v>0</v>
      </c>
      <c r="AX39" s="11">
        <f>WinSales!AX39+OSXSales!AX39+AndroidSales!AX39</f>
        <v>0</v>
      </c>
      <c r="AY39" s="11">
        <f>WinSales!AY39+OSXSales!AY39+AndroidSales!AY39</f>
        <v>0</v>
      </c>
      <c r="AZ39" s="11">
        <f>WinSales!AZ39+OSXSales!AZ39+AndroidSales!AZ39</f>
        <v>0</v>
      </c>
      <c r="BA39" s="11">
        <f>WinSales!BA39+OSXSales!BA39+AndroidSales!BA39</f>
        <v>0</v>
      </c>
      <c r="BB39" s="11">
        <f>WinSales!BB39+OSXSales!BB39+AndroidSales!BB39</f>
        <v>0</v>
      </c>
      <c r="BC39" s="11">
        <f>WinSales!BC39+OSXSales!BC39+AndroidSales!BC39</f>
        <v>0</v>
      </c>
      <c r="BD39" s="11">
        <f>WinSales!BD39+OSXSales!BD39+AndroidSales!BD39</f>
        <v>0</v>
      </c>
    </row>
    <row r="40" spans="1:56" x14ac:dyDescent="0.25">
      <c r="B40" s="63" t="s">
        <v>151</v>
      </c>
      <c r="C40" s="67">
        <v>5</v>
      </c>
      <c r="D40" s="11">
        <f>WinSales!D40+OSXSales!D40+AndroidSales!D40</f>
        <v>1100</v>
      </c>
      <c r="E40" s="11">
        <f>WinSales!E40+OSXSales!E40+AndroidSales!E40</f>
        <v>5500</v>
      </c>
      <c r="F40" s="11">
        <f>WinSales!F40+OSXSales!F40+AndroidSales!F40</f>
        <v>7700.0000000000009</v>
      </c>
      <c r="G40" s="11">
        <f>WinSales!G40+OSXSales!G40+AndroidSales!G40</f>
        <v>14300.000000000002</v>
      </c>
      <c r="H40" s="11">
        <f>WinSales!H40+OSXSales!H40+AndroidSales!H40</f>
        <v>15400.000000000002</v>
      </c>
      <c r="I40" s="11">
        <f>WinSales!I40+OSXSales!I40+AndroidSales!I40</f>
        <v>165000</v>
      </c>
      <c r="J40" s="11">
        <f>WinSales!J40+OSXSales!J40+AndroidSales!J40</f>
        <v>222200.00000000003</v>
      </c>
      <c r="K40" s="11">
        <f>WinSales!K40+OSXSales!K40+AndroidSales!K40</f>
        <v>231000.00000000003</v>
      </c>
      <c r="L40" s="11">
        <f>WinSales!L40+OSXSales!L40+AndroidSales!L40</f>
        <v>264000</v>
      </c>
      <c r="M40" s="11">
        <f>WinSales!M40+OSXSales!M40+AndroidSales!M40</f>
        <v>330000.00000000006</v>
      </c>
      <c r="N40" s="11">
        <f>WinSales!N40+OSXSales!N40+AndroidSales!N40</f>
        <v>440000.00000000006</v>
      </c>
      <c r="O40" s="11">
        <f>WinSales!O40+OSXSales!O40+AndroidSales!O40</f>
        <v>550000</v>
      </c>
      <c r="P40" s="11">
        <f>WinSales!P40+OSXSales!P40+AndroidSales!P40</f>
        <v>660000.00000000012</v>
      </c>
      <c r="Q40" s="11">
        <f>WinSales!Q40+OSXSales!Q40+AndroidSales!Q40</f>
        <v>660000.00000000012</v>
      </c>
      <c r="R40" s="11">
        <f>WinSales!R40+OSXSales!R40+AndroidSales!R40</f>
        <v>660000.00000000012</v>
      </c>
      <c r="S40" s="11">
        <f>WinSales!S40+OSXSales!S40+AndroidSales!S40</f>
        <v>660000.00000000012</v>
      </c>
      <c r="T40" s="11">
        <f>WinSales!T40+OSXSales!T40+AndroidSales!T40</f>
        <v>660000.00000000012</v>
      </c>
      <c r="U40" s="11">
        <f>WinSales!U40+OSXSales!U40+AndroidSales!U40</f>
        <v>660000.00000000012</v>
      </c>
      <c r="V40" s="11">
        <f>WinSales!V40+OSXSales!V40+AndroidSales!V40</f>
        <v>660000.00000000012</v>
      </c>
      <c r="W40" s="11">
        <f>WinSales!W40+OSXSales!W40+AndroidSales!W40</f>
        <v>660000.00000000012</v>
      </c>
      <c r="X40" s="11">
        <f>WinSales!X40+OSXSales!X40+AndroidSales!X40</f>
        <v>660000.00000000012</v>
      </c>
      <c r="Y40" s="11">
        <f>WinSales!Y40+OSXSales!Y40+AndroidSales!Y40</f>
        <v>660000.00000000012</v>
      </c>
      <c r="Z40" s="11">
        <f>WinSales!Z40+OSXSales!Z40+AndroidSales!Z40</f>
        <v>660000.00000000012</v>
      </c>
      <c r="AA40" s="11">
        <f>WinSales!AA40+OSXSales!AA40+AndroidSales!AA40</f>
        <v>660000.00000000012</v>
      </c>
      <c r="AB40" s="11">
        <f>WinSales!AB40+OSXSales!AB40+AndroidSales!AB40</f>
        <v>660000.00000000012</v>
      </c>
      <c r="AC40" s="11">
        <f>WinSales!AC40+OSXSales!AC40+AndroidSales!AC40</f>
        <v>660000.00000000012</v>
      </c>
      <c r="AD40" s="11">
        <f>WinSales!AD40+OSXSales!AD40+AndroidSales!AD40</f>
        <v>660000.00000000012</v>
      </c>
      <c r="AE40" s="11">
        <f>WinSales!AE40+OSXSales!AE40+AndroidSales!AE40</f>
        <v>660000.00000000012</v>
      </c>
      <c r="AF40" s="11">
        <f>WinSales!AF40+OSXSales!AF40+AndroidSales!AF40</f>
        <v>660000.00000000012</v>
      </c>
      <c r="AG40" s="11">
        <f>WinSales!AG40+OSXSales!AG40+AndroidSales!AG40</f>
        <v>660000.00000000012</v>
      </c>
      <c r="AH40" s="11">
        <f>WinSales!AH40+OSXSales!AH40+AndroidSales!AH40</f>
        <v>660000.00000000012</v>
      </c>
      <c r="AI40" s="11">
        <f>WinSales!AI40+OSXSales!AI40+AndroidSales!AI40</f>
        <v>660000.00000000012</v>
      </c>
      <c r="AJ40" s="11">
        <f>WinSales!AJ40+OSXSales!AJ40+AndroidSales!AJ40</f>
        <v>660000.00000000012</v>
      </c>
      <c r="AK40" s="11">
        <f>WinSales!AK40+OSXSales!AK40+AndroidSales!AK40</f>
        <v>660000.00000000012</v>
      </c>
      <c r="AL40" s="11">
        <f>WinSales!AL40+OSXSales!AL40+AndroidSales!AL40</f>
        <v>660000.00000000012</v>
      </c>
      <c r="AM40" s="11">
        <f>WinSales!AM40+OSXSales!AM40+AndroidSales!AM40</f>
        <v>660000.00000000012</v>
      </c>
      <c r="AN40" s="11">
        <f>WinSales!AN40+OSXSales!AN40+AndroidSales!AN40</f>
        <v>660000.00000000012</v>
      </c>
      <c r="AO40" s="11">
        <f>WinSales!AO40+OSXSales!AO40+AndroidSales!AO40</f>
        <v>660000.00000000012</v>
      </c>
      <c r="AP40" s="11">
        <f>WinSales!AP40+OSXSales!AP40+AndroidSales!AP40</f>
        <v>660000.00000000012</v>
      </c>
      <c r="AQ40" s="11">
        <f>WinSales!AQ40+OSXSales!AQ40+AndroidSales!AQ40</f>
        <v>660000.00000000012</v>
      </c>
      <c r="AR40" s="11">
        <f>WinSales!AR40+OSXSales!AR40+AndroidSales!AR40</f>
        <v>660000.00000000012</v>
      </c>
      <c r="AS40" s="11">
        <f>WinSales!AS40+OSXSales!AS40+AndroidSales!AS40</f>
        <v>660000.00000000012</v>
      </c>
      <c r="AT40" s="11">
        <f>WinSales!AT40+OSXSales!AT40+AndroidSales!AT40</f>
        <v>660000.00000000012</v>
      </c>
      <c r="AU40" s="11">
        <f>WinSales!AU40+OSXSales!AU40+AndroidSales!AU40</f>
        <v>660000.00000000012</v>
      </c>
      <c r="AV40" s="11">
        <f>WinSales!AV40+OSXSales!AV40+AndroidSales!AV40</f>
        <v>660000.00000000012</v>
      </c>
      <c r="AW40" s="11">
        <f>WinSales!AW40+OSXSales!AW40+AndroidSales!AW40</f>
        <v>660000.00000000012</v>
      </c>
      <c r="AX40" s="11">
        <f>WinSales!AX40+OSXSales!AX40+AndroidSales!AX40</f>
        <v>660000.00000000012</v>
      </c>
      <c r="AY40" s="11">
        <f>WinSales!AY40+OSXSales!AY40+AndroidSales!AY40</f>
        <v>660000.00000000012</v>
      </c>
      <c r="AZ40" s="11">
        <f>WinSales!AZ40+OSXSales!AZ40+AndroidSales!AZ40</f>
        <v>660000.00000000012</v>
      </c>
      <c r="BA40" s="11">
        <f>WinSales!BA40+OSXSales!BA40+AndroidSales!BA40</f>
        <v>660000.00000000012</v>
      </c>
      <c r="BB40" s="11">
        <f>WinSales!BB40+OSXSales!BB40+AndroidSales!BB40</f>
        <v>660000.00000000012</v>
      </c>
      <c r="BC40" s="11">
        <f>WinSales!BC40+OSXSales!BC40+AndroidSales!BC40</f>
        <v>660000.00000000012</v>
      </c>
      <c r="BD40" s="11">
        <f>WinSales!BD40+OSXSales!BD40+AndroidSales!BD40</f>
        <v>660000.00000000012</v>
      </c>
    </row>
    <row r="41" spans="1:56" x14ac:dyDescent="0.25">
      <c r="B41" s="63" t="s">
        <v>152</v>
      </c>
      <c r="C41" s="67">
        <v>10</v>
      </c>
      <c r="D41" s="11">
        <f>WinSales!D41+OSXSales!D41+AndroidSales!D41</f>
        <v>2200</v>
      </c>
      <c r="E41" s="11">
        <f>WinSales!E41+OSXSales!E41+AndroidSales!E41</f>
        <v>11000</v>
      </c>
      <c r="F41" s="11">
        <f>WinSales!F41+OSXSales!F41+AndroidSales!F41</f>
        <v>15400.000000000002</v>
      </c>
      <c r="G41" s="11">
        <f>WinSales!G41+OSXSales!G41+AndroidSales!G41</f>
        <v>28600.000000000004</v>
      </c>
      <c r="H41" s="11">
        <f>WinSales!H41+OSXSales!H41+AndroidSales!H41</f>
        <v>30800.000000000004</v>
      </c>
      <c r="I41" s="11">
        <f>WinSales!I41+OSXSales!I41+AndroidSales!I41</f>
        <v>330000</v>
      </c>
      <c r="J41" s="11">
        <f>WinSales!J41+OSXSales!J41+AndroidSales!J41</f>
        <v>444400.00000000006</v>
      </c>
      <c r="K41" s="11">
        <f>WinSales!K41+OSXSales!K41+AndroidSales!K41</f>
        <v>462000.00000000006</v>
      </c>
      <c r="L41" s="11">
        <f>WinSales!L41+OSXSales!L41+AndroidSales!L41</f>
        <v>528000</v>
      </c>
      <c r="M41" s="11">
        <f>WinSales!M41+OSXSales!M41+AndroidSales!M41</f>
        <v>660000.00000000012</v>
      </c>
      <c r="N41" s="11">
        <f>WinSales!N41+OSXSales!N41+AndroidSales!N41</f>
        <v>880000.00000000012</v>
      </c>
      <c r="O41" s="11">
        <f>WinSales!O41+OSXSales!O41+AndroidSales!O41</f>
        <v>1100000</v>
      </c>
      <c r="P41" s="11">
        <f>WinSales!P41+OSXSales!P41+AndroidSales!P41</f>
        <v>1320000.0000000002</v>
      </c>
      <c r="Q41" s="11">
        <f>WinSales!Q41+OSXSales!Q41+AndroidSales!Q41</f>
        <v>1320000.0000000002</v>
      </c>
      <c r="R41" s="11">
        <f>WinSales!R41+OSXSales!R41+AndroidSales!R41</f>
        <v>1320000.0000000002</v>
      </c>
      <c r="S41" s="11">
        <f>WinSales!S41+OSXSales!S41+AndroidSales!S41</f>
        <v>1320000.0000000002</v>
      </c>
      <c r="T41" s="11">
        <f>WinSales!T41+OSXSales!T41+AndroidSales!T41</f>
        <v>1320000.0000000002</v>
      </c>
      <c r="U41" s="11">
        <f>WinSales!U41+OSXSales!U41+AndroidSales!U41</f>
        <v>1320000.0000000002</v>
      </c>
      <c r="V41" s="11">
        <f>WinSales!V41+OSXSales!V41+AndroidSales!V41</f>
        <v>1320000.0000000002</v>
      </c>
      <c r="W41" s="11">
        <f>WinSales!W41+OSXSales!W41+AndroidSales!W41</f>
        <v>1320000.0000000002</v>
      </c>
      <c r="X41" s="11">
        <f>WinSales!X41+OSXSales!X41+AndroidSales!X41</f>
        <v>1320000.0000000002</v>
      </c>
      <c r="Y41" s="11">
        <f>WinSales!Y41+OSXSales!Y41+AndroidSales!Y41</f>
        <v>1320000.0000000002</v>
      </c>
      <c r="Z41" s="11">
        <f>WinSales!Z41+OSXSales!Z41+AndroidSales!Z41</f>
        <v>1320000.0000000002</v>
      </c>
      <c r="AA41" s="11">
        <f>WinSales!AA41+OSXSales!AA41+AndroidSales!AA41</f>
        <v>1320000.0000000002</v>
      </c>
      <c r="AB41" s="11">
        <f>WinSales!AB41+OSXSales!AB41+AndroidSales!AB41</f>
        <v>1320000.0000000002</v>
      </c>
      <c r="AC41" s="11">
        <f>WinSales!AC41+OSXSales!AC41+AndroidSales!AC41</f>
        <v>1320000.0000000002</v>
      </c>
      <c r="AD41" s="11">
        <f>WinSales!AD41+OSXSales!AD41+AndroidSales!AD41</f>
        <v>1320000.0000000002</v>
      </c>
      <c r="AE41" s="11">
        <f>WinSales!AE41+OSXSales!AE41+AndroidSales!AE41</f>
        <v>1320000.0000000002</v>
      </c>
      <c r="AF41" s="11">
        <f>WinSales!AF41+OSXSales!AF41+AndroidSales!AF41</f>
        <v>1320000.0000000002</v>
      </c>
      <c r="AG41" s="11">
        <f>WinSales!AG41+OSXSales!AG41+AndroidSales!AG41</f>
        <v>1320000.0000000002</v>
      </c>
      <c r="AH41" s="11">
        <f>WinSales!AH41+OSXSales!AH41+AndroidSales!AH41</f>
        <v>1320000.0000000002</v>
      </c>
      <c r="AI41" s="11">
        <f>WinSales!AI41+OSXSales!AI41+AndroidSales!AI41</f>
        <v>1320000.0000000002</v>
      </c>
      <c r="AJ41" s="11">
        <f>WinSales!AJ41+OSXSales!AJ41+AndroidSales!AJ41</f>
        <v>1320000.0000000002</v>
      </c>
      <c r="AK41" s="11">
        <f>WinSales!AK41+OSXSales!AK41+AndroidSales!AK41</f>
        <v>1320000.0000000002</v>
      </c>
      <c r="AL41" s="11">
        <f>WinSales!AL41+OSXSales!AL41+AndroidSales!AL41</f>
        <v>1320000.0000000002</v>
      </c>
      <c r="AM41" s="11">
        <f>WinSales!AM41+OSXSales!AM41+AndroidSales!AM41</f>
        <v>1320000.0000000002</v>
      </c>
      <c r="AN41" s="11">
        <f>WinSales!AN41+OSXSales!AN41+AndroidSales!AN41</f>
        <v>1320000.0000000002</v>
      </c>
      <c r="AO41" s="11">
        <f>WinSales!AO41+OSXSales!AO41+AndroidSales!AO41</f>
        <v>1320000.0000000002</v>
      </c>
      <c r="AP41" s="11">
        <f>WinSales!AP41+OSXSales!AP41+AndroidSales!AP41</f>
        <v>1320000.0000000002</v>
      </c>
      <c r="AQ41" s="11">
        <f>WinSales!AQ41+OSXSales!AQ41+AndroidSales!AQ41</f>
        <v>1320000.0000000002</v>
      </c>
      <c r="AR41" s="11">
        <f>WinSales!AR41+OSXSales!AR41+AndroidSales!AR41</f>
        <v>1320000.0000000002</v>
      </c>
      <c r="AS41" s="11">
        <f>WinSales!AS41+OSXSales!AS41+AndroidSales!AS41</f>
        <v>1320000.0000000002</v>
      </c>
      <c r="AT41" s="11">
        <f>WinSales!AT41+OSXSales!AT41+AndroidSales!AT41</f>
        <v>1320000.0000000002</v>
      </c>
      <c r="AU41" s="11">
        <f>WinSales!AU41+OSXSales!AU41+AndroidSales!AU41</f>
        <v>1320000.0000000002</v>
      </c>
      <c r="AV41" s="11">
        <f>WinSales!AV41+OSXSales!AV41+AndroidSales!AV41</f>
        <v>1320000.0000000002</v>
      </c>
      <c r="AW41" s="11">
        <f>WinSales!AW41+OSXSales!AW41+AndroidSales!AW41</f>
        <v>1320000.0000000002</v>
      </c>
      <c r="AX41" s="11">
        <f>WinSales!AX41+OSXSales!AX41+AndroidSales!AX41</f>
        <v>1320000.0000000002</v>
      </c>
      <c r="AY41" s="11">
        <f>WinSales!AY41+OSXSales!AY41+AndroidSales!AY41</f>
        <v>1320000.0000000002</v>
      </c>
      <c r="AZ41" s="11">
        <f>WinSales!AZ41+OSXSales!AZ41+AndroidSales!AZ41</f>
        <v>1320000.0000000002</v>
      </c>
      <c r="BA41" s="11">
        <f>WinSales!BA41+OSXSales!BA41+AndroidSales!BA41</f>
        <v>1320000.0000000002</v>
      </c>
      <c r="BB41" s="11">
        <f>WinSales!BB41+OSXSales!BB41+AndroidSales!BB41</f>
        <v>1320000.0000000002</v>
      </c>
      <c r="BC41" s="11">
        <f>WinSales!BC41+OSXSales!BC41+AndroidSales!BC41</f>
        <v>1320000.0000000002</v>
      </c>
      <c r="BD41" s="11">
        <f>WinSales!BD41+OSXSales!BD41+AndroidSales!BD41</f>
        <v>1320000.0000000002</v>
      </c>
    </row>
    <row r="42" spans="1:56" x14ac:dyDescent="0.25">
      <c r="B42" s="63" t="s">
        <v>153</v>
      </c>
      <c r="C42" s="67">
        <v>100</v>
      </c>
      <c r="D42" s="11">
        <f>WinSales!D42+OSXSales!D42+AndroidSales!D42</f>
        <v>4400</v>
      </c>
      <c r="E42" s="11">
        <f>WinSales!E42+OSXSales!E42+AndroidSales!E42</f>
        <v>22000</v>
      </c>
      <c r="F42" s="11">
        <f>WinSales!F42+OSXSales!F42+AndroidSales!F42</f>
        <v>30800.000000000007</v>
      </c>
      <c r="G42" s="11">
        <f>WinSales!G42+OSXSales!G42+AndroidSales!G42</f>
        <v>57200.000000000015</v>
      </c>
      <c r="H42" s="11">
        <f>WinSales!H42+OSXSales!H42+AndroidSales!H42</f>
        <v>61600.000000000015</v>
      </c>
      <c r="I42" s="11">
        <f>WinSales!I42+OSXSales!I42+AndroidSales!I42</f>
        <v>660000</v>
      </c>
      <c r="J42" s="11">
        <f>WinSales!J42+OSXSales!J42+AndroidSales!J42</f>
        <v>888800.00000000023</v>
      </c>
      <c r="K42" s="11">
        <f>WinSales!K42+OSXSales!K42+AndroidSales!K42</f>
        <v>924000.00000000023</v>
      </c>
      <c r="L42" s="11">
        <f>WinSales!L42+OSXSales!L42+AndroidSales!L42</f>
        <v>1056000.0000000002</v>
      </c>
      <c r="M42" s="11">
        <f>WinSales!M42+OSXSales!M42+AndroidSales!M42</f>
        <v>1320000.0000000002</v>
      </c>
      <c r="N42" s="11">
        <f>WinSales!N42+OSXSales!N42+AndroidSales!N42</f>
        <v>1760000.0000000005</v>
      </c>
      <c r="O42" s="11">
        <f>WinSales!O42+OSXSales!O42+AndroidSales!O42</f>
        <v>2200000</v>
      </c>
      <c r="P42" s="11">
        <f>WinSales!P42+OSXSales!P42+AndroidSales!P42</f>
        <v>2640000.0000000009</v>
      </c>
      <c r="Q42" s="11">
        <f>WinSales!Q42+OSXSales!Q42+AndroidSales!Q42</f>
        <v>2640000.0000000009</v>
      </c>
      <c r="R42" s="11">
        <f>WinSales!R42+OSXSales!R42+AndroidSales!R42</f>
        <v>2640000.0000000009</v>
      </c>
      <c r="S42" s="11">
        <f>WinSales!S42+OSXSales!S42+AndroidSales!S42</f>
        <v>2640000.0000000009</v>
      </c>
      <c r="T42" s="11">
        <f>WinSales!T42+OSXSales!T42+AndroidSales!T42</f>
        <v>2640000.0000000009</v>
      </c>
      <c r="U42" s="11">
        <f>WinSales!U42+OSXSales!U42+AndroidSales!U42</f>
        <v>2640000.0000000009</v>
      </c>
      <c r="V42" s="11">
        <f>WinSales!V42+OSXSales!V42+AndroidSales!V42</f>
        <v>2640000.0000000009</v>
      </c>
      <c r="W42" s="11">
        <f>WinSales!W42+OSXSales!W42+AndroidSales!W42</f>
        <v>2640000.0000000009</v>
      </c>
      <c r="X42" s="11">
        <f>WinSales!X42+OSXSales!X42+AndroidSales!X42</f>
        <v>2640000.0000000009</v>
      </c>
      <c r="Y42" s="11">
        <f>WinSales!Y42+OSXSales!Y42+AndroidSales!Y42</f>
        <v>2640000.0000000009</v>
      </c>
      <c r="Z42" s="11">
        <f>WinSales!Z42+OSXSales!Z42+AndroidSales!Z42</f>
        <v>2640000.0000000009</v>
      </c>
      <c r="AA42" s="11">
        <f>WinSales!AA42+OSXSales!AA42+AndroidSales!AA42</f>
        <v>2640000.0000000009</v>
      </c>
      <c r="AB42" s="11">
        <f>WinSales!AB42+OSXSales!AB42+AndroidSales!AB42</f>
        <v>2640000.0000000009</v>
      </c>
      <c r="AC42" s="11">
        <f>WinSales!AC42+OSXSales!AC42+AndroidSales!AC42</f>
        <v>2640000.0000000009</v>
      </c>
      <c r="AD42" s="11">
        <f>WinSales!AD42+OSXSales!AD42+AndroidSales!AD42</f>
        <v>2640000.0000000009</v>
      </c>
      <c r="AE42" s="11">
        <f>WinSales!AE42+OSXSales!AE42+AndroidSales!AE42</f>
        <v>2640000.0000000009</v>
      </c>
      <c r="AF42" s="11">
        <f>WinSales!AF42+OSXSales!AF42+AndroidSales!AF42</f>
        <v>2640000.0000000009</v>
      </c>
      <c r="AG42" s="11">
        <f>WinSales!AG42+OSXSales!AG42+AndroidSales!AG42</f>
        <v>2640000.0000000009</v>
      </c>
      <c r="AH42" s="11">
        <f>WinSales!AH42+OSXSales!AH42+AndroidSales!AH42</f>
        <v>2640000.0000000009</v>
      </c>
      <c r="AI42" s="11">
        <f>WinSales!AI42+OSXSales!AI42+AndroidSales!AI42</f>
        <v>2640000.0000000009</v>
      </c>
      <c r="AJ42" s="11">
        <f>WinSales!AJ42+OSXSales!AJ42+AndroidSales!AJ42</f>
        <v>2640000.0000000009</v>
      </c>
      <c r="AK42" s="11">
        <f>WinSales!AK42+OSXSales!AK42+AndroidSales!AK42</f>
        <v>2640000.0000000009</v>
      </c>
      <c r="AL42" s="11">
        <f>WinSales!AL42+OSXSales!AL42+AndroidSales!AL42</f>
        <v>2640000.0000000009</v>
      </c>
      <c r="AM42" s="11">
        <f>WinSales!AM42+OSXSales!AM42+AndroidSales!AM42</f>
        <v>2640000.0000000009</v>
      </c>
      <c r="AN42" s="11">
        <f>WinSales!AN42+OSXSales!AN42+AndroidSales!AN42</f>
        <v>2640000.0000000009</v>
      </c>
      <c r="AO42" s="11">
        <f>WinSales!AO42+OSXSales!AO42+AndroidSales!AO42</f>
        <v>2640000.0000000009</v>
      </c>
      <c r="AP42" s="11">
        <f>WinSales!AP42+OSXSales!AP42+AndroidSales!AP42</f>
        <v>2640000.0000000009</v>
      </c>
      <c r="AQ42" s="11">
        <f>WinSales!AQ42+OSXSales!AQ42+AndroidSales!AQ42</f>
        <v>2640000.0000000009</v>
      </c>
      <c r="AR42" s="11">
        <f>WinSales!AR42+OSXSales!AR42+AndroidSales!AR42</f>
        <v>2640000.0000000009</v>
      </c>
      <c r="AS42" s="11">
        <f>WinSales!AS42+OSXSales!AS42+AndroidSales!AS42</f>
        <v>2640000.0000000009</v>
      </c>
      <c r="AT42" s="11">
        <f>WinSales!AT42+OSXSales!AT42+AndroidSales!AT42</f>
        <v>2640000.0000000009</v>
      </c>
      <c r="AU42" s="11">
        <f>WinSales!AU42+OSXSales!AU42+AndroidSales!AU42</f>
        <v>2640000.0000000009</v>
      </c>
      <c r="AV42" s="11">
        <f>WinSales!AV42+OSXSales!AV42+AndroidSales!AV42</f>
        <v>2640000.0000000009</v>
      </c>
      <c r="AW42" s="11">
        <f>WinSales!AW42+OSXSales!AW42+AndroidSales!AW42</f>
        <v>2640000.0000000009</v>
      </c>
      <c r="AX42" s="11">
        <f>WinSales!AX42+OSXSales!AX42+AndroidSales!AX42</f>
        <v>2640000.0000000009</v>
      </c>
      <c r="AY42" s="11">
        <f>WinSales!AY42+OSXSales!AY42+AndroidSales!AY42</f>
        <v>2640000.0000000009</v>
      </c>
      <c r="AZ42" s="11">
        <f>WinSales!AZ42+OSXSales!AZ42+AndroidSales!AZ42</f>
        <v>2640000.0000000009</v>
      </c>
      <c r="BA42" s="11">
        <f>WinSales!BA42+OSXSales!BA42+AndroidSales!BA42</f>
        <v>2640000.0000000009</v>
      </c>
      <c r="BB42" s="11">
        <f>WinSales!BB42+OSXSales!BB42+AndroidSales!BB42</f>
        <v>2640000.0000000009</v>
      </c>
      <c r="BC42" s="11">
        <f>WinSales!BC42+OSXSales!BC42+AndroidSales!BC42</f>
        <v>2640000.0000000009</v>
      </c>
      <c r="BD42" s="11">
        <f>WinSales!BD42+OSXSales!BD42+AndroidSales!BD42</f>
        <v>2640000.0000000009</v>
      </c>
    </row>
    <row r="43" spans="1:56" x14ac:dyDescent="0.25">
      <c r="C43" s="68"/>
    </row>
    <row r="44" spans="1:56" x14ac:dyDescent="0.25">
      <c r="A44" s="14" t="s">
        <v>168</v>
      </c>
      <c r="C44" s="68"/>
      <c r="D44" s="11">
        <f>WinSales!D44+OSXSales!D44+AndroidSales!D44</f>
        <v>0</v>
      </c>
      <c r="E44" s="11">
        <f>WinSales!E44+OSXSales!E44+AndroidSales!E44</f>
        <v>0</v>
      </c>
      <c r="F44" s="11">
        <f>WinSales!F44+OSXSales!F44+AndroidSales!F44</f>
        <v>0</v>
      </c>
      <c r="G44" s="11">
        <f>WinSales!G44+OSXSales!G44+AndroidSales!G44</f>
        <v>0</v>
      </c>
      <c r="H44" s="11">
        <f>WinSales!H44+OSXSales!H44+AndroidSales!H44</f>
        <v>0</v>
      </c>
      <c r="I44" s="11">
        <f>WinSales!I44+OSXSales!I44+AndroidSales!I44</f>
        <v>0</v>
      </c>
      <c r="J44" s="11">
        <f>WinSales!J44+OSXSales!J44+AndroidSales!J44</f>
        <v>0</v>
      </c>
      <c r="K44" s="11">
        <f>WinSales!K44+OSXSales!K44+AndroidSales!K44</f>
        <v>0</v>
      </c>
      <c r="L44" s="11">
        <f>WinSales!L44+OSXSales!L44+AndroidSales!L44</f>
        <v>0</v>
      </c>
      <c r="M44" s="11">
        <f>WinSales!M44+OSXSales!M44+AndroidSales!M44</f>
        <v>0</v>
      </c>
      <c r="N44" s="11">
        <f>WinSales!N44+OSXSales!N44+AndroidSales!N44</f>
        <v>0</v>
      </c>
      <c r="O44" s="11">
        <f>WinSales!O44+OSXSales!O44+AndroidSales!O44</f>
        <v>0</v>
      </c>
      <c r="P44" s="11">
        <f>WinSales!P44+OSXSales!P44+AndroidSales!P44</f>
        <v>6930</v>
      </c>
      <c r="Q44" s="11">
        <f>WinSales!Q44+OSXSales!Q44+AndroidSales!Q44</f>
        <v>34650</v>
      </c>
      <c r="R44" s="11">
        <f>WinSales!R44+OSXSales!R44+AndroidSales!R44</f>
        <v>48510.000000000007</v>
      </c>
      <c r="S44" s="11">
        <f>WinSales!S44+OSXSales!S44+AndroidSales!S44</f>
        <v>90090.000000000015</v>
      </c>
      <c r="T44" s="11">
        <f>WinSales!T44+OSXSales!T44+AndroidSales!T44</f>
        <v>97020.000000000015</v>
      </c>
      <c r="U44" s="11">
        <f>WinSales!U44+OSXSales!U44+AndroidSales!U44</f>
        <v>1039500</v>
      </c>
      <c r="V44" s="11">
        <f>WinSales!V44+OSXSales!V44+AndroidSales!V44</f>
        <v>1399860.0000000005</v>
      </c>
      <c r="W44" s="11">
        <f>WinSales!W44+OSXSales!W44+AndroidSales!W44</f>
        <v>1455300.0000000005</v>
      </c>
      <c r="X44" s="11">
        <f>WinSales!X44+OSXSales!X44+AndroidSales!X44</f>
        <v>1663200.0000000005</v>
      </c>
      <c r="Y44" s="11">
        <f>WinSales!Y44+OSXSales!Y44+AndroidSales!Y44</f>
        <v>2079000.0000000005</v>
      </c>
      <c r="Z44" s="11">
        <f>WinSales!Z44+OSXSales!Z44+AndroidSales!Z44</f>
        <v>2772000.0000000009</v>
      </c>
      <c r="AA44" s="11">
        <f>WinSales!AA44+OSXSales!AA44+AndroidSales!AA44</f>
        <v>3465000.0000000005</v>
      </c>
      <c r="AB44" s="11">
        <f>WinSales!AB44+OSXSales!AB44+AndroidSales!AB44</f>
        <v>4164237.0000000014</v>
      </c>
      <c r="AC44" s="11">
        <f>WinSales!AC44+OSXSales!AC44+AndroidSales!AC44</f>
        <v>4189185.0000000014</v>
      </c>
      <c r="AD44" s="11">
        <f>WinSales!AD44+OSXSales!AD44+AndroidSales!AD44</f>
        <v>4201659.0000000019</v>
      </c>
      <c r="AE44" s="11">
        <f>WinSales!AE44+OSXSales!AE44+AndroidSales!AE44</f>
        <v>4239081.0000000019</v>
      </c>
      <c r="AF44" s="11">
        <f>WinSales!AF44+OSXSales!AF44+AndroidSales!AF44</f>
        <v>4245318.0000000019</v>
      </c>
      <c r="AG44" s="11">
        <f>WinSales!AG44+OSXSales!AG44+AndroidSales!AG44</f>
        <v>5093550.0000000009</v>
      </c>
      <c r="AH44" s="11">
        <f>WinSales!AH44+OSXSales!AH44+AndroidSales!AH44</f>
        <v>5417874.0000000009</v>
      </c>
      <c r="AI44" s="11">
        <f>WinSales!AI44+OSXSales!AI44+AndroidSales!AI44</f>
        <v>5467770.0000000009</v>
      </c>
      <c r="AJ44" s="11">
        <f>WinSales!AJ44+OSXSales!AJ44+AndroidSales!AJ44</f>
        <v>5654880.0000000009</v>
      </c>
      <c r="AK44" s="11">
        <f>WinSales!AK44+OSXSales!AK44+AndroidSales!AK44</f>
        <v>6029100.0000000019</v>
      </c>
      <c r="AL44" s="11">
        <f>WinSales!AL44+OSXSales!AL44+AndroidSales!AL44</f>
        <v>6652800.0000000019</v>
      </c>
      <c r="AM44" s="11">
        <f>WinSales!AM44+OSXSales!AM44+AndroidSales!AM44</f>
        <v>7276500.0000000009</v>
      </c>
      <c r="AN44" s="11">
        <f>WinSales!AN44+OSXSales!AN44+AndroidSales!AN44</f>
        <v>7905813.3000000017</v>
      </c>
      <c r="AO44" s="11">
        <f>WinSales!AO44+OSXSales!AO44+AndroidSales!AO44</f>
        <v>7928266.5000000019</v>
      </c>
      <c r="AP44" s="11">
        <f>WinSales!AP44+OSXSales!AP44+AndroidSales!AP44</f>
        <v>7939493.1000000024</v>
      </c>
      <c r="AQ44" s="11">
        <f>WinSales!AQ44+OSXSales!AQ44+AndroidSales!AQ44</f>
        <v>7973172.9000000022</v>
      </c>
      <c r="AR44" s="11">
        <f>WinSales!AR44+OSXSales!AR44+AndroidSales!AR44</f>
        <v>7978786.200000002</v>
      </c>
      <c r="AS44" s="11">
        <f>WinSales!AS44+OSXSales!AS44+AndroidSales!AS44</f>
        <v>8742195.0000000019</v>
      </c>
      <c r="AT44" s="11">
        <f>WinSales!AT44+OSXSales!AT44+AndroidSales!AT44</f>
        <v>9034086.6000000015</v>
      </c>
      <c r="AU44" s="11">
        <f>WinSales!AU44+OSXSales!AU44+AndroidSales!AU44</f>
        <v>9078993</v>
      </c>
      <c r="AV44" s="11">
        <f>WinSales!AV44+OSXSales!AV44+AndroidSales!AV44</f>
        <v>9247392</v>
      </c>
      <c r="AW44" s="11">
        <f>WinSales!AW44+OSXSales!AW44+AndroidSales!AW44</f>
        <v>9584190.0000000019</v>
      </c>
      <c r="AX44" s="11">
        <f>WinSales!AX44+OSXSales!AX44+AndroidSales!AX44</f>
        <v>10145520.000000004</v>
      </c>
      <c r="AY44" s="11">
        <f>WinSales!AY44+OSXSales!AY44+AndroidSales!AY44</f>
        <v>10706850</v>
      </c>
      <c r="AZ44" s="11">
        <f>WinSales!AZ44+OSXSales!AZ44+AndroidSales!AZ44</f>
        <v>11273231.970000003</v>
      </c>
      <c r="BA44" s="11">
        <f>WinSales!BA44+OSXSales!BA44+AndroidSales!BA44</f>
        <v>11293439.850000001</v>
      </c>
      <c r="BB44" s="11">
        <f>WinSales!BB44+OSXSales!BB44+AndroidSales!BB44</f>
        <v>11303543.790000003</v>
      </c>
      <c r="BC44" s="11">
        <f>WinSales!BC44+OSXSales!BC44+AndroidSales!BC44</f>
        <v>11333855.610000003</v>
      </c>
      <c r="BD44" s="11">
        <f>WinSales!BD44+OSXSales!BD44+AndroidSales!BD44</f>
        <v>11338907.580000002</v>
      </c>
    </row>
    <row r="45" spans="1:56" x14ac:dyDescent="0.25">
      <c r="B45" s="63" t="s">
        <v>150</v>
      </c>
      <c r="C45" s="67">
        <f>C39</f>
        <v>0</v>
      </c>
      <c r="D45" s="11">
        <f>WinSales!D45+OSXSales!D45+AndroidSales!D45</f>
        <v>0</v>
      </c>
      <c r="E45" s="11">
        <f>WinSales!E45+OSXSales!E45+AndroidSales!E45</f>
        <v>0</v>
      </c>
      <c r="F45" s="11">
        <f>WinSales!F45+OSXSales!F45+AndroidSales!F45</f>
        <v>0</v>
      </c>
      <c r="G45" s="11">
        <f>WinSales!G45+OSXSales!G45+AndroidSales!G45</f>
        <v>0</v>
      </c>
      <c r="H45" s="11">
        <f>WinSales!H45+OSXSales!H45+AndroidSales!H45</f>
        <v>0</v>
      </c>
      <c r="I45" s="11">
        <f>WinSales!I45+OSXSales!I45+AndroidSales!I45</f>
        <v>0</v>
      </c>
      <c r="J45" s="11">
        <f>WinSales!J45+OSXSales!J45+AndroidSales!J45</f>
        <v>0</v>
      </c>
      <c r="K45" s="11">
        <f>WinSales!K45+OSXSales!K45+AndroidSales!K45</f>
        <v>0</v>
      </c>
      <c r="L45" s="11">
        <f>WinSales!L45+OSXSales!L45+AndroidSales!L45</f>
        <v>0</v>
      </c>
      <c r="M45" s="11">
        <f>WinSales!M45+OSXSales!M45+AndroidSales!M45</f>
        <v>0</v>
      </c>
      <c r="N45" s="11">
        <f>WinSales!N45+OSXSales!N45+AndroidSales!N45</f>
        <v>0</v>
      </c>
      <c r="O45" s="11">
        <f>WinSales!O45+OSXSales!O45+AndroidSales!O45</f>
        <v>0</v>
      </c>
      <c r="P45" s="11">
        <f>WinSales!P45+OSXSales!P45+AndroidSales!P45</f>
        <v>0</v>
      </c>
      <c r="Q45" s="11">
        <f>WinSales!Q45+OSXSales!Q45+AndroidSales!Q45</f>
        <v>0</v>
      </c>
      <c r="R45" s="11">
        <f>WinSales!R45+OSXSales!R45+AndroidSales!R45</f>
        <v>0</v>
      </c>
      <c r="S45" s="11">
        <f>WinSales!S45+OSXSales!S45+AndroidSales!S45</f>
        <v>0</v>
      </c>
      <c r="T45" s="11">
        <f>WinSales!T45+OSXSales!T45+AndroidSales!T45</f>
        <v>0</v>
      </c>
      <c r="U45" s="11">
        <f>WinSales!U45+OSXSales!U45+AndroidSales!U45</f>
        <v>0</v>
      </c>
      <c r="V45" s="11">
        <f>WinSales!V45+OSXSales!V45+AndroidSales!V45</f>
        <v>0</v>
      </c>
      <c r="W45" s="11">
        <f>WinSales!W45+OSXSales!W45+AndroidSales!W45</f>
        <v>0</v>
      </c>
      <c r="X45" s="11">
        <f>WinSales!X45+OSXSales!X45+AndroidSales!X45</f>
        <v>0</v>
      </c>
      <c r="Y45" s="11">
        <f>WinSales!Y45+OSXSales!Y45+AndroidSales!Y45</f>
        <v>0</v>
      </c>
      <c r="Z45" s="11">
        <f>WinSales!Z45+OSXSales!Z45+AndroidSales!Z45</f>
        <v>0</v>
      </c>
      <c r="AA45" s="11">
        <f>WinSales!AA45+OSXSales!AA45+AndroidSales!AA45</f>
        <v>0</v>
      </c>
      <c r="AB45" s="11">
        <f>WinSales!AB45+OSXSales!AB45+AndroidSales!AB45</f>
        <v>0</v>
      </c>
      <c r="AC45" s="11">
        <f>WinSales!AC45+OSXSales!AC45+AndroidSales!AC45</f>
        <v>0</v>
      </c>
      <c r="AD45" s="11">
        <f>WinSales!AD45+OSXSales!AD45+AndroidSales!AD45</f>
        <v>0</v>
      </c>
      <c r="AE45" s="11">
        <f>WinSales!AE45+OSXSales!AE45+AndroidSales!AE45</f>
        <v>0</v>
      </c>
      <c r="AF45" s="11">
        <f>WinSales!AF45+OSXSales!AF45+AndroidSales!AF45</f>
        <v>0</v>
      </c>
      <c r="AG45" s="11">
        <f>WinSales!AG45+OSXSales!AG45+AndroidSales!AG45</f>
        <v>0</v>
      </c>
      <c r="AH45" s="11">
        <f>WinSales!AH45+OSXSales!AH45+AndroidSales!AH45</f>
        <v>0</v>
      </c>
      <c r="AI45" s="11">
        <f>WinSales!AI45+OSXSales!AI45+AndroidSales!AI45</f>
        <v>0</v>
      </c>
      <c r="AJ45" s="11">
        <f>WinSales!AJ45+OSXSales!AJ45+AndroidSales!AJ45</f>
        <v>0</v>
      </c>
      <c r="AK45" s="11">
        <f>WinSales!AK45+OSXSales!AK45+AndroidSales!AK45</f>
        <v>0</v>
      </c>
      <c r="AL45" s="11">
        <f>WinSales!AL45+OSXSales!AL45+AndroidSales!AL45</f>
        <v>0</v>
      </c>
      <c r="AM45" s="11">
        <f>WinSales!AM45+OSXSales!AM45+AndroidSales!AM45</f>
        <v>0</v>
      </c>
      <c r="AN45" s="11">
        <f>WinSales!AN45+OSXSales!AN45+AndroidSales!AN45</f>
        <v>0</v>
      </c>
      <c r="AO45" s="11">
        <f>WinSales!AO45+OSXSales!AO45+AndroidSales!AO45</f>
        <v>0</v>
      </c>
      <c r="AP45" s="11">
        <f>WinSales!AP45+OSXSales!AP45+AndroidSales!AP45</f>
        <v>0</v>
      </c>
      <c r="AQ45" s="11">
        <f>WinSales!AQ45+OSXSales!AQ45+AndroidSales!AQ45</f>
        <v>0</v>
      </c>
      <c r="AR45" s="11">
        <f>WinSales!AR45+OSXSales!AR45+AndroidSales!AR45</f>
        <v>0</v>
      </c>
      <c r="AS45" s="11">
        <f>WinSales!AS45+OSXSales!AS45+AndroidSales!AS45</f>
        <v>0</v>
      </c>
      <c r="AT45" s="11">
        <f>WinSales!AT45+OSXSales!AT45+AndroidSales!AT45</f>
        <v>0</v>
      </c>
      <c r="AU45" s="11">
        <f>WinSales!AU45+OSXSales!AU45+AndroidSales!AU45</f>
        <v>0</v>
      </c>
      <c r="AV45" s="11">
        <f>WinSales!AV45+OSXSales!AV45+AndroidSales!AV45</f>
        <v>0</v>
      </c>
      <c r="AW45" s="11">
        <f>WinSales!AW45+OSXSales!AW45+AndroidSales!AW45</f>
        <v>0</v>
      </c>
      <c r="AX45" s="11">
        <f>WinSales!AX45+OSXSales!AX45+AndroidSales!AX45</f>
        <v>0</v>
      </c>
      <c r="AY45" s="11">
        <f>WinSales!AY45+OSXSales!AY45+AndroidSales!AY45</f>
        <v>0</v>
      </c>
      <c r="AZ45" s="11">
        <f>WinSales!AZ45+OSXSales!AZ45+AndroidSales!AZ45</f>
        <v>0</v>
      </c>
      <c r="BA45" s="11">
        <f>WinSales!BA45+OSXSales!BA45+AndroidSales!BA45</f>
        <v>0</v>
      </c>
      <c r="BB45" s="11">
        <f>WinSales!BB45+OSXSales!BB45+AndroidSales!BB45</f>
        <v>0</v>
      </c>
      <c r="BC45" s="11">
        <f>WinSales!BC45+OSXSales!BC45+AndroidSales!BC45</f>
        <v>0</v>
      </c>
      <c r="BD45" s="11">
        <f>WinSales!BD45+OSXSales!BD45+AndroidSales!BD45</f>
        <v>0</v>
      </c>
    </row>
    <row r="46" spans="1:56" x14ac:dyDescent="0.25">
      <c r="B46" s="63" t="s">
        <v>151</v>
      </c>
      <c r="C46" s="67">
        <f t="shared" ref="C46:C48" si="4">C40</f>
        <v>5</v>
      </c>
      <c r="D46" s="11">
        <f>WinSales!D46+OSXSales!D46+AndroidSales!D46</f>
        <v>0</v>
      </c>
      <c r="E46" s="11">
        <f>WinSales!E46+OSXSales!E46+AndroidSales!E46</f>
        <v>0</v>
      </c>
      <c r="F46" s="11">
        <f>WinSales!F46+OSXSales!F46+AndroidSales!F46</f>
        <v>0</v>
      </c>
      <c r="G46" s="11">
        <f>WinSales!G46+OSXSales!G46+AndroidSales!G46</f>
        <v>0</v>
      </c>
      <c r="H46" s="11">
        <f>WinSales!H46+OSXSales!H46+AndroidSales!H46</f>
        <v>0</v>
      </c>
      <c r="I46" s="11">
        <f>WinSales!I46+OSXSales!I46+AndroidSales!I46</f>
        <v>0</v>
      </c>
      <c r="J46" s="11">
        <f>WinSales!J46+OSXSales!J46+AndroidSales!J46</f>
        <v>0</v>
      </c>
      <c r="K46" s="11">
        <f>WinSales!K46+OSXSales!K46+AndroidSales!K46</f>
        <v>0</v>
      </c>
      <c r="L46" s="11">
        <f>WinSales!L46+OSXSales!L46+AndroidSales!L46</f>
        <v>0</v>
      </c>
      <c r="M46" s="11">
        <f>WinSales!M46+OSXSales!M46+AndroidSales!M46</f>
        <v>0</v>
      </c>
      <c r="N46" s="11">
        <f>WinSales!N46+OSXSales!N46+AndroidSales!N46</f>
        <v>0</v>
      </c>
      <c r="O46" s="11">
        <f>WinSales!O46+OSXSales!O46+AndroidSales!O46</f>
        <v>0</v>
      </c>
      <c r="P46" s="11">
        <f>WinSales!P46+OSXSales!P46+AndroidSales!P46</f>
        <v>990</v>
      </c>
      <c r="Q46" s="11">
        <f>WinSales!Q46+OSXSales!Q46+AndroidSales!Q46</f>
        <v>4950</v>
      </c>
      <c r="R46" s="11">
        <f>WinSales!R46+OSXSales!R46+AndroidSales!R46</f>
        <v>6930.0000000000009</v>
      </c>
      <c r="S46" s="11">
        <f>WinSales!S46+OSXSales!S46+AndroidSales!S46</f>
        <v>12870.000000000002</v>
      </c>
      <c r="T46" s="11">
        <f>WinSales!T46+OSXSales!T46+AndroidSales!T46</f>
        <v>13860.000000000002</v>
      </c>
      <c r="U46" s="11">
        <f>WinSales!U46+OSXSales!U46+AndroidSales!U46</f>
        <v>148500</v>
      </c>
      <c r="V46" s="11">
        <f>WinSales!V46+OSXSales!V46+AndroidSales!V46</f>
        <v>199980.00000000003</v>
      </c>
      <c r="W46" s="11">
        <f>WinSales!W46+OSXSales!W46+AndroidSales!W46</f>
        <v>207900.00000000003</v>
      </c>
      <c r="X46" s="11">
        <f>WinSales!X46+OSXSales!X46+AndroidSales!X46</f>
        <v>237600.00000000003</v>
      </c>
      <c r="Y46" s="11">
        <f>WinSales!Y46+OSXSales!Y46+AndroidSales!Y46</f>
        <v>297000.00000000006</v>
      </c>
      <c r="Z46" s="11">
        <f>WinSales!Z46+OSXSales!Z46+AndroidSales!Z46</f>
        <v>396000.00000000006</v>
      </c>
      <c r="AA46" s="11">
        <f>WinSales!AA46+OSXSales!AA46+AndroidSales!AA46</f>
        <v>495000</v>
      </c>
      <c r="AB46" s="11">
        <f>WinSales!AB46+OSXSales!AB46+AndroidSales!AB46</f>
        <v>594891.00000000012</v>
      </c>
      <c r="AC46" s="11">
        <f>WinSales!AC46+OSXSales!AC46+AndroidSales!AC46</f>
        <v>598455.00000000012</v>
      </c>
      <c r="AD46" s="11">
        <f>WinSales!AD46+OSXSales!AD46+AndroidSales!AD46</f>
        <v>600237.00000000012</v>
      </c>
      <c r="AE46" s="11">
        <f>WinSales!AE46+OSXSales!AE46+AndroidSales!AE46</f>
        <v>605583.00000000012</v>
      </c>
      <c r="AF46" s="11">
        <f>WinSales!AF46+OSXSales!AF46+AndroidSales!AF46</f>
        <v>606474.00000000012</v>
      </c>
      <c r="AG46" s="11">
        <f>WinSales!AG46+OSXSales!AG46+AndroidSales!AG46</f>
        <v>727650</v>
      </c>
      <c r="AH46" s="11">
        <f>WinSales!AH46+OSXSales!AH46+AndroidSales!AH46</f>
        <v>773982.00000000012</v>
      </c>
      <c r="AI46" s="11">
        <f>WinSales!AI46+OSXSales!AI46+AndroidSales!AI46</f>
        <v>781110.00000000012</v>
      </c>
      <c r="AJ46" s="11">
        <f>WinSales!AJ46+OSXSales!AJ46+AndroidSales!AJ46</f>
        <v>807840.00000000012</v>
      </c>
      <c r="AK46" s="11">
        <f>WinSales!AK46+OSXSales!AK46+AndroidSales!AK46</f>
        <v>861300.00000000012</v>
      </c>
      <c r="AL46" s="11">
        <f>WinSales!AL46+OSXSales!AL46+AndroidSales!AL46</f>
        <v>950400.00000000023</v>
      </c>
      <c r="AM46" s="11">
        <f>WinSales!AM46+OSXSales!AM46+AndroidSales!AM46</f>
        <v>1039500</v>
      </c>
      <c r="AN46" s="11">
        <f>WinSales!AN46+OSXSales!AN46+AndroidSales!AN46</f>
        <v>1129401.9000000001</v>
      </c>
      <c r="AO46" s="11">
        <f>WinSales!AO46+OSXSales!AO46+AndroidSales!AO46</f>
        <v>1132609.5000000002</v>
      </c>
      <c r="AP46" s="11">
        <f>WinSales!AP46+OSXSales!AP46+AndroidSales!AP46</f>
        <v>1134213.3</v>
      </c>
      <c r="AQ46" s="11">
        <f>WinSales!AQ46+OSXSales!AQ46+AndroidSales!AQ46</f>
        <v>1139024.7000000002</v>
      </c>
      <c r="AR46" s="11">
        <f>WinSales!AR46+OSXSales!AR46+AndroidSales!AR46</f>
        <v>1139826.6000000001</v>
      </c>
      <c r="AS46" s="11">
        <f>WinSales!AS46+OSXSales!AS46+AndroidSales!AS46</f>
        <v>1248885</v>
      </c>
      <c r="AT46" s="11">
        <f>WinSales!AT46+OSXSales!AT46+AndroidSales!AT46</f>
        <v>1290583.8000000003</v>
      </c>
      <c r="AU46" s="11">
        <f>WinSales!AU46+OSXSales!AU46+AndroidSales!AU46</f>
        <v>1296999.0000000002</v>
      </c>
      <c r="AV46" s="11">
        <f>WinSales!AV46+OSXSales!AV46+AndroidSales!AV46</f>
        <v>1321056.0000000002</v>
      </c>
      <c r="AW46" s="11">
        <f>WinSales!AW46+OSXSales!AW46+AndroidSales!AW46</f>
        <v>1369170.0000000002</v>
      </c>
      <c r="AX46" s="11">
        <f>WinSales!AX46+OSXSales!AX46+AndroidSales!AX46</f>
        <v>1449360.0000000005</v>
      </c>
      <c r="AY46" s="11">
        <f>WinSales!AY46+OSXSales!AY46+AndroidSales!AY46</f>
        <v>1529550</v>
      </c>
      <c r="AZ46" s="11">
        <f>WinSales!AZ46+OSXSales!AZ46+AndroidSales!AZ46</f>
        <v>1610461.7100000004</v>
      </c>
      <c r="BA46" s="11">
        <f>WinSales!BA46+OSXSales!BA46+AndroidSales!BA46</f>
        <v>1613348.5500000003</v>
      </c>
      <c r="BB46" s="11">
        <f>WinSales!BB46+OSXSales!BB46+AndroidSales!BB46</f>
        <v>1614791.9700000002</v>
      </c>
      <c r="BC46" s="11">
        <f>WinSales!BC46+OSXSales!BC46+AndroidSales!BC46</f>
        <v>1619122.2300000004</v>
      </c>
      <c r="BD46" s="11">
        <f>WinSales!BD46+OSXSales!BD46+AndroidSales!BD46</f>
        <v>1619843.9400000004</v>
      </c>
    </row>
    <row r="47" spans="1:56" x14ac:dyDescent="0.25">
      <c r="B47" s="63" t="s">
        <v>152</v>
      </c>
      <c r="C47" s="67">
        <f t="shared" si="4"/>
        <v>10</v>
      </c>
      <c r="D47" s="11">
        <f>WinSales!D47+OSXSales!D47+AndroidSales!D47</f>
        <v>0</v>
      </c>
      <c r="E47" s="11">
        <f>WinSales!E47+OSXSales!E47+AndroidSales!E47</f>
        <v>0</v>
      </c>
      <c r="F47" s="11">
        <f>WinSales!F47+OSXSales!F47+AndroidSales!F47</f>
        <v>0</v>
      </c>
      <c r="G47" s="11">
        <f>WinSales!G47+OSXSales!G47+AndroidSales!G47</f>
        <v>0</v>
      </c>
      <c r="H47" s="11">
        <f>WinSales!H47+OSXSales!H47+AndroidSales!H47</f>
        <v>0</v>
      </c>
      <c r="I47" s="11">
        <f>WinSales!I47+OSXSales!I47+AndroidSales!I47</f>
        <v>0</v>
      </c>
      <c r="J47" s="11">
        <f>WinSales!J47+OSXSales!J47+AndroidSales!J47</f>
        <v>0</v>
      </c>
      <c r="K47" s="11">
        <f>WinSales!K47+OSXSales!K47+AndroidSales!K47</f>
        <v>0</v>
      </c>
      <c r="L47" s="11">
        <f>WinSales!L47+OSXSales!L47+AndroidSales!L47</f>
        <v>0</v>
      </c>
      <c r="M47" s="11">
        <f>WinSales!M47+OSXSales!M47+AndroidSales!M47</f>
        <v>0</v>
      </c>
      <c r="N47" s="11">
        <f>WinSales!N47+OSXSales!N47+AndroidSales!N47</f>
        <v>0</v>
      </c>
      <c r="O47" s="11">
        <f>WinSales!O47+OSXSales!O47+AndroidSales!O47</f>
        <v>0</v>
      </c>
      <c r="P47" s="11">
        <f>WinSales!P47+OSXSales!P47+AndroidSales!P47</f>
        <v>1980</v>
      </c>
      <c r="Q47" s="11">
        <f>WinSales!Q47+OSXSales!Q47+AndroidSales!Q47</f>
        <v>9900</v>
      </c>
      <c r="R47" s="11">
        <f>WinSales!R47+OSXSales!R47+AndroidSales!R47</f>
        <v>13860.000000000002</v>
      </c>
      <c r="S47" s="11">
        <f>WinSales!S47+OSXSales!S47+AndroidSales!S47</f>
        <v>25740.000000000004</v>
      </c>
      <c r="T47" s="11">
        <f>WinSales!T47+OSXSales!T47+AndroidSales!T47</f>
        <v>27720.000000000004</v>
      </c>
      <c r="U47" s="11">
        <f>WinSales!U47+OSXSales!U47+AndroidSales!U47</f>
        <v>297000</v>
      </c>
      <c r="V47" s="11">
        <f>WinSales!V47+OSXSales!V47+AndroidSales!V47</f>
        <v>399960.00000000006</v>
      </c>
      <c r="W47" s="11">
        <f>WinSales!W47+OSXSales!W47+AndroidSales!W47</f>
        <v>415800.00000000006</v>
      </c>
      <c r="X47" s="11">
        <f>WinSales!X47+OSXSales!X47+AndroidSales!X47</f>
        <v>475200.00000000006</v>
      </c>
      <c r="Y47" s="11">
        <f>WinSales!Y47+OSXSales!Y47+AndroidSales!Y47</f>
        <v>594000.00000000012</v>
      </c>
      <c r="Z47" s="11">
        <f>WinSales!Z47+OSXSales!Z47+AndroidSales!Z47</f>
        <v>792000.00000000012</v>
      </c>
      <c r="AA47" s="11">
        <f>WinSales!AA47+OSXSales!AA47+AndroidSales!AA47</f>
        <v>990000</v>
      </c>
      <c r="AB47" s="11">
        <f>WinSales!AB47+OSXSales!AB47+AndroidSales!AB47</f>
        <v>1189782.0000000002</v>
      </c>
      <c r="AC47" s="11">
        <f>WinSales!AC47+OSXSales!AC47+AndroidSales!AC47</f>
        <v>1196910.0000000002</v>
      </c>
      <c r="AD47" s="11">
        <f>WinSales!AD47+OSXSales!AD47+AndroidSales!AD47</f>
        <v>1200474.0000000002</v>
      </c>
      <c r="AE47" s="11">
        <f>WinSales!AE47+OSXSales!AE47+AndroidSales!AE47</f>
        <v>1211166.0000000002</v>
      </c>
      <c r="AF47" s="11">
        <f>WinSales!AF47+OSXSales!AF47+AndroidSales!AF47</f>
        <v>1212948.0000000002</v>
      </c>
      <c r="AG47" s="11">
        <f>WinSales!AG47+OSXSales!AG47+AndroidSales!AG47</f>
        <v>1455300</v>
      </c>
      <c r="AH47" s="11">
        <f>WinSales!AH47+OSXSales!AH47+AndroidSales!AH47</f>
        <v>1547964.0000000002</v>
      </c>
      <c r="AI47" s="11">
        <f>WinSales!AI47+OSXSales!AI47+AndroidSales!AI47</f>
        <v>1562220.0000000002</v>
      </c>
      <c r="AJ47" s="11">
        <f>WinSales!AJ47+OSXSales!AJ47+AndroidSales!AJ47</f>
        <v>1615680.0000000002</v>
      </c>
      <c r="AK47" s="11">
        <f>WinSales!AK47+OSXSales!AK47+AndroidSales!AK47</f>
        <v>1722600.0000000002</v>
      </c>
      <c r="AL47" s="11">
        <f>WinSales!AL47+OSXSales!AL47+AndroidSales!AL47</f>
        <v>1900800.0000000005</v>
      </c>
      <c r="AM47" s="11">
        <f>WinSales!AM47+OSXSales!AM47+AndroidSales!AM47</f>
        <v>2079000</v>
      </c>
      <c r="AN47" s="11">
        <f>WinSales!AN47+OSXSales!AN47+AndroidSales!AN47</f>
        <v>2258803.8000000003</v>
      </c>
      <c r="AO47" s="11">
        <f>WinSales!AO47+OSXSales!AO47+AndroidSales!AO47</f>
        <v>2265219.0000000005</v>
      </c>
      <c r="AP47" s="11">
        <f>WinSales!AP47+OSXSales!AP47+AndroidSales!AP47</f>
        <v>2268426.6000000006</v>
      </c>
      <c r="AQ47" s="11">
        <f>WinSales!AQ47+OSXSales!AQ47+AndroidSales!AQ47</f>
        <v>2278049.4000000004</v>
      </c>
      <c r="AR47" s="11">
        <f>WinSales!AR47+OSXSales!AR47+AndroidSales!AR47</f>
        <v>2279653.2000000002</v>
      </c>
      <c r="AS47" s="11">
        <f>WinSales!AS47+OSXSales!AS47+AndroidSales!AS47</f>
        <v>2497770.0000000005</v>
      </c>
      <c r="AT47" s="11">
        <f>WinSales!AT47+OSXSales!AT47+AndroidSales!AT47</f>
        <v>2581167.6000000006</v>
      </c>
      <c r="AU47" s="11">
        <f>WinSales!AU47+OSXSales!AU47+AndroidSales!AU47</f>
        <v>2593998.0000000009</v>
      </c>
      <c r="AV47" s="11">
        <f>WinSales!AV47+OSXSales!AV47+AndroidSales!AV47</f>
        <v>2642112</v>
      </c>
      <c r="AW47" s="11">
        <f>WinSales!AW47+OSXSales!AW47+AndroidSales!AW47</f>
        <v>2738340.0000000005</v>
      </c>
      <c r="AX47" s="11">
        <f>WinSales!AX47+OSXSales!AX47+AndroidSales!AX47</f>
        <v>2898720.0000000009</v>
      </c>
      <c r="AY47" s="11">
        <f>WinSales!AY47+OSXSales!AY47+AndroidSales!AY47</f>
        <v>3059100.0000000005</v>
      </c>
      <c r="AZ47" s="11">
        <f>WinSales!AZ47+OSXSales!AZ47+AndroidSales!AZ47</f>
        <v>3220923.4200000009</v>
      </c>
      <c r="BA47" s="11">
        <f>WinSales!BA47+OSXSales!BA47+AndroidSales!BA47</f>
        <v>3226697.1000000006</v>
      </c>
      <c r="BB47" s="11">
        <f>WinSales!BB47+OSXSales!BB47+AndroidSales!BB47</f>
        <v>3229583.9400000004</v>
      </c>
      <c r="BC47" s="11">
        <f>WinSales!BC47+OSXSales!BC47+AndroidSales!BC47</f>
        <v>3238244.4600000009</v>
      </c>
      <c r="BD47" s="11">
        <f>WinSales!BD47+OSXSales!BD47+AndroidSales!BD47</f>
        <v>3239687.8800000008</v>
      </c>
    </row>
    <row r="48" spans="1:56" x14ac:dyDescent="0.25">
      <c r="B48" s="63" t="s">
        <v>153</v>
      </c>
      <c r="C48" s="67">
        <f t="shared" si="4"/>
        <v>100</v>
      </c>
      <c r="D48" s="11">
        <f>WinSales!D48+OSXSales!D48+AndroidSales!D48</f>
        <v>0</v>
      </c>
      <c r="E48" s="11">
        <f>WinSales!E48+OSXSales!E48+AndroidSales!E48</f>
        <v>0</v>
      </c>
      <c r="F48" s="11">
        <f>WinSales!F48+OSXSales!F48+AndroidSales!F48</f>
        <v>0</v>
      </c>
      <c r="G48" s="11">
        <f>WinSales!G48+OSXSales!G48+AndroidSales!G48</f>
        <v>0</v>
      </c>
      <c r="H48" s="11">
        <f>WinSales!H48+OSXSales!H48+AndroidSales!H48</f>
        <v>0</v>
      </c>
      <c r="I48" s="11">
        <f>WinSales!I48+OSXSales!I48+AndroidSales!I48</f>
        <v>0</v>
      </c>
      <c r="J48" s="11">
        <f>WinSales!J48+OSXSales!J48+AndroidSales!J48</f>
        <v>0</v>
      </c>
      <c r="K48" s="11">
        <f>WinSales!K48+OSXSales!K48+AndroidSales!K48</f>
        <v>0</v>
      </c>
      <c r="L48" s="11">
        <f>WinSales!L48+OSXSales!L48+AndroidSales!L48</f>
        <v>0</v>
      </c>
      <c r="M48" s="11">
        <f>WinSales!M48+OSXSales!M48+AndroidSales!M48</f>
        <v>0</v>
      </c>
      <c r="N48" s="11">
        <f>WinSales!N48+OSXSales!N48+AndroidSales!N48</f>
        <v>0</v>
      </c>
      <c r="O48" s="11">
        <f>WinSales!O48+OSXSales!O48+AndroidSales!O48</f>
        <v>0</v>
      </c>
      <c r="P48" s="11">
        <f>WinSales!P48+OSXSales!P48+AndroidSales!P48</f>
        <v>3960</v>
      </c>
      <c r="Q48" s="11">
        <f>WinSales!Q48+OSXSales!Q48+AndroidSales!Q48</f>
        <v>19800</v>
      </c>
      <c r="R48" s="11">
        <f>WinSales!R48+OSXSales!R48+AndroidSales!R48</f>
        <v>27720.000000000004</v>
      </c>
      <c r="S48" s="11">
        <f>WinSales!S48+OSXSales!S48+AndroidSales!S48</f>
        <v>51480.000000000007</v>
      </c>
      <c r="T48" s="11">
        <f>WinSales!T48+OSXSales!T48+AndroidSales!T48</f>
        <v>55440.000000000007</v>
      </c>
      <c r="U48" s="11">
        <f>WinSales!U48+OSXSales!U48+AndroidSales!U48</f>
        <v>594000</v>
      </c>
      <c r="V48" s="11">
        <f>WinSales!V48+OSXSales!V48+AndroidSales!V48</f>
        <v>799920.00000000023</v>
      </c>
      <c r="W48" s="11">
        <f>WinSales!W48+OSXSales!W48+AndroidSales!W48</f>
        <v>831600.00000000023</v>
      </c>
      <c r="X48" s="11">
        <f>WinSales!X48+OSXSales!X48+AndroidSales!X48</f>
        <v>950400.00000000023</v>
      </c>
      <c r="Y48" s="11">
        <f>WinSales!Y48+OSXSales!Y48+AndroidSales!Y48</f>
        <v>1188000.0000000002</v>
      </c>
      <c r="Z48" s="11">
        <f>WinSales!Z48+OSXSales!Z48+AndroidSales!Z48</f>
        <v>1584000.0000000005</v>
      </c>
      <c r="AA48" s="11">
        <f>WinSales!AA48+OSXSales!AA48+AndroidSales!AA48</f>
        <v>1980000.0000000002</v>
      </c>
      <c r="AB48" s="11">
        <f>WinSales!AB48+OSXSales!AB48+AndroidSales!AB48</f>
        <v>2379564.0000000009</v>
      </c>
      <c r="AC48" s="11">
        <f>WinSales!AC48+OSXSales!AC48+AndroidSales!AC48</f>
        <v>2393820.0000000009</v>
      </c>
      <c r="AD48" s="11">
        <f>WinSales!AD48+OSXSales!AD48+AndroidSales!AD48</f>
        <v>2400948.0000000009</v>
      </c>
      <c r="AE48" s="11">
        <f>WinSales!AE48+OSXSales!AE48+AndroidSales!AE48</f>
        <v>2422332.0000000009</v>
      </c>
      <c r="AF48" s="11">
        <f>WinSales!AF48+OSXSales!AF48+AndroidSales!AF48</f>
        <v>2425896.0000000009</v>
      </c>
      <c r="AG48" s="11">
        <f>WinSales!AG48+OSXSales!AG48+AndroidSales!AG48</f>
        <v>2910600</v>
      </c>
      <c r="AH48" s="11">
        <f>WinSales!AH48+OSXSales!AH48+AndroidSales!AH48</f>
        <v>3095928.0000000005</v>
      </c>
      <c r="AI48" s="11">
        <f>WinSales!AI48+OSXSales!AI48+AndroidSales!AI48</f>
        <v>3124440.0000000005</v>
      </c>
      <c r="AJ48" s="11">
        <f>WinSales!AJ48+OSXSales!AJ48+AndroidSales!AJ48</f>
        <v>3231360.0000000005</v>
      </c>
      <c r="AK48" s="11">
        <f>WinSales!AK48+OSXSales!AK48+AndroidSales!AK48</f>
        <v>3445200.0000000009</v>
      </c>
      <c r="AL48" s="11">
        <f>WinSales!AL48+OSXSales!AL48+AndroidSales!AL48</f>
        <v>3801600.0000000009</v>
      </c>
      <c r="AM48" s="11">
        <f>WinSales!AM48+OSXSales!AM48+AndroidSales!AM48</f>
        <v>4158000.0000000005</v>
      </c>
      <c r="AN48" s="11">
        <f>WinSales!AN48+OSXSales!AN48+AndroidSales!AN48</f>
        <v>4517607.6000000015</v>
      </c>
      <c r="AO48" s="11">
        <f>WinSales!AO48+OSXSales!AO48+AndroidSales!AO48</f>
        <v>4530438.0000000009</v>
      </c>
      <c r="AP48" s="11">
        <f>WinSales!AP48+OSXSales!AP48+AndroidSales!AP48</f>
        <v>4536853.2000000011</v>
      </c>
      <c r="AQ48" s="11">
        <f>WinSales!AQ48+OSXSales!AQ48+AndroidSales!AQ48</f>
        <v>4556098.8000000007</v>
      </c>
      <c r="AR48" s="11">
        <f>WinSales!AR48+OSXSales!AR48+AndroidSales!AR48</f>
        <v>4559306.4000000004</v>
      </c>
      <c r="AS48" s="11">
        <f>WinSales!AS48+OSXSales!AS48+AndroidSales!AS48</f>
        <v>4995540.0000000019</v>
      </c>
      <c r="AT48" s="11">
        <f>WinSales!AT48+OSXSales!AT48+AndroidSales!AT48</f>
        <v>5162335.2000000011</v>
      </c>
      <c r="AU48" s="11">
        <f>WinSales!AU48+OSXSales!AU48+AndroidSales!AU48</f>
        <v>5187996</v>
      </c>
      <c r="AV48" s="11">
        <f>WinSales!AV48+OSXSales!AV48+AndroidSales!AV48</f>
        <v>5284224.0000000009</v>
      </c>
      <c r="AW48" s="11">
        <f>WinSales!AW48+OSXSales!AW48+AndroidSales!AW48</f>
        <v>5476680.0000000009</v>
      </c>
      <c r="AX48" s="11">
        <f>WinSales!AX48+OSXSales!AX48+AndroidSales!AX48</f>
        <v>5797440.0000000009</v>
      </c>
      <c r="AY48" s="11">
        <f>WinSales!AY48+OSXSales!AY48+AndroidSales!AY48</f>
        <v>6118200.0000000009</v>
      </c>
      <c r="AZ48" s="11">
        <f>WinSales!AZ48+OSXSales!AZ48+AndroidSales!AZ48</f>
        <v>6441846.8400000017</v>
      </c>
      <c r="BA48" s="11">
        <f>WinSales!BA48+OSXSales!BA48+AndroidSales!BA48</f>
        <v>6453394.2000000011</v>
      </c>
      <c r="BB48" s="11">
        <f>WinSales!BB48+OSXSales!BB48+AndroidSales!BB48</f>
        <v>6459167.8800000008</v>
      </c>
      <c r="BC48" s="11">
        <f>WinSales!BC48+OSXSales!BC48+AndroidSales!BC48</f>
        <v>6476488.9200000018</v>
      </c>
      <c r="BD48" s="11">
        <f>WinSales!BD48+OSXSales!BD48+AndroidSales!BD48</f>
        <v>6479375.7600000016</v>
      </c>
    </row>
    <row r="49" spans="1:68" x14ac:dyDescent="0.25">
      <c r="C49" s="69"/>
    </row>
    <row r="50" spans="1:68" x14ac:dyDescent="0.25">
      <c r="A50" s="14" t="s">
        <v>216</v>
      </c>
      <c r="C50" s="69"/>
      <c r="D50" s="11">
        <f>WinSales!D50+OSXSales!D50+AndroidSales!D50</f>
        <v>7700</v>
      </c>
      <c r="E50" s="11">
        <f>WinSales!E50+OSXSales!E50+AndroidSales!E50</f>
        <v>38500</v>
      </c>
      <c r="F50" s="11">
        <f>WinSales!F50+OSXSales!F50+AndroidSales!F50</f>
        <v>53900.000000000015</v>
      </c>
      <c r="G50" s="11">
        <f>WinSales!G50+OSXSales!G50+AndroidSales!G50</f>
        <v>100100.00000000003</v>
      </c>
      <c r="H50" s="11">
        <f>WinSales!H50+OSXSales!H50+AndroidSales!H50</f>
        <v>107800.00000000003</v>
      </c>
      <c r="I50" s="11">
        <f>WinSales!I50+OSXSales!I50+AndroidSales!I50</f>
        <v>1155000</v>
      </c>
      <c r="J50" s="11">
        <f>WinSales!J50+OSXSales!J50+AndroidSales!J50</f>
        <v>1555400.0000000005</v>
      </c>
      <c r="K50" s="11">
        <f>WinSales!K50+OSXSales!K50+AndroidSales!K50</f>
        <v>1617000.0000000005</v>
      </c>
      <c r="L50" s="11">
        <f>WinSales!L50+OSXSales!L50+AndroidSales!L50</f>
        <v>1848000.0000000005</v>
      </c>
      <c r="M50" s="11">
        <f>WinSales!M50+OSXSales!M50+AndroidSales!M50</f>
        <v>2310000.0000000005</v>
      </c>
      <c r="N50" s="11">
        <f>WinSales!N50+OSXSales!N50+AndroidSales!N50</f>
        <v>3080000.0000000009</v>
      </c>
      <c r="O50" s="11">
        <f>WinSales!O50+OSXSales!O50+AndroidSales!O50</f>
        <v>3850000.0000000005</v>
      </c>
      <c r="P50" s="11">
        <f>WinSales!P50+OSXSales!P50+AndroidSales!P50</f>
        <v>4626930.0000000019</v>
      </c>
      <c r="Q50" s="11">
        <f>WinSales!Q50+OSXSales!Q50+AndroidSales!Q50</f>
        <v>4654650.0000000019</v>
      </c>
      <c r="R50" s="11">
        <f>WinSales!R50+OSXSales!R50+AndroidSales!R50</f>
        <v>4668510.0000000019</v>
      </c>
      <c r="S50" s="11">
        <f>WinSales!S50+OSXSales!S50+AndroidSales!S50</f>
        <v>4710090.0000000019</v>
      </c>
      <c r="T50" s="11">
        <f>WinSales!T50+OSXSales!T50+AndroidSales!T50</f>
        <v>4717020.0000000019</v>
      </c>
      <c r="U50" s="11">
        <f>WinSales!U50+OSXSales!U50+AndroidSales!U50</f>
        <v>5659500.0000000009</v>
      </c>
      <c r="V50" s="11">
        <f>WinSales!V50+OSXSales!V50+AndroidSales!V50</f>
        <v>6019860.0000000019</v>
      </c>
      <c r="W50" s="11">
        <f>WinSales!W50+OSXSales!W50+AndroidSales!W50</f>
        <v>6075300.0000000019</v>
      </c>
      <c r="X50" s="11">
        <f>WinSales!X50+OSXSales!X50+AndroidSales!X50</f>
        <v>6283200.0000000019</v>
      </c>
      <c r="Y50" s="11">
        <f>WinSales!Y50+OSXSales!Y50+AndroidSales!Y50</f>
        <v>6699000.0000000019</v>
      </c>
      <c r="Z50" s="11">
        <f>WinSales!Z50+OSXSales!Z50+AndroidSales!Z50</f>
        <v>7392000.0000000028</v>
      </c>
      <c r="AA50" s="11">
        <f>WinSales!AA50+OSXSales!AA50+AndroidSales!AA50</f>
        <v>8085000.0000000009</v>
      </c>
      <c r="AB50" s="11">
        <f>WinSales!AB50+OSXSales!AB50+AndroidSales!AB50</f>
        <v>8784237.0000000037</v>
      </c>
      <c r="AC50" s="11">
        <f>WinSales!AC50+OSXSales!AC50+AndroidSales!AC50</f>
        <v>8809185.0000000037</v>
      </c>
      <c r="AD50" s="11">
        <f>WinSales!AD50+OSXSales!AD50+AndroidSales!AD50</f>
        <v>8821659.0000000037</v>
      </c>
      <c r="AE50" s="11">
        <f>WinSales!AE50+OSXSales!AE50+AndroidSales!AE50</f>
        <v>8859081.0000000037</v>
      </c>
      <c r="AF50" s="11">
        <f>WinSales!AF50+OSXSales!AF50+AndroidSales!AF50</f>
        <v>8865318.0000000037</v>
      </c>
      <c r="AG50" s="11">
        <f>WinSales!AG50+OSXSales!AG50+AndroidSales!AG50</f>
        <v>9713550.0000000019</v>
      </c>
      <c r="AH50" s="11">
        <f>WinSales!AH50+OSXSales!AH50+AndroidSales!AH50</f>
        <v>10037874.000000004</v>
      </c>
      <c r="AI50" s="11">
        <f>WinSales!AI50+OSXSales!AI50+AndroidSales!AI50</f>
        <v>10087770.000000004</v>
      </c>
      <c r="AJ50" s="11">
        <f>WinSales!AJ50+OSXSales!AJ50+AndroidSales!AJ50</f>
        <v>10274880.000000004</v>
      </c>
      <c r="AK50" s="11">
        <f>WinSales!AK50+OSXSales!AK50+AndroidSales!AK50</f>
        <v>10649100.000000004</v>
      </c>
      <c r="AL50" s="11">
        <f>WinSales!AL50+OSXSales!AL50+AndroidSales!AL50</f>
        <v>11272800.000000004</v>
      </c>
      <c r="AM50" s="11">
        <f>WinSales!AM50+OSXSales!AM50+AndroidSales!AM50</f>
        <v>11896500.000000002</v>
      </c>
      <c r="AN50" s="11">
        <f>WinSales!AN50+OSXSales!AN50+AndroidSales!AN50</f>
        <v>12525813.300000004</v>
      </c>
      <c r="AO50" s="11">
        <f>WinSales!AO50+OSXSales!AO50+AndroidSales!AO50</f>
        <v>12548266.500000004</v>
      </c>
      <c r="AP50" s="11">
        <f>WinSales!AP50+OSXSales!AP50+AndroidSales!AP50</f>
        <v>12559493.100000003</v>
      </c>
      <c r="AQ50" s="11">
        <f>WinSales!AQ50+OSXSales!AQ50+AndroidSales!AQ50</f>
        <v>12593172.900000004</v>
      </c>
      <c r="AR50" s="11">
        <f>WinSales!AR50+OSXSales!AR50+AndroidSales!AR50</f>
        <v>12598786.200000005</v>
      </c>
      <c r="AS50" s="11">
        <f>WinSales!AS50+OSXSales!AS50+AndroidSales!AS50</f>
        <v>13362195.000000004</v>
      </c>
      <c r="AT50" s="11">
        <f>WinSales!AT50+OSXSales!AT50+AndroidSales!AT50</f>
        <v>13654086.600000003</v>
      </c>
      <c r="AU50" s="11">
        <f>WinSales!AU50+OSXSales!AU50+AndroidSales!AU50</f>
        <v>13698993.000000002</v>
      </c>
      <c r="AV50" s="11">
        <f>WinSales!AV50+OSXSales!AV50+AndroidSales!AV50</f>
        <v>13867392.000000002</v>
      </c>
      <c r="AW50" s="11">
        <f>WinSales!AW50+OSXSales!AW50+AndroidSales!AW50</f>
        <v>14204190.000000004</v>
      </c>
      <c r="AX50" s="11">
        <f>WinSales!AX50+OSXSales!AX50+AndroidSales!AX50</f>
        <v>14765520.000000004</v>
      </c>
      <c r="AY50" s="11">
        <f>WinSales!AY50+OSXSales!AY50+AndroidSales!AY50</f>
        <v>15326850.000000002</v>
      </c>
      <c r="AZ50" s="11">
        <f>WinSales!AZ50+OSXSales!AZ50+AndroidSales!AZ50</f>
        <v>15893231.970000004</v>
      </c>
      <c r="BA50" s="11">
        <f>WinSales!BA50+OSXSales!BA50+AndroidSales!BA50</f>
        <v>15913439.850000003</v>
      </c>
      <c r="BB50" s="11">
        <f>WinSales!BB50+OSXSales!BB50+AndroidSales!BB50</f>
        <v>15923543.790000005</v>
      </c>
      <c r="BC50" s="11">
        <f>WinSales!BC50+OSXSales!BC50+AndroidSales!BC50</f>
        <v>15953855.610000005</v>
      </c>
      <c r="BD50" s="11">
        <f>WinSales!BD50+OSXSales!BD50+AndroidSales!BD50</f>
        <v>15958907.580000004</v>
      </c>
    </row>
    <row r="51" spans="1:68" x14ac:dyDescent="0.25">
      <c r="B51" s="63" t="s">
        <v>150</v>
      </c>
      <c r="C51" s="67">
        <f>C39</f>
        <v>0</v>
      </c>
      <c r="D51" s="11">
        <f>WinSales!D51+OSXSales!D51+AndroidSales!D51</f>
        <v>0</v>
      </c>
      <c r="E51" s="11">
        <f>WinSales!E51+OSXSales!E51+AndroidSales!E51</f>
        <v>0</v>
      </c>
      <c r="F51" s="11">
        <f>WinSales!F51+OSXSales!F51+AndroidSales!F51</f>
        <v>0</v>
      </c>
      <c r="G51" s="11">
        <f>WinSales!G51+OSXSales!G51+AndroidSales!G51</f>
        <v>0</v>
      </c>
      <c r="H51" s="11">
        <f>WinSales!H51+OSXSales!H51+AndroidSales!H51</f>
        <v>0</v>
      </c>
      <c r="I51" s="11">
        <f>WinSales!I51+OSXSales!I51+AndroidSales!I51</f>
        <v>0</v>
      </c>
      <c r="J51" s="11">
        <f>WinSales!J51+OSXSales!J51+AndroidSales!J51</f>
        <v>0</v>
      </c>
      <c r="K51" s="11">
        <f>WinSales!K51+OSXSales!K51+AndroidSales!K51</f>
        <v>0</v>
      </c>
      <c r="L51" s="11">
        <f>WinSales!L51+OSXSales!L51+AndroidSales!L51</f>
        <v>0</v>
      </c>
      <c r="M51" s="11">
        <f>WinSales!M51+OSXSales!M51+AndroidSales!M51</f>
        <v>0</v>
      </c>
      <c r="N51" s="11">
        <f>WinSales!N51+OSXSales!N51+AndroidSales!N51</f>
        <v>0</v>
      </c>
      <c r="O51" s="11">
        <f>WinSales!O51+OSXSales!O51+AndroidSales!O51</f>
        <v>0</v>
      </c>
      <c r="P51" s="11">
        <f>WinSales!P51+OSXSales!P51+AndroidSales!P51</f>
        <v>0</v>
      </c>
      <c r="Q51" s="11">
        <f>WinSales!Q51+OSXSales!Q51+AndroidSales!Q51</f>
        <v>0</v>
      </c>
      <c r="R51" s="11">
        <f>WinSales!R51+OSXSales!R51+AndroidSales!R51</f>
        <v>0</v>
      </c>
      <c r="S51" s="11">
        <f>WinSales!S51+OSXSales!S51+AndroidSales!S51</f>
        <v>0</v>
      </c>
      <c r="T51" s="11">
        <f>WinSales!T51+OSXSales!T51+AndroidSales!T51</f>
        <v>0</v>
      </c>
      <c r="U51" s="11">
        <f>WinSales!U51+OSXSales!U51+AndroidSales!U51</f>
        <v>0</v>
      </c>
      <c r="V51" s="11">
        <f>WinSales!V51+OSXSales!V51+AndroidSales!V51</f>
        <v>0</v>
      </c>
      <c r="W51" s="11">
        <f>WinSales!W51+OSXSales!W51+AndroidSales!W51</f>
        <v>0</v>
      </c>
      <c r="X51" s="11">
        <f>WinSales!X51+OSXSales!X51+AndroidSales!X51</f>
        <v>0</v>
      </c>
      <c r="Y51" s="11">
        <f>WinSales!Y51+OSXSales!Y51+AndroidSales!Y51</f>
        <v>0</v>
      </c>
      <c r="Z51" s="11">
        <f>WinSales!Z51+OSXSales!Z51+AndroidSales!Z51</f>
        <v>0</v>
      </c>
      <c r="AA51" s="11">
        <f>WinSales!AA51+OSXSales!AA51+AndroidSales!AA51</f>
        <v>0</v>
      </c>
      <c r="AB51" s="11">
        <f>WinSales!AB51+OSXSales!AB51+AndroidSales!AB51</f>
        <v>0</v>
      </c>
      <c r="AC51" s="11">
        <f>WinSales!AC51+OSXSales!AC51+AndroidSales!AC51</f>
        <v>0</v>
      </c>
      <c r="AD51" s="11">
        <f>WinSales!AD51+OSXSales!AD51+AndroidSales!AD51</f>
        <v>0</v>
      </c>
      <c r="AE51" s="11">
        <f>WinSales!AE51+OSXSales!AE51+AndroidSales!AE51</f>
        <v>0</v>
      </c>
      <c r="AF51" s="11">
        <f>WinSales!AF51+OSXSales!AF51+AndroidSales!AF51</f>
        <v>0</v>
      </c>
      <c r="AG51" s="11">
        <f>WinSales!AG51+OSXSales!AG51+AndroidSales!AG51</f>
        <v>0</v>
      </c>
      <c r="AH51" s="11">
        <f>WinSales!AH51+OSXSales!AH51+AndroidSales!AH51</f>
        <v>0</v>
      </c>
      <c r="AI51" s="11">
        <f>WinSales!AI51+OSXSales!AI51+AndroidSales!AI51</f>
        <v>0</v>
      </c>
      <c r="AJ51" s="11">
        <f>WinSales!AJ51+OSXSales!AJ51+AndroidSales!AJ51</f>
        <v>0</v>
      </c>
      <c r="AK51" s="11">
        <f>WinSales!AK51+OSXSales!AK51+AndroidSales!AK51</f>
        <v>0</v>
      </c>
      <c r="AL51" s="11">
        <f>WinSales!AL51+OSXSales!AL51+AndroidSales!AL51</f>
        <v>0</v>
      </c>
      <c r="AM51" s="11">
        <f>WinSales!AM51+OSXSales!AM51+AndroidSales!AM51</f>
        <v>0</v>
      </c>
      <c r="AN51" s="11">
        <f>WinSales!AN51+OSXSales!AN51+AndroidSales!AN51</f>
        <v>0</v>
      </c>
      <c r="AO51" s="11">
        <f>WinSales!AO51+OSXSales!AO51+AndroidSales!AO51</f>
        <v>0</v>
      </c>
      <c r="AP51" s="11">
        <f>WinSales!AP51+OSXSales!AP51+AndroidSales!AP51</f>
        <v>0</v>
      </c>
      <c r="AQ51" s="11">
        <f>WinSales!AQ51+OSXSales!AQ51+AndroidSales!AQ51</f>
        <v>0</v>
      </c>
      <c r="AR51" s="11">
        <f>WinSales!AR51+OSXSales!AR51+AndroidSales!AR51</f>
        <v>0</v>
      </c>
      <c r="AS51" s="11">
        <f>WinSales!AS51+OSXSales!AS51+AndroidSales!AS51</f>
        <v>0</v>
      </c>
      <c r="AT51" s="11">
        <f>WinSales!AT51+OSXSales!AT51+AndroidSales!AT51</f>
        <v>0</v>
      </c>
      <c r="AU51" s="11">
        <f>WinSales!AU51+OSXSales!AU51+AndroidSales!AU51</f>
        <v>0</v>
      </c>
      <c r="AV51" s="11">
        <f>WinSales!AV51+OSXSales!AV51+AndroidSales!AV51</f>
        <v>0</v>
      </c>
      <c r="AW51" s="11">
        <f>WinSales!AW51+OSXSales!AW51+AndroidSales!AW51</f>
        <v>0</v>
      </c>
      <c r="AX51" s="11">
        <f>WinSales!AX51+OSXSales!AX51+AndroidSales!AX51</f>
        <v>0</v>
      </c>
      <c r="AY51" s="11">
        <f>WinSales!AY51+OSXSales!AY51+AndroidSales!AY51</f>
        <v>0</v>
      </c>
      <c r="AZ51" s="11">
        <f>WinSales!AZ51+OSXSales!AZ51+AndroidSales!AZ51</f>
        <v>0</v>
      </c>
      <c r="BA51" s="11">
        <f>WinSales!BA51+OSXSales!BA51+AndroidSales!BA51</f>
        <v>0</v>
      </c>
      <c r="BB51" s="11">
        <f>WinSales!BB51+OSXSales!BB51+AndroidSales!BB51</f>
        <v>0</v>
      </c>
      <c r="BC51" s="11">
        <f>WinSales!BC51+OSXSales!BC51+AndroidSales!BC51</f>
        <v>0</v>
      </c>
      <c r="BD51" s="11">
        <f>WinSales!BD51+OSXSales!BD51+AndroidSales!BD51</f>
        <v>0</v>
      </c>
    </row>
    <row r="52" spans="1:68" x14ac:dyDescent="0.25">
      <c r="B52" s="63" t="s">
        <v>151</v>
      </c>
      <c r="C52" s="67">
        <f t="shared" ref="C52:C54" si="5">C40</f>
        <v>5</v>
      </c>
      <c r="D52" s="11">
        <f>WinSales!D52+OSXSales!D52+AndroidSales!D52</f>
        <v>1100</v>
      </c>
      <c r="E52" s="11">
        <f>WinSales!E52+OSXSales!E52+AndroidSales!E52</f>
        <v>5500</v>
      </c>
      <c r="F52" s="11">
        <f>WinSales!F52+OSXSales!F52+AndroidSales!F52</f>
        <v>7700.0000000000009</v>
      </c>
      <c r="G52" s="11">
        <f>WinSales!G52+OSXSales!G52+AndroidSales!G52</f>
        <v>14300.000000000002</v>
      </c>
      <c r="H52" s="11">
        <f>WinSales!H52+OSXSales!H52+AndroidSales!H52</f>
        <v>15400.000000000002</v>
      </c>
      <c r="I52" s="11">
        <f>WinSales!I52+OSXSales!I52+AndroidSales!I52</f>
        <v>165000</v>
      </c>
      <c r="J52" s="11">
        <f>WinSales!J52+OSXSales!J52+AndroidSales!J52</f>
        <v>222200.00000000003</v>
      </c>
      <c r="K52" s="11">
        <f>WinSales!K52+OSXSales!K52+AndroidSales!K52</f>
        <v>231000.00000000003</v>
      </c>
      <c r="L52" s="11">
        <f>WinSales!L52+OSXSales!L52+AndroidSales!L52</f>
        <v>264000</v>
      </c>
      <c r="M52" s="11">
        <f>WinSales!M52+OSXSales!M52+AndroidSales!M52</f>
        <v>330000.00000000006</v>
      </c>
      <c r="N52" s="11">
        <f>WinSales!N52+OSXSales!N52+AndroidSales!N52</f>
        <v>440000.00000000006</v>
      </c>
      <c r="O52" s="11">
        <f>WinSales!O52+OSXSales!O52+AndroidSales!O52</f>
        <v>550000</v>
      </c>
      <c r="P52" s="11">
        <f>WinSales!P52+OSXSales!P52+AndroidSales!P52</f>
        <v>660990.00000000012</v>
      </c>
      <c r="Q52" s="11">
        <f>WinSales!Q52+OSXSales!Q52+AndroidSales!Q52</f>
        <v>664950.00000000012</v>
      </c>
      <c r="R52" s="11">
        <f>WinSales!R52+OSXSales!R52+AndroidSales!R52</f>
        <v>666930.00000000012</v>
      </c>
      <c r="S52" s="11">
        <f>WinSales!S52+OSXSales!S52+AndroidSales!S52</f>
        <v>672870.00000000012</v>
      </c>
      <c r="T52" s="11">
        <f>WinSales!T52+OSXSales!T52+AndroidSales!T52</f>
        <v>673860.00000000012</v>
      </c>
      <c r="U52" s="11">
        <f>WinSales!U52+OSXSales!U52+AndroidSales!U52</f>
        <v>808500</v>
      </c>
      <c r="V52" s="11">
        <f>WinSales!V52+OSXSales!V52+AndroidSales!V52</f>
        <v>859980.00000000012</v>
      </c>
      <c r="W52" s="11">
        <f>WinSales!W52+OSXSales!W52+AndroidSales!W52</f>
        <v>867900.00000000012</v>
      </c>
      <c r="X52" s="11">
        <f>WinSales!X52+OSXSales!X52+AndroidSales!X52</f>
        <v>897600.00000000012</v>
      </c>
      <c r="Y52" s="11">
        <f>WinSales!Y52+OSXSales!Y52+AndroidSales!Y52</f>
        <v>957000.00000000023</v>
      </c>
      <c r="Z52" s="11">
        <f>WinSales!Z52+OSXSales!Z52+AndroidSales!Z52</f>
        <v>1056000.0000000002</v>
      </c>
      <c r="AA52" s="11">
        <f>WinSales!AA52+OSXSales!AA52+AndroidSales!AA52</f>
        <v>1155000</v>
      </c>
      <c r="AB52" s="11">
        <f>WinSales!AB52+OSXSales!AB52+AndroidSales!AB52</f>
        <v>1254891.0000000002</v>
      </c>
      <c r="AC52" s="11">
        <f>WinSales!AC52+OSXSales!AC52+AndroidSales!AC52</f>
        <v>1258455.0000000002</v>
      </c>
      <c r="AD52" s="11">
        <f>WinSales!AD52+OSXSales!AD52+AndroidSales!AD52</f>
        <v>1260237.0000000002</v>
      </c>
      <c r="AE52" s="11">
        <f>WinSales!AE52+OSXSales!AE52+AndroidSales!AE52</f>
        <v>1265583.0000000002</v>
      </c>
      <c r="AF52" s="11">
        <f>WinSales!AF52+OSXSales!AF52+AndroidSales!AF52</f>
        <v>1266474.0000000002</v>
      </c>
      <c r="AG52" s="11">
        <f>WinSales!AG52+OSXSales!AG52+AndroidSales!AG52</f>
        <v>1387650</v>
      </c>
      <c r="AH52" s="11">
        <f>WinSales!AH52+OSXSales!AH52+AndroidSales!AH52</f>
        <v>1433982.0000000002</v>
      </c>
      <c r="AI52" s="11">
        <f>WinSales!AI52+OSXSales!AI52+AndroidSales!AI52</f>
        <v>1441110.0000000002</v>
      </c>
      <c r="AJ52" s="11">
        <f>WinSales!AJ52+OSXSales!AJ52+AndroidSales!AJ52</f>
        <v>1467840.0000000002</v>
      </c>
      <c r="AK52" s="11">
        <f>WinSales!AK52+OSXSales!AK52+AndroidSales!AK52</f>
        <v>1521300.0000000002</v>
      </c>
      <c r="AL52" s="11">
        <f>WinSales!AL52+OSXSales!AL52+AndroidSales!AL52</f>
        <v>1610400.0000000005</v>
      </c>
      <c r="AM52" s="11">
        <f>WinSales!AM52+OSXSales!AM52+AndroidSales!AM52</f>
        <v>1699500</v>
      </c>
      <c r="AN52" s="11">
        <f>WinSales!AN52+OSXSales!AN52+AndroidSales!AN52</f>
        <v>1789401.9000000004</v>
      </c>
      <c r="AO52" s="11">
        <f>WinSales!AO52+OSXSales!AO52+AndroidSales!AO52</f>
        <v>1792609.5000000005</v>
      </c>
      <c r="AP52" s="11">
        <f>WinSales!AP52+OSXSales!AP52+AndroidSales!AP52</f>
        <v>1794213.3000000003</v>
      </c>
      <c r="AQ52" s="11">
        <f>WinSales!AQ52+OSXSales!AQ52+AndroidSales!AQ52</f>
        <v>1799024.7000000002</v>
      </c>
      <c r="AR52" s="11">
        <f>WinSales!AR52+OSXSales!AR52+AndroidSales!AR52</f>
        <v>1799826.6</v>
      </c>
      <c r="AS52" s="11">
        <f>WinSales!AS52+OSXSales!AS52+AndroidSales!AS52</f>
        <v>1908885</v>
      </c>
      <c r="AT52" s="11">
        <f>WinSales!AT52+OSXSales!AT52+AndroidSales!AT52</f>
        <v>1950583.8000000003</v>
      </c>
      <c r="AU52" s="11">
        <f>WinSales!AU52+OSXSales!AU52+AndroidSales!AU52</f>
        <v>1956999.0000000005</v>
      </c>
      <c r="AV52" s="11">
        <f>WinSales!AV52+OSXSales!AV52+AndroidSales!AV52</f>
        <v>1981056.0000000005</v>
      </c>
      <c r="AW52" s="11">
        <f>WinSales!AW52+OSXSales!AW52+AndroidSales!AW52</f>
        <v>2029170.0000000005</v>
      </c>
      <c r="AX52" s="11">
        <f>WinSales!AX52+OSXSales!AX52+AndroidSales!AX52</f>
        <v>2109360.0000000005</v>
      </c>
      <c r="AY52" s="11">
        <f>WinSales!AY52+OSXSales!AY52+AndroidSales!AY52</f>
        <v>2189550</v>
      </c>
      <c r="AZ52" s="11">
        <f>WinSales!AZ52+OSXSales!AZ52+AndroidSales!AZ52</f>
        <v>2270461.7100000004</v>
      </c>
      <c r="BA52" s="11">
        <f>WinSales!BA52+OSXSales!BA52+AndroidSales!BA52</f>
        <v>2273348.5500000003</v>
      </c>
      <c r="BB52" s="11">
        <f>WinSales!BB52+OSXSales!BB52+AndroidSales!BB52</f>
        <v>2274791.9700000002</v>
      </c>
      <c r="BC52" s="11">
        <f>WinSales!BC52+OSXSales!BC52+AndroidSales!BC52</f>
        <v>2279122.2300000004</v>
      </c>
      <c r="BD52" s="11">
        <f>WinSales!BD52+OSXSales!BD52+AndroidSales!BD52</f>
        <v>2279843.9400000004</v>
      </c>
    </row>
    <row r="53" spans="1:68" x14ac:dyDescent="0.25">
      <c r="B53" s="63" t="s">
        <v>152</v>
      </c>
      <c r="C53" s="67">
        <f t="shared" si="5"/>
        <v>10</v>
      </c>
      <c r="D53" s="11">
        <f>WinSales!D53+OSXSales!D53+AndroidSales!D53</f>
        <v>2200</v>
      </c>
      <c r="E53" s="11">
        <f>WinSales!E53+OSXSales!E53+AndroidSales!E53</f>
        <v>11000</v>
      </c>
      <c r="F53" s="11">
        <f>WinSales!F53+OSXSales!F53+AndroidSales!F53</f>
        <v>15400.000000000002</v>
      </c>
      <c r="G53" s="11">
        <f>WinSales!G53+OSXSales!G53+AndroidSales!G53</f>
        <v>28600.000000000004</v>
      </c>
      <c r="H53" s="11">
        <f>WinSales!H53+OSXSales!H53+AndroidSales!H53</f>
        <v>30800.000000000004</v>
      </c>
      <c r="I53" s="11">
        <f>WinSales!I53+OSXSales!I53+AndroidSales!I53</f>
        <v>330000</v>
      </c>
      <c r="J53" s="11">
        <f>WinSales!J53+OSXSales!J53+AndroidSales!J53</f>
        <v>444400.00000000006</v>
      </c>
      <c r="K53" s="11">
        <f>WinSales!K53+OSXSales!K53+AndroidSales!K53</f>
        <v>462000.00000000006</v>
      </c>
      <c r="L53" s="11">
        <f>WinSales!L53+OSXSales!L53+AndroidSales!L53</f>
        <v>528000</v>
      </c>
      <c r="M53" s="11">
        <f>WinSales!M53+OSXSales!M53+AndroidSales!M53</f>
        <v>660000.00000000012</v>
      </c>
      <c r="N53" s="11">
        <f>WinSales!N53+OSXSales!N53+AndroidSales!N53</f>
        <v>880000.00000000012</v>
      </c>
      <c r="O53" s="11">
        <f>WinSales!O53+OSXSales!O53+AndroidSales!O53</f>
        <v>1100000</v>
      </c>
      <c r="P53" s="11">
        <f>WinSales!P53+OSXSales!P53+AndroidSales!P53</f>
        <v>1321980.0000000002</v>
      </c>
      <c r="Q53" s="11">
        <f>WinSales!Q53+OSXSales!Q53+AndroidSales!Q53</f>
        <v>1329900.0000000002</v>
      </c>
      <c r="R53" s="11">
        <f>WinSales!R53+OSXSales!R53+AndroidSales!R53</f>
        <v>1333860.0000000002</v>
      </c>
      <c r="S53" s="11">
        <f>WinSales!S53+OSXSales!S53+AndroidSales!S53</f>
        <v>1345740.0000000002</v>
      </c>
      <c r="T53" s="11">
        <f>WinSales!T53+OSXSales!T53+AndroidSales!T53</f>
        <v>1347720.0000000002</v>
      </c>
      <c r="U53" s="11">
        <f>WinSales!U53+OSXSales!U53+AndroidSales!U53</f>
        <v>1617000</v>
      </c>
      <c r="V53" s="11">
        <f>WinSales!V53+OSXSales!V53+AndroidSales!V53</f>
        <v>1719960.0000000002</v>
      </c>
      <c r="W53" s="11">
        <f>WinSales!W53+OSXSales!W53+AndroidSales!W53</f>
        <v>1735800.0000000002</v>
      </c>
      <c r="X53" s="11">
        <f>WinSales!X53+OSXSales!X53+AndroidSales!X53</f>
        <v>1795200.0000000002</v>
      </c>
      <c r="Y53" s="11">
        <f>WinSales!Y53+OSXSales!Y53+AndroidSales!Y53</f>
        <v>1914000.0000000005</v>
      </c>
      <c r="Z53" s="11">
        <f>WinSales!Z53+OSXSales!Z53+AndroidSales!Z53</f>
        <v>2112000.0000000005</v>
      </c>
      <c r="AA53" s="11">
        <f>WinSales!AA53+OSXSales!AA53+AndroidSales!AA53</f>
        <v>2310000</v>
      </c>
      <c r="AB53" s="11">
        <f>WinSales!AB53+OSXSales!AB53+AndroidSales!AB53</f>
        <v>2509782.0000000005</v>
      </c>
      <c r="AC53" s="11">
        <f>WinSales!AC53+OSXSales!AC53+AndroidSales!AC53</f>
        <v>2516910.0000000005</v>
      </c>
      <c r="AD53" s="11">
        <f>WinSales!AD53+OSXSales!AD53+AndroidSales!AD53</f>
        <v>2520474.0000000005</v>
      </c>
      <c r="AE53" s="11">
        <f>WinSales!AE53+OSXSales!AE53+AndroidSales!AE53</f>
        <v>2531166.0000000005</v>
      </c>
      <c r="AF53" s="11">
        <f>WinSales!AF53+OSXSales!AF53+AndroidSales!AF53</f>
        <v>2532948.0000000005</v>
      </c>
      <c r="AG53" s="11">
        <f>WinSales!AG53+OSXSales!AG53+AndroidSales!AG53</f>
        <v>2775300</v>
      </c>
      <c r="AH53" s="11">
        <f>WinSales!AH53+OSXSales!AH53+AndroidSales!AH53</f>
        <v>2867964.0000000005</v>
      </c>
      <c r="AI53" s="11">
        <f>WinSales!AI53+OSXSales!AI53+AndroidSales!AI53</f>
        <v>2882220.0000000005</v>
      </c>
      <c r="AJ53" s="11">
        <f>WinSales!AJ53+OSXSales!AJ53+AndroidSales!AJ53</f>
        <v>2935680.0000000005</v>
      </c>
      <c r="AK53" s="11">
        <f>WinSales!AK53+OSXSales!AK53+AndroidSales!AK53</f>
        <v>3042600.0000000005</v>
      </c>
      <c r="AL53" s="11">
        <f>WinSales!AL53+OSXSales!AL53+AndroidSales!AL53</f>
        <v>3220800.0000000009</v>
      </c>
      <c r="AM53" s="11">
        <f>WinSales!AM53+OSXSales!AM53+AndroidSales!AM53</f>
        <v>3399000</v>
      </c>
      <c r="AN53" s="11">
        <f>WinSales!AN53+OSXSales!AN53+AndroidSales!AN53</f>
        <v>3578803.8000000007</v>
      </c>
      <c r="AO53" s="11">
        <f>WinSales!AO53+OSXSales!AO53+AndroidSales!AO53</f>
        <v>3585219.0000000009</v>
      </c>
      <c r="AP53" s="11">
        <f>WinSales!AP53+OSXSales!AP53+AndroidSales!AP53</f>
        <v>3588426.6000000006</v>
      </c>
      <c r="AQ53" s="11">
        <f>WinSales!AQ53+OSXSales!AQ53+AndroidSales!AQ53</f>
        <v>3598049.4000000004</v>
      </c>
      <c r="AR53" s="11">
        <f>WinSales!AR53+OSXSales!AR53+AndroidSales!AR53</f>
        <v>3599653.2</v>
      </c>
      <c r="AS53" s="11">
        <f>WinSales!AS53+OSXSales!AS53+AndroidSales!AS53</f>
        <v>3817770.0000000009</v>
      </c>
      <c r="AT53" s="11">
        <f>WinSales!AT53+OSXSales!AT53+AndroidSales!AT53</f>
        <v>3901167.6000000006</v>
      </c>
      <c r="AU53" s="11">
        <f>WinSales!AU53+OSXSales!AU53+AndroidSales!AU53</f>
        <v>3913998.0000000009</v>
      </c>
      <c r="AV53" s="11">
        <f>WinSales!AV53+OSXSales!AV53+AndroidSales!AV53</f>
        <v>3962112</v>
      </c>
      <c r="AW53" s="11">
        <f>WinSales!AW53+OSXSales!AW53+AndroidSales!AW53</f>
        <v>4058340.0000000009</v>
      </c>
      <c r="AX53" s="11">
        <f>WinSales!AX53+OSXSales!AX53+AndroidSales!AX53</f>
        <v>4218720.0000000009</v>
      </c>
      <c r="AY53" s="11">
        <f>WinSales!AY53+OSXSales!AY53+AndroidSales!AY53</f>
        <v>4379100.0000000009</v>
      </c>
      <c r="AZ53" s="11">
        <f>WinSales!AZ53+OSXSales!AZ53+AndroidSales!AZ53</f>
        <v>4540923.4200000009</v>
      </c>
      <c r="BA53" s="11">
        <f>WinSales!BA53+OSXSales!BA53+AndroidSales!BA53</f>
        <v>4546697.1000000006</v>
      </c>
      <c r="BB53" s="11">
        <f>WinSales!BB53+OSXSales!BB53+AndroidSales!BB53</f>
        <v>4549583.9400000004</v>
      </c>
      <c r="BC53" s="11">
        <f>WinSales!BC53+OSXSales!BC53+AndroidSales!BC53</f>
        <v>4558244.4600000009</v>
      </c>
      <c r="BD53" s="11">
        <f>WinSales!BD53+OSXSales!BD53+AndroidSales!BD53</f>
        <v>4559687.8800000008</v>
      </c>
    </row>
    <row r="54" spans="1:68" x14ac:dyDescent="0.25">
      <c r="B54" s="63" t="s">
        <v>153</v>
      </c>
      <c r="C54" s="67">
        <f t="shared" si="5"/>
        <v>100</v>
      </c>
      <c r="D54" s="11">
        <f>WinSales!D54+OSXSales!D54+AndroidSales!D54</f>
        <v>4400</v>
      </c>
      <c r="E54" s="11">
        <f>WinSales!E54+OSXSales!E54+AndroidSales!E54</f>
        <v>22000</v>
      </c>
      <c r="F54" s="11">
        <f>WinSales!F54+OSXSales!F54+AndroidSales!F54</f>
        <v>30800.000000000007</v>
      </c>
      <c r="G54" s="11">
        <f>WinSales!G54+OSXSales!G54+AndroidSales!G54</f>
        <v>57200.000000000015</v>
      </c>
      <c r="H54" s="11">
        <f>WinSales!H54+OSXSales!H54+AndroidSales!H54</f>
        <v>61600.000000000015</v>
      </c>
      <c r="I54" s="11">
        <f>WinSales!I54+OSXSales!I54+AndroidSales!I54</f>
        <v>660000</v>
      </c>
      <c r="J54" s="11">
        <f>WinSales!J54+OSXSales!J54+AndroidSales!J54</f>
        <v>888800.00000000023</v>
      </c>
      <c r="K54" s="11">
        <f>WinSales!K54+OSXSales!K54+AndroidSales!K54</f>
        <v>924000.00000000023</v>
      </c>
      <c r="L54" s="11">
        <f>WinSales!L54+OSXSales!L54+AndroidSales!L54</f>
        <v>1056000.0000000002</v>
      </c>
      <c r="M54" s="11">
        <f>WinSales!M54+OSXSales!M54+AndroidSales!M54</f>
        <v>1320000.0000000002</v>
      </c>
      <c r="N54" s="11">
        <f>WinSales!N54+OSXSales!N54+AndroidSales!N54</f>
        <v>1760000.0000000005</v>
      </c>
      <c r="O54" s="11">
        <f>WinSales!O54+OSXSales!O54+AndroidSales!O54</f>
        <v>2200000</v>
      </c>
      <c r="P54" s="11">
        <f>WinSales!P54+OSXSales!P54+AndroidSales!P54</f>
        <v>2643960.0000000009</v>
      </c>
      <c r="Q54" s="11">
        <f>WinSales!Q54+OSXSales!Q54+AndroidSales!Q54</f>
        <v>2659800.0000000009</v>
      </c>
      <c r="R54" s="11">
        <f>WinSales!R54+OSXSales!R54+AndroidSales!R54</f>
        <v>2667720.0000000009</v>
      </c>
      <c r="S54" s="11">
        <f>WinSales!S54+OSXSales!S54+AndroidSales!S54</f>
        <v>2691480.0000000009</v>
      </c>
      <c r="T54" s="11">
        <f>WinSales!T54+OSXSales!T54+AndroidSales!T54</f>
        <v>2695440.0000000009</v>
      </c>
      <c r="U54" s="11">
        <f>WinSales!U54+OSXSales!U54+AndroidSales!U54</f>
        <v>3234000.0000000009</v>
      </c>
      <c r="V54" s="11">
        <f>WinSales!V54+OSXSales!V54+AndroidSales!V54</f>
        <v>3439920.0000000009</v>
      </c>
      <c r="W54" s="11">
        <f>WinSales!W54+OSXSales!W54+AndroidSales!W54</f>
        <v>3471600.0000000009</v>
      </c>
      <c r="X54" s="11">
        <f>WinSales!X54+OSXSales!X54+AndroidSales!X54</f>
        <v>3590400.0000000009</v>
      </c>
      <c r="Y54" s="11">
        <f>WinSales!Y54+OSXSales!Y54+AndroidSales!Y54</f>
        <v>3828000.0000000009</v>
      </c>
      <c r="Z54" s="11">
        <f>WinSales!Z54+OSXSales!Z54+AndroidSales!Z54</f>
        <v>4224000.0000000019</v>
      </c>
      <c r="AA54" s="11">
        <f>WinSales!AA54+OSXSales!AA54+AndroidSales!AA54</f>
        <v>4620000.0000000009</v>
      </c>
      <c r="AB54" s="11">
        <f>WinSales!AB54+OSXSales!AB54+AndroidSales!AB54</f>
        <v>5019564.0000000019</v>
      </c>
      <c r="AC54" s="11">
        <f>WinSales!AC54+OSXSales!AC54+AndroidSales!AC54</f>
        <v>5033820.0000000019</v>
      </c>
      <c r="AD54" s="11">
        <f>WinSales!AD54+OSXSales!AD54+AndroidSales!AD54</f>
        <v>5040948.0000000019</v>
      </c>
      <c r="AE54" s="11">
        <f>WinSales!AE54+OSXSales!AE54+AndroidSales!AE54</f>
        <v>5062332.0000000019</v>
      </c>
      <c r="AF54" s="11">
        <f>WinSales!AF54+OSXSales!AF54+AndroidSales!AF54</f>
        <v>5065896.0000000019</v>
      </c>
      <c r="AG54" s="11">
        <f>WinSales!AG54+OSXSales!AG54+AndroidSales!AG54</f>
        <v>5550600.0000000009</v>
      </c>
      <c r="AH54" s="11">
        <f>WinSales!AH54+OSXSales!AH54+AndroidSales!AH54</f>
        <v>5735928.0000000019</v>
      </c>
      <c r="AI54" s="11">
        <f>WinSales!AI54+OSXSales!AI54+AndroidSales!AI54</f>
        <v>5764440.0000000019</v>
      </c>
      <c r="AJ54" s="11">
        <f>WinSales!AJ54+OSXSales!AJ54+AndroidSales!AJ54</f>
        <v>5871360.0000000019</v>
      </c>
      <c r="AK54" s="11">
        <f>WinSales!AK54+OSXSales!AK54+AndroidSales!AK54</f>
        <v>6085200.0000000019</v>
      </c>
      <c r="AL54" s="11">
        <f>WinSales!AL54+OSXSales!AL54+AndroidSales!AL54</f>
        <v>6441600.0000000019</v>
      </c>
      <c r="AM54" s="11">
        <f>WinSales!AM54+OSXSales!AM54+AndroidSales!AM54</f>
        <v>6798000.0000000009</v>
      </c>
      <c r="AN54" s="11">
        <f>WinSales!AN54+OSXSales!AN54+AndroidSales!AN54</f>
        <v>7157607.6000000024</v>
      </c>
      <c r="AO54" s="11">
        <f>WinSales!AO54+OSXSales!AO54+AndroidSales!AO54</f>
        <v>7170438.0000000019</v>
      </c>
      <c r="AP54" s="11">
        <f>WinSales!AP54+OSXSales!AP54+AndroidSales!AP54</f>
        <v>7176853.200000002</v>
      </c>
      <c r="AQ54" s="11">
        <f>WinSales!AQ54+OSXSales!AQ54+AndroidSales!AQ54</f>
        <v>7196098.8000000017</v>
      </c>
      <c r="AR54" s="11">
        <f>WinSales!AR54+OSXSales!AR54+AndroidSales!AR54</f>
        <v>7199306.4000000022</v>
      </c>
      <c r="AS54" s="11">
        <f>WinSales!AS54+OSXSales!AS54+AndroidSales!AS54</f>
        <v>7635540.0000000028</v>
      </c>
      <c r="AT54" s="11">
        <f>WinSales!AT54+OSXSales!AT54+AndroidSales!AT54</f>
        <v>7802335.200000002</v>
      </c>
      <c r="AU54" s="11">
        <f>WinSales!AU54+OSXSales!AU54+AndroidSales!AU54</f>
        <v>7827996.0000000009</v>
      </c>
      <c r="AV54" s="11">
        <f>WinSales!AV54+OSXSales!AV54+AndroidSales!AV54</f>
        <v>7924224.0000000019</v>
      </c>
      <c r="AW54" s="11">
        <f>WinSales!AW54+OSXSales!AW54+AndroidSales!AW54</f>
        <v>8116680.0000000019</v>
      </c>
      <c r="AX54" s="11">
        <f>WinSales!AX54+OSXSales!AX54+AndroidSales!AX54</f>
        <v>8437440.0000000019</v>
      </c>
      <c r="AY54" s="11">
        <f>WinSales!AY54+OSXSales!AY54+AndroidSales!AY54</f>
        <v>8758200.0000000019</v>
      </c>
      <c r="AZ54" s="11">
        <f>WinSales!AZ54+OSXSales!AZ54+AndroidSales!AZ54</f>
        <v>9081846.8400000036</v>
      </c>
      <c r="BA54" s="11">
        <f>WinSales!BA54+OSXSales!BA54+AndroidSales!BA54</f>
        <v>9093394.200000003</v>
      </c>
      <c r="BB54" s="11">
        <f>WinSales!BB54+OSXSales!BB54+AndroidSales!BB54</f>
        <v>9099167.8800000027</v>
      </c>
      <c r="BC54" s="11">
        <f>WinSales!BC54+OSXSales!BC54+AndroidSales!BC54</f>
        <v>9116488.9200000018</v>
      </c>
      <c r="BD54" s="11">
        <f>WinSales!BD54+OSXSales!BD54+AndroidSales!BD54</f>
        <v>9119375.7600000016</v>
      </c>
    </row>
    <row r="56" spans="1:68" x14ac:dyDescent="0.25">
      <c r="A56" s="14" t="s">
        <v>177</v>
      </c>
      <c r="D56" s="11">
        <f>WinSales!D56+OSXSales!D56+AndroidSales!D56</f>
        <v>0</v>
      </c>
      <c r="E56" s="11">
        <f>WinSales!E56+OSXSales!E56+AndroidSales!E56</f>
        <v>0</v>
      </c>
      <c r="F56" s="11">
        <f>WinSales!F56+OSXSales!F56+AndroidSales!F56</f>
        <v>0</v>
      </c>
      <c r="G56" s="11">
        <f>WinSales!G56+OSXSales!G56+AndroidSales!G56</f>
        <v>0</v>
      </c>
      <c r="H56" s="11">
        <f>WinSales!H56+OSXSales!H56+AndroidSales!H56</f>
        <v>0</v>
      </c>
      <c r="I56" s="11">
        <f>WinSales!I56+OSXSales!I56+AndroidSales!I56</f>
        <v>0</v>
      </c>
      <c r="J56" s="11">
        <f>WinSales!J56+OSXSales!J56+AndroidSales!J56</f>
        <v>0</v>
      </c>
      <c r="K56" s="11">
        <f>WinSales!K56+OSXSales!K56+AndroidSales!K56</f>
        <v>0</v>
      </c>
      <c r="L56" s="11">
        <f>WinSales!L56+OSXSales!L56+AndroidSales!L56</f>
        <v>0</v>
      </c>
      <c r="M56" s="11">
        <f>WinSales!M56+OSXSales!M56+AndroidSales!M56</f>
        <v>0</v>
      </c>
      <c r="N56" s="11">
        <f>WinSales!N56+OSXSales!N56+AndroidSales!N56</f>
        <v>0</v>
      </c>
      <c r="O56" s="11">
        <f>WinSales!O56+OSXSales!O56+AndroidSales!O56</f>
        <v>0</v>
      </c>
      <c r="P56" s="11">
        <f>WinSales!P56+OSXSales!P56+AndroidSales!P56</f>
        <v>439.99999999999989</v>
      </c>
      <c r="Q56" s="11">
        <f>WinSales!Q56+OSXSales!Q56+AndroidSales!Q56</f>
        <v>2200</v>
      </c>
      <c r="R56" s="11">
        <f>WinSales!R56+OSXSales!R56+AndroidSales!R56</f>
        <v>3080.0000000000009</v>
      </c>
      <c r="S56" s="11">
        <f>WinSales!S56+OSXSales!S56+AndroidSales!S56</f>
        <v>5719.9999999999955</v>
      </c>
      <c r="T56" s="11">
        <f>WinSales!T56+OSXSales!T56+AndroidSales!T56</f>
        <v>6160.0000000000018</v>
      </c>
      <c r="U56" s="11">
        <f>WinSales!U56+OSXSales!U56+AndroidSales!U56</f>
        <v>66000</v>
      </c>
      <c r="V56" s="11">
        <f>WinSales!V56+OSXSales!V56+AndroidSales!V56</f>
        <v>88880</v>
      </c>
      <c r="W56" s="11">
        <f>WinSales!W56+OSXSales!W56+AndroidSales!W56</f>
        <v>92400</v>
      </c>
      <c r="X56" s="11">
        <f>WinSales!X56+OSXSales!X56+AndroidSales!X56</f>
        <v>105600</v>
      </c>
      <c r="Y56" s="11">
        <f>WinSales!Y56+OSXSales!Y56+AndroidSales!Y56</f>
        <v>132000</v>
      </c>
      <c r="Z56" s="11">
        <f>WinSales!Z56+OSXSales!Z56+AndroidSales!Z56</f>
        <v>176000</v>
      </c>
      <c r="AA56" s="11">
        <f>WinSales!AA56+OSXSales!AA56+AndroidSales!AA56</f>
        <v>220000</v>
      </c>
      <c r="AB56" s="11">
        <f>WinSales!AB56+OSXSales!AB56+AndroidSales!AB56</f>
        <v>-1583604</v>
      </c>
      <c r="AC56" s="11">
        <f>WinSales!AC56+OSXSales!AC56+AndroidSales!AC56</f>
        <v>-1582020</v>
      </c>
      <c r="AD56" s="11">
        <f>WinSales!AD56+OSXSales!AD56+AndroidSales!AD56</f>
        <v>-1581228</v>
      </c>
      <c r="AE56" s="11">
        <f>WinSales!AE56+OSXSales!AE56+AndroidSales!AE56</f>
        <v>-1578852</v>
      </c>
      <c r="AF56" s="11">
        <f>WinSales!AF56+OSXSales!AF56+AndroidSales!AF56</f>
        <v>-1578456</v>
      </c>
      <c r="AG56" s="11">
        <f>WinSales!AG56+OSXSales!AG56+AndroidSales!AG56</f>
        <v>-1524600</v>
      </c>
      <c r="AH56" s="11">
        <f>WinSales!AH56+OSXSales!AH56+AndroidSales!AH56</f>
        <v>79992</v>
      </c>
      <c r="AI56" s="11">
        <f>WinSales!AI56+OSXSales!AI56+AndroidSales!AI56</f>
        <v>83160</v>
      </c>
      <c r="AJ56" s="11">
        <f>WinSales!AJ56+OSXSales!AJ56+AndroidSales!AJ56</f>
        <v>95040</v>
      </c>
      <c r="AK56" s="11">
        <f>WinSales!AK56+OSXSales!AK56+AndroidSales!AK56</f>
        <v>118800</v>
      </c>
      <c r="AL56" s="11">
        <f>WinSales!AL56+OSXSales!AL56+AndroidSales!AL56</f>
        <v>158400</v>
      </c>
      <c r="AM56" s="11">
        <f>WinSales!AM56+OSXSales!AM56+AndroidSales!AM56</f>
        <v>198000</v>
      </c>
      <c r="AN56" s="11">
        <f>WinSales!AN56+OSXSales!AN56+AndroidSales!AN56</f>
        <v>158756.4</v>
      </c>
      <c r="AO56" s="11">
        <f>WinSales!AO56+OSXSales!AO56+AndroidSales!AO56</f>
        <v>160182</v>
      </c>
      <c r="AP56" s="11">
        <f>WinSales!AP56+OSXSales!AP56+AndroidSales!AP56</f>
        <v>160894.79999999999</v>
      </c>
      <c r="AQ56" s="11">
        <f>WinSales!AQ56+OSXSales!AQ56+AndroidSales!AQ56</f>
        <v>163033.20000000001</v>
      </c>
      <c r="AR56" s="11">
        <f>WinSales!AR56+OSXSales!AR56+AndroidSales!AR56</f>
        <v>163389.6</v>
      </c>
      <c r="AS56" s="11">
        <f>WinSales!AS56+OSXSales!AS56+AndroidSales!AS56</f>
        <v>211859.99999999997</v>
      </c>
      <c r="AT56" s="11">
        <f>WinSales!AT56+OSXSales!AT56+AndroidSales!AT56</f>
        <v>71992.800000000003</v>
      </c>
      <c r="AU56" s="11">
        <f>WinSales!AU56+OSXSales!AU56+AndroidSales!AU56</f>
        <v>74844.000000000015</v>
      </c>
      <c r="AV56" s="11">
        <f>WinSales!AV56+OSXSales!AV56+AndroidSales!AV56</f>
        <v>85536.000000000015</v>
      </c>
      <c r="AW56" s="11">
        <f>WinSales!AW56+OSXSales!AW56+AndroidSales!AW56</f>
        <v>106920.00000000001</v>
      </c>
      <c r="AX56" s="11">
        <f>WinSales!AX56+OSXSales!AX56+AndroidSales!AX56</f>
        <v>142560.00000000003</v>
      </c>
      <c r="AY56" s="11">
        <f>WinSales!AY56+OSXSales!AY56+AndroidSales!AY56</f>
        <v>178199.99999999994</v>
      </c>
      <c r="AZ56" s="11">
        <f>WinSales!AZ56+OSXSales!AZ56+AndroidSales!AZ56</f>
        <v>142880.76</v>
      </c>
      <c r="BA56" s="11">
        <f>WinSales!BA56+OSXSales!BA56+AndroidSales!BA56</f>
        <v>144163.80000000005</v>
      </c>
      <c r="BB56" s="11">
        <f>WinSales!BB56+OSXSales!BB56+AndroidSales!BB56</f>
        <v>144805.32000000004</v>
      </c>
      <c r="BC56" s="11">
        <f>WinSales!BC56+OSXSales!BC56+AndroidSales!BC56</f>
        <v>146729.88000000003</v>
      </c>
      <c r="BD56" s="11">
        <f>WinSales!BD56+OSXSales!BD56+AndroidSales!BD56</f>
        <v>147050.64000000001</v>
      </c>
    </row>
    <row r="57" spans="1:68" x14ac:dyDescent="0.25">
      <c r="B57" s="63" t="s">
        <v>150</v>
      </c>
      <c r="C57" s="64">
        <f>C7</f>
        <v>0.69</v>
      </c>
      <c r="D57" s="11">
        <f>WinSales!D57+OSXSales!D57+AndroidSales!D57</f>
        <v>0</v>
      </c>
      <c r="E57" s="11">
        <f>WinSales!E57+OSXSales!E57+AndroidSales!E57</f>
        <v>0</v>
      </c>
      <c r="F57" s="11">
        <f>WinSales!F57+OSXSales!F57+AndroidSales!F57</f>
        <v>0</v>
      </c>
      <c r="G57" s="11">
        <f>WinSales!G57+OSXSales!G57+AndroidSales!G57</f>
        <v>0</v>
      </c>
      <c r="H57" s="11">
        <f>WinSales!H57+OSXSales!H57+AndroidSales!H57</f>
        <v>0</v>
      </c>
      <c r="I57" s="11">
        <f>WinSales!I57+OSXSales!I57+AndroidSales!I57</f>
        <v>0</v>
      </c>
      <c r="J57" s="11">
        <f>WinSales!J57+OSXSales!J57+AndroidSales!J57</f>
        <v>0</v>
      </c>
      <c r="K57" s="11">
        <f>WinSales!K57+OSXSales!K57+AndroidSales!K57</f>
        <v>0</v>
      </c>
      <c r="L57" s="11">
        <f>WinSales!L57+OSXSales!L57+AndroidSales!L57</f>
        <v>0</v>
      </c>
      <c r="M57" s="11">
        <f>WinSales!M57+OSXSales!M57+AndroidSales!M57</f>
        <v>0</v>
      </c>
      <c r="N57" s="11">
        <f>WinSales!N57+OSXSales!N57+AndroidSales!N57</f>
        <v>0</v>
      </c>
      <c r="O57" s="11">
        <f>WinSales!O57+OSXSales!O57+AndroidSales!O57</f>
        <v>0</v>
      </c>
      <c r="P57" s="11">
        <f>WinSales!P57+OSXSales!P57+AndroidSales!P57</f>
        <v>303.59999999999991</v>
      </c>
      <c r="Q57" s="11">
        <f>WinSales!Q57+OSXSales!Q57+AndroidSales!Q57</f>
        <v>1518</v>
      </c>
      <c r="R57" s="11">
        <f>WinSales!R57+OSXSales!R57+AndroidSales!R57</f>
        <v>2125.2000000000007</v>
      </c>
      <c r="S57" s="11">
        <f>WinSales!S57+OSXSales!S57+AndroidSales!S57</f>
        <v>3946.7999999999956</v>
      </c>
      <c r="T57" s="11">
        <f>WinSales!T57+OSXSales!T57+AndroidSales!T57</f>
        <v>4250.4000000000015</v>
      </c>
      <c r="U57" s="11">
        <f>WinSales!U57+OSXSales!U57+AndroidSales!U57</f>
        <v>45540</v>
      </c>
      <c r="V57" s="11">
        <f>WinSales!V57+OSXSales!V57+AndroidSales!V57</f>
        <v>61327.199999999997</v>
      </c>
      <c r="W57" s="11">
        <f>WinSales!W57+OSXSales!W57+AndroidSales!W57</f>
        <v>63756</v>
      </c>
      <c r="X57" s="11">
        <f>WinSales!X57+OSXSales!X57+AndroidSales!X57</f>
        <v>72864</v>
      </c>
      <c r="Y57" s="11">
        <f>WinSales!Y57+OSXSales!Y57+AndroidSales!Y57</f>
        <v>91080</v>
      </c>
      <c r="Z57" s="11">
        <f>WinSales!Z57+OSXSales!Z57+AndroidSales!Z57</f>
        <v>121440</v>
      </c>
      <c r="AA57" s="11">
        <f>WinSales!AA57+OSXSales!AA57+AndroidSales!AA57</f>
        <v>151800</v>
      </c>
      <c r="AB57" s="11">
        <f>WinSales!AB57+OSXSales!AB57+AndroidSales!AB57</f>
        <v>-1092686.76</v>
      </c>
      <c r="AC57" s="11">
        <f>WinSales!AC57+OSXSales!AC57+AndroidSales!AC57</f>
        <v>-1091593.8</v>
      </c>
      <c r="AD57" s="11">
        <f>WinSales!AD57+OSXSales!AD57+AndroidSales!AD57</f>
        <v>-1091047.3199999998</v>
      </c>
      <c r="AE57" s="11">
        <f>WinSales!AE57+OSXSales!AE57+AndroidSales!AE57</f>
        <v>-1089407.8799999999</v>
      </c>
      <c r="AF57" s="11">
        <f>WinSales!AF57+OSXSales!AF57+AndroidSales!AF57</f>
        <v>-1089134.6400000001</v>
      </c>
      <c r="AG57" s="11">
        <f>WinSales!AG57+OSXSales!AG57+AndroidSales!AG57</f>
        <v>-1051974</v>
      </c>
      <c r="AH57" s="11">
        <f>WinSales!AH57+OSXSales!AH57+AndroidSales!AH57</f>
        <v>55194.479999999996</v>
      </c>
      <c r="AI57" s="11">
        <f>WinSales!AI57+OSXSales!AI57+AndroidSales!AI57</f>
        <v>57380.399999999994</v>
      </c>
      <c r="AJ57" s="11">
        <f>WinSales!AJ57+OSXSales!AJ57+AndroidSales!AJ57</f>
        <v>65577.599999999991</v>
      </c>
      <c r="AK57" s="11">
        <f>WinSales!AK57+OSXSales!AK57+AndroidSales!AK57</f>
        <v>81972</v>
      </c>
      <c r="AL57" s="11">
        <f>WinSales!AL57+OSXSales!AL57+AndroidSales!AL57</f>
        <v>109296</v>
      </c>
      <c r="AM57" s="11">
        <f>WinSales!AM57+OSXSales!AM57+AndroidSales!AM57</f>
        <v>136620</v>
      </c>
      <c r="AN57" s="11">
        <f>WinSales!AN57+OSXSales!AN57+AndroidSales!AN57</f>
        <v>109541.916</v>
      </c>
      <c r="AO57" s="11">
        <f>WinSales!AO57+OSXSales!AO57+AndroidSales!AO57</f>
        <v>110525.58</v>
      </c>
      <c r="AP57" s="11">
        <f>WinSales!AP57+OSXSales!AP57+AndroidSales!AP57</f>
        <v>111017.412</v>
      </c>
      <c r="AQ57" s="11">
        <f>WinSales!AQ57+OSXSales!AQ57+AndroidSales!AQ57</f>
        <v>112492.908</v>
      </c>
      <c r="AR57" s="11">
        <f>WinSales!AR57+OSXSales!AR57+AndroidSales!AR57</f>
        <v>112738.82399999999</v>
      </c>
      <c r="AS57" s="11">
        <f>WinSales!AS57+OSXSales!AS57+AndroidSales!AS57</f>
        <v>146183.39999999997</v>
      </c>
      <c r="AT57" s="11">
        <f>WinSales!AT57+OSXSales!AT57+AndroidSales!AT57</f>
        <v>49675.032000000007</v>
      </c>
      <c r="AU57" s="11">
        <f>WinSales!AU57+OSXSales!AU57+AndroidSales!AU57</f>
        <v>51642.360000000015</v>
      </c>
      <c r="AV57" s="11">
        <f>WinSales!AV57+OSXSales!AV57+AndroidSales!AV57</f>
        <v>59019.840000000011</v>
      </c>
      <c r="AW57" s="11">
        <f>WinSales!AW57+OSXSales!AW57+AndroidSales!AW57</f>
        <v>73774.800000000017</v>
      </c>
      <c r="AX57" s="11">
        <f>WinSales!AX57+OSXSales!AX57+AndroidSales!AX57</f>
        <v>98366.400000000023</v>
      </c>
      <c r="AY57" s="11">
        <f>WinSales!AY57+OSXSales!AY57+AndroidSales!AY57</f>
        <v>122957.99999999994</v>
      </c>
      <c r="AZ57" s="11">
        <f>WinSales!AZ57+OSXSales!AZ57+AndroidSales!AZ57</f>
        <v>98587.724400000021</v>
      </c>
      <c r="BA57" s="11">
        <f>WinSales!BA57+OSXSales!BA57+AndroidSales!BA57</f>
        <v>99473.022000000026</v>
      </c>
      <c r="BB57" s="11">
        <f>WinSales!BB57+OSXSales!BB57+AndroidSales!BB57</f>
        <v>99915.670800000022</v>
      </c>
      <c r="BC57" s="11">
        <f>WinSales!BC57+OSXSales!BC57+AndroidSales!BC57</f>
        <v>101243.61720000002</v>
      </c>
      <c r="BD57" s="11">
        <f>WinSales!BD57+OSXSales!BD57+AndroidSales!BD57</f>
        <v>101464.94160000002</v>
      </c>
    </row>
    <row r="58" spans="1:68" x14ac:dyDescent="0.25">
      <c r="B58" s="63" t="s">
        <v>151</v>
      </c>
      <c r="C58" s="64">
        <f t="shared" ref="C58:C60" si="6">C8</f>
        <v>0.25</v>
      </c>
      <c r="D58" s="11">
        <f>WinSales!D58+OSXSales!D58+AndroidSales!D58</f>
        <v>0</v>
      </c>
      <c r="E58" s="11">
        <f>WinSales!E58+OSXSales!E58+AndroidSales!E58</f>
        <v>0</v>
      </c>
      <c r="F58" s="11">
        <f>WinSales!F58+OSXSales!F58+AndroidSales!F58</f>
        <v>0</v>
      </c>
      <c r="G58" s="11">
        <f>WinSales!G58+OSXSales!G58+AndroidSales!G58</f>
        <v>0</v>
      </c>
      <c r="H58" s="11">
        <f>WinSales!H58+OSXSales!H58+AndroidSales!H58</f>
        <v>0</v>
      </c>
      <c r="I58" s="11">
        <f>WinSales!I58+OSXSales!I58+AndroidSales!I58</f>
        <v>0</v>
      </c>
      <c r="J58" s="11">
        <f>WinSales!J58+OSXSales!J58+AndroidSales!J58</f>
        <v>0</v>
      </c>
      <c r="K58" s="11">
        <f>WinSales!K58+OSXSales!K58+AndroidSales!K58</f>
        <v>0</v>
      </c>
      <c r="L58" s="11">
        <f>WinSales!L58+OSXSales!L58+AndroidSales!L58</f>
        <v>0</v>
      </c>
      <c r="M58" s="11">
        <f>WinSales!M58+OSXSales!M58+AndroidSales!M58</f>
        <v>0</v>
      </c>
      <c r="N58" s="11">
        <f>WinSales!N58+OSXSales!N58+AndroidSales!N58</f>
        <v>0</v>
      </c>
      <c r="O58" s="11">
        <f>WinSales!O58+OSXSales!O58+AndroidSales!O58</f>
        <v>0</v>
      </c>
      <c r="P58" s="11">
        <f>WinSales!P58+OSXSales!P58+AndroidSales!P58</f>
        <v>110</v>
      </c>
      <c r="Q58" s="11">
        <f>WinSales!Q58+OSXSales!Q58+AndroidSales!Q58</f>
        <v>550</v>
      </c>
      <c r="R58" s="11">
        <f>WinSales!R58+OSXSales!R58+AndroidSales!R58</f>
        <v>770</v>
      </c>
      <c r="S58" s="11">
        <f>WinSales!S58+OSXSales!S58+AndroidSales!S58</f>
        <v>1430</v>
      </c>
      <c r="T58" s="11">
        <f>WinSales!T58+OSXSales!T58+AndroidSales!T58</f>
        <v>1540</v>
      </c>
      <c r="U58" s="11">
        <f>WinSales!U58+OSXSales!U58+AndroidSales!U58</f>
        <v>16500</v>
      </c>
      <c r="V58" s="11">
        <f>WinSales!V58+OSXSales!V58+AndroidSales!V58</f>
        <v>22220</v>
      </c>
      <c r="W58" s="11">
        <f>WinSales!W58+OSXSales!W58+AndroidSales!W58</f>
        <v>23100</v>
      </c>
      <c r="X58" s="11">
        <f>WinSales!X58+OSXSales!X58+AndroidSales!X58</f>
        <v>26400</v>
      </c>
      <c r="Y58" s="11">
        <f>WinSales!Y58+OSXSales!Y58+AndroidSales!Y58</f>
        <v>33000</v>
      </c>
      <c r="Z58" s="11">
        <f>WinSales!Z58+OSXSales!Z58+AndroidSales!Z58</f>
        <v>44000</v>
      </c>
      <c r="AA58" s="11">
        <f>WinSales!AA58+OSXSales!AA58+AndroidSales!AA58</f>
        <v>55000</v>
      </c>
      <c r="AB58" s="11">
        <f>WinSales!AB58+OSXSales!AB58+AndroidSales!AB58</f>
        <v>-395901.00000000006</v>
      </c>
      <c r="AC58" s="11">
        <f>WinSales!AC58+OSXSales!AC58+AndroidSales!AC58</f>
        <v>-395505.00000000006</v>
      </c>
      <c r="AD58" s="11">
        <f>WinSales!AD58+OSXSales!AD58+AndroidSales!AD58</f>
        <v>-395307.00000000006</v>
      </c>
      <c r="AE58" s="11">
        <f>WinSales!AE58+OSXSales!AE58+AndroidSales!AE58</f>
        <v>-394713.00000000006</v>
      </c>
      <c r="AF58" s="11">
        <f>WinSales!AF58+OSXSales!AF58+AndroidSales!AF58</f>
        <v>-394614.00000000006</v>
      </c>
      <c r="AG58" s="11">
        <f>WinSales!AG58+OSXSales!AG58+AndroidSales!AG58</f>
        <v>-381150.00000000006</v>
      </c>
      <c r="AH58" s="11">
        <f>WinSales!AH58+OSXSales!AH58+AndroidSales!AH58</f>
        <v>19998</v>
      </c>
      <c r="AI58" s="11">
        <f>WinSales!AI58+OSXSales!AI58+AndroidSales!AI58</f>
        <v>20790</v>
      </c>
      <c r="AJ58" s="11">
        <f>WinSales!AJ58+OSXSales!AJ58+AndroidSales!AJ58</f>
        <v>23760</v>
      </c>
      <c r="AK58" s="11">
        <f>WinSales!AK58+OSXSales!AK58+AndroidSales!AK58</f>
        <v>29700</v>
      </c>
      <c r="AL58" s="11">
        <f>WinSales!AL58+OSXSales!AL58+AndroidSales!AL58</f>
        <v>39600</v>
      </c>
      <c r="AM58" s="11">
        <f>WinSales!AM58+OSXSales!AM58+AndroidSales!AM58</f>
        <v>49500</v>
      </c>
      <c r="AN58" s="11">
        <f>WinSales!AN58+OSXSales!AN58+AndroidSales!AN58</f>
        <v>39689.1</v>
      </c>
      <c r="AO58" s="11">
        <f>WinSales!AO58+OSXSales!AO58+AndroidSales!AO58</f>
        <v>40045.5</v>
      </c>
      <c r="AP58" s="11">
        <f>WinSales!AP58+OSXSales!AP58+AndroidSales!AP58</f>
        <v>40223.699999999997</v>
      </c>
      <c r="AQ58" s="11">
        <f>WinSales!AQ58+OSXSales!AQ58+AndroidSales!AQ58</f>
        <v>40758.300000000003</v>
      </c>
      <c r="AR58" s="11">
        <f>WinSales!AR58+OSXSales!AR58+AndroidSales!AR58</f>
        <v>40847.4</v>
      </c>
      <c r="AS58" s="11">
        <f>WinSales!AS58+OSXSales!AS58+AndroidSales!AS58</f>
        <v>52965</v>
      </c>
      <c r="AT58" s="11">
        <f>WinSales!AT58+OSXSales!AT58+AndroidSales!AT58</f>
        <v>17998.199999999997</v>
      </c>
      <c r="AU58" s="11">
        <f>WinSales!AU58+OSXSales!AU58+AndroidSales!AU58</f>
        <v>18711</v>
      </c>
      <c r="AV58" s="11">
        <f>WinSales!AV58+OSXSales!AV58+AndroidSales!AV58</f>
        <v>21384</v>
      </c>
      <c r="AW58" s="11">
        <f>WinSales!AW58+OSXSales!AW58+AndroidSales!AW58</f>
        <v>26730</v>
      </c>
      <c r="AX58" s="11">
        <f>WinSales!AX58+OSXSales!AX58+AndroidSales!AX58</f>
        <v>35640</v>
      </c>
      <c r="AY58" s="11">
        <f>WinSales!AY58+OSXSales!AY58+AndroidSales!AY58</f>
        <v>44550</v>
      </c>
      <c r="AZ58" s="11">
        <f>WinSales!AZ58+OSXSales!AZ58+AndroidSales!AZ58</f>
        <v>35720.19</v>
      </c>
      <c r="BA58" s="11">
        <f>WinSales!BA58+OSXSales!BA58+AndroidSales!BA58</f>
        <v>36040.949999999997</v>
      </c>
      <c r="BB58" s="11">
        <f>WinSales!BB58+OSXSales!BB58+AndroidSales!BB58</f>
        <v>36201.33</v>
      </c>
      <c r="BC58" s="11">
        <f>WinSales!BC58+OSXSales!BC58+AndroidSales!BC58</f>
        <v>36682.47</v>
      </c>
      <c r="BD58" s="11">
        <f>WinSales!BD58+OSXSales!BD58+AndroidSales!BD58</f>
        <v>36762.660000000003</v>
      </c>
    </row>
    <row r="59" spans="1:68" x14ac:dyDescent="0.25">
      <c r="B59" s="63" t="s">
        <v>152</v>
      </c>
      <c r="C59" s="64">
        <f t="shared" si="6"/>
        <v>0.05</v>
      </c>
      <c r="D59" s="11">
        <f>WinSales!D59+OSXSales!D59+AndroidSales!D59</f>
        <v>0</v>
      </c>
      <c r="E59" s="11">
        <f>WinSales!E59+OSXSales!E59+AndroidSales!E59</f>
        <v>0</v>
      </c>
      <c r="F59" s="11">
        <f>WinSales!F59+OSXSales!F59+AndroidSales!F59</f>
        <v>0</v>
      </c>
      <c r="G59" s="11">
        <f>WinSales!G59+OSXSales!G59+AndroidSales!G59</f>
        <v>0</v>
      </c>
      <c r="H59" s="11">
        <f>WinSales!H59+OSXSales!H59+AndroidSales!H59</f>
        <v>0</v>
      </c>
      <c r="I59" s="11">
        <f>WinSales!I59+OSXSales!I59+AndroidSales!I59</f>
        <v>0</v>
      </c>
      <c r="J59" s="11">
        <f>WinSales!J59+OSXSales!J59+AndroidSales!J59</f>
        <v>0</v>
      </c>
      <c r="K59" s="11">
        <f>WinSales!K59+OSXSales!K59+AndroidSales!K59</f>
        <v>0</v>
      </c>
      <c r="L59" s="11">
        <f>WinSales!L59+OSXSales!L59+AndroidSales!L59</f>
        <v>0</v>
      </c>
      <c r="M59" s="11">
        <f>WinSales!M59+OSXSales!M59+AndroidSales!M59</f>
        <v>0</v>
      </c>
      <c r="N59" s="11">
        <f>WinSales!N59+OSXSales!N59+AndroidSales!N59</f>
        <v>0</v>
      </c>
      <c r="O59" s="11">
        <f>WinSales!O59+OSXSales!O59+AndroidSales!O59</f>
        <v>0</v>
      </c>
      <c r="P59" s="11">
        <f>WinSales!P59+OSXSales!P59+AndroidSales!P59</f>
        <v>22</v>
      </c>
      <c r="Q59" s="11">
        <f>WinSales!Q59+OSXSales!Q59+AndroidSales!Q59</f>
        <v>110</v>
      </c>
      <c r="R59" s="11">
        <f>WinSales!R59+OSXSales!R59+AndroidSales!R59</f>
        <v>154</v>
      </c>
      <c r="S59" s="11">
        <f>WinSales!S59+OSXSales!S59+AndroidSales!S59</f>
        <v>286</v>
      </c>
      <c r="T59" s="11">
        <f>WinSales!T59+OSXSales!T59+AndroidSales!T59</f>
        <v>308</v>
      </c>
      <c r="U59" s="11">
        <f>WinSales!U59+OSXSales!U59+AndroidSales!U59</f>
        <v>3300</v>
      </c>
      <c r="V59" s="11">
        <f>WinSales!V59+OSXSales!V59+AndroidSales!V59</f>
        <v>4444</v>
      </c>
      <c r="W59" s="11">
        <f>WinSales!W59+OSXSales!W59+AndroidSales!W59</f>
        <v>4620</v>
      </c>
      <c r="X59" s="11">
        <f>WinSales!X59+OSXSales!X59+AndroidSales!X59</f>
        <v>5280</v>
      </c>
      <c r="Y59" s="11">
        <f>WinSales!Y59+OSXSales!Y59+AndroidSales!Y59</f>
        <v>6600</v>
      </c>
      <c r="Z59" s="11">
        <f>WinSales!Z59+OSXSales!Z59+AndroidSales!Z59</f>
        <v>8800</v>
      </c>
      <c r="AA59" s="11">
        <f>WinSales!AA59+OSXSales!AA59+AndroidSales!AA59</f>
        <v>11000</v>
      </c>
      <c r="AB59" s="11">
        <f>WinSales!AB59+OSXSales!AB59+AndroidSales!AB59</f>
        <v>-79180.200000000012</v>
      </c>
      <c r="AC59" s="11">
        <f>WinSales!AC59+OSXSales!AC59+AndroidSales!AC59</f>
        <v>-79101.000000000015</v>
      </c>
      <c r="AD59" s="11">
        <f>WinSales!AD59+OSXSales!AD59+AndroidSales!AD59</f>
        <v>-79061.400000000023</v>
      </c>
      <c r="AE59" s="11">
        <f>WinSales!AE59+OSXSales!AE59+AndroidSales!AE59</f>
        <v>-78942.600000000006</v>
      </c>
      <c r="AF59" s="11">
        <f>WinSales!AF59+OSXSales!AF59+AndroidSales!AF59</f>
        <v>-78922.800000000017</v>
      </c>
      <c r="AG59" s="11">
        <f>WinSales!AG59+OSXSales!AG59+AndroidSales!AG59</f>
        <v>-76230.000000000015</v>
      </c>
      <c r="AH59" s="11">
        <f>WinSales!AH59+OSXSales!AH59+AndroidSales!AH59</f>
        <v>3999.6000000000004</v>
      </c>
      <c r="AI59" s="11">
        <f>WinSales!AI59+OSXSales!AI59+AndroidSales!AI59</f>
        <v>4158</v>
      </c>
      <c r="AJ59" s="11">
        <f>WinSales!AJ59+OSXSales!AJ59+AndroidSales!AJ59</f>
        <v>4752</v>
      </c>
      <c r="AK59" s="11">
        <f>WinSales!AK59+OSXSales!AK59+AndroidSales!AK59</f>
        <v>5940</v>
      </c>
      <c r="AL59" s="11">
        <f>WinSales!AL59+OSXSales!AL59+AndroidSales!AL59</f>
        <v>7920</v>
      </c>
      <c r="AM59" s="11">
        <f>WinSales!AM59+OSXSales!AM59+AndroidSales!AM59</f>
        <v>9900</v>
      </c>
      <c r="AN59" s="11">
        <f>WinSales!AN59+OSXSales!AN59+AndroidSales!AN59</f>
        <v>7937.82</v>
      </c>
      <c r="AO59" s="11">
        <f>WinSales!AO59+OSXSales!AO59+AndroidSales!AO59</f>
        <v>8009.1</v>
      </c>
      <c r="AP59" s="11">
        <f>WinSales!AP59+OSXSales!AP59+AndroidSales!AP59</f>
        <v>8044.74</v>
      </c>
      <c r="AQ59" s="11">
        <f>WinSales!AQ59+OSXSales!AQ59+AndroidSales!AQ59</f>
        <v>8151.66</v>
      </c>
      <c r="AR59" s="11">
        <f>WinSales!AR59+OSXSales!AR59+AndroidSales!AR59</f>
        <v>8169.48</v>
      </c>
      <c r="AS59" s="11">
        <f>WinSales!AS59+OSXSales!AS59+AndroidSales!AS59</f>
        <v>10593</v>
      </c>
      <c r="AT59" s="11">
        <f>WinSales!AT59+OSXSales!AT59+AndroidSales!AT59</f>
        <v>3599.6400000000003</v>
      </c>
      <c r="AU59" s="11">
        <f>WinSales!AU59+OSXSales!AU59+AndroidSales!AU59</f>
        <v>3742.2</v>
      </c>
      <c r="AV59" s="11">
        <f>WinSales!AV59+OSXSales!AV59+AndroidSales!AV59</f>
        <v>4276.8</v>
      </c>
      <c r="AW59" s="11">
        <f>WinSales!AW59+OSXSales!AW59+AndroidSales!AW59</f>
        <v>5346</v>
      </c>
      <c r="AX59" s="11">
        <f>WinSales!AX59+OSXSales!AX59+AndroidSales!AX59</f>
        <v>7128</v>
      </c>
      <c r="AY59" s="11">
        <f>WinSales!AY59+OSXSales!AY59+AndroidSales!AY59</f>
        <v>8910</v>
      </c>
      <c r="AZ59" s="11">
        <f>WinSales!AZ59+OSXSales!AZ59+AndroidSales!AZ59</f>
        <v>7144.0380000000005</v>
      </c>
      <c r="BA59" s="11">
        <f>WinSales!BA59+OSXSales!BA59+AndroidSales!BA59</f>
        <v>7208.1900000000005</v>
      </c>
      <c r="BB59" s="11">
        <f>WinSales!BB59+OSXSales!BB59+AndroidSales!BB59</f>
        <v>7240.2659999999996</v>
      </c>
      <c r="BC59" s="11">
        <f>WinSales!BC59+OSXSales!BC59+AndroidSales!BC59</f>
        <v>7336.4939999999997</v>
      </c>
      <c r="BD59" s="11">
        <f>WinSales!BD59+OSXSales!BD59+AndroidSales!BD59</f>
        <v>7352.5320000000002</v>
      </c>
    </row>
    <row r="60" spans="1:68" x14ac:dyDescent="0.25">
      <c r="B60" s="63" t="s">
        <v>153</v>
      </c>
      <c r="C60" s="64">
        <f t="shared" si="6"/>
        <v>0.01</v>
      </c>
      <c r="D60" s="11">
        <f>WinSales!D60+OSXSales!D60+AndroidSales!D60</f>
        <v>0</v>
      </c>
      <c r="E60" s="11">
        <f>WinSales!E60+OSXSales!E60+AndroidSales!E60</f>
        <v>0</v>
      </c>
      <c r="F60" s="11">
        <f>WinSales!F60+OSXSales!F60+AndroidSales!F60</f>
        <v>0</v>
      </c>
      <c r="G60" s="11">
        <f>WinSales!G60+OSXSales!G60+AndroidSales!G60</f>
        <v>0</v>
      </c>
      <c r="H60" s="11">
        <f>WinSales!H60+OSXSales!H60+AndroidSales!H60</f>
        <v>0</v>
      </c>
      <c r="I60" s="11">
        <f>WinSales!I60+OSXSales!I60+AndroidSales!I60</f>
        <v>0</v>
      </c>
      <c r="J60" s="11">
        <f>WinSales!J60+OSXSales!J60+AndroidSales!J60</f>
        <v>0</v>
      </c>
      <c r="K60" s="11">
        <f>WinSales!K60+OSXSales!K60+AndroidSales!K60</f>
        <v>0</v>
      </c>
      <c r="L60" s="11">
        <f>WinSales!L60+OSXSales!L60+AndroidSales!L60</f>
        <v>0</v>
      </c>
      <c r="M60" s="11">
        <f>WinSales!M60+OSXSales!M60+AndroidSales!M60</f>
        <v>0</v>
      </c>
      <c r="N60" s="11">
        <f>WinSales!N60+OSXSales!N60+AndroidSales!N60</f>
        <v>0</v>
      </c>
      <c r="O60" s="11">
        <f>WinSales!O60+OSXSales!O60+AndroidSales!O60</f>
        <v>0</v>
      </c>
      <c r="P60" s="11">
        <f>WinSales!P60+OSXSales!P60+AndroidSales!P60</f>
        <v>4.3999999999999986</v>
      </c>
      <c r="Q60" s="11">
        <f>WinSales!Q60+OSXSales!Q60+AndroidSales!Q60</f>
        <v>22</v>
      </c>
      <c r="R60" s="11">
        <f>WinSales!R60+OSXSales!R60+AndroidSales!R60</f>
        <v>30.800000000000011</v>
      </c>
      <c r="S60" s="11">
        <f>WinSales!S60+OSXSales!S60+AndroidSales!S60</f>
        <v>57.200000000000045</v>
      </c>
      <c r="T60" s="11">
        <f>WinSales!T60+OSXSales!T60+AndroidSales!T60</f>
        <v>61.600000000000023</v>
      </c>
      <c r="U60" s="11">
        <f>WinSales!U60+OSXSales!U60+AndroidSales!U60</f>
        <v>660</v>
      </c>
      <c r="V60" s="11">
        <f>WinSales!V60+OSXSales!V60+AndroidSales!V60</f>
        <v>888.8</v>
      </c>
      <c r="W60" s="11">
        <f>WinSales!W60+OSXSales!W60+AndroidSales!W60</f>
        <v>924</v>
      </c>
      <c r="X60" s="11">
        <f>WinSales!X60+OSXSales!X60+AndroidSales!X60</f>
        <v>1056</v>
      </c>
      <c r="Y60" s="11">
        <f>WinSales!Y60+OSXSales!Y60+AndroidSales!Y60</f>
        <v>1320</v>
      </c>
      <c r="Z60" s="11">
        <f>WinSales!Z60+OSXSales!Z60+AndroidSales!Z60</f>
        <v>1760</v>
      </c>
      <c r="AA60" s="11">
        <f>WinSales!AA60+OSXSales!AA60+AndroidSales!AA60</f>
        <v>2200</v>
      </c>
      <c r="AB60" s="11">
        <f>WinSales!AB60+OSXSales!AB60+AndroidSales!AB60</f>
        <v>-15836.040000000005</v>
      </c>
      <c r="AC60" s="11">
        <f>WinSales!AC60+OSXSales!AC60+AndroidSales!AC60</f>
        <v>-15820.200000000004</v>
      </c>
      <c r="AD60" s="11">
        <f>WinSales!AD60+OSXSales!AD60+AndroidSales!AD60</f>
        <v>-15812.280000000002</v>
      </c>
      <c r="AE60" s="11">
        <f>WinSales!AE60+OSXSales!AE60+AndroidSales!AE60</f>
        <v>-15788.520000000004</v>
      </c>
      <c r="AF60" s="11">
        <f>WinSales!AF60+OSXSales!AF60+AndroidSales!AF60</f>
        <v>-15784.560000000005</v>
      </c>
      <c r="AG60" s="11">
        <f>WinSales!AG60+OSXSales!AG60+AndroidSales!AG60</f>
        <v>-15246.000000000004</v>
      </c>
      <c r="AH60" s="11">
        <f>WinSales!AH60+OSXSales!AH60+AndroidSales!AH60</f>
        <v>799.92000000000007</v>
      </c>
      <c r="AI60" s="11">
        <f>WinSales!AI60+OSXSales!AI60+AndroidSales!AI60</f>
        <v>831.59999999999991</v>
      </c>
      <c r="AJ60" s="11">
        <f>WinSales!AJ60+OSXSales!AJ60+AndroidSales!AJ60</f>
        <v>950.39999999999986</v>
      </c>
      <c r="AK60" s="11">
        <f>WinSales!AK60+OSXSales!AK60+AndroidSales!AK60</f>
        <v>1188</v>
      </c>
      <c r="AL60" s="11">
        <f>WinSales!AL60+OSXSales!AL60+AndroidSales!AL60</f>
        <v>1584</v>
      </c>
      <c r="AM60" s="11">
        <f>WinSales!AM60+OSXSales!AM60+AndroidSales!AM60</f>
        <v>1980</v>
      </c>
      <c r="AN60" s="11">
        <f>WinSales!AN60+OSXSales!AN60+AndroidSales!AN60</f>
        <v>1587.5639999999999</v>
      </c>
      <c r="AO60" s="11">
        <f>WinSales!AO60+OSXSales!AO60+AndroidSales!AO60</f>
        <v>1601.82</v>
      </c>
      <c r="AP60" s="11">
        <f>WinSales!AP60+OSXSales!AP60+AndroidSales!AP60</f>
        <v>1608.9479999999999</v>
      </c>
      <c r="AQ60" s="11">
        <f>WinSales!AQ60+OSXSales!AQ60+AndroidSales!AQ60</f>
        <v>1630.3319999999999</v>
      </c>
      <c r="AR60" s="11">
        <f>WinSales!AR60+OSXSales!AR60+AndroidSales!AR60</f>
        <v>1633.896</v>
      </c>
      <c r="AS60" s="11">
        <f>WinSales!AS60+OSXSales!AS60+AndroidSales!AS60</f>
        <v>2118.5999999999995</v>
      </c>
      <c r="AT60" s="11">
        <f>WinSales!AT60+OSXSales!AT60+AndroidSales!AT60</f>
        <v>719.92800000000011</v>
      </c>
      <c r="AU60" s="11">
        <f>WinSales!AU60+OSXSales!AU60+AndroidSales!AU60</f>
        <v>748.44</v>
      </c>
      <c r="AV60" s="11">
        <f>WinSales!AV60+OSXSales!AV60+AndroidSales!AV60</f>
        <v>855.36000000000013</v>
      </c>
      <c r="AW60" s="11">
        <f>WinSales!AW60+OSXSales!AW60+AndroidSales!AW60</f>
        <v>1069.2000000000003</v>
      </c>
      <c r="AX60" s="11">
        <f>WinSales!AX60+OSXSales!AX60+AndroidSales!AX60</f>
        <v>1425.6000000000004</v>
      </c>
      <c r="AY60" s="11">
        <f>WinSales!AY60+OSXSales!AY60+AndroidSales!AY60</f>
        <v>1781.9999999999991</v>
      </c>
      <c r="AZ60" s="11">
        <f>WinSales!AZ60+OSXSales!AZ60+AndroidSales!AZ60</f>
        <v>1428.8076000000003</v>
      </c>
      <c r="BA60" s="11">
        <f>WinSales!BA60+OSXSales!BA60+AndroidSales!BA60</f>
        <v>1441.6380000000004</v>
      </c>
      <c r="BB60" s="11">
        <f>WinSales!BB60+OSXSales!BB60+AndroidSales!BB60</f>
        <v>1448.0532000000003</v>
      </c>
      <c r="BC60" s="11">
        <f>WinSales!BC60+OSXSales!BC60+AndroidSales!BC60</f>
        <v>1467.2988000000005</v>
      </c>
      <c r="BD60" s="11">
        <f>WinSales!BD60+OSXSales!BD60+AndroidSales!BD60</f>
        <v>1470.5064000000004</v>
      </c>
    </row>
    <row r="61" spans="1:6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68" x14ac:dyDescent="0.25">
      <c r="A62" s="14" t="s">
        <v>178</v>
      </c>
      <c r="D62" s="11">
        <f>WinSales!D62+OSXSales!D62+AndroidSales!D62</f>
        <v>0</v>
      </c>
      <c r="E62" s="11">
        <f>WinSales!E62+OSXSales!E62+AndroidSales!E62</f>
        <v>0</v>
      </c>
      <c r="F62" s="11">
        <f>WinSales!F62+OSXSales!F62+AndroidSales!F62</f>
        <v>0</v>
      </c>
      <c r="G62" s="11">
        <f>WinSales!G62+OSXSales!G62+AndroidSales!G62</f>
        <v>0</v>
      </c>
      <c r="H62" s="11">
        <f>WinSales!H62+OSXSales!H62+AndroidSales!H62</f>
        <v>0</v>
      </c>
      <c r="I62" s="11">
        <f>WinSales!I62+OSXSales!I62+AndroidSales!I62</f>
        <v>0</v>
      </c>
      <c r="J62" s="11">
        <f>WinSales!J62+OSXSales!J62+AndroidSales!J62</f>
        <v>0</v>
      </c>
      <c r="K62" s="11">
        <f>WinSales!K62+OSXSales!K62+AndroidSales!K62</f>
        <v>0</v>
      </c>
      <c r="L62" s="11">
        <f>WinSales!L62+OSXSales!L62+AndroidSales!L62</f>
        <v>0</v>
      </c>
      <c r="M62" s="11">
        <f>WinSales!M62+OSXSales!M62+AndroidSales!M62</f>
        <v>0</v>
      </c>
      <c r="N62" s="11">
        <f>WinSales!N62+OSXSales!N62+AndroidSales!N62</f>
        <v>0</v>
      </c>
      <c r="O62" s="11">
        <f>WinSales!O62+OSXSales!O62+AndroidSales!O62</f>
        <v>0</v>
      </c>
      <c r="P62" s="11">
        <f>WinSales!P62+OSXSales!P62+AndroidSales!P62</f>
        <v>0</v>
      </c>
      <c r="Q62" s="11">
        <f>WinSales!Q62+OSXSales!Q62+AndroidSales!Q62</f>
        <v>0</v>
      </c>
      <c r="R62" s="11">
        <f>WinSales!R62+OSXSales!R62+AndroidSales!R62</f>
        <v>0</v>
      </c>
      <c r="S62" s="11">
        <f>WinSales!S62+OSXSales!S62+AndroidSales!S62</f>
        <v>0</v>
      </c>
      <c r="T62" s="11">
        <f>WinSales!T62+OSXSales!T62+AndroidSales!T62</f>
        <v>0</v>
      </c>
      <c r="U62" s="11">
        <f>WinSales!U62+OSXSales!U62+AndroidSales!U62</f>
        <v>0</v>
      </c>
      <c r="V62" s="11">
        <f>WinSales!V62+OSXSales!V62+AndroidSales!V62</f>
        <v>0</v>
      </c>
      <c r="W62" s="11">
        <f>WinSales!W62+OSXSales!W62+AndroidSales!W62</f>
        <v>0</v>
      </c>
      <c r="X62" s="11">
        <f>WinSales!X62+OSXSales!X62+AndroidSales!X62</f>
        <v>0</v>
      </c>
      <c r="Y62" s="11">
        <f>WinSales!Y62+OSXSales!Y62+AndroidSales!Y62</f>
        <v>0</v>
      </c>
      <c r="Z62" s="11">
        <f>WinSales!Z62+OSXSales!Z62+AndroidSales!Z62</f>
        <v>0</v>
      </c>
      <c r="AA62" s="11">
        <f>WinSales!AA62+OSXSales!AA62+AndroidSales!AA62</f>
        <v>0</v>
      </c>
      <c r="AB62" s="11">
        <f>WinSales!AB62+OSXSales!AB62+AndroidSales!AB62</f>
        <v>1848000</v>
      </c>
      <c r="AC62" s="11">
        <f>WinSales!AC62+OSXSales!AC62+AndroidSales!AC62</f>
        <v>1848000</v>
      </c>
      <c r="AD62" s="11">
        <f>WinSales!AD62+OSXSales!AD62+AndroidSales!AD62</f>
        <v>1848000</v>
      </c>
      <c r="AE62" s="11">
        <f>WinSales!AE62+OSXSales!AE62+AndroidSales!AE62</f>
        <v>1848000</v>
      </c>
      <c r="AF62" s="11">
        <f>WinSales!AF62+OSXSales!AF62+AndroidSales!AF62</f>
        <v>1848000</v>
      </c>
      <c r="AG62" s="11">
        <f>WinSales!AG62+OSXSales!AG62+AndroidSales!AG62</f>
        <v>1848000</v>
      </c>
      <c r="AH62" s="11">
        <f>WinSales!AH62+OSXSales!AH62+AndroidSales!AH62</f>
        <v>264000</v>
      </c>
      <c r="AI62" s="11">
        <f>WinSales!AI62+OSXSales!AI62+AndroidSales!AI62</f>
        <v>264000</v>
      </c>
      <c r="AJ62" s="11">
        <f>WinSales!AJ62+OSXSales!AJ62+AndroidSales!AJ62</f>
        <v>264000</v>
      </c>
      <c r="AK62" s="11">
        <f>WinSales!AK62+OSXSales!AK62+AndroidSales!AK62</f>
        <v>264000</v>
      </c>
      <c r="AL62" s="11">
        <f>WinSales!AL62+OSXSales!AL62+AndroidSales!AL62</f>
        <v>264000</v>
      </c>
      <c r="AM62" s="11">
        <f>WinSales!AM62+OSXSales!AM62+AndroidSales!AM62</f>
        <v>264000</v>
      </c>
      <c r="AN62" s="11">
        <f>WinSales!AN62+OSXSales!AN62+AndroidSales!AN62</f>
        <v>-1504800</v>
      </c>
      <c r="AO62" s="11">
        <f>WinSales!AO62+OSXSales!AO62+AndroidSales!AO62</f>
        <v>-1504800</v>
      </c>
      <c r="AP62" s="11">
        <f>WinSales!AP62+OSXSales!AP62+AndroidSales!AP62</f>
        <v>-1504800</v>
      </c>
      <c r="AQ62" s="11">
        <f>WinSales!AQ62+OSXSales!AQ62+AndroidSales!AQ62</f>
        <v>-1504800</v>
      </c>
      <c r="AR62" s="11">
        <f>WinSales!AR62+OSXSales!AR62+AndroidSales!AR62</f>
        <v>-1504800</v>
      </c>
      <c r="AS62" s="11">
        <f>WinSales!AS62+OSXSales!AS62+AndroidSales!AS62</f>
        <v>-1504800</v>
      </c>
      <c r="AT62" s="11">
        <f>WinSales!AT62+OSXSales!AT62+AndroidSales!AT62</f>
        <v>237600</v>
      </c>
      <c r="AU62" s="11">
        <f>WinSales!AU62+OSXSales!AU62+AndroidSales!AU62</f>
        <v>237600</v>
      </c>
      <c r="AV62" s="11">
        <f>WinSales!AV62+OSXSales!AV62+AndroidSales!AV62</f>
        <v>237600</v>
      </c>
      <c r="AW62" s="11">
        <f>WinSales!AW62+OSXSales!AW62+AndroidSales!AW62</f>
        <v>237600</v>
      </c>
      <c r="AX62" s="11">
        <f>WinSales!AX62+OSXSales!AX62+AndroidSales!AX62</f>
        <v>237600</v>
      </c>
      <c r="AY62" s="11">
        <f>WinSales!AY62+OSXSales!AY62+AndroidSales!AY62</f>
        <v>237600</v>
      </c>
      <c r="AZ62" s="11">
        <f>WinSales!AZ62+OSXSales!AZ62+AndroidSales!AZ62</f>
        <v>229680</v>
      </c>
      <c r="BA62" s="11">
        <f>WinSales!BA62+OSXSales!BA62+AndroidSales!BA62</f>
        <v>229680</v>
      </c>
      <c r="BB62" s="11">
        <f>WinSales!BB62+OSXSales!BB62+AndroidSales!BB62</f>
        <v>229680</v>
      </c>
      <c r="BC62" s="11">
        <f>WinSales!BC62+OSXSales!BC62+AndroidSales!BC62</f>
        <v>229680</v>
      </c>
      <c r="BD62" s="11">
        <f>WinSales!BD62+OSXSales!BD62+AndroidSales!BD62</f>
        <v>229680</v>
      </c>
    </row>
    <row r="63" spans="1:68" x14ac:dyDescent="0.25">
      <c r="B63" s="63" t="s">
        <v>150</v>
      </c>
      <c r="C63" s="64">
        <f>C13</f>
        <v>0</v>
      </c>
      <c r="D63" s="11">
        <f>WinSales!D63+OSXSales!D63+AndroidSales!D63</f>
        <v>0</v>
      </c>
      <c r="E63" s="11">
        <f>WinSales!E63+OSXSales!E63+AndroidSales!E63</f>
        <v>0</v>
      </c>
      <c r="F63" s="11">
        <f>WinSales!F63+OSXSales!F63+AndroidSales!F63</f>
        <v>0</v>
      </c>
      <c r="G63" s="11">
        <f>WinSales!G63+OSXSales!G63+AndroidSales!G63</f>
        <v>0</v>
      </c>
      <c r="H63" s="11">
        <f>WinSales!H63+OSXSales!H63+AndroidSales!H63</f>
        <v>0</v>
      </c>
      <c r="I63" s="11">
        <f>WinSales!I63+OSXSales!I63+AndroidSales!I63</f>
        <v>0</v>
      </c>
      <c r="J63" s="11">
        <f>WinSales!J63+OSXSales!J63+AndroidSales!J63</f>
        <v>0</v>
      </c>
      <c r="K63" s="11">
        <f>WinSales!K63+OSXSales!K63+AndroidSales!K63</f>
        <v>0</v>
      </c>
      <c r="L63" s="11">
        <f>WinSales!L63+OSXSales!L63+AndroidSales!L63</f>
        <v>0</v>
      </c>
      <c r="M63" s="11">
        <f>WinSales!M63+OSXSales!M63+AndroidSales!M63</f>
        <v>0</v>
      </c>
      <c r="N63" s="11">
        <f>WinSales!N63+OSXSales!N63+AndroidSales!N63</f>
        <v>0</v>
      </c>
      <c r="O63" s="11">
        <f>WinSales!O63+OSXSales!O63+AndroidSales!O63</f>
        <v>0</v>
      </c>
      <c r="P63" s="11">
        <f>WinSales!P63+OSXSales!P63+AndroidSales!P63</f>
        <v>0</v>
      </c>
      <c r="Q63" s="11">
        <f>WinSales!Q63+OSXSales!Q63+AndroidSales!Q63</f>
        <v>0</v>
      </c>
      <c r="R63" s="11">
        <f>WinSales!R63+OSXSales!R63+AndroidSales!R63</f>
        <v>0</v>
      </c>
      <c r="S63" s="11">
        <f>WinSales!S63+OSXSales!S63+AndroidSales!S63</f>
        <v>0</v>
      </c>
      <c r="T63" s="11">
        <f>WinSales!T63+OSXSales!T63+AndroidSales!T63</f>
        <v>0</v>
      </c>
      <c r="U63" s="11">
        <f>WinSales!U63+OSXSales!U63+AndroidSales!U63</f>
        <v>0</v>
      </c>
      <c r="V63" s="11">
        <f>WinSales!V63+OSXSales!V63+AndroidSales!V63</f>
        <v>0</v>
      </c>
      <c r="W63" s="11">
        <f>WinSales!W63+OSXSales!W63+AndroidSales!W63</f>
        <v>0</v>
      </c>
      <c r="X63" s="11">
        <f>WinSales!X63+OSXSales!X63+AndroidSales!X63</f>
        <v>0</v>
      </c>
      <c r="Y63" s="11">
        <f>WinSales!Y63+OSXSales!Y63+AndroidSales!Y63</f>
        <v>0</v>
      </c>
      <c r="Z63" s="11">
        <f>WinSales!Z63+OSXSales!Z63+AndroidSales!Z63</f>
        <v>0</v>
      </c>
      <c r="AA63" s="11">
        <f>WinSales!AA63+OSXSales!AA63+AndroidSales!AA63</f>
        <v>0</v>
      </c>
      <c r="AB63" s="11">
        <f>WinSales!AB63+OSXSales!AB63+AndroidSales!AB63</f>
        <v>1275120</v>
      </c>
      <c r="AC63" s="11">
        <f>WinSales!AC63+OSXSales!AC63+AndroidSales!AC63</f>
        <v>1275120</v>
      </c>
      <c r="AD63" s="11">
        <f>WinSales!AD63+OSXSales!AD63+AndroidSales!AD63</f>
        <v>1275120</v>
      </c>
      <c r="AE63" s="11">
        <f>WinSales!AE63+OSXSales!AE63+AndroidSales!AE63</f>
        <v>1275120</v>
      </c>
      <c r="AF63" s="11">
        <f>WinSales!AF63+OSXSales!AF63+AndroidSales!AF63</f>
        <v>1275120</v>
      </c>
      <c r="AG63" s="11">
        <f>WinSales!AG63+OSXSales!AG63+AndroidSales!AG63</f>
        <v>1275120</v>
      </c>
      <c r="AH63" s="11">
        <f>WinSales!AH63+OSXSales!AH63+AndroidSales!AH63</f>
        <v>182160</v>
      </c>
      <c r="AI63" s="11">
        <f>WinSales!AI63+OSXSales!AI63+AndroidSales!AI63</f>
        <v>182160</v>
      </c>
      <c r="AJ63" s="11">
        <f>WinSales!AJ63+OSXSales!AJ63+AndroidSales!AJ63</f>
        <v>182160</v>
      </c>
      <c r="AK63" s="11">
        <f>WinSales!AK63+OSXSales!AK63+AndroidSales!AK63</f>
        <v>182160</v>
      </c>
      <c r="AL63" s="11">
        <f>WinSales!AL63+OSXSales!AL63+AndroidSales!AL63</f>
        <v>182160</v>
      </c>
      <c r="AM63" s="11">
        <f>WinSales!AM63+OSXSales!AM63+AndroidSales!AM63</f>
        <v>182160</v>
      </c>
      <c r="AN63" s="11">
        <f>WinSales!AN63+OSXSales!AN63+AndroidSales!AN63</f>
        <v>-1038312</v>
      </c>
      <c r="AO63" s="11">
        <f>WinSales!AO63+OSXSales!AO63+AndroidSales!AO63</f>
        <v>-1038312</v>
      </c>
      <c r="AP63" s="11">
        <f>WinSales!AP63+OSXSales!AP63+AndroidSales!AP63</f>
        <v>-1038312</v>
      </c>
      <c r="AQ63" s="11">
        <f>WinSales!AQ63+OSXSales!AQ63+AndroidSales!AQ63</f>
        <v>-1038312</v>
      </c>
      <c r="AR63" s="11">
        <f>WinSales!AR63+OSXSales!AR63+AndroidSales!AR63</f>
        <v>-1038312</v>
      </c>
      <c r="AS63" s="11">
        <f>WinSales!AS63+OSXSales!AS63+AndroidSales!AS63</f>
        <v>-1038312</v>
      </c>
      <c r="AT63" s="11">
        <f>WinSales!AT63+OSXSales!AT63+AndroidSales!AT63</f>
        <v>163944</v>
      </c>
      <c r="AU63" s="11">
        <f>WinSales!AU63+OSXSales!AU63+AndroidSales!AU63</f>
        <v>163944</v>
      </c>
      <c r="AV63" s="11">
        <f>WinSales!AV63+OSXSales!AV63+AndroidSales!AV63</f>
        <v>163944</v>
      </c>
      <c r="AW63" s="11">
        <f>WinSales!AW63+OSXSales!AW63+AndroidSales!AW63</f>
        <v>163944</v>
      </c>
      <c r="AX63" s="11">
        <f>WinSales!AX63+OSXSales!AX63+AndroidSales!AX63</f>
        <v>163944</v>
      </c>
      <c r="AY63" s="11">
        <f>WinSales!AY63+OSXSales!AY63+AndroidSales!AY63</f>
        <v>163944</v>
      </c>
      <c r="AZ63" s="11">
        <f>WinSales!AZ63+OSXSales!AZ63+AndroidSales!AZ63</f>
        <v>158479.20000000001</v>
      </c>
      <c r="BA63" s="11">
        <f>WinSales!BA63+OSXSales!BA63+AndroidSales!BA63</f>
        <v>158479.20000000001</v>
      </c>
      <c r="BB63" s="11">
        <f>WinSales!BB63+OSXSales!BB63+AndroidSales!BB63</f>
        <v>158479.20000000001</v>
      </c>
      <c r="BC63" s="11">
        <f>WinSales!BC63+OSXSales!BC63+AndroidSales!BC63</f>
        <v>158479.20000000001</v>
      </c>
      <c r="BD63" s="11">
        <f>WinSales!BD63+OSXSales!BD63+AndroidSales!BD63</f>
        <v>158479.20000000001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x14ac:dyDescent="0.25">
      <c r="B64" s="63" t="s">
        <v>151</v>
      </c>
      <c r="C64" s="64">
        <f t="shared" ref="C64:C66" si="7">C14</f>
        <v>0</v>
      </c>
      <c r="D64" s="11">
        <f>WinSales!D64+OSXSales!D64+AndroidSales!D64</f>
        <v>0</v>
      </c>
      <c r="E64" s="11">
        <f>WinSales!E64+OSXSales!E64+AndroidSales!E64</f>
        <v>0</v>
      </c>
      <c r="F64" s="11">
        <f>WinSales!F64+OSXSales!F64+AndroidSales!F64</f>
        <v>0</v>
      </c>
      <c r="G64" s="11">
        <f>WinSales!G64+OSXSales!G64+AndroidSales!G64</f>
        <v>0</v>
      </c>
      <c r="H64" s="11">
        <f>WinSales!H64+OSXSales!H64+AndroidSales!H64</f>
        <v>0</v>
      </c>
      <c r="I64" s="11">
        <f>WinSales!I64+OSXSales!I64+AndroidSales!I64</f>
        <v>0</v>
      </c>
      <c r="J64" s="11">
        <f>WinSales!J64+OSXSales!J64+AndroidSales!J64</f>
        <v>0</v>
      </c>
      <c r="K64" s="11">
        <f>WinSales!K64+OSXSales!K64+AndroidSales!K64</f>
        <v>0</v>
      </c>
      <c r="L64" s="11">
        <f>WinSales!L64+OSXSales!L64+AndroidSales!L64</f>
        <v>0</v>
      </c>
      <c r="M64" s="11">
        <f>WinSales!M64+OSXSales!M64+AndroidSales!M64</f>
        <v>0</v>
      </c>
      <c r="N64" s="11">
        <f>WinSales!N64+OSXSales!N64+AndroidSales!N64</f>
        <v>0</v>
      </c>
      <c r="O64" s="11">
        <f>WinSales!O64+OSXSales!O64+AndroidSales!O64</f>
        <v>0</v>
      </c>
      <c r="P64" s="11">
        <f>WinSales!P64+OSXSales!P64+AndroidSales!P64</f>
        <v>0</v>
      </c>
      <c r="Q64" s="11">
        <f>WinSales!Q64+OSXSales!Q64+AndroidSales!Q64</f>
        <v>0</v>
      </c>
      <c r="R64" s="11">
        <f>WinSales!R64+OSXSales!R64+AndroidSales!R64</f>
        <v>0</v>
      </c>
      <c r="S64" s="11">
        <f>WinSales!S64+OSXSales!S64+AndroidSales!S64</f>
        <v>0</v>
      </c>
      <c r="T64" s="11">
        <f>WinSales!T64+OSXSales!T64+AndroidSales!T64</f>
        <v>0</v>
      </c>
      <c r="U64" s="11">
        <f>WinSales!U64+OSXSales!U64+AndroidSales!U64</f>
        <v>0</v>
      </c>
      <c r="V64" s="11">
        <f>WinSales!V64+OSXSales!V64+AndroidSales!V64</f>
        <v>0</v>
      </c>
      <c r="W64" s="11">
        <f>WinSales!W64+OSXSales!W64+AndroidSales!W64</f>
        <v>0</v>
      </c>
      <c r="X64" s="11">
        <f>WinSales!X64+OSXSales!X64+AndroidSales!X64</f>
        <v>0</v>
      </c>
      <c r="Y64" s="11">
        <f>WinSales!Y64+OSXSales!Y64+AndroidSales!Y64</f>
        <v>0</v>
      </c>
      <c r="Z64" s="11">
        <f>WinSales!Z64+OSXSales!Z64+AndroidSales!Z64</f>
        <v>0</v>
      </c>
      <c r="AA64" s="11">
        <f>WinSales!AA64+OSXSales!AA64+AndroidSales!AA64</f>
        <v>0</v>
      </c>
      <c r="AB64" s="11">
        <f>WinSales!AB64+OSXSales!AB64+AndroidSales!AB64</f>
        <v>462000.00000000006</v>
      </c>
      <c r="AC64" s="11">
        <f>WinSales!AC64+OSXSales!AC64+AndroidSales!AC64</f>
        <v>462000.00000000006</v>
      </c>
      <c r="AD64" s="11">
        <f>WinSales!AD64+OSXSales!AD64+AndroidSales!AD64</f>
        <v>462000.00000000006</v>
      </c>
      <c r="AE64" s="11">
        <f>WinSales!AE64+OSXSales!AE64+AndroidSales!AE64</f>
        <v>462000.00000000006</v>
      </c>
      <c r="AF64" s="11">
        <f>WinSales!AF64+OSXSales!AF64+AndroidSales!AF64</f>
        <v>462000.00000000006</v>
      </c>
      <c r="AG64" s="11">
        <f>WinSales!AG64+OSXSales!AG64+AndroidSales!AG64</f>
        <v>462000.00000000006</v>
      </c>
      <c r="AH64" s="11">
        <f>WinSales!AH64+OSXSales!AH64+AndroidSales!AH64</f>
        <v>66000</v>
      </c>
      <c r="AI64" s="11">
        <f>WinSales!AI64+OSXSales!AI64+AndroidSales!AI64</f>
        <v>66000</v>
      </c>
      <c r="AJ64" s="11">
        <f>WinSales!AJ64+OSXSales!AJ64+AndroidSales!AJ64</f>
        <v>66000</v>
      </c>
      <c r="AK64" s="11">
        <f>WinSales!AK64+OSXSales!AK64+AndroidSales!AK64</f>
        <v>66000</v>
      </c>
      <c r="AL64" s="11">
        <f>WinSales!AL64+OSXSales!AL64+AndroidSales!AL64</f>
        <v>66000</v>
      </c>
      <c r="AM64" s="11">
        <f>WinSales!AM64+OSXSales!AM64+AndroidSales!AM64</f>
        <v>66000</v>
      </c>
      <c r="AN64" s="11">
        <f>WinSales!AN64+OSXSales!AN64+AndroidSales!AN64</f>
        <v>-376200.00000000006</v>
      </c>
      <c r="AO64" s="11">
        <f>WinSales!AO64+OSXSales!AO64+AndroidSales!AO64</f>
        <v>-376200.00000000006</v>
      </c>
      <c r="AP64" s="11">
        <f>WinSales!AP64+OSXSales!AP64+AndroidSales!AP64</f>
        <v>-376200.00000000006</v>
      </c>
      <c r="AQ64" s="11">
        <f>WinSales!AQ64+OSXSales!AQ64+AndroidSales!AQ64</f>
        <v>-376200.00000000006</v>
      </c>
      <c r="AR64" s="11">
        <f>WinSales!AR64+OSXSales!AR64+AndroidSales!AR64</f>
        <v>-376200.00000000006</v>
      </c>
      <c r="AS64" s="11">
        <f>WinSales!AS64+OSXSales!AS64+AndroidSales!AS64</f>
        <v>-376200.00000000006</v>
      </c>
      <c r="AT64" s="11">
        <f>WinSales!AT64+OSXSales!AT64+AndroidSales!AT64</f>
        <v>59400</v>
      </c>
      <c r="AU64" s="11">
        <f>WinSales!AU64+OSXSales!AU64+AndroidSales!AU64</f>
        <v>59400</v>
      </c>
      <c r="AV64" s="11">
        <f>WinSales!AV64+OSXSales!AV64+AndroidSales!AV64</f>
        <v>59400</v>
      </c>
      <c r="AW64" s="11">
        <f>WinSales!AW64+OSXSales!AW64+AndroidSales!AW64</f>
        <v>59400</v>
      </c>
      <c r="AX64" s="11">
        <f>WinSales!AX64+OSXSales!AX64+AndroidSales!AX64</f>
        <v>59400</v>
      </c>
      <c r="AY64" s="11">
        <f>WinSales!AY64+OSXSales!AY64+AndroidSales!AY64</f>
        <v>59400</v>
      </c>
      <c r="AZ64" s="11">
        <f>WinSales!AZ64+OSXSales!AZ64+AndroidSales!AZ64</f>
        <v>57420</v>
      </c>
      <c r="BA64" s="11">
        <f>WinSales!BA64+OSXSales!BA64+AndroidSales!BA64</f>
        <v>57420</v>
      </c>
      <c r="BB64" s="11">
        <f>WinSales!BB64+OSXSales!BB64+AndroidSales!BB64</f>
        <v>57420</v>
      </c>
      <c r="BC64" s="11">
        <f>WinSales!BC64+OSXSales!BC64+AndroidSales!BC64</f>
        <v>57420</v>
      </c>
      <c r="BD64" s="11">
        <f>WinSales!BD64+OSXSales!BD64+AndroidSales!BD64</f>
        <v>57420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x14ac:dyDescent="0.25">
      <c r="B65" s="63" t="s">
        <v>152</v>
      </c>
      <c r="C65" s="64">
        <f t="shared" si="7"/>
        <v>0.69</v>
      </c>
      <c r="D65" s="11">
        <f>WinSales!D65+OSXSales!D65+AndroidSales!D65</f>
        <v>0</v>
      </c>
      <c r="E65" s="11">
        <f>WinSales!E65+OSXSales!E65+AndroidSales!E65</f>
        <v>0</v>
      </c>
      <c r="F65" s="11">
        <f>WinSales!F65+OSXSales!F65+AndroidSales!F65</f>
        <v>0</v>
      </c>
      <c r="G65" s="11">
        <f>WinSales!G65+OSXSales!G65+AndroidSales!G65</f>
        <v>0</v>
      </c>
      <c r="H65" s="11">
        <f>WinSales!H65+OSXSales!H65+AndroidSales!H65</f>
        <v>0</v>
      </c>
      <c r="I65" s="11">
        <f>WinSales!I65+OSXSales!I65+AndroidSales!I65</f>
        <v>0</v>
      </c>
      <c r="J65" s="11">
        <f>WinSales!J65+OSXSales!J65+AndroidSales!J65</f>
        <v>0</v>
      </c>
      <c r="K65" s="11">
        <f>WinSales!K65+OSXSales!K65+AndroidSales!K65</f>
        <v>0</v>
      </c>
      <c r="L65" s="11">
        <f>WinSales!L65+OSXSales!L65+AndroidSales!L65</f>
        <v>0</v>
      </c>
      <c r="M65" s="11">
        <f>WinSales!M65+OSXSales!M65+AndroidSales!M65</f>
        <v>0</v>
      </c>
      <c r="N65" s="11">
        <f>WinSales!N65+OSXSales!N65+AndroidSales!N65</f>
        <v>0</v>
      </c>
      <c r="O65" s="11">
        <f>WinSales!O65+OSXSales!O65+AndroidSales!O65</f>
        <v>0</v>
      </c>
      <c r="P65" s="11">
        <f>WinSales!P65+OSXSales!P65+AndroidSales!P65</f>
        <v>0</v>
      </c>
      <c r="Q65" s="11">
        <f>WinSales!Q65+OSXSales!Q65+AndroidSales!Q65</f>
        <v>0</v>
      </c>
      <c r="R65" s="11">
        <f>WinSales!R65+OSXSales!R65+AndroidSales!R65</f>
        <v>0</v>
      </c>
      <c r="S65" s="11">
        <f>WinSales!S65+OSXSales!S65+AndroidSales!S65</f>
        <v>0</v>
      </c>
      <c r="T65" s="11">
        <f>WinSales!T65+OSXSales!T65+AndroidSales!T65</f>
        <v>0</v>
      </c>
      <c r="U65" s="11">
        <f>WinSales!U65+OSXSales!U65+AndroidSales!U65</f>
        <v>0</v>
      </c>
      <c r="V65" s="11">
        <f>WinSales!V65+OSXSales!V65+AndroidSales!V65</f>
        <v>0</v>
      </c>
      <c r="W65" s="11">
        <f>WinSales!W65+OSXSales!W65+AndroidSales!W65</f>
        <v>0</v>
      </c>
      <c r="X65" s="11">
        <f>WinSales!X65+OSXSales!X65+AndroidSales!X65</f>
        <v>0</v>
      </c>
      <c r="Y65" s="11">
        <f>WinSales!Y65+OSXSales!Y65+AndroidSales!Y65</f>
        <v>0</v>
      </c>
      <c r="Z65" s="11">
        <f>WinSales!Z65+OSXSales!Z65+AndroidSales!Z65</f>
        <v>0</v>
      </c>
      <c r="AA65" s="11">
        <f>WinSales!AA65+OSXSales!AA65+AndroidSales!AA65</f>
        <v>0</v>
      </c>
      <c r="AB65" s="11">
        <f>WinSales!AB65+OSXSales!AB65+AndroidSales!AB65</f>
        <v>92400.000000000015</v>
      </c>
      <c r="AC65" s="11">
        <f>WinSales!AC65+OSXSales!AC65+AndroidSales!AC65</f>
        <v>92400.000000000015</v>
      </c>
      <c r="AD65" s="11">
        <f>WinSales!AD65+OSXSales!AD65+AndroidSales!AD65</f>
        <v>92400.000000000015</v>
      </c>
      <c r="AE65" s="11">
        <f>WinSales!AE65+OSXSales!AE65+AndroidSales!AE65</f>
        <v>92400.000000000015</v>
      </c>
      <c r="AF65" s="11">
        <f>WinSales!AF65+OSXSales!AF65+AndroidSales!AF65</f>
        <v>92400.000000000015</v>
      </c>
      <c r="AG65" s="11">
        <f>WinSales!AG65+OSXSales!AG65+AndroidSales!AG65</f>
        <v>92400.000000000015</v>
      </c>
      <c r="AH65" s="11">
        <f>WinSales!AH65+OSXSales!AH65+AndroidSales!AH65</f>
        <v>13200</v>
      </c>
      <c r="AI65" s="11">
        <f>WinSales!AI65+OSXSales!AI65+AndroidSales!AI65</f>
        <v>13200</v>
      </c>
      <c r="AJ65" s="11">
        <f>WinSales!AJ65+OSXSales!AJ65+AndroidSales!AJ65</f>
        <v>13200</v>
      </c>
      <c r="AK65" s="11">
        <f>WinSales!AK65+OSXSales!AK65+AndroidSales!AK65</f>
        <v>13200</v>
      </c>
      <c r="AL65" s="11">
        <f>WinSales!AL65+OSXSales!AL65+AndroidSales!AL65</f>
        <v>13200</v>
      </c>
      <c r="AM65" s="11">
        <f>WinSales!AM65+OSXSales!AM65+AndroidSales!AM65</f>
        <v>13200</v>
      </c>
      <c r="AN65" s="11">
        <f>WinSales!AN65+OSXSales!AN65+AndroidSales!AN65</f>
        <v>-75240.000000000015</v>
      </c>
      <c r="AO65" s="11">
        <f>WinSales!AO65+OSXSales!AO65+AndroidSales!AO65</f>
        <v>-75240.000000000015</v>
      </c>
      <c r="AP65" s="11">
        <f>WinSales!AP65+OSXSales!AP65+AndroidSales!AP65</f>
        <v>-75240.000000000015</v>
      </c>
      <c r="AQ65" s="11">
        <f>WinSales!AQ65+OSXSales!AQ65+AndroidSales!AQ65</f>
        <v>-75240.000000000015</v>
      </c>
      <c r="AR65" s="11">
        <f>WinSales!AR65+OSXSales!AR65+AndroidSales!AR65</f>
        <v>-75240.000000000015</v>
      </c>
      <c r="AS65" s="11">
        <f>WinSales!AS65+OSXSales!AS65+AndroidSales!AS65</f>
        <v>-75240.000000000015</v>
      </c>
      <c r="AT65" s="11">
        <f>WinSales!AT65+OSXSales!AT65+AndroidSales!AT65</f>
        <v>11880</v>
      </c>
      <c r="AU65" s="11">
        <f>WinSales!AU65+OSXSales!AU65+AndroidSales!AU65</f>
        <v>11880</v>
      </c>
      <c r="AV65" s="11">
        <f>WinSales!AV65+OSXSales!AV65+AndroidSales!AV65</f>
        <v>11880</v>
      </c>
      <c r="AW65" s="11">
        <f>WinSales!AW65+OSXSales!AW65+AndroidSales!AW65</f>
        <v>11880</v>
      </c>
      <c r="AX65" s="11">
        <f>WinSales!AX65+OSXSales!AX65+AndroidSales!AX65</f>
        <v>11880</v>
      </c>
      <c r="AY65" s="11">
        <f>WinSales!AY65+OSXSales!AY65+AndroidSales!AY65</f>
        <v>11880</v>
      </c>
      <c r="AZ65" s="11">
        <f>WinSales!AZ65+OSXSales!AZ65+AndroidSales!AZ65</f>
        <v>11484</v>
      </c>
      <c r="BA65" s="11">
        <f>WinSales!BA65+OSXSales!BA65+AndroidSales!BA65</f>
        <v>11484</v>
      </c>
      <c r="BB65" s="11">
        <f>WinSales!BB65+OSXSales!BB65+AndroidSales!BB65</f>
        <v>11484</v>
      </c>
      <c r="BC65" s="11">
        <f>WinSales!BC65+OSXSales!BC65+AndroidSales!BC65</f>
        <v>11484</v>
      </c>
      <c r="BD65" s="11">
        <f>WinSales!BD65+OSXSales!BD65+AndroidSales!BD65</f>
        <v>11484</v>
      </c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x14ac:dyDescent="0.25">
      <c r="B66" s="63" t="s">
        <v>153</v>
      </c>
      <c r="C66" s="64">
        <f t="shared" si="7"/>
        <v>0.25</v>
      </c>
      <c r="D66" s="11">
        <f>WinSales!D66+OSXSales!D66+AndroidSales!D66</f>
        <v>0</v>
      </c>
      <c r="E66" s="11">
        <f>WinSales!E66+OSXSales!E66+AndroidSales!E66</f>
        <v>0</v>
      </c>
      <c r="F66" s="11">
        <f>WinSales!F66+OSXSales!F66+AndroidSales!F66</f>
        <v>0</v>
      </c>
      <c r="G66" s="11">
        <f>WinSales!G66+OSXSales!G66+AndroidSales!G66</f>
        <v>0</v>
      </c>
      <c r="H66" s="11">
        <f>WinSales!H66+OSXSales!H66+AndroidSales!H66</f>
        <v>0</v>
      </c>
      <c r="I66" s="11">
        <f>WinSales!I66+OSXSales!I66+AndroidSales!I66</f>
        <v>0</v>
      </c>
      <c r="J66" s="11">
        <f>WinSales!J66+OSXSales!J66+AndroidSales!J66</f>
        <v>0</v>
      </c>
      <c r="K66" s="11">
        <f>WinSales!K66+OSXSales!K66+AndroidSales!K66</f>
        <v>0</v>
      </c>
      <c r="L66" s="11">
        <f>WinSales!L66+OSXSales!L66+AndroidSales!L66</f>
        <v>0</v>
      </c>
      <c r="M66" s="11">
        <f>WinSales!M66+OSXSales!M66+AndroidSales!M66</f>
        <v>0</v>
      </c>
      <c r="N66" s="11">
        <f>WinSales!N66+OSXSales!N66+AndroidSales!N66</f>
        <v>0</v>
      </c>
      <c r="O66" s="11">
        <f>WinSales!O66+OSXSales!O66+AndroidSales!O66</f>
        <v>0</v>
      </c>
      <c r="P66" s="11">
        <f>WinSales!P66+OSXSales!P66+AndroidSales!P66</f>
        <v>0</v>
      </c>
      <c r="Q66" s="11">
        <f>WinSales!Q66+OSXSales!Q66+AndroidSales!Q66</f>
        <v>0</v>
      </c>
      <c r="R66" s="11">
        <f>WinSales!R66+OSXSales!R66+AndroidSales!R66</f>
        <v>0</v>
      </c>
      <c r="S66" s="11">
        <f>WinSales!S66+OSXSales!S66+AndroidSales!S66</f>
        <v>0</v>
      </c>
      <c r="T66" s="11">
        <f>WinSales!T66+OSXSales!T66+AndroidSales!T66</f>
        <v>0</v>
      </c>
      <c r="U66" s="11">
        <f>WinSales!U66+OSXSales!U66+AndroidSales!U66</f>
        <v>0</v>
      </c>
      <c r="V66" s="11">
        <f>WinSales!V66+OSXSales!V66+AndroidSales!V66</f>
        <v>0</v>
      </c>
      <c r="W66" s="11">
        <f>WinSales!W66+OSXSales!W66+AndroidSales!W66</f>
        <v>0</v>
      </c>
      <c r="X66" s="11">
        <f>WinSales!X66+OSXSales!X66+AndroidSales!X66</f>
        <v>0</v>
      </c>
      <c r="Y66" s="11">
        <f>WinSales!Y66+OSXSales!Y66+AndroidSales!Y66</f>
        <v>0</v>
      </c>
      <c r="Z66" s="11">
        <f>WinSales!Z66+OSXSales!Z66+AndroidSales!Z66</f>
        <v>0</v>
      </c>
      <c r="AA66" s="11">
        <f>WinSales!AA66+OSXSales!AA66+AndroidSales!AA66</f>
        <v>0</v>
      </c>
      <c r="AB66" s="11">
        <f>WinSales!AB66+OSXSales!AB66+AndroidSales!AB66</f>
        <v>18480.000000000007</v>
      </c>
      <c r="AC66" s="11">
        <f>WinSales!AC66+OSXSales!AC66+AndroidSales!AC66</f>
        <v>18480.000000000007</v>
      </c>
      <c r="AD66" s="11">
        <f>WinSales!AD66+OSXSales!AD66+AndroidSales!AD66</f>
        <v>18480.000000000007</v>
      </c>
      <c r="AE66" s="11">
        <f>WinSales!AE66+OSXSales!AE66+AndroidSales!AE66</f>
        <v>18480.000000000007</v>
      </c>
      <c r="AF66" s="11">
        <f>WinSales!AF66+OSXSales!AF66+AndroidSales!AF66</f>
        <v>18480.000000000007</v>
      </c>
      <c r="AG66" s="11">
        <f>WinSales!AG66+OSXSales!AG66+AndroidSales!AG66</f>
        <v>18480.000000000007</v>
      </c>
      <c r="AH66" s="11">
        <f>WinSales!AH66+OSXSales!AH66+AndroidSales!AH66</f>
        <v>2640.0000000000027</v>
      </c>
      <c r="AI66" s="11">
        <f>WinSales!AI66+OSXSales!AI66+AndroidSales!AI66</f>
        <v>2640.0000000000027</v>
      </c>
      <c r="AJ66" s="11">
        <f>WinSales!AJ66+OSXSales!AJ66+AndroidSales!AJ66</f>
        <v>2640.0000000000027</v>
      </c>
      <c r="AK66" s="11">
        <f>WinSales!AK66+OSXSales!AK66+AndroidSales!AK66</f>
        <v>2640.0000000000027</v>
      </c>
      <c r="AL66" s="11">
        <f>WinSales!AL66+OSXSales!AL66+AndroidSales!AL66</f>
        <v>2640.0000000000027</v>
      </c>
      <c r="AM66" s="11">
        <f>WinSales!AM66+OSXSales!AM66+AndroidSales!AM66</f>
        <v>2640.0000000000027</v>
      </c>
      <c r="AN66" s="11">
        <f>WinSales!AN66+OSXSales!AN66+AndroidSales!AN66</f>
        <v>-15048.000000000002</v>
      </c>
      <c r="AO66" s="11">
        <f>WinSales!AO66+OSXSales!AO66+AndroidSales!AO66</f>
        <v>-15048.000000000002</v>
      </c>
      <c r="AP66" s="11">
        <f>WinSales!AP66+OSXSales!AP66+AndroidSales!AP66</f>
        <v>-15048.000000000002</v>
      </c>
      <c r="AQ66" s="11">
        <f>WinSales!AQ66+OSXSales!AQ66+AndroidSales!AQ66</f>
        <v>-15048.000000000002</v>
      </c>
      <c r="AR66" s="11">
        <f>WinSales!AR66+OSXSales!AR66+AndroidSales!AR66</f>
        <v>-15048.000000000002</v>
      </c>
      <c r="AS66" s="11">
        <f>WinSales!AS66+OSXSales!AS66+AndroidSales!AS66</f>
        <v>-15048.000000000002</v>
      </c>
      <c r="AT66" s="11">
        <f>WinSales!AT66+OSXSales!AT66+AndroidSales!AT66</f>
        <v>2376</v>
      </c>
      <c r="AU66" s="11">
        <f>WinSales!AU66+OSXSales!AU66+AndroidSales!AU66</f>
        <v>2376</v>
      </c>
      <c r="AV66" s="11">
        <f>WinSales!AV66+OSXSales!AV66+AndroidSales!AV66</f>
        <v>2376</v>
      </c>
      <c r="AW66" s="11">
        <f>WinSales!AW66+OSXSales!AW66+AndroidSales!AW66</f>
        <v>2376</v>
      </c>
      <c r="AX66" s="11">
        <f>WinSales!AX66+OSXSales!AX66+AndroidSales!AX66</f>
        <v>2376</v>
      </c>
      <c r="AY66" s="11">
        <f>WinSales!AY66+OSXSales!AY66+AndroidSales!AY66</f>
        <v>2376</v>
      </c>
      <c r="AZ66" s="11">
        <f>WinSales!AZ66+OSXSales!AZ66+AndroidSales!AZ66</f>
        <v>2296.8000000000002</v>
      </c>
      <c r="BA66" s="11">
        <f>WinSales!BA66+OSXSales!BA66+AndroidSales!BA66</f>
        <v>2296.8000000000002</v>
      </c>
      <c r="BB66" s="11">
        <f>WinSales!BB66+OSXSales!BB66+AndroidSales!BB66</f>
        <v>2296.8000000000002</v>
      </c>
      <c r="BC66" s="11">
        <f>WinSales!BC66+OSXSales!BC66+AndroidSales!BC66</f>
        <v>2296.8000000000002</v>
      </c>
      <c r="BD66" s="11">
        <f>WinSales!BD66+OSXSales!BD66+AndroidSales!BD66</f>
        <v>2296.8000000000002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68" x14ac:dyDescent="0.25">
      <c r="A68" s="14" t="s">
        <v>179</v>
      </c>
      <c r="D68" s="11">
        <f>WinSales!D68+OSXSales!D68+AndroidSales!D68</f>
        <v>0</v>
      </c>
      <c r="E68" s="11">
        <f>WinSales!E68+OSXSales!E68+AndroidSales!E68</f>
        <v>0</v>
      </c>
      <c r="F68" s="11">
        <f>WinSales!F68+OSXSales!F68+AndroidSales!F68</f>
        <v>0</v>
      </c>
      <c r="G68" s="11">
        <f>WinSales!G68+OSXSales!G68+AndroidSales!G68</f>
        <v>0</v>
      </c>
      <c r="H68" s="11">
        <f>WinSales!H68+OSXSales!H68+AndroidSales!H68</f>
        <v>0</v>
      </c>
      <c r="I68" s="11">
        <f>WinSales!I68+OSXSales!I68+AndroidSales!I68</f>
        <v>0</v>
      </c>
      <c r="J68" s="11">
        <f>WinSales!J68+OSXSales!J68+AndroidSales!J68</f>
        <v>0</v>
      </c>
      <c r="K68" s="11">
        <f>WinSales!K68+OSXSales!K68+AndroidSales!K68</f>
        <v>0</v>
      </c>
      <c r="L68" s="11">
        <f>WinSales!L68+OSXSales!L68+AndroidSales!L68</f>
        <v>0</v>
      </c>
      <c r="M68" s="11">
        <f>WinSales!M68+OSXSales!M68+AndroidSales!M68</f>
        <v>0</v>
      </c>
      <c r="N68" s="11">
        <f>WinSales!N68+OSXSales!N68+AndroidSales!N68</f>
        <v>0</v>
      </c>
      <c r="O68" s="11">
        <f>WinSales!O68+OSXSales!O68+AndroidSales!O68</f>
        <v>0</v>
      </c>
      <c r="P68" s="11">
        <f>WinSales!P68+OSXSales!P68+AndroidSales!P68</f>
        <v>0</v>
      </c>
      <c r="Q68" s="11">
        <f>WinSales!Q68+OSXSales!Q68+AndroidSales!Q68</f>
        <v>0</v>
      </c>
      <c r="R68" s="11">
        <f>WinSales!R68+OSXSales!R68+AndroidSales!R68</f>
        <v>0</v>
      </c>
      <c r="S68" s="11">
        <f>WinSales!S68+OSXSales!S68+AndroidSales!S68</f>
        <v>0</v>
      </c>
      <c r="T68" s="11">
        <f>WinSales!T68+OSXSales!T68+AndroidSales!T68</f>
        <v>0</v>
      </c>
      <c r="U68" s="11">
        <f>WinSales!U68+OSXSales!U68+AndroidSales!U68</f>
        <v>0</v>
      </c>
      <c r="V68" s="11">
        <f>WinSales!V68+OSXSales!V68+AndroidSales!V68</f>
        <v>0</v>
      </c>
      <c r="W68" s="11">
        <f>WinSales!W68+OSXSales!W68+AndroidSales!W68</f>
        <v>0</v>
      </c>
      <c r="X68" s="11">
        <f>WinSales!X68+OSXSales!X68+AndroidSales!X68</f>
        <v>0</v>
      </c>
      <c r="Y68" s="11">
        <f>WinSales!Y68+OSXSales!Y68+AndroidSales!Y68</f>
        <v>0</v>
      </c>
      <c r="Z68" s="11">
        <f>WinSales!Z68+OSXSales!Z68+AndroidSales!Z68</f>
        <v>0</v>
      </c>
      <c r="AA68" s="11">
        <f>WinSales!AA68+OSXSales!AA68+AndroidSales!AA68</f>
        <v>0</v>
      </c>
      <c r="AB68" s="11">
        <f>WinSales!AB68+OSXSales!AB68+AndroidSales!AB68</f>
        <v>0</v>
      </c>
      <c r="AC68" s="11">
        <f>WinSales!AC68+OSXSales!AC68+AndroidSales!AC68</f>
        <v>0</v>
      </c>
      <c r="AD68" s="11">
        <f>WinSales!AD68+OSXSales!AD68+AndroidSales!AD68</f>
        <v>0</v>
      </c>
      <c r="AE68" s="11">
        <f>WinSales!AE68+OSXSales!AE68+AndroidSales!AE68</f>
        <v>0</v>
      </c>
      <c r="AF68" s="11">
        <f>WinSales!AF68+OSXSales!AF68+AndroidSales!AF68</f>
        <v>0</v>
      </c>
      <c r="AG68" s="11">
        <f>WinSales!AG68+OSXSales!AG68+AndroidSales!AG68</f>
        <v>0</v>
      </c>
      <c r="AH68" s="11">
        <f>WinSales!AH68+OSXSales!AH68+AndroidSales!AH68</f>
        <v>0</v>
      </c>
      <c r="AI68" s="11">
        <f>WinSales!AI68+OSXSales!AI68+AndroidSales!AI68</f>
        <v>0</v>
      </c>
      <c r="AJ68" s="11">
        <f>WinSales!AJ68+OSXSales!AJ68+AndroidSales!AJ68</f>
        <v>0</v>
      </c>
      <c r="AK68" s="11">
        <f>WinSales!AK68+OSXSales!AK68+AndroidSales!AK68</f>
        <v>0</v>
      </c>
      <c r="AL68" s="11">
        <f>WinSales!AL68+OSXSales!AL68+AndroidSales!AL68</f>
        <v>0</v>
      </c>
      <c r="AM68" s="11">
        <f>WinSales!AM68+OSXSales!AM68+AndroidSales!AM68</f>
        <v>0</v>
      </c>
      <c r="AN68" s="11">
        <f>WinSales!AN68+OSXSales!AN68+AndroidSales!AN68</f>
        <v>1848000</v>
      </c>
      <c r="AO68" s="11">
        <f>WinSales!AO68+OSXSales!AO68+AndroidSales!AO68</f>
        <v>1848000</v>
      </c>
      <c r="AP68" s="11">
        <f>WinSales!AP68+OSXSales!AP68+AndroidSales!AP68</f>
        <v>1848000</v>
      </c>
      <c r="AQ68" s="11">
        <f>WinSales!AQ68+OSXSales!AQ68+AndroidSales!AQ68</f>
        <v>1848000</v>
      </c>
      <c r="AR68" s="11">
        <f>WinSales!AR68+OSXSales!AR68+AndroidSales!AR68</f>
        <v>1848000</v>
      </c>
      <c r="AS68" s="11">
        <f>WinSales!AS68+OSXSales!AS68+AndroidSales!AS68</f>
        <v>1848000</v>
      </c>
      <c r="AT68" s="11">
        <f>WinSales!AT68+OSXSales!AT68+AndroidSales!AT68</f>
        <v>264000</v>
      </c>
      <c r="AU68" s="11">
        <f>WinSales!AU68+OSXSales!AU68+AndroidSales!AU68</f>
        <v>264000</v>
      </c>
      <c r="AV68" s="11">
        <f>WinSales!AV68+OSXSales!AV68+AndroidSales!AV68</f>
        <v>264000</v>
      </c>
      <c r="AW68" s="11">
        <f>WinSales!AW68+OSXSales!AW68+AndroidSales!AW68</f>
        <v>264000</v>
      </c>
      <c r="AX68" s="11">
        <f>WinSales!AX68+OSXSales!AX68+AndroidSales!AX68</f>
        <v>264000</v>
      </c>
      <c r="AY68" s="11">
        <f>WinSales!AY68+OSXSales!AY68+AndroidSales!AY68</f>
        <v>264000</v>
      </c>
      <c r="AZ68" s="11">
        <f>WinSales!AZ68+OSXSales!AZ68+AndroidSales!AZ68</f>
        <v>-1504800</v>
      </c>
      <c r="BA68" s="11">
        <f>WinSales!BA68+OSXSales!BA68+AndroidSales!BA68</f>
        <v>-1504800</v>
      </c>
      <c r="BB68" s="11">
        <f>WinSales!BB68+OSXSales!BB68+AndroidSales!BB68</f>
        <v>-1504800</v>
      </c>
      <c r="BC68" s="11">
        <f>WinSales!BC68+OSXSales!BC68+AndroidSales!BC68</f>
        <v>-1504800</v>
      </c>
      <c r="BD68" s="11">
        <f>WinSales!BD68+OSXSales!BD68+AndroidSales!BD68</f>
        <v>-1504800</v>
      </c>
    </row>
    <row r="69" spans="1:68" x14ac:dyDescent="0.25">
      <c r="B69" s="63" t="s">
        <v>150</v>
      </c>
      <c r="C69" s="64">
        <f>C19</f>
        <v>0</v>
      </c>
      <c r="D69" s="11">
        <f>WinSales!D69+OSXSales!D69+AndroidSales!D69</f>
        <v>0</v>
      </c>
      <c r="E69" s="11">
        <f>WinSales!E69+OSXSales!E69+AndroidSales!E69</f>
        <v>0</v>
      </c>
      <c r="F69" s="11">
        <f>WinSales!F69+OSXSales!F69+AndroidSales!F69</f>
        <v>0</v>
      </c>
      <c r="G69" s="11">
        <f>WinSales!G69+OSXSales!G69+AndroidSales!G69</f>
        <v>0</v>
      </c>
      <c r="H69" s="11">
        <f>WinSales!H69+OSXSales!H69+AndroidSales!H69</f>
        <v>0</v>
      </c>
      <c r="I69" s="11">
        <f>WinSales!I69+OSXSales!I69+AndroidSales!I69</f>
        <v>0</v>
      </c>
      <c r="J69" s="11">
        <f>WinSales!J69+OSXSales!J69+AndroidSales!J69</f>
        <v>0</v>
      </c>
      <c r="K69" s="11">
        <f>WinSales!K69+OSXSales!K69+AndroidSales!K69</f>
        <v>0</v>
      </c>
      <c r="L69" s="11">
        <f>WinSales!L69+OSXSales!L69+AndroidSales!L69</f>
        <v>0</v>
      </c>
      <c r="M69" s="11">
        <f>WinSales!M69+OSXSales!M69+AndroidSales!M69</f>
        <v>0</v>
      </c>
      <c r="N69" s="11">
        <f>WinSales!N69+OSXSales!N69+AndroidSales!N69</f>
        <v>0</v>
      </c>
      <c r="O69" s="11">
        <f>WinSales!O69+OSXSales!O69+AndroidSales!O69</f>
        <v>0</v>
      </c>
      <c r="P69" s="11">
        <f>WinSales!P69+OSXSales!P69+AndroidSales!P69</f>
        <v>0</v>
      </c>
      <c r="Q69" s="11">
        <f>WinSales!Q69+OSXSales!Q69+AndroidSales!Q69</f>
        <v>0</v>
      </c>
      <c r="R69" s="11">
        <f>WinSales!R69+OSXSales!R69+AndroidSales!R69</f>
        <v>0</v>
      </c>
      <c r="S69" s="11">
        <f>WinSales!S69+OSXSales!S69+AndroidSales!S69</f>
        <v>0</v>
      </c>
      <c r="T69" s="11">
        <f>WinSales!T69+OSXSales!T69+AndroidSales!T69</f>
        <v>0</v>
      </c>
      <c r="U69" s="11">
        <f>WinSales!U69+OSXSales!U69+AndroidSales!U69</f>
        <v>0</v>
      </c>
      <c r="V69" s="11">
        <f>WinSales!V69+OSXSales!V69+AndroidSales!V69</f>
        <v>0</v>
      </c>
      <c r="W69" s="11">
        <f>WinSales!W69+OSXSales!W69+AndroidSales!W69</f>
        <v>0</v>
      </c>
      <c r="X69" s="11">
        <f>WinSales!X69+OSXSales!X69+AndroidSales!X69</f>
        <v>0</v>
      </c>
      <c r="Y69" s="11">
        <f>WinSales!Y69+OSXSales!Y69+AndroidSales!Y69</f>
        <v>0</v>
      </c>
      <c r="Z69" s="11">
        <f>WinSales!Z69+OSXSales!Z69+AndroidSales!Z69</f>
        <v>0</v>
      </c>
      <c r="AA69" s="11">
        <f>WinSales!AA69+OSXSales!AA69+AndroidSales!AA69</f>
        <v>0</v>
      </c>
      <c r="AB69" s="11">
        <f>WinSales!AB69+OSXSales!AB69+AndroidSales!AB69</f>
        <v>0</v>
      </c>
      <c r="AC69" s="11">
        <f>WinSales!AC69+OSXSales!AC69+AndroidSales!AC69</f>
        <v>0</v>
      </c>
      <c r="AD69" s="11">
        <f>WinSales!AD69+OSXSales!AD69+AndroidSales!AD69</f>
        <v>0</v>
      </c>
      <c r="AE69" s="11">
        <f>WinSales!AE69+OSXSales!AE69+AndroidSales!AE69</f>
        <v>0</v>
      </c>
      <c r="AF69" s="11">
        <f>WinSales!AF69+OSXSales!AF69+AndroidSales!AF69</f>
        <v>0</v>
      </c>
      <c r="AG69" s="11">
        <f>WinSales!AG69+OSXSales!AG69+AndroidSales!AG69</f>
        <v>0</v>
      </c>
      <c r="AH69" s="11">
        <f>WinSales!AH69+OSXSales!AH69+AndroidSales!AH69</f>
        <v>0</v>
      </c>
      <c r="AI69" s="11">
        <f>WinSales!AI69+OSXSales!AI69+AndroidSales!AI69</f>
        <v>0</v>
      </c>
      <c r="AJ69" s="11">
        <f>WinSales!AJ69+OSXSales!AJ69+AndroidSales!AJ69</f>
        <v>0</v>
      </c>
      <c r="AK69" s="11">
        <f>WinSales!AK69+OSXSales!AK69+AndroidSales!AK69</f>
        <v>0</v>
      </c>
      <c r="AL69" s="11">
        <f>WinSales!AL69+OSXSales!AL69+AndroidSales!AL69</f>
        <v>0</v>
      </c>
      <c r="AM69" s="11">
        <f>WinSales!AM69+OSXSales!AM69+AndroidSales!AM69</f>
        <v>0</v>
      </c>
      <c r="AN69" s="11">
        <f>WinSales!AN69+OSXSales!AN69+AndroidSales!AN69</f>
        <v>1275120</v>
      </c>
      <c r="AO69" s="11">
        <f>WinSales!AO69+OSXSales!AO69+AndroidSales!AO69</f>
        <v>1275120</v>
      </c>
      <c r="AP69" s="11">
        <f>WinSales!AP69+OSXSales!AP69+AndroidSales!AP69</f>
        <v>1275120</v>
      </c>
      <c r="AQ69" s="11">
        <f>WinSales!AQ69+OSXSales!AQ69+AndroidSales!AQ69</f>
        <v>1275120</v>
      </c>
      <c r="AR69" s="11">
        <f>WinSales!AR69+OSXSales!AR69+AndroidSales!AR69</f>
        <v>1275120</v>
      </c>
      <c r="AS69" s="11">
        <f>WinSales!AS69+OSXSales!AS69+AndroidSales!AS69</f>
        <v>1275120</v>
      </c>
      <c r="AT69" s="11">
        <f>WinSales!AT69+OSXSales!AT69+AndroidSales!AT69</f>
        <v>182160</v>
      </c>
      <c r="AU69" s="11">
        <f>WinSales!AU69+OSXSales!AU69+AndroidSales!AU69</f>
        <v>182160</v>
      </c>
      <c r="AV69" s="11">
        <f>WinSales!AV69+OSXSales!AV69+AndroidSales!AV69</f>
        <v>182160</v>
      </c>
      <c r="AW69" s="11">
        <f>WinSales!AW69+OSXSales!AW69+AndroidSales!AW69</f>
        <v>182160</v>
      </c>
      <c r="AX69" s="11">
        <f>WinSales!AX69+OSXSales!AX69+AndroidSales!AX69</f>
        <v>182160</v>
      </c>
      <c r="AY69" s="11">
        <f>WinSales!AY69+OSXSales!AY69+AndroidSales!AY69</f>
        <v>182160</v>
      </c>
      <c r="AZ69" s="11">
        <f>WinSales!AZ69+OSXSales!AZ69+AndroidSales!AZ69</f>
        <v>-1038312</v>
      </c>
      <c r="BA69" s="11">
        <f>WinSales!BA69+OSXSales!BA69+AndroidSales!BA69</f>
        <v>-1038312</v>
      </c>
      <c r="BB69" s="11">
        <f>WinSales!BB69+OSXSales!BB69+AndroidSales!BB69</f>
        <v>-1038312</v>
      </c>
      <c r="BC69" s="11">
        <f>WinSales!BC69+OSXSales!BC69+AndroidSales!BC69</f>
        <v>-1038312</v>
      </c>
      <c r="BD69" s="11">
        <f>WinSales!BD69+OSXSales!BD69+AndroidSales!BD69</f>
        <v>-1038312</v>
      </c>
    </row>
    <row r="70" spans="1:68" x14ac:dyDescent="0.25">
      <c r="B70" s="63" t="s">
        <v>151</v>
      </c>
      <c r="C70" s="64">
        <f t="shared" ref="C70:C72" si="8">C20</f>
        <v>0</v>
      </c>
      <c r="D70" s="11">
        <f>WinSales!D70+OSXSales!D70+AndroidSales!D70</f>
        <v>0</v>
      </c>
      <c r="E70" s="11">
        <f>WinSales!E70+OSXSales!E70+AndroidSales!E70</f>
        <v>0</v>
      </c>
      <c r="F70" s="11">
        <f>WinSales!F70+OSXSales!F70+AndroidSales!F70</f>
        <v>0</v>
      </c>
      <c r="G70" s="11">
        <f>WinSales!G70+OSXSales!G70+AndroidSales!G70</f>
        <v>0</v>
      </c>
      <c r="H70" s="11">
        <f>WinSales!H70+OSXSales!H70+AndroidSales!H70</f>
        <v>0</v>
      </c>
      <c r="I70" s="11">
        <f>WinSales!I70+OSXSales!I70+AndroidSales!I70</f>
        <v>0</v>
      </c>
      <c r="J70" s="11">
        <f>WinSales!J70+OSXSales!J70+AndroidSales!J70</f>
        <v>0</v>
      </c>
      <c r="K70" s="11">
        <f>WinSales!K70+OSXSales!K70+AndroidSales!K70</f>
        <v>0</v>
      </c>
      <c r="L70" s="11">
        <f>WinSales!L70+OSXSales!L70+AndroidSales!L70</f>
        <v>0</v>
      </c>
      <c r="M70" s="11">
        <f>WinSales!M70+OSXSales!M70+AndroidSales!M70</f>
        <v>0</v>
      </c>
      <c r="N70" s="11">
        <f>WinSales!N70+OSXSales!N70+AndroidSales!N70</f>
        <v>0</v>
      </c>
      <c r="O70" s="11">
        <f>WinSales!O70+OSXSales!O70+AndroidSales!O70</f>
        <v>0</v>
      </c>
      <c r="P70" s="11">
        <f>WinSales!P70+OSXSales!P70+AndroidSales!P70</f>
        <v>0</v>
      </c>
      <c r="Q70" s="11">
        <f>WinSales!Q70+OSXSales!Q70+AndroidSales!Q70</f>
        <v>0</v>
      </c>
      <c r="R70" s="11">
        <f>WinSales!R70+OSXSales!R70+AndroidSales!R70</f>
        <v>0</v>
      </c>
      <c r="S70" s="11">
        <f>WinSales!S70+OSXSales!S70+AndroidSales!S70</f>
        <v>0</v>
      </c>
      <c r="T70" s="11">
        <f>WinSales!T70+OSXSales!T70+AndroidSales!T70</f>
        <v>0</v>
      </c>
      <c r="U70" s="11">
        <f>WinSales!U70+OSXSales!U70+AndroidSales!U70</f>
        <v>0</v>
      </c>
      <c r="V70" s="11">
        <f>WinSales!V70+OSXSales!V70+AndroidSales!V70</f>
        <v>0</v>
      </c>
      <c r="W70" s="11">
        <f>WinSales!W70+OSXSales!W70+AndroidSales!W70</f>
        <v>0</v>
      </c>
      <c r="X70" s="11">
        <f>WinSales!X70+OSXSales!X70+AndroidSales!X70</f>
        <v>0</v>
      </c>
      <c r="Y70" s="11">
        <f>WinSales!Y70+OSXSales!Y70+AndroidSales!Y70</f>
        <v>0</v>
      </c>
      <c r="Z70" s="11">
        <f>WinSales!Z70+OSXSales!Z70+AndroidSales!Z70</f>
        <v>0</v>
      </c>
      <c r="AA70" s="11">
        <f>WinSales!AA70+OSXSales!AA70+AndroidSales!AA70</f>
        <v>0</v>
      </c>
      <c r="AB70" s="11">
        <f>WinSales!AB70+OSXSales!AB70+AndroidSales!AB70</f>
        <v>0</v>
      </c>
      <c r="AC70" s="11">
        <f>WinSales!AC70+OSXSales!AC70+AndroidSales!AC70</f>
        <v>0</v>
      </c>
      <c r="AD70" s="11">
        <f>WinSales!AD70+OSXSales!AD70+AndroidSales!AD70</f>
        <v>0</v>
      </c>
      <c r="AE70" s="11">
        <f>WinSales!AE70+OSXSales!AE70+AndroidSales!AE70</f>
        <v>0</v>
      </c>
      <c r="AF70" s="11">
        <f>WinSales!AF70+OSXSales!AF70+AndroidSales!AF70</f>
        <v>0</v>
      </c>
      <c r="AG70" s="11">
        <f>WinSales!AG70+OSXSales!AG70+AndroidSales!AG70</f>
        <v>0</v>
      </c>
      <c r="AH70" s="11">
        <f>WinSales!AH70+OSXSales!AH70+AndroidSales!AH70</f>
        <v>0</v>
      </c>
      <c r="AI70" s="11">
        <f>WinSales!AI70+OSXSales!AI70+AndroidSales!AI70</f>
        <v>0</v>
      </c>
      <c r="AJ70" s="11">
        <f>WinSales!AJ70+OSXSales!AJ70+AndroidSales!AJ70</f>
        <v>0</v>
      </c>
      <c r="AK70" s="11">
        <f>WinSales!AK70+OSXSales!AK70+AndroidSales!AK70</f>
        <v>0</v>
      </c>
      <c r="AL70" s="11">
        <f>WinSales!AL70+OSXSales!AL70+AndroidSales!AL70</f>
        <v>0</v>
      </c>
      <c r="AM70" s="11">
        <f>WinSales!AM70+OSXSales!AM70+AndroidSales!AM70</f>
        <v>0</v>
      </c>
      <c r="AN70" s="11">
        <f>WinSales!AN70+OSXSales!AN70+AndroidSales!AN70</f>
        <v>462000.00000000006</v>
      </c>
      <c r="AO70" s="11">
        <f>WinSales!AO70+OSXSales!AO70+AndroidSales!AO70</f>
        <v>462000.00000000006</v>
      </c>
      <c r="AP70" s="11">
        <f>WinSales!AP70+OSXSales!AP70+AndroidSales!AP70</f>
        <v>462000.00000000006</v>
      </c>
      <c r="AQ70" s="11">
        <f>WinSales!AQ70+OSXSales!AQ70+AndroidSales!AQ70</f>
        <v>462000.00000000006</v>
      </c>
      <c r="AR70" s="11">
        <f>WinSales!AR70+OSXSales!AR70+AndroidSales!AR70</f>
        <v>462000.00000000006</v>
      </c>
      <c r="AS70" s="11">
        <f>WinSales!AS70+OSXSales!AS70+AndroidSales!AS70</f>
        <v>462000.00000000006</v>
      </c>
      <c r="AT70" s="11">
        <f>WinSales!AT70+OSXSales!AT70+AndroidSales!AT70</f>
        <v>66000</v>
      </c>
      <c r="AU70" s="11">
        <f>WinSales!AU70+OSXSales!AU70+AndroidSales!AU70</f>
        <v>66000</v>
      </c>
      <c r="AV70" s="11">
        <f>WinSales!AV70+OSXSales!AV70+AndroidSales!AV70</f>
        <v>66000</v>
      </c>
      <c r="AW70" s="11">
        <f>WinSales!AW70+OSXSales!AW70+AndroidSales!AW70</f>
        <v>66000</v>
      </c>
      <c r="AX70" s="11">
        <f>WinSales!AX70+OSXSales!AX70+AndroidSales!AX70</f>
        <v>66000</v>
      </c>
      <c r="AY70" s="11">
        <f>WinSales!AY70+OSXSales!AY70+AndroidSales!AY70</f>
        <v>66000</v>
      </c>
      <c r="AZ70" s="11">
        <f>WinSales!AZ70+OSXSales!AZ70+AndroidSales!AZ70</f>
        <v>-376200.00000000006</v>
      </c>
      <c r="BA70" s="11">
        <f>WinSales!BA70+OSXSales!BA70+AndroidSales!BA70</f>
        <v>-376200.00000000006</v>
      </c>
      <c r="BB70" s="11">
        <f>WinSales!BB70+OSXSales!BB70+AndroidSales!BB70</f>
        <v>-376200.00000000006</v>
      </c>
      <c r="BC70" s="11">
        <f>WinSales!BC70+OSXSales!BC70+AndroidSales!BC70</f>
        <v>-376200.00000000006</v>
      </c>
      <c r="BD70" s="11">
        <f>WinSales!BD70+OSXSales!BD70+AndroidSales!BD70</f>
        <v>-376200.00000000006</v>
      </c>
    </row>
    <row r="71" spans="1:68" x14ac:dyDescent="0.25">
      <c r="B71" s="63" t="s">
        <v>152</v>
      </c>
      <c r="C71" s="64">
        <f t="shared" si="8"/>
        <v>0.69</v>
      </c>
      <c r="D71" s="11">
        <f>WinSales!D71+OSXSales!D71+AndroidSales!D71</f>
        <v>0</v>
      </c>
      <c r="E71" s="11">
        <f>WinSales!E71+OSXSales!E71+AndroidSales!E71</f>
        <v>0</v>
      </c>
      <c r="F71" s="11">
        <f>WinSales!F71+OSXSales!F71+AndroidSales!F71</f>
        <v>0</v>
      </c>
      <c r="G71" s="11">
        <f>WinSales!G71+OSXSales!G71+AndroidSales!G71</f>
        <v>0</v>
      </c>
      <c r="H71" s="11">
        <f>WinSales!H71+OSXSales!H71+AndroidSales!H71</f>
        <v>0</v>
      </c>
      <c r="I71" s="11">
        <f>WinSales!I71+OSXSales!I71+AndroidSales!I71</f>
        <v>0</v>
      </c>
      <c r="J71" s="11">
        <f>WinSales!J71+OSXSales!J71+AndroidSales!J71</f>
        <v>0</v>
      </c>
      <c r="K71" s="11">
        <f>WinSales!K71+OSXSales!K71+AndroidSales!K71</f>
        <v>0</v>
      </c>
      <c r="L71" s="11">
        <f>WinSales!L71+OSXSales!L71+AndroidSales!L71</f>
        <v>0</v>
      </c>
      <c r="M71" s="11">
        <f>WinSales!M71+OSXSales!M71+AndroidSales!M71</f>
        <v>0</v>
      </c>
      <c r="N71" s="11">
        <f>WinSales!N71+OSXSales!N71+AndroidSales!N71</f>
        <v>0</v>
      </c>
      <c r="O71" s="11">
        <f>WinSales!O71+OSXSales!O71+AndroidSales!O71</f>
        <v>0</v>
      </c>
      <c r="P71" s="11">
        <f>WinSales!P71+OSXSales!P71+AndroidSales!P71</f>
        <v>0</v>
      </c>
      <c r="Q71" s="11">
        <f>WinSales!Q71+OSXSales!Q71+AndroidSales!Q71</f>
        <v>0</v>
      </c>
      <c r="R71" s="11">
        <f>WinSales!R71+OSXSales!R71+AndroidSales!R71</f>
        <v>0</v>
      </c>
      <c r="S71" s="11">
        <f>WinSales!S71+OSXSales!S71+AndroidSales!S71</f>
        <v>0</v>
      </c>
      <c r="T71" s="11">
        <f>WinSales!T71+OSXSales!T71+AndroidSales!T71</f>
        <v>0</v>
      </c>
      <c r="U71" s="11">
        <f>WinSales!U71+OSXSales!U71+AndroidSales!U71</f>
        <v>0</v>
      </c>
      <c r="V71" s="11">
        <f>WinSales!V71+OSXSales!V71+AndroidSales!V71</f>
        <v>0</v>
      </c>
      <c r="W71" s="11">
        <f>WinSales!W71+OSXSales!W71+AndroidSales!W71</f>
        <v>0</v>
      </c>
      <c r="X71" s="11">
        <f>WinSales!X71+OSXSales!X71+AndroidSales!X71</f>
        <v>0</v>
      </c>
      <c r="Y71" s="11">
        <f>WinSales!Y71+OSXSales!Y71+AndroidSales!Y71</f>
        <v>0</v>
      </c>
      <c r="Z71" s="11">
        <f>WinSales!Z71+OSXSales!Z71+AndroidSales!Z71</f>
        <v>0</v>
      </c>
      <c r="AA71" s="11">
        <f>WinSales!AA71+OSXSales!AA71+AndroidSales!AA71</f>
        <v>0</v>
      </c>
      <c r="AB71" s="11">
        <f>WinSales!AB71+OSXSales!AB71+AndroidSales!AB71</f>
        <v>0</v>
      </c>
      <c r="AC71" s="11">
        <f>WinSales!AC71+OSXSales!AC71+AndroidSales!AC71</f>
        <v>0</v>
      </c>
      <c r="AD71" s="11">
        <f>WinSales!AD71+OSXSales!AD71+AndroidSales!AD71</f>
        <v>0</v>
      </c>
      <c r="AE71" s="11">
        <f>WinSales!AE71+OSXSales!AE71+AndroidSales!AE71</f>
        <v>0</v>
      </c>
      <c r="AF71" s="11">
        <f>WinSales!AF71+OSXSales!AF71+AndroidSales!AF71</f>
        <v>0</v>
      </c>
      <c r="AG71" s="11">
        <f>WinSales!AG71+OSXSales!AG71+AndroidSales!AG71</f>
        <v>0</v>
      </c>
      <c r="AH71" s="11">
        <f>WinSales!AH71+OSXSales!AH71+AndroidSales!AH71</f>
        <v>0</v>
      </c>
      <c r="AI71" s="11">
        <f>WinSales!AI71+OSXSales!AI71+AndroidSales!AI71</f>
        <v>0</v>
      </c>
      <c r="AJ71" s="11">
        <f>WinSales!AJ71+OSXSales!AJ71+AndroidSales!AJ71</f>
        <v>0</v>
      </c>
      <c r="AK71" s="11">
        <f>WinSales!AK71+OSXSales!AK71+AndroidSales!AK71</f>
        <v>0</v>
      </c>
      <c r="AL71" s="11">
        <f>WinSales!AL71+OSXSales!AL71+AndroidSales!AL71</f>
        <v>0</v>
      </c>
      <c r="AM71" s="11">
        <f>WinSales!AM71+OSXSales!AM71+AndroidSales!AM71</f>
        <v>0</v>
      </c>
      <c r="AN71" s="11">
        <f>WinSales!AN71+OSXSales!AN71+AndroidSales!AN71</f>
        <v>92400.000000000015</v>
      </c>
      <c r="AO71" s="11">
        <f>WinSales!AO71+OSXSales!AO71+AndroidSales!AO71</f>
        <v>92400.000000000015</v>
      </c>
      <c r="AP71" s="11">
        <f>WinSales!AP71+OSXSales!AP71+AndroidSales!AP71</f>
        <v>92400.000000000015</v>
      </c>
      <c r="AQ71" s="11">
        <f>WinSales!AQ71+OSXSales!AQ71+AndroidSales!AQ71</f>
        <v>92400.000000000015</v>
      </c>
      <c r="AR71" s="11">
        <f>WinSales!AR71+OSXSales!AR71+AndroidSales!AR71</f>
        <v>92400.000000000015</v>
      </c>
      <c r="AS71" s="11">
        <f>WinSales!AS71+OSXSales!AS71+AndroidSales!AS71</f>
        <v>92400.000000000015</v>
      </c>
      <c r="AT71" s="11">
        <f>WinSales!AT71+OSXSales!AT71+AndroidSales!AT71</f>
        <v>13200</v>
      </c>
      <c r="AU71" s="11">
        <f>WinSales!AU71+OSXSales!AU71+AndroidSales!AU71</f>
        <v>13200</v>
      </c>
      <c r="AV71" s="11">
        <f>WinSales!AV71+OSXSales!AV71+AndroidSales!AV71</f>
        <v>13200</v>
      </c>
      <c r="AW71" s="11">
        <f>WinSales!AW71+OSXSales!AW71+AndroidSales!AW71</f>
        <v>13200</v>
      </c>
      <c r="AX71" s="11">
        <f>WinSales!AX71+OSXSales!AX71+AndroidSales!AX71</f>
        <v>13200</v>
      </c>
      <c r="AY71" s="11">
        <f>WinSales!AY71+OSXSales!AY71+AndroidSales!AY71</f>
        <v>13200</v>
      </c>
      <c r="AZ71" s="11">
        <f>WinSales!AZ71+OSXSales!AZ71+AndroidSales!AZ71</f>
        <v>-75240.000000000015</v>
      </c>
      <c r="BA71" s="11">
        <f>WinSales!BA71+OSXSales!BA71+AndroidSales!BA71</f>
        <v>-75240.000000000015</v>
      </c>
      <c r="BB71" s="11">
        <f>WinSales!BB71+OSXSales!BB71+AndroidSales!BB71</f>
        <v>-75240.000000000015</v>
      </c>
      <c r="BC71" s="11">
        <f>WinSales!BC71+OSXSales!BC71+AndroidSales!BC71</f>
        <v>-75240.000000000015</v>
      </c>
      <c r="BD71" s="11">
        <f>WinSales!BD71+OSXSales!BD71+AndroidSales!BD71</f>
        <v>-75240.000000000015</v>
      </c>
    </row>
    <row r="72" spans="1:68" x14ac:dyDescent="0.25">
      <c r="B72" s="63" t="s">
        <v>153</v>
      </c>
      <c r="C72" s="64">
        <f t="shared" si="8"/>
        <v>0.25</v>
      </c>
      <c r="D72" s="11">
        <f>WinSales!D72+OSXSales!D72+AndroidSales!D72</f>
        <v>0</v>
      </c>
      <c r="E72" s="11">
        <f>WinSales!E72+OSXSales!E72+AndroidSales!E72</f>
        <v>0</v>
      </c>
      <c r="F72" s="11">
        <f>WinSales!F72+OSXSales!F72+AndroidSales!F72</f>
        <v>0</v>
      </c>
      <c r="G72" s="11">
        <f>WinSales!G72+OSXSales!G72+AndroidSales!G72</f>
        <v>0</v>
      </c>
      <c r="H72" s="11">
        <f>WinSales!H72+OSXSales!H72+AndroidSales!H72</f>
        <v>0</v>
      </c>
      <c r="I72" s="11">
        <f>WinSales!I72+OSXSales!I72+AndroidSales!I72</f>
        <v>0</v>
      </c>
      <c r="J72" s="11">
        <f>WinSales!J72+OSXSales!J72+AndroidSales!J72</f>
        <v>0</v>
      </c>
      <c r="K72" s="11">
        <f>WinSales!K72+OSXSales!K72+AndroidSales!K72</f>
        <v>0</v>
      </c>
      <c r="L72" s="11">
        <f>WinSales!L72+OSXSales!L72+AndroidSales!L72</f>
        <v>0</v>
      </c>
      <c r="M72" s="11">
        <f>WinSales!M72+OSXSales!M72+AndroidSales!M72</f>
        <v>0</v>
      </c>
      <c r="N72" s="11">
        <f>WinSales!N72+OSXSales!N72+AndroidSales!N72</f>
        <v>0</v>
      </c>
      <c r="O72" s="11">
        <f>WinSales!O72+OSXSales!O72+AndroidSales!O72</f>
        <v>0</v>
      </c>
      <c r="P72" s="11">
        <f>WinSales!P72+OSXSales!P72+AndroidSales!P72</f>
        <v>0</v>
      </c>
      <c r="Q72" s="11">
        <f>WinSales!Q72+OSXSales!Q72+AndroidSales!Q72</f>
        <v>0</v>
      </c>
      <c r="R72" s="11">
        <f>WinSales!R72+OSXSales!R72+AndroidSales!R72</f>
        <v>0</v>
      </c>
      <c r="S72" s="11">
        <f>WinSales!S72+OSXSales!S72+AndroidSales!S72</f>
        <v>0</v>
      </c>
      <c r="T72" s="11">
        <f>WinSales!T72+OSXSales!T72+AndroidSales!T72</f>
        <v>0</v>
      </c>
      <c r="U72" s="11">
        <f>WinSales!U72+OSXSales!U72+AndroidSales!U72</f>
        <v>0</v>
      </c>
      <c r="V72" s="11">
        <f>WinSales!V72+OSXSales!V72+AndroidSales!V72</f>
        <v>0</v>
      </c>
      <c r="W72" s="11">
        <f>WinSales!W72+OSXSales!W72+AndroidSales!W72</f>
        <v>0</v>
      </c>
      <c r="X72" s="11">
        <f>WinSales!X72+OSXSales!X72+AndroidSales!X72</f>
        <v>0</v>
      </c>
      <c r="Y72" s="11">
        <f>WinSales!Y72+OSXSales!Y72+AndroidSales!Y72</f>
        <v>0</v>
      </c>
      <c r="Z72" s="11">
        <f>WinSales!Z72+OSXSales!Z72+AndroidSales!Z72</f>
        <v>0</v>
      </c>
      <c r="AA72" s="11">
        <f>WinSales!AA72+OSXSales!AA72+AndroidSales!AA72</f>
        <v>0</v>
      </c>
      <c r="AB72" s="11">
        <f>WinSales!AB72+OSXSales!AB72+AndroidSales!AB72</f>
        <v>0</v>
      </c>
      <c r="AC72" s="11">
        <f>WinSales!AC72+OSXSales!AC72+AndroidSales!AC72</f>
        <v>0</v>
      </c>
      <c r="AD72" s="11">
        <f>WinSales!AD72+OSXSales!AD72+AndroidSales!AD72</f>
        <v>0</v>
      </c>
      <c r="AE72" s="11">
        <f>WinSales!AE72+OSXSales!AE72+AndroidSales!AE72</f>
        <v>0</v>
      </c>
      <c r="AF72" s="11">
        <f>WinSales!AF72+OSXSales!AF72+AndroidSales!AF72</f>
        <v>0</v>
      </c>
      <c r="AG72" s="11">
        <f>WinSales!AG72+OSXSales!AG72+AndroidSales!AG72</f>
        <v>0</v>
      </c>
      <c r="AH72" s="11">
        <f>WinSales!AH72+OSXSales!AH72+AndroidSales!AH72</f>
        <v>0</v>
      </c>
      <c r="AI72" s="11">
        <f>WinSales!AI72+OSXSales!AI72+AndroidSales!AI72</f>
        <v>0</v>
      </c>
      <c r="AJ72" s="11">
        <f>WinSales!AJ72+OSXSales!AJ72+AndroidSales!AJ72</f>
        <v>0</v>
      </c>
      <c r="AK72" s="11">
        <f>WinSales!AK72+OSXSales!AK72+AndroidSales!AK72</f>
        <v>0</v>
      </c>
      <c r="AL72" s="11">
        <f>WinSales!AL72+OSXSales!AL72+AndroidSales!AL72</f>
        <v>0</v>
      </c>
      <c r="AM72" s="11">
        <f>WinSales!AM72+OSXSales!AM72+AndroidSales!AM72</f>
        <v>0</v>
      </c>
      <c r="AN72" s="11">
        <f>WinSales!AN72+OSXSales!AN72+AndroidSales!AN72</f>
        <v>18480.000000000007</v>
      </c>
      <c r="AO72" s="11">
        <f>WinSales!AO72+OSXSales!AO72+AndroidSales!AO72</f>
        <v>18480.000000000007</v>
      </c>
      <c r="AP72" s="11">
        <f>WinSales!AP72+OSXSales!AP72+AndroidSales!AP72</f>
        <v>18480.000000000007</v>
      </c>
      <c r="AQ72" s="11">
        <f>WinSales!AQ72+OSXSales!AQ72+AndroidSales!AQ72</f>
        <v>18480.000000000007</v>
      </c>
      <c r="AR72" s="11">
        <f>WinSales!AR72+OSXSales!AR72+AndroidSales!AR72</f>
        <v>18480.000000000007</v>
      </c>
      <c r="AS72" s="11">
        <f>WinSales!AS72+OSXSales!AS72+AndroidSales!AS72</f>
        <v>18480.000000000007</v>
      </c>
      <c r="AT72" s="11">
        <f>WinSales!AT72+OSXSales!AT72+AndroidSales!AT72</f>
        <v>2640.0000000000027</v>
      </c>
      <c r="AU72" s="11">
        <f>WinSales!AU72+OSXSales!AU72+AndroidSales!AU72</f>
        <v>2640.0000000000027</v>
      </c>
      <c r="AV72" s="11">
        <f>WinSales!AV72+OSXSales!AV72+AndroidSales!AV72</f>
        <v>2640.0000000000027</v>
      </c>
      <c r="AW72" s="11">
        <f>WinSales!AW72+OSXSales!AW72+AndroidSales!AW72</f>
        <v>2640.0000000000027</v>
      </c>
      <c r="AX72" s="11">
        <f>WinSales!AX72+OSXSales!AX72+AndroidSales!AX72</f>
        <v>2640.0000000000027</v>
      </c>
      <c r="AY72" s="11">
        <f>WinSales!AY72+OSXSales!AY72+AndroidSales!AY72</f>
        <v>2640.0000000000027</v>
      </c>
      <c r="AZ72" s="11">
        <f>WinSales!AZ72+OSXSales!AZ72+AndroidSales!AZ72</f>
        <v>-15048.000000000002</v>
      </c>
      <c r="BA72" s="11">
        <f>WinSales!BA72+OSXSales!BA72+AndroidSales!BA72</f>
        <v>-15048.000000000002</v>
      </c>
      <c r="BB72" s="11">
        <f>WinSales!BB72+OSXSales!BB72+AndroidSales!BB72</f>
        <v>-15048.000000000002</v>
      </c>
      <c r="BC72" s="11">
        <f>WinSales!BC72+OSXSales!BC72+AndroidSales!BC72</f>
        <v>-15048.000000000002</v>
      </c>
      <c r="BD72" s="11">
        <f>WinSales!BD72+OSXSales!BD72+AndroidSales!BD72</f>
        <v>-15048.000000000002</v>
      </c>
    </row>
    <row r="73" spans="1:68" x14ac:dyDescent="0.25"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68" x14ac:dyDescent="0.25">
      <c r="A74" s="14" t="s">
        <v>180</v>
      </c>
      <c r="D74" s="11">
        <f>WinSales!D74+OSXSales!D74+AndroidSales!D74</f>
        <v>0</v>
      </c>
      <c r="E74" s="11">
        <f>WinSales!E74+OSXSales!E74+AndroidSales!E74</f>
        <v>0</v>
      </c>
      <c r="F74" s="11">
        <f>WinSales!F74+OSXSales!F74+AndroidSales!F74</f>
        <v>0</v>
      </c>
      <c r="G74" s="11">
        <f>WinSales!G74+OSXSales!G74+AndroidSales!G74</f>
        <v>0</v>
      </c>
      <c r="H74" s="11">
        <f>WinSales!H74+OSXSales!H74+AndroidSales!H74</f>
        <v>0</v>
      </c>
      <c r="I74" s="11">
        <f>WinSales!I74+OSXSales!I74+AndroidSales!I74</f>
        <v>0</v>
      </c>
      <c r="J74" s="11">
        <f>WinSales!J74+OSXSales!J74+AndroidSales!J74</f>
        <v>0</v>
      </c>
      <c r="K74" s="11">
        <f>WinSales!K74+OSXSales!K74+AndroidSales!K74</f>
        <v>0</v>
      </c>
      <c r="L74" s="11">
        <f>WinSales!L74+OSXSales!L74+AndroidSales!L74</f>
        <v>0</v>
      </c>
      <c r="M74" s="11">
        <f>WinSales!M74+OSXSales!M74+AndroidSales!M74</f>
        <v>0</v>
      </c>
      <c r="N74" s="11">
        <f>WinSales!N74+OSXSales!N74+AndroidSales!N74</f>
        <v>0</v>
      </c>
      <c r="O74" s="11">
        <f>WinSales!O74+OSXSales!O74+AndroidSales!O74</f>
        <v>0</v>
      </c>
      <c r="P74" s="11">
        <f>WinSales!P74+OSXSales!P74+AndroidSales!P74</f>
        <v>0</v>
      </c>
      <c r="Q74" s="11">
        <f>WinSales!Q74+OSXSales!Q74+AndroidSales!Q74</f>
        <v>0</v>
      </c>
      <c r="R74" s="11">
        <f>WinSales!R74+OSXSales!R74+AndroidSales!R74</f>
        <v>0</v>
      </c>
      <c r="S74" s="11">
        <f>WinSales!S74+OSXSales!S74+AndroidSales!S74</f>
        <v>0</v>
      </c>
      <c r="T74" s="11">
        <f>WinSales!T74+OSXSales!T74+AndroidSales!T74</f>
        <v>0</v>
      </c>
      <c r="U74" s="11">
        <f>WinSales!U74+OSXSales!U74+AndroidSales!U74</f>
        <v>0</v>
      </c>
      <c r="V74" s="11">
        <f>WinSales!V74+OSXSales!V74+AndroidSales!V74</f>
        <v>0</v>
      </c>
      <c r="W74" s="11">
        <f>WinSales!W74+OSXSales!W74+AndroidSales!W74</f>
        <v>0</v>
      </c>
      <c r="X74" s="11">
        <f>WinSales!X74+OSXSales!X74+AndroidSales!X74</f>
        <v>0</v>
      </c>
      <c r="Y74" s="11">
        <f>WinSales!Y74+OSXSales!Y74+AndroidSales!Y74</f>
        <v>0</v>
      </c>
      <c r="Z74" s="11">
        <f>WinSales!Z74+OSXSales!Z74+AndroidSales!Z74</f>
        <v>0</v>
      </c>
      <c r="AA74" s="11">
        <f>WinSales!AA74+OSXSales!AA74+AndroidSales!AA74</f>
        <v>0</v>
      </c>
      <c r="AB74" s="11">
        <f>WinSales!AB74+OSXSales!AB74+AndroidSales!AB74</f>
        <v>0</v>
      </c>
      <c r="AC74" s="11">
        <f>WinSales!AC74+OSXSales!AC74+AndroidSales!AC74</f>
        <v>0</v>
      </c>
      <c r="AD74" s="11">
        <f>WinSales!AD74+OSXSales!AD74+AndroidSales!AD74</f>
        <v>0</v>
      </c>
      <c r="AE74" s="11">
        <f>WinSales!AE74+OSXSales!AE74+AndroidSales!AE74</f>
        <v>0</v>
      </c>
      <c r="AF74" s="11">
        <f>WinSales!AF74+OSXSales!AF74+AndroidSales!AF74</f>
        <v>0</v>
      </c>
      <c r="AG74" s="11">
        <f>WinSales!AG74+OSXSales!AG74+AndroidSales!AG74</f>
        <v>0</v>
      </c>
      <c r="AH74" s="11">
        <f>WinSales!AH74+OSXSales!AH74+AndroidSales!AH74</f>
        <v>0</v>
      </c>
      <c r="AI74" s="11">
        <f>WinSales!AI74+OSXSales!AI74+AndroidSales!AI74</f>
        <v>0</v>
      </c>
      <c r="AJ74" s="11">
        <f>WinSales!AJ74+OSXSales!AJ74+AndroidSales!AJ74</f>
        <v>0</v>
      </c>
      <c r="AK74" s="11">
        <f>WinSales!AK74+OSXSales!AK74+AndroidSales!AK74</f>
        <v>0</v>
      </c>
      <c r="AL74" s="11">
        <f>WinSales!AL74+OSXSales!AL74+AndroidSales!AL74</f>
        <v>0</v>
      </c>
      <c r="AM74" s="11">
        <f>WinSales!AM74+OSXSales!AM74+AndroidSales!AM74</f>
        <v>0</v>
      </c>
      <c r="AN74" s="11">
        <f>WinSales!AN74+OSXSales!AN74+AndroidSales!AN74</f>
        <v>0</v>
      </c>
      <c r="AO74" s="11">
        <f>WinSales!AO74+OSXSales!AO74+AndroidSales!AO74</f>
        <v>0</v>
      </c>
      <c r="AP74" s="11">
        <f>WinSales!AP74+OSXSales!AP74+AndroidSales!AP74</f>
        <v>0</v>
      </c>
      <c r="AQ74" s="11">
        <f>WinSales!AQ74+OSXSales!AQ74+AndroidSales!AQ74</f>
        <v>0</v>
      </c>
      <c r="AR74" s="11">
        <f>WinSales!AR74+OSXSales!AR74+AndroidSales!AR74</f>
        <v>0</v>
      </c>
      <c r="AS74" s="11">
        <f>WinSales!AS74+OSXSales!AS74+AndroidSales!AS74</f>
        <v>0</v>
      </c>
      <c r="AT74" s="11">
        <f>WinSales!AT74+OSXSales!AT74+AndroidSales!AT74</f>
        <v>0</v>
      </c>
      <c r="AU74" s="11">
        <f>WinSales!AU74+OSXSales!AU74+AndroidSales!AU74</f>
        <v>0</v>
      </c>
      <c r="AV74" s="11">
        <f>WinSales!AV74+OSXSales!AV74+AndroidSales!AV74</f>
        <v>0</v>
      </c>
      <c r="AW74" s="11">
        <f>WinSales!AW74+OSXSales!AW74+AndroidSales!AW74</f>
        <v>0</v>
      </c>
      <c r="AX74" s="11">
        <f>WinSales!AX74+OSXSales!AX74+AndroidSales!AX74</f>
        <v>0</v>
      </c>
      <c r="AY74" s="11">
        <f>WinSales!AY74+OSXSales!AY74+AndroidSales!AY74</f>
        <v>0</v>
      </c>
      <c r="AZ74" s="11">
        <f>WinSales!AZ74+OSXSales!AZ74+AndroidSales!AZ74</f>
        <v>1848000</v>
      </c>
      <c r="BA74" s="11">
        <f>WinSales!BA74+OSXSales!BA74+AndroidSales!BA74</f>
        <v>1848000</v>
      </c>
      <c r="BB74" s="11">
        <f>WinSales!BB74+OSXSales!BB74+AndroidSales!BB74</f>
        <v>1848000</v>
      </c>
      <c r="BC74" s="11">
        <f>WinSales!BC74+OSXSales!BC74+AndroidSales!BC74</f>
        <v>1848000</v>
      </c>
      <c r="BD74" s="11">
        <f>WinSales!BD74+OSXSales!BD74+AndroidSales!BD74</f>
        <v>1848000</v>
      </c>
    </row>
    <row r="75" spans="1:68" x14ac:dyDescent="0.25">
      <c r="B75" s="63" t="s">
        <v>150</v>
      </c>
      <c r="C75" s="64">
        <f>C25</f>
        <v>0</v>
      </c>
      <c r="D75" s="11">
        <f>WinSales!D75+OSXSales!D75+AndroidSales!D75</f>
        <v>0</v>
      </c>
      <c r="E75" s="11">
        <f>WinSales!E75+OSXSales!E75+AndroidSales!E75</f>
        <v>0</v>
      </c>
      <c r="F75" s="11">
        <f>WinSales!F75+OSXSales!F75+AndroidSales!F75</f>
        <v>0</v>
      </c>
      <c r="G75" s="11">
        <f>WinSales!G75+OSXSales!G75+AndroidSales!G75</f>
        <v>0</v>
      </c>
      <c r="H75" s="11">
        <f>WinSales!H75+OSXSales!H75+AndroidSales!H75</f>
        <v>0</v>
      </c>
      <c r="I75" s="11">
        <f>WinSales!I75+OSXSales!I75+AndroidSales!I75</f>
        <v>0</v>
      </c>
      <c r="J75" s="11">
        <f>WinSales!J75+OSXSales!J75+AndroidSales!J75</f>
        <v>0</v>
      </c>
      <c r="K75" s="11">
        <f>WinSales!K75+OSXSales!K75+AndroidSales!K75</f>
        <v>0</v>
      </c>
      <c r="L75" s="11">
        <f>WinSales!L75+OSXSales!L75+AndroidSales!L75</f>
        <v>0</v>
      </c>
      <c r="M75" s="11">
        <f>WinSales!M75+OSXSales!M75+AndroidSales!M75</f>
        <v>0</v>
      </c>
      <c r="N75" s="11">
        <f>WinSales!N75+OSXSales!N75+AndroidSales!N75</f>
        <v>0</v>
      </c>
      <c r="O75" s="11">
        <f>WinSales!O75+OSXSales!O75+AndroidSales!O75</f>
        <v>0</v>
      </c>
      <c r="P75" s="11">
        <f>WinSales!P75+OSXSales!P75+AndroidSales!P75</f>
        <v>0</v>
      </c>
      <c r="Q75" s="11">
        <f>WinSales!Q75+OSXSales!Q75+AndroidSales!Q75</f>
        <v>0</v>
      </c>
      <c r="R75" s="11">
        <f>WinSales!R75+OSXSales!R75+AndroidSales!R75</f>
        <v>0</v>
      </c>
      <c r="S75" s="11">
        <f>WinSales!S75+OSXSales!S75+AndroidSales!S75</f>
        <v>0</v>
      </c>
      <c r="T75" s="11">
        <f>WinSales!T75+OSXSales!T75+AndroidSales!T75</f>
        <v>0</v>
      </c>
      <c r="U75" s="11">
        <f>WinSales!U75+OSXSales!U75+AndroidSales!U75</f>
        <v>0</v>
      </c>
      <c r="V75" s="11">
        <f>WinSales!V75+OSXSales!V75+AndroidSales!V75</f>
        <v>0</v>
      </c>
      <c r="W75" s="11">
        <f>WinSales!W75+OSXSales!W75+AndroidSales!W75</f>
        <v>0</v>
      </c>
      <c r="X75" s="11">
        <f>WinSales!X75+OSXSales!X75+AndroidSales!X75</f>
        <v>0</v>
      </c>
      <c r="Y75" s="11">
        <f>WinSales!Y75+OSXSales!Y75+AndroidSales!Y75</f>
        <v>0</v>
      </c>
      <c r="Z75" s="11">
        <f>WinSales!Z75+OSXSales!Z75+AndroidSales!Z75</f>
        <v>0</v>
      </c>
      <c r="AA75" s="11">
        <f>WinSales!AA75+OSXSales!AA75+AndroidSales!AA75</f>
        <v>0</v>
      </c>
      <c r="AB75" s="11">
        <f>WinSales!AB75+OSXSales!AB75+AndroidSales!AB75</f>
        <v>0</v>
      </c>
      <c r="AC75" s="11">
        <f>WinSales!AC75+OSXSales!AC75+AndroidSales!AC75</f>
        <v>0</v>
      </c>
      <c r="AD75" s="11">
        <f>WinSales!AD75+OSXSales!AD75+AndroidSales!AD75</f>
        <v>0</v>
      </c>
      <c r="AE75" s="11">
        <f>WinSales!AE75+OSXSales!AE75+AndroidSales!AE75</f>
        <v>0</v>
      </c>
      <c r="AF75" s="11">
        <f>WinSales!AF75+OSXSales!AF75+AndroidSales!AF75</f>
        <v>0</v>
      </c>
      <c r="AG75" s="11">
        <f>WinSales!AG75+OSXSales!AG75+AndroidSales!AG75</f>
        <v>0</v>
      </c>
      <c r="AH75" s="11">
        <f>WinSales!AH75+OSXSales!AH75+AndroidSales!AH75</f>
        <v>0</v>
      </c>
      <c r="AI75" s="11">
        <f>WinSales!AI75+OSXSales!AI75+AndroidSales!AI75</f>
        <v>0</v>
      </c>
      <c r="AJ75" s="11">
        <f>WinSales!AJ75+OSXSales!AJ75+AndroidSales!AJ75</f>
        <v>0</v>
      </c>
      <c r="AK75" s="11">
        <f>WinSales!AK75+OSXSales!AK75+AndroidSales!AK75</f>
        <v>0</v>
      </c>
      <c r="AL75" s="11">
        <f>WinSales!AL75+OSXSales!AL75+AndroidSales!AL75</f>
        <v>0</v>
      </c>
      <c r="AM75" s="11">
        <f>WinSales!AM75+OSXSales!AM75+AndroidSales!AM75</f>
        <v>0</v>
      </c>
      <c r="AN75" s="11">
        <f>WinSales!AN75+OSXSales!AN75+AndroidSales!AN75</f>
        <v>0</v>
      </c>
      <c r="AO75" s="11">
        <f>WinSales!AO75+OSXSales!AO75+AndroidSales!AO75</f>
        <v>0</v>
      </c>
      <c r="AP75" s="11">
        <f>WinSales!AP75+OSXSales!AP75+AndroidSales!AP75</f>
        <v>0</v>
      </c>
      <c r="AQ75" s="11">
        <f>WinSales!AQ75+OSXSales!AQ75+AndroidSales!AQ75</f>
        <v>0</v>
      </c>
      <c r="AR75" s="11">
        <f>WinSales!AR75+OSXSales!AR75+AndroidSales!AR75</f>
        <v>0</v>
      </c>
      <c r="AS75" s="11">
        <f>WinSales!AS75+OSXSales!AS75+AndroidSales!AS75</f>
        <v>0</v>
      </c>
      <c r="AT75" s="11">
        <f>WinSales!AT75+OSXSales!AT75+AndroidSales!AT75</f>
        <v>0</v>
      </c>
      <c r="AU75" s="11">
        <f>WinSales!AU75+OSXSales!AU75+AndroidSales!AU75</f>
        <v>0</v>
      </c>
      <c r="AV75" s="11">
        <f>WinSales!AV75+OSXSales!AV75+AndroidSales!AV75</f>
        <v>0</v>
      </c>
      <c r="AW75" s="11">
        <f>WinSales!AW75+OSXSales!AW75+AndroidSales!AW75</f>
        <v>0</v>
      </c>
      <c r="AX75" s="11">
        <f>WinSales!AX75+OSXSales!AX75+AndroidSales!AX75</f>
        <v>0</v>
      </c>
      <c r="AY75" s="11">
        <f>WinSales!AY75+OSXSales!AY75+AndroidSales!AY75</f>
        <v>0</v>
      </c>
      <c r="AZ75" s="11">
        <f>WinSales!AZ75+OSXSales!AZ75+AndroidSales!AZ75</f>
        <v>1275120</v>
      </c>
      <c r="BA75" s="11">
        <f>WinSales!BA75+OSXSales!BA75+AndroidSales!BA75</f>
        <v>1275120</v>
      </c>
      <c r="BB75" s="11">
        <f>WinSales!BB75+OSXSales!BB75+AndroidSales!BB75</f>
        <v>1275120</v>
      </c>
      <c r="BC75" s="11">
        <f>WinSales!BC75+OSXSales!BC75+AndroidSales!BC75</f>
        <v>1275120</v>
      </c>
      <c r="BD75" s="11">
        <f>WinSales!BD75+OSXSales!BD75+AndroidSales!BD75</f>
        <v>1275120</v>
      </c>
    </row>
    <row r="76" spans="1:68" x14ac:dyDescent="0.25">
      <c r="B76" s="63" t="s">
        <v>151</v>
      </c>
      <c r="C76" s="64">
        <f t="shared" ref="C76:C78" si="9">C26</f>
        <v>0</v>
      </c>
      <c r="D76" s="11">
        <f>WinSales!D76+OSXSales!D76+AndroidSales!D76</f>
        <v>0</v>
      </c>
      <c r="E76" s="11">
        <f>WinSales!E76+OSXSales!E76+AndroidSales!E76</f>
        <v>0</v>
      </c>
      <c r="F76" s="11">
        <f>WinSales!F76+OSXSales!F76+AndroidSales!F76</f>
        <v>0</v>
      </c>
      <c r="G76" s="11">
        <f>WinSales!G76+OSXSales!G76+AndroidSales!G76</f>
        <v>0</v>
      </c>
      <c r="H76" s="11">
        <f>WinSales!H76+OSXSales!H76+AndroidSales!H76</f>
        <v>0</v>
      </c>
      <c r="I76" s="11">
        <f>WinSales!I76+OSXSales!I76+AndroidSales!I76</f>
        <v>0</v>
      </c>
      <c r="J76" s="11">
        <f>WinSales!J76+OSXSales!J76+AndroidSales!J76</f>
        <v>0</v>
      </c>
      <c r="K76" s="11">
        <f>WinSales!K76+OSXSales!K76+AndroidSales!K76</f>
        <v>0</v>
      </c>
      <c r="L76" s="11">
        <f>WinSales!L76+OSXSales!L76+AndroidSales!L76</f>
        <v>0</v>
      </c>
      <c r="M76" s="11">
        <f>WinSales!M76+OSXSales!M76+AndroidSales!M76</f>
        <v>0</v>
      </c>
      <c r="N76" s="11">
        <f>WinSales!N76+OSXSales!N76+AndroidSales!N76</f>
        <v>0</v>
      </c>
      <c r="O76" s="11">
        <f>WinSales!O76+OSXSales!O76+AndroidSales!O76</f>
        <v>0</v>
      </c>
      <c r="P76" s="11">
        <f>WinSales!P76+OSXSales!P76+AndroidSales!P76</f>
        <v>0</v>
      </c>
      <c r="Q76" s="11">
        <f>WinSales!Q76+OSXSales!Q76+AndroidSales!Q76</f>
        <v>0</v>
      </c>
      <c r="R76" s="11">
        <f>WinSales!R76+OSXSales!R76+AndroidSales!R76</f>
        <v>0</v>
      </c>
      <c r="S76" s="11">
        <f>WinSales!S76+OSXSales!S76+AndroidSales!S76</f>
        <v>0</v>
      </c>
      <c r="T76" s="11">
        <f>WinSales!T76+OSXSales!T76+AndroidSales!T76</f>
        <v>0</v>
      </c>
      <c r="U76" s="11">
        <f>WinSales!U76+OSXSales!U76+AndroidSales!U76</f>
        <v>0</v>
      </c>
      <c r="V76" s="11">
        <f>WinSales!V76+OSXSales!V76+AndroidSales!V76</f>
        <v>0</v>
      </c>
      <c r="W76" s="11">
        <f>WinSales!W76+OSXSales!W76+AndroidSales!W76</f>
        <v>0</v>
      </c>
      <c r="X76" s="11">
        <f>WinSales!X76+OSXSales!X76+AndroidSales!X76</f>
        <v>0</v>
      </c>
      <c r="Y76" s="11">
        <f>WinSales!Y76+OSXSales!Y76+AndroidSales!Y76</f>
        <v>0</v>
      </c>
      <c r="Z76" s="11">
        <f>WinSales!Z76+OSXSales!Z76+AndroidSales!Z76</f>
        <v>0</v>
      </c>
      <c r="AA76" s="11">
        <f>WinSales!AA76+OSXSales!AA76+AndroidSales!AA76</f>
        <v>0</v>
      </c>
      <c r="AB76" s="11">
        <f>WinSales!AB76+OSXSales!AB76+AndroidSales!AB76</f>
        <v>0</v>
      </c>
      <c r="AC76" s="11">
        <f>WinSales!AC76+OSXSales!AC76+AndroidSales!AC76</f>
        <v>0</v>
      </c>
      <c r="AD76" s="11">
        <f>WinSales!AD76+OSXSales!AD76+AndroidSales!AD76</f>
        <v>0</v>
      </c>
      <c r="AE76" s="11">
        <f>WinSales!AE76+OSXSales!AE76+AndroidSales!AE76</f>
        <v>0</v>
      </c>
      <c r="AF76" s="11">
        <f>WinSales!AF76+OSXSales!AF76+AndroidSales!AF76</f>
        <v>0</v>
      </c>
      <c r="AG76" s="11">
        <f>WinSales!AG76+OSXSales!AG76+AndroidSales!AG76</f>
        <v>0</v>
      </c>
      <c r="AH76" s="11">
        <f>WinSales!AH76+OSXSales!AH76+AndroidSales!AH76</f>
        <v>0</v>
      </c>
      <c r="AI76" s="11">
        <f>WinSales!AI76+OSXSales!AI76+AndroidSales!AI76</f>
        <v>0</v>
      </c>
      <c r="AJ76" s="11">
        <f>WinSales!AJ76+OSXSales!AJ76+AndroidSales!AJ76</f>
        <v>0</v>
      </c>
      <c r="AK76" s="11">
        <f>WinSales!AK76+OSXSales!AK76+AndroidSales!AK76</f>
        <v>0</v>
      </c>
      <c r="AL76" s="11">
        <f>WinSales!AL76+OSXSales!AL76+AndroidSales!AL76</f>
        <v>0</v>
      </c>
      <c r="AM76" s="11">
        <f>WinSales!AM76+OSXSales!AM76+AndroidSales!AM76</f>
        <v>0</v>
      </c>
      <c r="AN76" s="11">
        <f>WinSales!AN76+OSXSales!AN76+AndroidSales!AN76</f>
        <v>0</v>
      </c>
      <c r="AO76" s="11">
        <f>WinSales!AO76+OSXSales!AO76+AndroidSales!AO76</f>
        <v>0</v>
      </c>
      <c r="AP76" s="11">
        <f>WinSales!AP76+OSXSales!AP76+AndroidSales!AP76</f>
        <v>0</v>
      </c>
      <c r="AQ76" s="11">
        <f>WinSales!AQ76+OSXSales!AQ76+AndroidSales!AQ76</f>
        <v>0</v>
      </c>
      <c r="AR76" s="11">
        <f>WinSales!AR76+OSXSales!AR76+AndroidSales!AR76</f>
        <v>0</v>
      </c>
      <c r="AS76" s="11">
        <f>WinSales!AS76+OSXSales!AS76+AndroidSales!AS76</f>
        <v>0</v>
      </c>
      <c r="AT76" s="11">
        <f>WinSales!AT76+OSXSales!AT76+AndroidSales!AT76</f>
        <v>0</v>
      </c>
      <c r="AU76" s="11">
        <f>WinSales!AU76+OSXSales!AU76+AndroidSales!AU76</f>
        <v>0</v>
      </c>
      <c r="AV76" s="11">
        <f>WinSales!AV76+OSXSales!AV76+AndroidSales!AV76</f>
        <v>0</v>
      </c>
      <c r="AW76" s="11">
        <f>WinSales!AW76+OSXSales!AW76+AndroidSales!AW76</f>
        <v>0</v>
      </c>
      <c r="AX76" s="11">
        <f>WinSales!AX76+OSXSales!AX76+AndroidSales!AX76</f>
        <v>0</v>
      </c>
      <c r="AY76" s="11">
        <f>WinSales!AY76+OSXSales!AY76+AndroidSales!AY76</f>
        <v>0</v>
      </c>
      <c r="AZ76" s="11">
        <f>WinSales!AZ76+OSXSales!AZ76+AndroidSales!AZ76</f>
        <v>462000.00000000006</v>
      </c>
      <c r="BA76" s="11">
        <f>WinSales!BA76+OSXSales!BA76+AndroidSales!BA76</f>
        <v>462000.00000000006</v>
      </c>
      <c r="BB76" s="11">
        <f>WinSales!BB76+OSXSales!BB76+AndroidSales!BB76</f>
        <v>462000.00000000006</v>
      </c>
      <c r="BC76" s="11">
        <f>WinSales!BC76+OSXSales!BC76+AndroidSales!BC76</f>
        <v>462000.00000000006</v>
      </c>
      <c r="BD76" s="11">
        <f>WinSales!BD76+OSXSales!BD76+AndroidSales!BD76</f>
        <v>462000.00000000006</v>
      </c>
    </row>
    <row r="77" spans="1:68" x14ac:dyDescent="0.25">
      <c r="B77" s="63" t="s">
        <v>152</v>
      </c>
      <c r="C77" s="64">
        <f t="shared" si="9"/>
        <v>0.69</v>
      </c>
      <c r="D77" s="11">
        <f>WinSales!D77+OSXSales!D77+AndroidSales!D77</f>
        <v>0</v>
      </c>
      <c r="E77" s="11">
        <f>WinSales!E77+OSXSales!E77+AndroidSales!E77</f>
        <v>0</v>
      </c>
      <c r="F77" s="11">
        <f>WinSales!F77+OSXSales!F77+AndroidSales!F77</f>
        <v>0</v>
      </c>
      <c r="G77" s="11">
        <f>WinSales!G77+OSXSales!G77+AndroidSales!G77</f>
        <v>0</v>
      </c>
      <c r="H77" s="11">
        <f>WinSales!H77+OSXSales!H77+AndroidSales!H77</f>
        <v>0</v>
      </c>
      <c r="I77" s="11">
        <f>WinSales!I77+OSXSales!I77+AndroidSales!I77</f>
        <v>0</v>
      </c>
      <c r="J77" s="11">
        <f>WinSales!J77+OSXSales!J77+AndroidSales!J77</f>
        <v>0</v>
      </c>
      <c r="K77" s="11">
        <f>WinSales!K77+OSXSales!K77+AndroidSales!K77</f>
        <v>0</v>
      </c>
      <c r="L77" s="11">
        <f>WinSales!L77+OSXSales!L77+AndroidSales!L77</f>
        <v>0</v>
      </c>
      <c r="M77" s="11">
        <f>WinSales!M77+OSXSales!M77+AndroidSales!M77</f>
        <v>0</v>
      </c>
      <c r="N77" s="11">
        <f>WinSales!N77+OSXSales!N77+AndroidSales!N77</f>
        <v>0</v>
      </c>
      <c r="O77" s="11">
        <f>WinSales!O77+OSXSales!O77+AndroidSales!O77</f>
        <v>0</v>
      </c>
      <c r="P77" s="11">
        <f>WinSales!P77+OSXSales!P77+AndroidSales!P77</f>
        <v>0</v>
      </c>
      <c r="Q77" s="11">
        <f>WinSales!Q77+OSXSales!Q77+AndroidSales!Q77</f>
        <v>0</v>
      </c>
      <c r="R77" s="11">
        <f>WinSales!R77+OSXSales!R77+AndroidSales!R77</f>
        <v>0</v>
      </c>
      <c r="S77" s="11">
        <f>WinSales!S77+OSXSales!S77+AndroidSales!S77</f>
        <v>0</v>
      </c>
      <c r="T77" s="11">
        <f>WinSales!T77+OSXSales!T77+AndroidSales!T77</f>
        <v>0</v>
      </c>
      <c r="U77" s="11">
        <f>WinSales!U77+OSXSales!U77+AndroidSales!U77</f>
        <v>0</v>
      </c>
      <c r="V77" s="11">
        <f>WinSales!V77+OSXSales!V77+AndroidSales!V77</f>
        <v>0</v>
      </c>
      <c r="W77" s="11">
        <f>WinSales!W77+OSXSales!W77+AndroidSales!W77</f>
        <v>0</v>
      </c>
      <c r="X77" s="11">
        <f>WinSales!X77+OSXSales!X77+AndroidSales!X77</f>
        <v>0</v>
      </c>
      <c r="Y77" s="11">
        <f>WinSales!Y77+OSXSales!Y77+AndroidSales!Y77</f>
        <v>0</v>
      </c>
      <c r="Z77" s="11">
        <f>WinSales!Z77+OSXSales!Z77+AndroidSales!Z77</f>
        <v>0</v>
      </c>
      <c r="AA77" s="11">
        <f>WinSales!AA77+OSXSales!AA77+AndroidSales!AA77</f>
        <v>0</v>
      </c>
      <c r="AB77" s="11">
        <f>WinSales!AB77+OSXSales!AB77+AndroidSales!AB77</f>
        <v>0</v>
      </c>
      <c r="AC77" s="11">
        <f>WinSales!AC77+OSXSales!AC77+AndroidSales!AC77</f>
        <v>0</v>
      </c>
      <c r="AD77" s="11">
        <f>WinSales!AD77+OSXSales!AD77+AndroidSales!AD77</f>
        <v>0</v>
      </c>
      <c r="AE77" s="11">
        <f>WinSales!AE77+OSXSales!AE77+AndroidSales!AE77</f>
        <v>0</v>
      </c>
      <c r="AF77" s="11">
        <f>WinSales!AF77+OSXSales!AF77+AndroidSales!AF77</f>
        <v>0</v>
      </c>
      <c r="AG77" s="11">
        <f>WinSales!AG77+OSXSales!AG77+AndroidSales!AG77</f>
        <v>0</v>
      </c>
      <c r="AH77" s="11">
        <f>WinSales!AH77+OSXSales!AH77+AndroidSales!AH77</f>
        <v>0</v>
      </c>
      <c r="AI77" s="11">
        <f>WinSales!AI77+OSXSales!AI77+AndroidSales!AI77</f>
        <v>0</v>
      </c>
      <c r="AJ77" s="11">
        <f>WinSales!AJ77+OSXSales!AJ77+AndroidSales!AJ77</f>
        <v>0</v>
      </c>
      <c r="AK77" s="11">
        <f>WinSales!AK77+OSXSales!AK77+AndroidSales!AK77</f>
        <v>0</v>
      </c>
      <c r="AL77" s="11">
        <f>WinSales!AL77+OSXSales!AL77+AndroidSales!AL77</f>
        <v>0</v>
      </c>
      <c r="AM77" s="11">
        <f>WinSales!AM77+OSXSales!AM77+AndroidSales!AM77</f>
        <v>0</v>
      </c>
      <c r="AN77" s="11">
        <f>WinSales!AN77+OSXSales!AN77+AndroidSales!AN77</f>
        <v>0</v>
      </c>
      <c r="AO77" s="11">
        <f>WinSales!AO77+OSXSales!AO77+AndroidSales!AO77</f>
        <v>0</v>
      </c>
      <c r="AP77" s="11">
        <f>WinSales!AP77+OSXSales!AP77+AndroidSales!AP77</f>
        <v>0</v>
      </c>
      <c r="AQ77" s="11">
        <f>WinSales!AQ77+OSXSales!AQ77+AndroidSales!AQ77</f>
        <v>0</v>
      </c>
      <c r="AR77" s="11">
        <f>WinSales!AR77+OSXSales!AR77+AndroidSales!AR77</f>
        <v>0</v>
      </c>
      <c r="AS77" s="11">
        <f>WinSales!AS77+OSXSales!AS77+AndroidSales!AS77</f>
        <v>0</v>
      </c>
      <c r="AT77" s="11">
        <f>WinSales!AT77+OSXSales!AT77+AndroidSales!AT77</f>
        <v>0</v>
      </c>
      <c r="AU77" s="11">
        <f>WinSales!AU77+OSXSales!AU77+AndroidSales!AU77</f>
        <v>0</v>
      </c>
      <c r="AV77" s="11">
        <f>WinSales!AV77+OSXSales!AV77+AndroidSales!AV77</f>
        <v>0</v>
      </c>
      <c r="AW77" s="11">
        <f>WinSales!AW77+OSXSales!AW77+AndroidSales!AW77</f>
        <v>0</v>
      </c>
      <c r="AX77" s="11">
        <f>WinSales!AX77+OSXSales!AX77+AndroidSales!AX77</f>
        <v>0</v>
      </c>
      <c r="AY77" s="11">
        <f>WinSales!AY77+OSXSales!AY77+AndroidSales!AY77</f>
        <v>0</v>
      </c>
      <c r="AZ77" s="11">
        <f>WinSales!AZ77+OSXSales!AZ77+AndroidSales!AZ77</f>
        <v>92400.000000000015</v>
      </c>
      <c r="BA77" s="11">
        <f>WinSales!BA77+OSXSales!BA77+AndroidSales!BA77</f>
        <v>92400.000000000015</v>
      </c>
      <c r="BB77" s="11">
        <f>WinSales!BB77+OSXSales!BB77+AndroidSales!BB77</f>
        <v>92400.000000000015</v>
      </c>
      <c r="BC77" s="11">
        <f>WinSales!BC77+OSXSales!BC77+AndroidSales!BC77</f>
        <v>92400.000000000015</v>
      </c>
      <c r="BD77" s="11">
        <f>WinSales!BD77+OSXSales!BD77+AndroidSales!BD77</f>
        <v>92400.000000000015</v>
      </c>
    </row>
    <row r="78" spans="1:68" x14ac:dyDescent="0.25">
      <c r="B78" s="63" t="s">
        <v>153</v>
      </c>
      <c r="C78" s="64">
        <f t="shared" si="9"/>
        <v>0.25</v>
      </c>
      <c r="D78" s="11">
        <f>WinSales!D78+OSXSales!D78+AndroidSales!D78</f>
        <v>0</v>
      </c>
      <c r="E78" s="11">
        <f>WinSales!E78+OSXSales!E78+AndroidSales!E78</f>
        <v>0</v>
      </c>
      <c r="F78" s="11">
        <f>WinSales!F78+OSXSales!F78+AndroidSales!F78</f>
        <v>0</v>
      </c>
      <c r="G78" s="11">
        <f>WinSales!G78+OSXSales!G78+AndroidSales!G78</f>
        <v>0</v>
      </c>
      <c r="H78" s="11">
        <f>WinSales!H78+OSXSales!H78+AndroidSales!H78</f>
        <v>0</v>
      </c>
      <c r="I78" s="11">
        <f>WinSales!I78+OSXSales!I78+AndroidSales!I78</f>
        <v>0</v>
      </c>
      <c r="J78" s="11">
        <f>WinSales!J78+OSXSales!J78+AndroidSales!J78</f>
        <v>0</v>
      </c>
      <c r="K78" s="11">
        <f>WinSales!K78+OSXSales!K78+AndroidSales!K78</f>
        <v>0</v>
      </c>
      <c r="L78" s="11">
        <f>WinSales!L78+OSXSales!L78+AndroidSales!L78</f>
        <v>0</v>
      </c>
      <c r="M78" s="11">
        <f>WinSales!M78+OSXSales!M78+AndroidSales!M78</f>
        <v>0</v>
      </c>
      <c r="N78" s="11">
        <f>WinSales!N78+OSXSales!N78+AndroidSales!N78</f>
        <v>0</v>
      </c>
      <c r="O78" s="11">
        <f>WinSales!O78+OSXSales!O78+AndroidSales!O78</f>
        <v>0</v>
      </c>
      <c r="P78" s="11">
        <f>WinSales!P78+OSXSales!P78+AndroidSales!P78</f>
        <v>0</v>
      </c>
      <c r="Q78" s="11">
        <f>WinSales!Q78+OSXSales!Q78+AndroidSales!Q78</f>
        <v>0</v>
      </c>
      <c r="R78" s="11">
        <f>WinSales!R78+OSXSales!R78+AndroidSales!R78</f>
        <v>0</v>
      </c>
      <c r="S78" s="11">
        <f>WinSales!S78+OSXSales!S78+AndroidSales!S78</f>
        <v>0</v>
      </c>
      <c r="T78" s="11">
        <f>WinSales!T78+OSXSales!T78+AndroidSales!T78</f>
        <v>0</v>
      </c>
      <c r="U78" s="11">
        <f>WinSales!U78+OSXSales!U78+AndroidSales!U78</f>
        <v>0</v>
      </c>
      <c r="V78" s="11">
        <f>WinSales!V78+OSXSales!V78+AndroidSales!V78</f>
        <v>0</v>
      </c>
      <c r="W78" s="11">
        <f>WinSales!W78+OSXSales!W78+AndroidSales!W78</f>
        <v>0</v>
      </c>
      <c r="X78" s="11">
        <f>WinSales!X78+OSXSales!X78+AndroidSales!X78</f>
        <v>0</v>
      </c>
      <c r="Y78" s="11">
        <f>WinSales!Y78+OSXSales!Y78+AndroidSales!Y78</f>
        <v>0</v>
      </c>
      <c r="Z78" s="11">
        <f>WinSales!Z78+OSXSales!Z78+AndroidSales!Z78</f>
        <v>0</v>
      </c>
      <c r="AA78" s="11">
        <f>WinSales!AA78+OSXSales!AA78+AndroidSales!AA78</f>
        <v>0</v>
      </c>
      <c r="AB78" s="11">
        <f>WinSales!AB78+OSXSales!AB78+AndroidSales!AB78</f>
        <v>0</v>
      </c>
      <c r="AC78" s="11">
        <f>WinSales!AC78+OSXSales!AC78+AndroidSales!AC78</f>
        <v>0</v>
      </c>
      <c r="AD78" s="11">
        <f>WinSales!AD78+OSXSales!AD78+AndroidSales!AD78</f>
        <v>0</v>
      </c>
      <c r="AE78" s="11">
        <f>WinSales!AE78+OSXSales!AE78+AndroidSales!AE78</f>
        <v>0</v>
      </c>
      <c r="AF78" s="11">
        <f>WinSales!AF78+OSXSales!AF78+AndroidSales!AF78</f>
        <v>0</v>
      </c>
      <c r="AG78" s="11">
        <f>WinSales!AG78+OSXSales!AG78+AndroidSales!AG78</f>
        <v>0</v>
      </c>
      <c r="AH78" s="11">
        <f>WinSales!AH78+OSXSales!AH78+AndroidSales!AH78</f>
        <v>0</v>
      </c>
      <c r="AI78" s="11">
        <f>WinSales!AI78+OSXSales!AI78+AndroidSales!AI78</f>
        <v>0</v>
      </c>
      <c r="AJ78" s="11">
        <f>WinSales!AJ78+OSXSales!AJ78+AndroidSales!AJ78</f>
        <v>0</v>
      </c>
      <c r="AK78" s="11">
        <f>WinSales!AK78+OSXSales!AK78+AndroidSales!AK78</f>
        <v>0</v>
      </c>
      <c r="AL78" s="11">
        <f>WinSales!AL78+OSXSales!AL78+AndroidSales!AL78</f>
        <v>0</v>
      </c>
      <c r="AM78" s="11">
        <f>WinSales!AM78+OSXSales!AM78+AndroidSales!AM78</f>
        <v>0</v>
      </c>
      <c r="AN78" s="11">
        <f>WinSales!AN78+OSXSales!AN78+AndroidSales!AN78</f>
        <v>0</v>
      </c>
      <c r="AO78" s="11">
        <f>WinSales!AO78+OSXSales!AO78+AndroidSales!AO78</f>
        <v>0</v>
      </c>
      <c r="AP78" s="11">
        <f>WinSales!AP78+OSXSales!AP78+AndroidSales!AP78</f>
        <v>0</v>
      </c>
      <c r="AQ78" s="11">
        <f>WinSales!AQ78+OSXSales!AQ78+AndroidSales!AQ78</f>
        <v>0</v>
      </c>
      <c r="AR78" s="11">
        <f>WinSales!AR78+OSXSales!AR78+AndroidSales!AR78</f>
        <v>0</v>
      </c>
      <c r="AS78" s="11">
        <f>WinSales!AS78+OSXSales!AS78+AndroidSales!AS78</f>
        <v>0</v>
      </c>
      <c r="AT78" s="11">
        <f>WinSales!AT78+OSXSales!AT78+AndroidSales!AT78</f>
        <v>0</v>
      </c>
      <c r="AU78" s="11">
        <f>WinSales!AU78+OSXSales!AU78+AndroidSales!AU78</f>
        <v>0</v>
      </c>
      <c r="AV78" s="11">
        <f>WinSales!AV78+OSXSales!AV78+AndroidSales!AV78</f>
        <v>0</v>
      </c>
      <c r="AW78" s="11">
        <f>WinSales!AW78+OSXSales!AW78+AndroidSales!AW78</f>
        <v>0</v>
      </c>
      <c r="AX78" s="11">
        <f>WinSales!AX78+OSXSales!AX78+AndroidSales!AX78</f>
        <v>0</v>
      </c>
      <c r="AY78" s="11">
        <f>WinSales!AY78+OSXSales!AY78+AndroidSales!AY78</f>
        <v>0</v>
      </c>
      <c r="AZ78" s="11">
        <f>WinSales!AZ78+OSXSales!AZ78+AndroidSales!AZ78</f>
        <v>18480.000000000007</v>
      </c>
      <c r="BA78" s="11">
        <f>WinSales!BA78+OSXSales!BA78+AndroidSales!BA78</f>
        <v>18480.000000000007</v>
      </c>
      <c r="BB78" s="11">
        <f>WinSales!BB78+OSXSales!BB78+AndroidSales!BB78</f>
        <v>18480.000000000007</v>
      </c>
      <c r="BC78" s="11">
        <f>WinSales!BC78+OSXSales!BC78+AndroidSales!BC78</f>
        <v>18480.000000000007</v>
      </c>
      <c r="BD78" s="11">
        <f>WinSales!BD78+OSXSales!BD78+AndroidSales!BD78</f>
        <v>18480.000000000007</v>
      </c>
    </row>
    <row r="79" spans="1:68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68" x14ac:dyDescent="0.25">
      <c r="A80" s="14" t="s">
        <v>217</v>
      </c>
      <c r="D80" s="11">
        <f>WinSales!D80+OSXSales!D80+AndroidSales!D80</f>
        <v>4403</v>
      </c>
      <c r="E80" s="11">
        <f>WinSales!E80+OSXSales!E80+AndroidSales!E80</f>
        <v>26402.999999999996</v>
      </c>
      <c r="F80" s="11">
        <f>WinSales!F80+OSXSales!F80+AndroidSales!F80</f>
        <v>57203.000000000007</v>
      </c>
      <c r="G80" s="11">
        <f>WinSales!G80+OSXSales!G80+AndroidSales!G80</f>
        <v>114403</v>
      </c>
      <c r="H80" s="11">
        <f>WinSales!H80+OSXSales!H80+AndroidSales!H80</f>
        <v>176003</v>
      </c>
      <c r="I80" s="11">
        <f>WinSales!I80+OSXSales!I80+AndroidSales!I80</f>
        <v>836003</v>
      </c>
      <c r="J80" s="11">
        <f>WinSales!J80+OSXSales!J80+AndroidSales!J80</f>
        <v>1724803</v>
      </c>
      <c r="K80" s="11">
        <f>WinSales!K80+OSXSales!K80+AndroidSales!K80</f>
        <v>2648802.9999999995</v>
      </c>
      <c r="L80" s="11">
        <f>WinSales!L80+OSXSales!L80+AndroidSales!L80</f>
        <v>3704802.9999999995</v>
      </c>
      <c r="M80" s="11">
        <f>WinSales!M80+OSXSales!M80+AndroidSales!M80</f>
        <v>5024803</v>
      </c>
      <c r="N80" s="11">
        <f>WinSales!N80+OSXSales!N80+AndroidSales!N80</f>
        <v>6784802.9999999991</v>
      </c>
      <c r="O80" s="11">
        <f>WinSales!O80+OSXSales!O80+AndroidSales!O80</f>
        <v>8984803</v>
      </c>
      <c r="P80" s="11">
        <f>WinSales!P80+OSXSales!P80+AndroidSales!P80</f>
        <v>11624363</v>
      </c>
      <c r="Q80" s="11">
        <f>WinSales!Q80+OSXSales!Q80+AndroidSales!Q80</f>
        <v>14262163</v>
      </c>
      <c r="R80" s="11">
        <f>WinSales!R80+OSXSales!R80+AndroidSales!R80</f>
        <v>16899083</v>
      </c>
      <c r="S80" s="11">
        <f>WinSales!S80+OSXSales!S80+AndroidSales!S80</f>
        <v>19533363</v>
      </c>
      <c r="T80" s="11">
        <f>WinSales!T80+OSXSales!T80+AndroidSales!T80</f>
        <v>22167203</v>
      </c>
      <c r="U80" s="11">
        <f>WinSales!U80+OSXSales!U80+AndroidSales!U80</f>
        <v>24741203</v>
      </c>
      <c r="V80" s="11">
        <f>WinSales!V80+OSXSales!V80+AndroidSales!V80</f>
        <v>27292323</v>
      </c>
      <c r="W80" s="11">
        <f>WinSales!W80+OSXSales!W80+AndroidSales!W80</f>
        <v>29839923</v>
      </c>
      <c r="X80" s="11">
        <f>WinSales!X80+OSXSales!X80+AndroidSales!X80</f>
        <v>32374323</v>
      </c>
      <c r="Y80" s="11">
        <f>WinSales!Y80+OSXSales!Y80+AndroidSales!Y80</f>
        <v>34882323</v>
      </c>
      <c r="Z80" s="11">
        <f>WinSales!Z80+OSXSales!Z80+AndroidSales!Z80</f>
        <v>37346323</v>
      </c>
      <c r="AA80" s="11">
        <f>WinSales!AA80+OSXSales!AA80+AndroidSales!AA80</f>
        <v>39766323</v>
      </c>
      <c r="AB80" s="11">
        <f>WinSales!AB80+OSXSales!AB80+AndroidSales!AB80</f>
        <v>42141927</v>
      </c>
      <c r="AC80" s="11">
        <f>WinSales!AC80+OSXSales!AC80+AndroidSales!AC80</f>
        <v>44515947</v>
      </c>
      <c r="AD80" s="11">
        <f>WinSales!AD80+OSXSales!AD80+AndroidSales!AD80</f>
        <v>46889175</v>
      </c>
      <c r="AE80" s="11">
        <f>WinSales!AE80+OSXSales!AE80+AndroidSales!AE80</f>
        <v>49260027</v>
      </c>
      <c r="AF80" s="11">
        <f>WinSales!AF80+OSXSales!AF80+AndroidSales!AF80</f>
        <v>51630483</v>
      </c>
      <c r="AG80" s="11">
        <f>WinSales!AG80+OSXSales!AG80+AndroidSales!AG80</f>
        <v>53947083</v>
      </c>
      <c r="AH80" s="11">
        <f>WinSales!AH80+OSXSales!AH80+AndroidSales!AH80</f>
        <v>56243091</v>
      </c>
      <c r="AI80" s="11">
        <f>WinSales!AI80+OSXSales!AI80+AndroidSales!AI80</f>
        <v>58535931</v>
      </c>
      <c r="AJ80" s="11">
        <f>WinSales!AJ80+OSXSales!AJ80+AndroidSales!AJ80</f>
        <v>60816891</v>
      </c>
      <c r="AK80" s="11">
        <f>WinSales!AK80+OSXSales!AK80+AndroidSales!AK80</f>
        <v>63074091</v>
      </c>
      <c r="AL80" s="11">
        <f>WinSales!AL80+OSXSales!AL80+AndroidSales!AL80</f>
        <v>65291691</v>
      </c>
      <c r="AM80" s="11">
        <f>WinSales!AM80+OSXSales!AM80+AndroidSales!AM80</f>
        <v>67469691</v>
      </c>
      <c r="AN80" s="11">
        <f>WinSales!AN80+OSXSales!AN80+AndroidSales!AN80</f>
        <v>69607734.599999994</v>
      </c>
      <c r="AO80" s="11">
        <f>WinSales!AO80+OSXSales!AO80+AndroidSales!AO80</f>
        <v>71744352.599999994</v>
      </c>
      <c r="AP80" s="11">
        <f>WinSales!AP80+OSXSales!AP80+AndroidSales!AP80</f>
        <v>73880257.800000012</v>
      </c>
      <c r="AQ80" s="11">
        <f>WinSales!AQ80+OSXSales!AQ80+AndroidSales!AQ80</f>
        <v>76014024.599999994</v>
      </c>
      <c r="AR80" s="11">
        <f>WinSales!AR80+OSXSales!AR80+AndroidSales!AR80</f>
        <v>78147435</v>
      </c>
      <c r="AS80" s="11">
        <f>WinSales!AS80+OSXSales!AS80+AndroidSales!AS80</f>
        <v>80232375</v>
      </c>
      <c r="AT80" s="11">
        <f>WinSales!AT80+OSXSales!AT80+AndroidSales!AT80</f>
        <v>82298782.200000003</v>
      </c>
      <c r="AU80" s="11">
        <f>WinSales!AU80+OSXSales!AU80+AndroidSales!AU80</f>
        <v>84362338.200000003</v>
      </c>
      <c r="AV80" s="11">
        <f>WinSales!AV80+OSXSales!AV80+AndroidSales!AV80</f>
        <v>86415202.200000018</v>
      </c>
      <c r="AW80" s="11">
        <f>WinSales!AW80+OSXSales!AW80+AndroidSales!AW80</f>
        <v>88446682.200000018</v>
      </c>
      <c r="AX80" s="11">
        <f>WinSales!AX80+OSXSales!AX80+AndroidSales!AX80</f>
        <v>90442522.200000018</v>
      </c>
      <c r="AY80" s="11">
        <f>WinSales!AY80+OSXSales!AY80+AndroidSales!AY80</f>
        <v>92402722.200000018</v>
      </c>
      <c r="AZ80" s="11">
        <f>WinSales!AZ80+OSXSales!AZ80+AndroidSales!AZ80</f>
        <v>94326961.440000013</v>
      </c>
      <c r="BA80" s="11">
        <f>WinSales!BA80+OSXSales!BA80+AndroidSales!BA80</f>
        <v>96249917.640000015</v>
      </c>
      <c r="BB80" s="11">
        <f>WinSales!BB80+OSXSales!BB80+AndroidSales!BB80</f>
        <v>98172232.320000023</v>
      </c>
      <c r="BC80" s="11">
        <f>WinSales!BC80+OSXSales!BC80+AndroidSales!BC80</f>
        <v>100092622.44000003</v>
      </c>
      <c r="BD80" s="11">
        <f>WinSales!BD80+OSXSales!BD80+AndroidSales!BD80</f>
        <v>102012691.80000001</v>
      </c>
    </row>
    <row r="81" spans="1:56" x14ac:dyDescent="0.25">
      <c r="A81"/>
      <c r="B81" s="63" t="s">
        <v>150</v>
      </c>
      <c r="C81" s="64">
        <f>C7</f>
        <v>0.69</v>
      </c>
      <c r="D81" s="11">
        <f>WinSales!D81+OSXSales!D81+AndroidSales!D81</f>
        <v>3038.0699999999997</v>
      </c>
      <c r="E81" s="11">
        <f>WinSales!E81+OSXSales!E81+AndroidSales!E81</f>
        <v>18218.069999999996</v>
      </c>
      <c r="F81" s="11">
        <f>WinSales!F81+OSXSales!F81+AndroidSales!F81</f>
        <v>39470.070000000007</v>
      </c>
      <c r="G81" s="11">
        <f>WinSales!G81+OSXSales!G81+AndroidSales!G81</f>
        <v>78938.070000000007</v>
      </c>
      <c r="H81" s="11">
        <f>WinSales!H81+OSXSales!H81+AndroidSales!H81</f>
        <v>121442.07</v>
      </c>
      <c r="I81" s="11">
        <f>WinSales!I81+OSXSales!I81+AndroidSales!I81</f>
        <v>576842.06999999983</v>
      </c>
      <c r="J81" s="11">
        <f>WinSales!J81+OSXSales!J81+AndroidSales!J81</f>
        <v>1190114.0699999998</v>
      </c>
      <c r="K81" s="11">
        <f>WinSales!K81+OSXSales!K81+AndroidSales!K81</f>
        <v>1827674.0699999998</v>
      </c>
      <c r="L81" s="11">
        <f>WinSales!L81+OSXSales!L81+AndroidSales!L81</f>
        <v>2556314.0699999998</v>
      </c>
      <c r="M81" s="11">
        <f>WinSales!M81+OSXSales!M81+AndroidSales!M81</f>
        <v>3467114.07</v>
      </c>
      <c r="N81" s="11">
        <f>WinSales!N81+OSXSales!N81+AndroidSales!N81</f>
        <v>4681514.07</v>
      </c>
      <c r="O81" s="11">
        <f>WinSales!O81+OSXSales!O81+AndroidSales!O81</f>
        <v>6199514.0699999984</v>
      </c>
      <c r="P81" s="11">
        <f>WinSales!P81+OSXSales!P81+AndroidSales!P81</f>
        <v>8020810.4699999988</v>
      </c>
      <c r="Q81" s="11">
        <f>WinSales!Q81+OSXSales!Q81+AndroidSales!Q81</f>
        <v>9840892.4699999988</v>
      </c>
      <c r="R81" s="11">
        <f>WinSales!R81+OSXSales!R81+AndroidSales!R81</f>
        <v>11660367.27</v>
      </c>
      <c r="S81" s="11">
        <f>WinSales!S81+OSXSales!S81+AndroidSales!S81</f>
        <v>13478020.469999999</v>
      </c>
      <c r="T81" s="11">
        <f>WinSales!T81+OSXSales!T81+AndroidSales!T81</f>
        <v>15295370.069999998</v>
      </c>
      <c r="U81" s="11">
        <f>WinSales!U81+OSXSales!U81+AndroidSales!U81</f>
        <v>17071430.07</v>
      </c>
      <c r="V81" s="11">
        <f>WinSales!V81+OSXSales!V81+AndroidSales!V81</f>
        <v>18831702.869999997</v>
      </c>
      <c r="W81" s="11">
        <f>WinSales!W81+OSXSales!W81+AndroidSales!W81</f>
        <v>20589546.869999997</v>
      </c>
      <c r="X81" s="11">
        <f>WinSales!X81+OSXSales!X81+AndroidSales!X81</f>
        <v>22338282.869999997</v>
      </c>
      <c r="Y81" s="11">
        <f>WinSales!Y81+OSXSales!Y81+AndroidSales!Y81</f>
        <v>24068802.870000001</v>
      </c>
      <c r="Z81" s="11">
        <f>WinSales!Z81+OSXSales!Z81+AndroidSales!Z81</f>
        <v>25768962.870000001</v>
      </c>
      <c r="AA81" s="11">
        <f>WinSales!AA81+OSXSales!AA81+AndroidSales!AA81</f>
        <v>27438762.870000001</v>
      </c>
      <c r="AB81" s="11">
        <f>WinSales!AB81+OSXSales!AB81+AndroidSales!AB81</f>
        <v>29077929.629999999</v>
      </c>
      <c r="AC81" s="11">
        <f>WinSales!AC81+OSXSales!AC81+AndroidSales!AC81</f>
        <v>30716003.43</v>
      </c>
      <c r="AD81" s="11">
        <f>WinSales!AD81+OSXSales!AD81+AndroidSales!AD81</f>
        <v>32353530.75</v>
      </c>
      <c r="AE81" s="11">
        <f>WinSales!AE81+OSXSales!AE81+AndroidSales!AE81</f>
        <v>33989418.629999995</v>
      </c>
      <c r="AF81" s="11">
        <f>WinSales!AF81+OSXSales!AF81+AndroidSales!AF81</f>
        <v>35625033.269999996</v>
      </c>
      <c r="AG81" s="11">
        <f>WinSales!AG81+OSXSales!AG81+AndroidSales!AG81</f>
        <v>37223487.269999996</v>
      </c>
      <c r="AH81" s="11">
        <f>WinSales!AH81+OSXSales!AH81+AndroidSales!AH81</f>
        <v>38807732.789999999</v>
      </c>
      <c r="AI81" s="11">
        <f>WinSales!AI81+OSXSales!AI81+AndroidSales!AI81</f>
        <v>40389792.390000001</v>
      </c>
      <c r="AJ81" s="11">
        <f>WinSales!AJ81+OSXSales!AJ81+AndroidSales!AJ81</f>
        <v>41963654.789999999</v>
      </c>
      <c r="AK81" s="11">
        <f>WinSales!AK81+OSXSales!AK81+AndroidSales!AK81</f>
        <v>43521122.789999999</v>
      </c>
      <c r="AL81" s="11">
        <f>WinSales!AL81+OSXSales!AL81+AndroidSales!AL81</f>
        <v>45051266.790000007</v>
      </c>
      <c r="AM81" s="11">
        <f>WinSales!AM81+OSXSales!AM81+AndroidSales!AM81</f>
        <v>46554086.790000007</v>
      </c>
      <c r="AN81" s="11">
        <f>WinSales!AN81+OSXSales!AN81+AndroidSales!AN81</f>
        <v>48029336.874000005</v>
      </c>
      <c r="AO81" s="11">
        <f>WinSales!AO81+OSXSales!AO81+AndroidSales!AO81</f>
        <v>49503603.294000007</v>
      </c>
      <c r="AP81" s="11">
        <f>WinSales!AP81+OSXSales!AP81+AndroidSales!AP81</f>
        <v>50977377.882000007</v>
      </c>
      <c r="AQ81" s="11">
        <f>WinSales!AQ81+OSXSales!AQ81+AndroidSales!AQ81</f>
        <v>52449676.974000007</v>
      </c>
      <c r="AR81" s="11">
        <f>WinSales!AR81+OSXSales!AR81+AndroidSales!AR81</f>
        <v>53921730.150000006</v>
      </c>
      <c r="AS81" s="11">
        <f>WinSales!AS81+OSXSales!AS81+AndroidSales!AS81</f>
        <v>55360338.750000007</v>
      </c>
      <c r="AT81" s="11">
        <f>WinSales!AT81+OSXSales!AT81+AndroidSales!AT81</f>
        <v>56786159.71800001</v>
      </c>
      <c r="AU81" s="11">
        <f>WinSales!AU81+OSXSales!AU81+AndroidSales!AU81</f>
        <v>58210013.35800001</v>
      </c>
      <c r="AV81" s="11">
        <f>WinSales!AV81+OSXSales!AV81+AndroidSales!AV81</f>
        <v>59626489.518000014</v>
      </c>
      <c r="AW81" s="11">
        <f>WinSales!AW81+OSXSales!AW81+AndroidSales!AW81</f>
        <v>61028210.71800001</v>
      </c>
      <c r="AX81" s="11">
        <f>WinSales!AX81+OSXSales!AX81+AndroidSales!AX81</f>
        <v>62405340.318000004</v>
      </c>
      <c r="AY81" s="11">
        <f>WinSales!AY81+OSXSales!AY81+AndroidSales!AY81</f>
        <v>63757878.318000004</v>
      </c>
      <c r="AZ81" s="11">
        <f>WinSales!AZ81+OSXSales!AZ81+AndroidSales!AZ81</f>
        <v>65085603.393600009</v>
      </c>
      <c r="BA81" s="11">
        <f>WinSales!BA81+OSXSales!BA81+AndroidSales!BA81</f>
        <v>66412443.171600014</v>
      </c>
      <c r="BB81" s="11">
        <f>WinSales!BB81+OSXSales!BB81+AndroidSales!BB81</f>
        <v>67738840.300800025</v>
      </c>
      <c r="BC81" s="11">
        <f>WinSales!BC81+OSXSales!BC81+AndroidSales!BC81</f>
        <v>69063909.48360002</v>
      </c>
      <c r="BD81" s="11">
        <f>WinSales!BD81+OSXSales!BD81+AndroidSales!BD81</f>
        <v>70388757.342000023</v>
      </c>
    </row>
    <row r="82" spans="1:56" x14ac:dyDescent="0.25">
      <c r="A82"/>
      <c r="B82" s="63" t="s">
        <v>151</v>
      </c>
      <c r="C82" s="64">
        <f>C8</f>
        <v>0.25</v>
      </c>
      <c r="D82" s="11">
        <f>WinSales!D82+OSXSales!D82+AndroidSales!D82</f>
        <v>1100.75</v>
      </c>
      <c r="E82" s="11">
        <f>WinSales!E82+OSXSales!E82+AndroidSales!E82</f>
        <v>6600.75</v>
      </c>
      <c r="F82" s="11">
        <f>WinSales!F82+OSXSales!F82+AndroidSales!F82</f>
        <v>14300.75</v>
      </c>
      <c r="G82" s="11">
        <f>WinSales!G82+OSXSales!G82+AndroidSales!G82</f>
        <v>28600.75</v>
      </c>
      <c r="H82" s="11">
        <f>WinSales!H82+OSXSales!H82+AndroidSales!H82</f>
        <v>44000.75</v>
      </c>
      <c r="I82" s="11">
        <f>WinSales!I82+OSXSales!I82+AndroidSales!I82</f>
        <v>209000.75</v>
      </c>
      <c r="J82" s="11">
        <f>WinSales!J82+OSXSales!J82+AndroidSales!J82</f>
        <v>431200.75</v>
      </c>
      <c r="K82" s="11">
        <f>WinSales!K82+OSXSales!K82+AndroidSales!K82</f>
        <v>662200.75</v>
      </c>
      <c r="L82" s="11">
        <f>WinSales!L82+OSXSales!L82+AndroidSales!L82</f>
        <v>926200.75</v>
      </c>
      <c r="M82" s="11">
        <f>WinSales!M82+OSXSales!M82+AndroidSales!M82</f>
        <v>1256200.75</v>
      </c>
      <c r="N82" s="11">
        <f>WinSales!N82+OSXSales!N82+AndroidSales!N82</f>
        <v>1696200.75</v>
      </c>
      <c r="O82" s="11">
        <f>WinSales!O82+OSXSales!O82+AndroidSales!O82</f>
        <v>2246200.75</v>
      </c>
      <c r="P82" s="11">
        <f>WinSales!P82+OSXSales!P82+AndroidSales!P82</f>
        <v>2906090.75</v>
      </c>
      <c r="Q82" s="11">
        <f>WinSales!Q82+OSXSales!Q82+AndroidSales!Q82</f>
        <v>3565540.75</v>
      </c>
      <c r="R82" s="11">
        <f>WinSales!R82+OSXSales!R82+AndroidSales!R82</f>
        <v>4224770.75</v>
      </c>
      <c r="S82" s="11">
        <f>WinSales!S82+OSXSales!S82+AndroidSales!S82</f>
        <v>4883340.75</v>
      </c>
      <c r="T82" s="11">
        <f>WinSales!T82+OSXSales!T82+AndroidSales!T82</f>
        <v>5541800.75</v>
      </c>
      <c r="U82" s="11">
        <f>WinSales!U82+OSXSales!U82+AndroidSales!U82</f>
        <v>6185300.75</v>
      </c>
      <c r="V82" s="11">
        <f>WinSales!V82+OSXSales!V82+AndroidSales!V82</f>
        <v>6823080.75</v>
      </c>
      <c r="W82" s="11">
        <f>WinSales!W82+OSXSales!W82+AndroidSales!W82</f>
        <v>7459980.75</v>
      </c>
      <c r="X82" s="11">
        <f>WinSales!X82+OSXSales!X82+AndroidSales!X82</f>
        <v>8093580.75</v>
      </c>
      <c r="Y82" s="11">
        <f>WinSales!Y82+OSXSales!Y82+AndroidSales!Y82</f>
        <v>8720580.75</v>
      </c>
      <c r="Z82" s="11">
        <f>WinSales!Z82+OSXSales!Z82+AndroidSales!Z82</f>
        <v>9336580.75</v>
      </c>
      <c r="AA82" s="11">
        <f>WinSales!AA82+OSXSales!AA82+AndroidSales!AA82</f>
        <v>9941580.75</v>
      </c>
      <c r="AB82" s="11">
        <f>WinSales!AB82+OSXSales!AB82+AndroidSales!AB82</f>
        <v>10535481.75</v>
      </c>
      <c r="AC82" s="11">
        <f>WinSales!AC82+OSXSales!AC82+AndroidSales!AC82</f>
        <v>11128986.75</v>
      </c>
      <c r="AD82" s="11">
        <f>WinSales!AD82+OSXSales!AD82+AndroidSales!AD82</f>
        <v>11722293.75</v>
      </c>
      <c r="AE82" s="11">
        <f>WinSales!AE82+OSXSales!AE82+AndroidSales!AE82</f>
        <v>12315006.75</v>
      </c>
      <c r="AF82" s="11">
        <f>WinSales!AF82+OSXSales!AF82+AndroidSales!AF82</f>
        <v>12907620.75</v>
      </c>
      <c r="AG82" s="11">
        <f>WinSales!AG82+OSXSales!AG82+AndroidSales!AG82</f>
        <v>13486770.75</v>
      </c>
      <c r="AH82" s="11">
        <f>WinSales!AH82+OSXSales!AH82+AndroidSales!AH82</f>
        <v>14060772.75</v>
      </c>
      <c r="AI82" s="11">
        <f>WinSales!AI82+OSXSales!AI82+AndroidSales!AI82</f>
        <v>14633982.75</v>
      </c>
      <c r="AJ82" s="11">
        <f>WinSales!AJ82+OSXSales!AJ82+AndroidSales!AJ82</f>
        <v>15204222.75</v>
      </c>
      <c r="AK82" s="11">
        <f>WinSales!AK82+OSXSales!AK82+AndroidSales!AK82</f>
        <v>15768522.75</v>
      </c>
      <c r="AL82" s="11">
        <f>WinSales!AL82+OSXSales!AL82+AndroidSales!AL82</f>
        <v>16322922.75</v>
      </c>
      <c r="AM82" s="11">
        <f>WinSales!AM82+OSXSales!AM82+AndroidSales!AM82</f>
        <v>16867422.75</v>
      </c>
      <c r="AN82" s="11">
        <f>WinSales!AN82+OSXSales!AN82+AndroidSales!AN82</f>
        <v>17401933.649999999</v>
      </c>
      <c r="AO82" s="11">
        <f>WinSales!AO82+OSXSales!AO82+AndroidSales!AO82</f>
        <v>17936088.149999999</v>
      </c>
      <c r="AP82" s="11">
        <f>WinSales!AP82+OSXSales!AP82+AndroidSales!AP82</f>
        <v>18470064.449999999</v>
      </c>
      <c r="AQ82" s="11">
        <f>WinSales!AQ82+OSXSales!AQ82+AndroidSales!AQ82</f>
        <v>19003506.149999999</v>
      </c>
      <c r="AR82" s="11">
        <f>WinSales!AR82+OSXSales!AR82+AndroidSales!AR82</f>
        <v>19536858.75</v>
      </c>
      <c r="AS82" s="11">
        <f>WinSales!AS82+OSXSales!AS82+AndroidSales!AS82</f>
        <v>20058093.75</v>
      </c>
      <c r="AT82" s="11">
        <f>WinSales!AT82+OSXSales!AT82+AndroidSales!AT82</f>
        <v>20574695.550000001</v>
      </c>
      <c r="AU82" s="11">
        <f>WinSales!AU82+OSXSales!AU82+AndroidSales!AU82</f>
        <v>21090584.550000001</v>
      </c>
      <c r="AV82" s="11">
        <f>WinSales!AV82+OSXSales!AV82+AndroidSales!AV82</f>
        <v>21603800.550000001</v>
      </c>
      <c r="AW82" s="11">
        <f>WinSales!AW82+OSXSales!AW82+AndroidSales!AW82</f>
        <v>22111670.550000001</v>
      </c>
      <c r="AX82" s="11">
        <f>WinSales!AX82+OSXSales!AX82+AndroidSales!AX82</f>
        <v>22610630.550000001</v>
      </c>
      <c r="AY82" s="11">
        <f>WinSales!AY82+OSXSales!AY82+AndroidSales!AY82</f>
        <v>23100680.550000001</v>
      </c>
      <c r="AZ82" s="11">
        <f>WinSales!AZ82+OSXSales!AZ82+AndroidSales!AZ82</f>
        <v>23581740.359999999</v>
      </c>
      <c r="BA82" s="11">
        <f>WinSales!BA82+OSXSales!BA82+AndroidSales!BA82</f>
        <v>24062479.410000004</v>
      </c>
      <c r="BB82" s="11">
        <f>WinSales!BB82+OSXSales!BB82+AndroidSales!BB82</f>
        <v>24543058.080000002</v>
      </c>
      <c r="BC82" s="11">
        <f>WinSales!BC82+OSXSales!BC82+AndroidSales!BC82</f>
        <v>25023155.609999999</v>
      </c>
      <c r="BD82" s="11">
        <f>WinSales!BD82+OSXSales!BD82+AndroidSales!BD82</f>
        <v>25503172.950000003</v>
      </c>
    </row>
    <row r="83" spans="1:56" x14ac:dyDescent="0.25">
      <c r="A83"/>
      <c r="B83" s="63" t="s">
        <v>152</v>
      </c>
      <c r="C83" s="64">
        <f>C9</f>
        <v>0.05</v>
      </c>
      <c r="D83" s="11">
        <f>WinSales!D83+OSXSales!D83+AndroidSales!D83</f>
        <v>220.15000000000003</v>
      </c>
      <c r="E83" s="11">
        <f>WinSales!E83+OSXSales!E83+AndroidSales!E83</f>
        <v>1320.1499999999999</v>
      </c>
      <c r="F83" s="11">
        <f>WinSales!F83+OSXSales!F83+AndroidSales!F83</f>
        <v>2860.1500000000005</v>
      </c>
      <c r="G83" s="11">
        <f>WinSales!G83+OSXSales!G83+AndroidSales!G83</f>
        <v>5720.1500000000015</v>
      </c>
      <c r="H83" s="11">
        <f>WinSales!H83+OSXSales!H83+AndroidSales!H83</f>
        <v>8800.15</v>
      </c>
      <c r="I83" s="11">
        <f>WinSales!I83+OSXSales!I83+AndroidSales!I83</f>
        <v>41800.150000000009</v>
      </c>
      <c r="J83" s="11">
        <f>WinSales!J83+OSXSales!J83+AndroidSales!J83</f>
        <v>86240.150000000023</v>
      </c>
      <c r="K83" s="11">
        <f>WinSales!K83+OSXSales!K83+AndroidSales!K83</f>
        <v>132440.15</v>
      </c>
      <c r="L83" s="11">
        <f>WinSales!L83+OSXSales!L83+AndroidSales!L83</f>
        <v>185240.15</v>
      </c>
      <c r="M83" s="11">
        <f>WinSales!M83+OSXSales!M83+AndroidSales!M83</f>
        <v>251240.15000000002</v>
      </c>
      <c r="N83" s="11">
        <f>WinSales!N83+OSXSales!N83+AndroidSales!N83</f>
        <v>339240.15</v>
      </c>
      <c r="O83" s="11">
        <f>WinSales!O83+OSXSales!O83+AndroidSales!O83</f>
        <v>449240.15</v>
      </c>
      <c r="P83" s="11">
        <f>WinSales!P83+OSXSales!P83+AndroidSales!P83</f>
        <v>581218.15000000014</v>
      </c>
      <c r="Q83" s="11">
        <f>WinSales!Q83+OSXSales!Q83+AndroidSales!Q83</f>
        <v>713108.15000000014</v>
      </c>
      <c r="R83" s="11">
        <f>WinSales!R83+OSXSales!R83+AndroidSales!R83</f>
        <v>844954.15000000014</v>
      </c>
      <c r="S83" s="11">
        <f>WinSales!S83+OSXSales!S83+AndroidSales!S83</f>
        <v>976668.15000000014</v>
      </c>
      <c r="T83" s="11">
        <f>WinSales!T83+OSXSales!T83+AndroidSales!T83</f>
        <v>1108360.1500000001</v>
      </c>
      <c r="U83" s="11">
        <f>WinSales!U83+OSXSales!U83+AndroidSales!U83</f>
        <v>1237060.1500000001</v>
      </c>
      <c r="V83" s="11">
        <f>WinSales!V83+OSXSales!V83+AndroidSales!V83</f>
        <v>1364616.1500000001</v>
      </c>
      <c r="W83" s="11">
        <f>WinSales!W83+OSXSales!W83+AndroidSales!W83</f>
        <v>1491996.1500000001</v>
      </c>
      <c r="X83" s="11">
        <f>WinSales!X83+OSXSales!X83+AndroidSales!X83</f>
        <v>1618716.1500000001</v>
      </c>
      <c r="Y83" s="11">
        <f>WinSales!Y83+OSXSales!Y83+AndroidSales!Y83</f>
        <v>1744116.1500000001</v>
      </c>
      <c r="Z83" s="11">
        <f>WinSales!Z83+OSXSales!Z83+AndroidSales!Z83</f>
        <v>1867316.1500000001</v>
      </c>
      <c r="AA83" s="11">
        <f>WinSales!AA83+OSXSales!AA83+AndroidSales!AA83</f>
        <v>1988316.1500000001</v>
      </c>
      <c r="AB83" s="11">
        <f>WinSales!AB83+OSXSales!AB83+AndroidSales!AB83</f>
        <v>2107096.35</v>
      </c>
      <c r="AC83" s="11">
        <f>WinSales!AC83+OSXSales!AC83+AndroidSales!AC83</f>
        <v>2225797.35</v>
      </c>
      <c r="AD83" s="11">
        <f>WinSales!AD83+OSXSales!AD83+AndroidSales!AD83</f>
        <v>2344458.75</v>
      </c>
      <c r="AE83" s="11">
        <f>WinSales!AE83+OSXSales!AE83+AndroidSales!AE83</f>
        <v>2463001.35</v>
      </c>
      <c r="AF83" s="11">
        <f>WinSales!AF83+OSXSales!AF83+AndroidSales!AF83</f>
        <v>2581524.1500000004</v>
      </c>
      <c r="AG83" s="11">
        <f>WinSales!AG83+OSXSales!AG83+AndroidSales!AG83</f>
        <v>2697354.1500000004</v>
      </c>
      <c r="AH83" s="11">
        <f>WinSales!AH83+OSXSales!AH83+AndroidSales!AH83</f>
        <v>2812154.55</v>
      </c>
      <c r="AI83" s="11">
        <f>WinSales!AI83+OSXSales!AI83+AndroidSales!AI83</f>
        <v>2926796.55</v>
      </c>
      <c r="AJ83" s="11">
        <f>WinSales!AJ83+OSXSales!AJ83+AndroidSales!AJ83</f>
        <v>3040844.55</v>
      </c>
      <c r="AK83" s="11">
        <f>WinSales!AK83+OSXSales!AK83+AndroidSales!AK83</f>
        <v>3153704.55</v>
      </c>
      <c r="AL83" s="11">
        <f>WinSales!AL83+OSXSales!AL83+AndroidSales!AL83</f>
        <v>3264584.55</v>
      </c>
      <c r="AM83" s="11">
        <f>WinSales!AM83+OSXSales!AM83+AndroidSales!AM83</f>
        <v>3373484.55</v>
      </c>
      <c r="AN83" s="11">
        <f>WinSales!AN83+OSXSales!AN83+AndroidSales!AN83</f>
        <v>3480386.73</v>
      </c>
      <c r="AO83" s="11">
        <f>WinSales!AO83+OSXSales!AO83+AndroidSales!AO83</f>
        <v>3587217.63</v>
      </c>
      <c r="AP83" s="11">
        <f>WinSales!AP83+OSXSales!AP83+AndroidSales!AP83</f>
        <v>3694012.8899999997</v>
      </c>
      <c r="AQ83" s="11">
        <f>WinSales!AQ83+OSXSales!AQ83+AndroidSales!AQ83</f>
        <v>3800701.23</v>
      </c>
      <c r="AR83" s="11">
        <f>WinSales!AR83+OSXSales!AR83+AndroidSales!AR83</f>
        <v>3907371.75</v>
      </c>
      <c r="AS83" s="11">
        <f>WinSales!AS83+OSXSales!AS83+AndroidSales!AS83</f>
        <v>4011618.75</v>
      </c>
      <c r="AT83" s="11">
        <f>WinSales!AT83+OSXSales!AT83+AndroidSales!AT83</f>
        <v>4114939.1099999994</v>
      </c>
      <c r="AU83" s="11">
        <f>WinSales!AU83+OSXSales!AU83+AndroidSales!AU83</f>
        <v>4218116.91</v>
      </c>
      <c r="AV83" s="11">
        <f>WinSales!AV83+OSXSales!AV83+AndroidSales!AV83</f>
        <v>4320760.1099999994</v>
      </c>
      <c r="AW83" s="11">
        <f>WinSales!AW83+OSXSales!AW83+AndroidSales!AW83</f>
        <v>4422334.1099999994</v>
      </c>
      <c r="AX83" s="11">
        <f>WinSales!AX83+OSXSales!AX83+AndroidSales!AX83</f>
        <v>4522126.1099999994</v>
      </c>
      <c r="AY83" s="11">
        <f>WinSales!AY83+OSXSales!AY83+AndroidSales!AY83</f>
        <v>4620136.1099999994</v>
      </c>
      <c r="AZ83" s="11">
        <f>WinSales!AZ83+OSXSales!AZ83+AndroidSales!AZ83</f>
        <v>4716348.0719999997</v>
      </c>
      <c r="BA83" s="11">
        <f>WinSales!BA83+OSXSales!BA83+AndroidSales!BA83</f>
        <v>4812495.8820000002</v>
      </c>
      <c r="BB83" s="11">
        <f>WinSales!BB83+OSXSales!BB83+AndroidSales!BB83</f>
        <v>4908611.6159999995</v>
      </c>
      <c r="BC83" s="11">
        <f>WinSales!BC83+OSXSales!BC83+AndroidSales!BC83</f>
        <v>5004631.1219999995</v>
      </c>
      <c r="BD83" s="11">
        <f>WinSales!BD83+OSXSales!BD83+AndroidSales!BD83</f>
        <v>5100634.59</v>
      </c>
    </row>
    <row r="84" spans="1:56" x14ac:dyDescent="0.25">
      <c r="A84"/>
      <c r="B84" s="63" t="s">
        <v>153</v>
      </c>
      <c r="C84" s="64">
        <f>C10</f>
        <v>0.01</v>
      </c>
      <c r="D84" s="11">
        <f>WinSales!D84+OSXSales!D84+AndroidSales!D84</f>
        <v>44.029999999999994</v>
      </c>
      <c r="E84" s="11">
        <f>WinSales!E84+OSXSales!E84+AndroidSales!E84</f>
        <v>264.02999999999997</v>
      </c>
      <c r="F84" s="11">
        <f>WinSales!F84+OSXSales!F84+AndroidSales!F84</f>
        <v>572.03</v>
      </c>
      <c r="G84" s="11">
        <f>WinSales!G84+OSXSales!G84+AndroidSales!G84</f>
        <v>1144.0300000000002</v>
      </c>
      <c r="H84" s="11">
        <f>WinSales!H84+OSXSales!H84+AndroidSales!H84</f>
        <v>1760.0300000000002</v>
      </c>
      <c r="I84" s="11">
        <f>WinSales!I84+OSXSales!I84+AndroidSales!I84</f>
        <v>8360.0300000000007</v>
      </c>
      <c r="J84" s="11">
        <f>WinSales!J84+OSXSales!J84+AndroidSales!J84</f>
        <v>17248.03</v>
      </c>
      <c r="K84" s="11">
        <f>WinSales!K84+OSXSales!K84+AndroidSales!K84</f>
        <v>26488.03</v>
      </c>
      <c r="L84" s="11">
        <f>WinSales!L84+OSXSales!L84+AndroidSales!L84</f>
        <v>37048.030000000006</v>
      </c>
      <c r="M84" s="11">
        <f>WinSales!M84+OSXSales!M84+AndroidSales!M84</f>
        <v>50248.030000000006</v>
      </c>
      <c r="N84" s="11">
        <f>WinSales!N84+OSXSales!N84+AndroidSales!N84</f>
        <v>67848.03</v>
      </c>
      <c r="O84" s="11">
        <f>WinSales!O84+OSXSales!O84+AndroidSales!O84</f>
        <v>89848.03</v>
      </c>
      <c r="P84" s="11">
        <f>WinSales!P84+OSXSales!P84+AndroidSales!P84</f>
        <v>116243.63000000003</v>
      </c>
      <c r="Q84" s="11">
        <f>WinSales!Q84+OSXSales!Q84+AndroidSales!Q84</f>
        <v>142621.63000000003</v>
      </c>
      <c r="R84" s="11">
        <f>WinSales!R84+OSXSales!R84+AndroidSales!R84</f>
        <v>168990.83000000002</v>
      </c>
      <c r="S84" s="11">
        <f>WinSales!S84+OSXSales!S84+AndroidSales!S84</f>
        <v>195333.63000000003</v>
      </c>
      <c r="T84" s="11">
        <f>WinSales!T84+OSXSales!T84+AndroidSales!T84</f>
        <v>221672.03000000003</v>
      </c>
      <c r="U84" s="11">
        <f>WinSales!U84+OSXSales!U84+AndroidSales!U84</f>
        <v>247412.03000000003</v>
      </c>
      <c r="V84" s="11">
        <f>WinSales!V84+OSXSales!V84+AndroidSales!V84</f>
        <v>272923.23000000004</v>
      </c>
      <c r="W84" s="11">
        <f>WinSales!W84+OSXSales!W84+AndroidSales!W84</f>
        <v>298399.23000000004</v>
      </c>
      <c r="X84" s="11">
        <f>WinSales!X84+OSXSales!X84+AndroidSales!X84</f>
        <v>323743.23000000004</v>
      </c>
      <c r="Y84" s="11">
        <f>WinSales!Y84+OSXSales!Y84+AndroidSales!Y84</f>
        <v>348823.23000000004</v>
      </c>
      <c r="Z84" s="11">
        <f>WinSales!Z84+OSXSales!Z84+AndroidSales!Z84</f>
        <v>373463.23</v>
      </c>
      <c r="AA84" s="11">
        <f>WinSales!AA84+OSXSales!AA84+AndroidSales!AA84</f>
        <v>397663.23</v>
      </c>
      <c r="AB84" s="11">
        <f>WinSales!AB84+OSXSales!AB84+AndroidSales!AB84</f>
        <v>421419.27</v>
      </c>
      <c r="AC84" s="11">
        <f>WinSales!AC84+OSXSales!AC84+AndroidSales!AC84</f>
        <v>445159.47000000009</v>
      </c>
      <c r="AD84" s="11">
        <f>WinSales!AD84+OSXSales!AD84+AndroidSales!AD84</f>
        <v>468891.75</v>
      </c>
      <c r="AE84" s="11">
        <f>WinSales!AE84+OSXSales!AE84+AndroidSales!AE84</f>
        <v>492600.27</v>
      </c>
      <c r="AF84" s="11">
        <f>WinSales!AF84+OSXSales!AF84+AndroidSales!AF84</f>
        <v>516304.83000000007</v>
      </c>
      <c r="AG84" s="11">
        <f>WinSales!AG84+OSXSales!AG84+AndroidSales!AG84</f>
        <v>539470.83000000007</v>
      </c>
      <c r="AH84" s="11">
        <f>WinSales!AH84+OSXSales!AH84+AndroidSales!AH84</f>
        <v>562430.91</v>
      </c>
      <c r="AI84" s="11">
        <f>WinSales!AI84+OSXSales!AI84+AndroidSales!AI84</f>
        <v>585359.31000000006</v>
      </c>
      <c r="AJ84" s="11">
        <f>WinSales!AJ84+OSXSales!AJ84+AndroidSales!AJ84</f>
        <v>608168.91</v>
      </c>
      <c r="AK84" s="11">
        <f>WinSales!AK84+OSXSales!AK84+AndroidSales!AK84</f>
        <v>630740.91</v>
      </c>
      <c r="AL84" s="11">
        <f>WinSales!AL84+OSXSales!AL84+AndroidSales!AL84</f>
        <v>652916.91</v>
      </c>
      <c r="AM84" s="11">
        <f>WinSales!AM84+OSXSales!AM84+AndroidSales!AM84</f>
        <v>674696.91</v>
      </c>
      <c r="AN84" s="11">
        <f>WinSales!AN84+OSXSales!AN84+AndroidSales!AN84</f>
        <v>696077.34600000002</v>
      </c>
      <c r="AO84" s="11">
        <f>WinSales!AO84+OSXSales!AO84+AndroidSales!AO84</f>
        <v>717443.52600000007</v>
      </c>
      <c r="AP84" s="11">
        <f>WinSales!AP84+OSXSales!AP84+AndroidSales!AP84</f>
        <v>738802.5780000001</v>
      </c>
      <c r="AQ84" s="11">
        <f>WinSales!AQ84+OSXSales!AQ84+AndroidSales!AQ84</f>
        <v>760140.24600000004</v>
      </c>
      <c r="AR84" s="11">
        <f>WinSales!AR84+OSXSales!AR84+AndroidSales!AR84</f>
        <v>781474.35000000009</v>
      </c>
      <c r="AS84" s="11">
        <f>WinSales!AS84+OSXSales!AS84+AndroidSales!AS84</f>
        <v>802323.75000000012</v>
      </c>
      <c r="AT84" s="11">
        <f>WinSales!AT84+OSXSales!AT84+AndroidSales!AT84</f>
        <v>822987.82200000004</v>
      </c>
      <c r="AU84" s="11">
        <f>WinSales!AU84+OSXSales!AU84+AndroidSales!AU84</f>
        <v>843623.38200000022</v>
      </c>
      <c r="AV84" s="11">
        <f>WinSales!AV84+OSXSales!AV84+AndroidSales!AV84</f>
        <v>864152.02200000011</v>
      </c>
      <c r="AW84" s="11">
        <f>WinSales!AW84+OSXSales!AW84+AndroidSales!AW84</f>
        <v>884466.82200000004</v>
      </c>
      <c r="AX84" s="11">
        <f>WinSales!AX84+OSXSales!AX84+AndroidSales!AX84</f>
        <v>904425.22200000007</v>
      </c>
      <c r="AY84" s="11">
        <f>WinSales!AY84+OSXSales!AY84+AndroidSales!AY84</f>
        <v>924027.22200000007</v>
      </c>
      <c r="AZ84" s="11">
        <f>WinSales!AZ84+OSXSales!AZ84+AndroidSales!AZ84</f>
        <v>943269.61440000008</v>
      </c>
      <c r="BA84" s="11">
        <f>WinSales!BA84+OSXSales!BA84+AndroidSales!BA84</f>
        <v>962499.17640000011</v>
      </c>
      <c r="BB84" s="11">
        <f>WinSales!BB84+OSXSales!BB84+AndroidSales!BB84</f>
        <v>981722.32320000022</v>
      </c>
      <c r="BC84" s="11">
        <f>WinSales!BC84+OSXSales!BC84+AndroidSales!BC84</f>
        <v>1000926.2244000002</v>
      </c>
      <c r="BD84" s="11">
        <f>WinSales!BD84+OSXSales!BD84+AndroidSales!BD84</f>
        <v>1020126.9180000003</v>
      </c>
    </row>
    <row r="86" spans="1:56" x14ac:dyDescent="0.25">
      <c r="A86" s="14" t="s">
        <v>218</v>
      </c>
      <c r="D86" s="7" t="s">
        <v>19</v>
      </c>
      <c r="E86" s="7"/>
      <c r="F86" s="7" t="s">
        <v>18</v>
      </c>
      <c r="G86" s="7"/>
      <c r="H86" s="7" t="s">
        <v>17</v>
      </c>
      <c r="I86" s="7"/>
      <c r="J86" s="7" t="s">
        <v>23</v>
      </c>
      <c r="K86" s="7"/>
      <c r="L86" s="7" t="s">
        <v>51</v>
      </c>
    </row>
    <row r="87" spans="1:56" x14ac:dyDescent="0.25">
      <c r="B87" t="s">
        <v>202</v>
      </c>
      <c r="D87" s="73">
        <f>SUM(D50:H50)</f>
        <v>308000.00000000012</v>
      </c>
      <c r="F87" s="73">
        <f>SUM(I50:T50)</f>
        <v>38792600.000000007</v>
      </c>
      <c r="H87" s="73">
        <f>SUM(U50:AF50)</f>
        <v>90353340.000000015</v>
      </c>
      <c r="J87" s="73">
        <f>SUM(AG50:AR50)</f>
        <v>136758006.00000003</v>
      </c>
      <c r="L87" s="73">
        <f>SUM(AS50:BD50)</f>
        <v>178522205.40000004</v>
      </c>
    </row>
    <row r="88" spans="1:56" x14ac:dyDescent="0.25">
      <c r="B88" t="s">
        <v>203</v>
      </c>
      <c r="D88" s="73">
        <f>H80</f>
        <v>176003</v>
      </c>
      <c r="F88" s="73">
        <f>T80</f>
        <v>22167203</v>
      </c>
      <c r="H88" s="73">
        <f>AF80</f>
        <v>51630483</v>
      </c>
      <c r="J88" s="73">
        <f>AR80</f>
        <v>78147435</v>
      </c>
      <c r="L88" s="73">
        <f>BD80</f>
        <v>102012691.80000001</v>
      </c>
    </row>
    <row r="89" spans="1:56" x14ac:dyDescent="0.25">
      <c r="B89" t="s">
        <v>237</v>
      </c>
      <c r="D89" s="73">
        <f>SUM(D6:H6)</f>
        <v>176000</v>
      </c>
      <c r="F89" s="73">
        <f>SUM(I6:T6)</f>
        <v>22008800</v>
      </c>
      <c r="H89" s="73">
        <f>SUM(U6:AF6)</f>
        <v>31680000.000000004</v>
      </c>
      <c r="J89" s="73">
        <f>SUM(AG6:AR6)</f>
        <v>31680000.000000004</v>
      </c>
      <c r="L89" s="73">
        <f>SUM(AS6:BD6)</f>
        <v>31680000.000000004</v>
      </c>
    </row>
  </sheetData>
  <mergeCells count="5">
    <mergeCell ref="D2:K2"/>
    <mergeCell ref="L2:W2"/>
    <mergeCell ref="X2:AI2"/>
    <mergeCell ref="AJ2:AU2"/>
    <mergeCell ref="AV2:B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92"/>
  <sheetViews>
    <sheetView zoomScale="75" zoomScaleNormal="75" zoomScalePageLayoutView="75" workbookViewId="0">
      <pane xSplit="3" ySplit="4" topLeftCell="D48" activePane="bottomRight" state="frozen"/>
      <selection pane="topRight" activeCell="D1" sqref="D1"/>
      <selection pane="bottomLeft" activeCell="A5" sqref="A5"/>
      <selection pane="bottomRight" activeCell="D2" sqref="D2:W3"/>
    </sheetView>
  </sheetViews>
  <sheetFormatPr defaultColWidth="11" defaultRowHeight="15.75" x14ac:dyDescent="0.25"/>
  <cols>
    <col min="1" max="1" width="3" style="14" customWidth="1"/>
    <col min="2" max="2" width="14.125" customWidth="1"/>
    <col min="3" max="3" width="11.125" style="7" customWidth="1"/>
    <col min="4" max="4" width="15" customWidth="1"/>
    <col min="5" max="5" width="14.875" bestFit="1" customWidth="1"/>
    <col min="6" max="6" width="15.625" customWidth="1"/>
    <col min="7" max="7" width="16" bestFit="1" customWidth="1"/>
    <col min="8" max="12" width="16.125" bestFit="1" customWidth="1"/>
    <col min="13" max="56" width="17.5" bestFit="1" customWidth="1"/>
    <col min="57" max="57" width="17.375" bestFit="1" customWidth="1"/>
  </cols>
  <sheetData>
    <row r="2" spans="1:57" s="14" customFormat="1" x14ac:dyDescent="0.25">
      <c r="B2" s="14" t="s">
        <v>287</v>
      </c>
      <c r="C2" s="10"/>
      <c r="D2" s="239">
        <v>2018</v>
      </c>
      <c r="E2" s="240"/>
      <c r="F2" s="240"/>
      <c r="G2" s="240"/>
      <c r="H2" s="240"/>
      <c r="I2" s="240"/>
      <c r="J2" s="240"/>
      <c r="K2" s="241"/>
      <c r="L2" s="242">
        <v>2019</v>
      </c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4"/>
      <c r="X2" s="239">
        <v>2020</v>
      </c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1"/>
      <c r="AJ2" s="242">
        <v>2021</v>
      </c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4"/>
      <c r="AV2" s="239">
        <v>2022</v>
      </c>
      <c r="AW2" s="240"/>
      <c r="AX2" s="240"/>
      <c r="AY2" s="240"/>
      <c r="AZ2" s="240"/>
      <c r="BA2" s="240"/>
      <c r="BB2" s="240"/>
      <c r="BC2" s="240"/>
      <c r="BD2" s="241"/>
    </row>
    <row r="3" spans="1:57" s="7" customFormat="1" x14ac:dyDescent="0.25">
      <c r="A3" s="10"/>
      <c r="B3" s="7">
        <v>4.4000000000000004</v>
      </c>
      <c r="D3" s="66" t="s">
        <v>154</v>
      </c>
      <c r="E3" s="66" t="s">
        <v>156</v>
      </c>
      <c r="F3" s="66" t="s">
        <v>157</v>
      </c>
      <c r="G3" s="66" t="s">
        <v>158</v>
      </c>
      <c r="H3" s="66" t="s">
        <v>159</v>
      </c>
      <c r="I3" s="66" t="s">
        <v>160</v>
      </c>
      <c r="J3" s="66" t="s">
        <v>161</v>
      </c>
      <c r="K3" s="66" t="s">
        <v>162</v>
      </c>
      <c r="L3" s="66" t="s">
        <v>163</v>
      </c>
      <c r="M3" s="66" t="s">
        <v>164</v>
      </c>
      <c r="N3" s="66" t="s">
        <v>165</v>
      </c>
      <c r="O3" s="66" t="s">
        <v>155</v>
      </c>
      <c r="P3" s="66" t="s">
        <v>154</v>
      </c>
      <c r="Q3" s="66" t="s">
        <v>156</v>
      </c>
      <c r="R3" s="66" t="s">
        <v>157</v>
      </c>
      <c r="S3" s="66" t="s">
        <v>158</v>
      </c>
      <c r="T3" s="66" t="s">
        <v>159</v>
      </c>
      <c r="U3" s="66" t="s">
        <v>160</v>
      </c>
      <c r="V3" s="66" t="s">
        <v>161</v>
      </c>
      <c r="W3" s="66" t="s">
        <v>162</v>
      </c>
      <c r="X3" s="66" t="s">
        <v>163</v>
      </c>
      <c r="Y3" s="66" t="s">
        <v>164</v>
      </c>
      <c r="Z3" s="66" t="s">
        <v>165</v>
      </c>
      <c r="AA3" s="66" t="s">
        <v>155</v>
      </c>
      <c r="AB3" s="66" t="s">
        <v>154</v>
      </c>
      <c r="AC3" s="66" t="s">
        <v>156</v>
      </c>
      <c r="AD3" s="66" t="s">
        <v>157</v>
      </c>
      <c r="AE3" s="66" t="s">
        <v>158</v>
      </c>
      <c r="AF3" s="66" t="s">
        <v>159</v>
      </c>
      <c r="AG3" s="66" t="s">
        <v>160</v>
      </c>
      <c r="AH3" s="66" t="s">
        <v>161</v>
      </c>
      <c r="AI3" s="66" t="s">
        <v>162</v>
      </c>
      <c r="AJ3" s="66" t="s">
        <v>163</v>
      </c>
      <c r="AK3" s="66" t="s">
        <v>164</v>
      </c>
      <c r="AL3" s="66" t="s">
        <v>165</v>
      </c>
      <c r="AM3" s="66" t="s">
        <v>155</v>
      </c>
      <c r="AN3" s="66" t="s">
        <v>154</v>
      </c>
      <c r="AO3" s="66" t="s">
        <v>156</v>
      </c>
      <c r="AP3" s="66" t="s">
        <v>157</v>
      </c>
      <c r="AQ3" s="66" t="s">
        <v>158</v>
      </c>
      <c r="AR3" s="66" t="s">
        <v>159</v>
      </c>
      <c r="AS3" s="66" t="s">
        <v>160</v>
      </c>
      <c r="AT3" s="66" t="s">
        <v>161</v>
      </c>
      <c r="AU3" s="66" t="s">
        <v>162</v>
      </c>
      <c r="AV3" s="66" t="s">
        <v>163</v>
      </c>
      <c r="AW3" s="66" t="s">
        <v>164</v>
      </c>
      <c r="AX3" s="66" t="s">
        <v>165</v>
      </c>
      <c r="AY3" s="66" t="s">
        <v>155</v>
      </c>
      <c r="AZ3" s="66" t="s">
        <v>154</v>
      </c>
      <c r="BA3" s="66" t="s">
        <v>156</v>
      </c>
      <c r="BB3" s="66" t="s">
        <v>157</v>
      </c>
      <c r="BC3" s="66" t="s">
        <v>158</v>
      </c>
      <c r="BD3" s="66" t="s">
        <v>159</v>
      </c>
    </row>
    <row r="4" spans="1:57" s="7" customFormat="1" x14ac:dyDescent="0.25">
      <c r="A4" s="10"/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7">
        <v>17</v>
      </c>
      <c r="N4" s="7">
        <v>18</v>
      </c>
      <c r="O4" s="7">
        <v>19</v>
      </c>
      <c r="P4" s="7">
        <v>20</v>
      </c>
      <c r="Q4" s="7">
        <v>21</v>
      </c>
      <c r="R4" s="7">
        <v>22</v>
      </c>
      <c r="S4" s="7">
        <v>23</v>
      </c>
      <c r="T4" s="7">
        <v>24</v>
      </c>
      <c r="U4" s="7">
        <v>25</v>
      </c>
      <c r="V4" s="7">
        <v>26</v>
      </c>
      <c r="W4" s="7">
        <v>27</v>
      </c>
      <c r="X4" s="7">
        <v>28</v>
      </c>
      <c r="Y4" s="7">
        <v>29</v>
      </c>
      <c r="Z4" s="7">
        <v>30</v>
      </c>
      <c r="AA4" s="7">
        <v>31</v>
      </c>
      <c r="AB4" s="7">
        <v>32</v>
      </c>
      <c r="AC4" s="7">
        <v>33</v>
      </c>
      <c r="AD4" s="7">
        <v>34</v>
      </c>
      <c r="AE4" s="7">
        <v>35</v>
      </c>
      <c r="AF4" s="7">
        <v>36</v>
      </c>
      <c r="AG4" s="7">
        <v>37</v>
      </c>
      <c r="AH4" s="7">
        <v>38</v>
      </c>
      <c r="AI4" s="7">
        <v>39</v>
      </c>
      <c r="AJ4" s="7">
        <v>40</v>
      </c>
      <c r="AK4" s="7">
        <v>41</v>
      </c>
      <c r="AL4" s="7">
        <v>42</v>
      </c>
      <c r="AM4" s="7">
        <v>43</v>
      </c>
      <c r="AN4" s="7">
        <v>44</v>
      </c>
      <c r="AO4" s="7">
        <v>45</v>
      </c>
      <c r="AP4" s="7">
        <v>46</v>
      </c>
      <c r="AQ4" s="7">
        <v>47</v>
      </c>
      <c r="AR4" s="7">
        <v>48</v>
      </c>
      <c r="AS4" s="7">
        <v>49</v>
      </c>
      <c r="AT4" s="7">
        <v>50</v>
      </c>
      <c r="AU4" s="7">
        <v>51</v>
      </c>
      <c r="AV4" s="7">
        <v>52</v>
      </c>
      <c r="AW4" s="7">
        <v>53</v>
      </c>
      <c r="AX4" s="7">
        <v>54</v>
      </c>
      <c r="AY4" s="7">
        <v>55</v>
      </c>
      <c r="AZ4" s="7">
        <v>56</v>
      </c>
      <c r="BA4" s="7">
        <v>57</v>
      </c>
      <c r="BB4" s="7">
        <v>58</v>
      </c>
      <c r="BC4" s="7">
        <v>59</v>
      </c>
      <c r="BD4" s="7">
        <v>60</v>
      </c>
    </row>
    <row r="5" spans="1:57" s="10" customFormat="1" x14ac:dyDescent="0.25">
      <c r="D5" s="10" t="s">
        <v>148</v>
      </c>
      <c r="F5" s="10" t="s">
        <v>172</v>
      </c>
      <c r="H5" s="10" t="s">
        <v>171</v>
      </c>
    </row>
    <row r="6" spans="1:57" x14ac:dyDescent="0.25">
      <c r="A6" s="14" t="s">
        <v>149</v>
      </c>
      <c r="D6" s="11">
        <f>$B$3*D92</f>
        <v>4400</v>
      </c>
      <c r="E6" s="11">
        <f t="shared" ref="E6:BD6" si="0">$B$3*E92</f>
        <v>22000</v>
      </c>
      <c r="F6" s="11">
        <f t="shared" si="0"/>
        <v>30800.000000000004</v>
      </c>
      <c r="G6" s="11">
        <f t="shared" si="0"/>
        <v>57200.000000000007</v>
      </c>
      <c r="H6" s="11">
        <f t="shared" si="0"/>
        <v>61600.000000000007</v>
      </c>
      <c r="I6" s="11">
        <f t="shared" si="0"/>
        <v>660000</v>
      </c>
      <c r="J6" s="11">
        <f t="shared" si="0"/>
        <v>880000.00000000012</v>
      </c>
      <c r="K6" s="11">
        <f t="shared" si="0"/>
        <v>880000.00000000012</v>
      </c>
      <c r="L6" s="11">
        <f t="shared" si="0"/>
        <v>880000.00000000012</v>
      </c>
      <c r="M6" s="11">
        <f t="shared" si="0"/>
        <v>880000.00000000012</v>
      </c>
      <c r="N6" s="11">
        <f t="shared" si="0"/>
        <v>880000.00000000012</v>
      </c>
      <c r="O6" s="11">
        <f t="shared" si="0"/>
        <v>880000.00000000012</v>
      </c>
      <c r="P6" s="11">
        <f t="shared" si="0"/>
        <v>880000.00000000012</v>
      </c>
      <c r="Q6" s="11">
        <f t="shared" si="0"/>
        <v>880000.00000000012</v>
      </c>
      <c r="R6" s="11">
        <f t="shared" si="0"/>
        <v>880000.00000000012</v>
      </c>
      <c r="S6" s="11">
        <f t="shared" si="0"/>
        <v>880000.00000000012</v>
      </c>
      <c r="T6" s="11">
        <f t="shared" si="0"/>
        <v>880000.00000000012</v>
      </c>
      <c r="U6" s="11">
        <f t="shared" si="0"/>
        <v>880000.00000000012</v>
      </c>
      <c r="V6" s="11">
        <f t="shared" si="0"/>
        <v>880000.00000000012</v>
      </c>
      <c r="W6" s="11">
        <f t="shared" si="0"/>
        <v>880000.00000000012</v>
      </c>
      <c r="X6" s="11">
        <f t="shared" si="0"/>
        <v>880000.00000000012</v>
      </c>
      <c r="Y6" s="11">
        <f t="shared" si="0"/>
        <v>880000.00000000012</v>
      </c>
      <c r="Z6" s="11">
        <f t="shared" si="0"/>
        <v>880000.00000000012</v>
      </c>
      <c r="AA6" s="11">
        <f t="shared" si="0"/>
        <v>880000.00000000012</v>
      </c>
      <c r="AB6" s="11">
        <f t="shared" si="0"/>
        <v>880000.00000000012</v>
      </c>
      <c r="AC6" s="11">
        <f t="shared" si="0"/>
        <v>880000.00000000012</v>
      </c>
      <c r="AD6" s="11">
        <f t="shared" si="0"/>
        <v>880000.00000000012</v>
      </c>
      <c r="AE6" s="11">
        <f t="shared" si="0"/>
        <v>880000.00000000012</v>
      </c>
      <c r="AF6" s="11">
        <f t="shared" si="0"/>
        <v>880000.00000000012</v>
      </c>
      <c r="AG6" s="11">
        <f t="shared" si="0"/>
        <v>880000.00000000012</v>
      </c>
      <c r="AH6" s="11">
        <f t="shared" si="0"/>
        <v>880000.00000000012</v>
      </c>
      <c r="AI6" s="11">
        <f t="shared" si="0"/>
        <v>880000.00000000012</v>
      </c>
      <c r="AJ6" s="11">
        <f t="shared" si="0"/>
        <v>880000.00000000012</v>
      </c>
      <c r="AK6" s="11">
        <f t="shared" si="0"/>
        <v>880000.00000000012</v>
      </c>
      <c r="AL6" s="11">
        <f t="shared" si="0"/>
        <v>880000.00000000012</v>
      </c>
      <c r="AM6" s="11">
        <f t="shared" si="0"/>
        <v>880000.00000000012</v>
      </c>
      <c r="AN6" s="11">
        <f t="shared" si="0"/>
        <v>880000.00000000012</v>
      </c>
      <c r="AO6" s="11">
        <f t="shared" si="0"/>
        <v>880000.00000000012</v>
      </c>
      <c r="AP6" s="11">
        <f t="shared" si="0"/>
        <v>880000.00000000012</v>
      </c>
      <c r="AQ6" s="11">
        <f t="shared" si="0"/>
        <v>880000.00000000012</v>
      </c>
      <c r="AR6" s="11">
        <f t="shared" si="0"/>
        <v>880000.00000000012</v>
      </c>
      <c r="AS6" s="11">
        <f t="shared" si="0"/>
        <v>880000.00000000012</v>
      </c>
      <c r="AT6" s="11">
        <f t="shared" si="0"/>
        <v>880000.00000000012</v>
      </c>
      <c r="AU6" s="11">
        <f t="shared" si="0"/>
        <v>880000.00000000012</v>
      </c>
      <c r="AV6" s="11">
        <f t="shared" si="0"/>
        <v>880000.00000000012</v>
      </c>
      <c r="AW6" s="11">
        <f t="shared" si="0"/>
        <v>880000.00000000012</v>
      </c>
      <c r="AX6" s="11">
        <f t="shared" si="0"/>
        <v>880000.00000000012</v>
      </c>
      <c r="AY6" s="11">
        <f t="shared" si="0"/>
        <v>880000.00000000012</v>
      </c>
      <c r="AZ6" s="11">
        <f t="shared" si="0"/>
        <v>880000.00000000012</v>
      </c>
      <c r="BA6" s="11">
        <f t="shared" si="0"/>
        <v>880000.00000000012</v>
      </c>
      <c r="BB6" s="11">
        <f t="shared" si="0"/>
        <v>880000.00000000012</v>
      </c>
      <c r="BC6" s="11">
        <f t="shared" si="0"/>
        <v>880000.00000000012</v>
      </c>
      <c r="BD6" s="11">
        <f t="shared" si="0"/>
        <v>880000.00000000012</v>
      </c>
      <c r="BE6" s="11"/>
    </row>
    <row r="7" spans="1:57" x14ac:dyDescent="0.25">
      <c r="B7" t="s">
        <v>150</v>
      </c>
      <c r="C7" s="8">
        <v>0.69</v>
      </c>
      <c r="D7" s="11">
        <f>D6*$C7</f>
        <v>3035.9999999999995</v>
      </c>
      <c r="E7" s="11">
        <f t="shared" ref="E7:BD7" si="1">E6*$C7</f>
        <v>15179.999999999998</v>
      </c>
      <c r="F7" s="11">
        <f t="shared" si="1"/>
        <v>21252</v>
      </c>
      <c r="G7" s="11">
        <f t="shared" si="1"/>
        <v>39468</v>
      </c>
      <c r="H7" s="11">
        <f t="shared" si="1"/>
        <v>42504</v>
      </c>
      <c r="I7" s="11">
        <f t="shared" si="1"/>
        <v>455399.99999999994</v>
      </c>
      <c r="J7" s="11">
        <f t="shared" si="1"/>
        <v>607200</v>
      </c>
      <c r="K7" s="11">
        <f t="shared" si="1"/>
        <v>607200</v>
      </c>
      <c r="L7" s="11">
        <f t="shared" si="1"/>
        <v>607200</v>
      </c>
      <c r="M7" s="11">
        <f t="shared" si="1"/>
        <v>607200</v>
      </c>
      <c r="N7" s="11">
        <f t="shared" si="1"/>
        <v>607200</v>
      </c>
      <c r="O7" s="11">
        <f t="shared" si="1"/>
        <v>607200</v>
      </c>
      <c r="P7" s="11">
        <f t="shared" si="1"/>
        <v>607200</v>
      </c>
      <c r="Q7" s="11">
        <f t="shared" si="1"/>
        <v>607200</v>
      </c>
      <c r="R7" s="11">
        <f t="shared" si="1"/>
        <v>607200</v>
      </c>
      <c r="S7" s="11">
        <f t="shared" si="1"/>
        <v>607200</v>
      </c>
      <c r="T7" s="11">
        <f t="shared" si="1"/>
        <v>607200</v>
      </c>
      <c r="U7" s="11">
        <f t="shared" si="1"/>
        <v>607200</v>
      </c>
      <c r="V7" s="11">
        <f t="shared" si="1"/>
        <v>607200</v>
      </c>
      <c r="W7" s="11">
        <f t="shared" si="1"/>
        <v>607200</v>
      </c>
      <c r="X7" s="11">
        <f t="shared" si="1"/>
        <v>607200</v>
      </c>
      <c r="Y7" s="11">
        <f t="shared" si="1"/>
        <v>607200</v>
      </c>
      <c r="Z7" s="11">
        <f t="shared" si="1"/>
        <v>607200</v>
      </c>
      <c r="AA7" s="11">
        <f t="shared" si="1"/>
        <v>607200</v>
      </c>
      <c r="AB7" s="11">
        <f t="shared" si="1"/>
        <v>607200</v>
      </c>
      <c r="AC7" s="11">
        <f t="shared" si="1"/>
        <v>607200</v>
      </c>
      <c r="AD7" s="11">
        <f t="shared" si="1"/>
        <v>607200</v>
      </c>
      <c r="AE7" s="11">
        <f t="shared" si="1"/>
        <v>607200</v>
      </c>
      <c r="AF7" s="11">
        <f t="shared" si="1"/>
        <v>607200</v>
      </c>
      <c r="AG7" s="11">
        <f t="shared" si="1"/>
        <v>607200</v>
      </c>
      <c r="AH7" s="11">
        <f t="shared" si="1"/>
        <v>607200</v>
      </c>
      <c r="AI7" s="11">
        <f t="shared" si="1"/>
        <v>607200</v>
      </c>
      <c r="AJ7" s="11">
        <f t="shared" si="1"/>
        <v>607200</v>
      </c>
      <c r="AK7" s="11">
        <f t="shared" si="1"/>
        <v>607200</v>
      </c>
      <c r="AL7" s="11">
        <f t="shared" si="1"/>
        <v>607200</v>
      </c>
      <c r="AM7" s="11">
        <f t="shared" si="1"/>
        <v>607200</v>
      </c>
      <c r="AN7" s="11">
        <f t="shared" si="1"/>
        <v>607200</v>
      </c>
      <c r="AO7" s="11">
        <f t="shared" si="1"/>
        <v>607200</v>
      </c>
      <c r="AP7" s="11">
        <f t="shared" si="1"/>
        <v>607200</v>
      </c>
      <c r="AQ7" s="11">
        <f t="shared" si="1"/>
        <v>607200</v>
      </c>
      <c r="AR7" s="11">
        <f t="shared" si="1"/>
        <v>607200</v>
      </c>
      <c r="AS7" s="11">
        <f t="shared" si="1"/>
        <v>607200</v>
      </c>
      <c r="AT7" s="11">
        <f t="shared" si="1"/>
        <v>607200</v>
      </c>
      <c r="AU7" s="11">
        <f t="shared" si="1"/>
        <v>607200</v>
      </c>
      <c r="AV7" s="11">
        <f t="shared" si="1"/>
        <v>607200</v>
      </c>
      <c r="AW7" s="11">
        <f t="shared" si="1"/>
        <v>607200</v>
      </c>
      <c r="AX7" s="11">
        <f t="shared" si="1"/>
        <v>607200</v>
      </c>
      <c r="AY7" s="11">
        <f t="shared" si="1"/>
        <v>607200</v>
      </c>
      <c r="AZ7" s="11">
        <f t="shared" si="1"/>
        <v>607200</v>
      </c>
      <c r="BA7" s="11">
        <f t="shared" si="1"/>
        <v>607200</v>
      </c>
      <c r="BB7" s="11">
        <f t="shared" si="1"/>
        <v>607200</v>
      </c>
      <c r="BC7" s="11">
        <f t="shared" si="1"/>
        <v>607200</v>
      </c>
      <c r="BD7" s="11">
        <f t="shared" si="1"/>
        <v>607200</v>
      </c>
    </row>
    <row r="8" spans="1:57" x14ac:dyDescent="0.25">
      <c r="B8" t="s">
        <v>151</v>
      </c>
      <c r="C8" s="8">
        <v>0.25</v>
      </c>
      <c r="D8" s="11">
        <f>D6*$C8</f>
        <v>1100</v>
      </c>
      <c r="E8" s="11">
        <f t="shared" ref="E8:BD8" si="2">E6*$C8</f>
        <v>5500</v>
      </c>
      <c r="F8" s="11">
        <f t="shared" si="2"/>
        <v>7700.0000000000009</v>
      </c>
      <c r="G8" s="11">
        <f t="shared" si="2"/>
        <v>14300.000000000002</v>
      </c>
      <c r="H8" s="11">
        <f t="shared" si="2"/>
        <v>15400.000000000002</v>
      </c>
      <c r="I8" s="11">
        <f t="shared" si="2"/>
        <v>165000</v>
      </c>
      <c r="J8" s="11">
        <f t="shared" si="2"/>
        <v>220000.00000000003</v>
      </c>
      <c r="K8" s="11">
        <f t="shared" si="2"/>
        <v>220000.00000000003</v>
      </c>
      <c r="L8" s="11">
        <f t="shared" si="2"/>
        <v>220000.00000000003</v>
      </c>
      <c r="M8" s="11">
        <f t="shared" si="2"/>
        <v>220000.00000000003</v>
      </c>
      <c r="N8" s="11">
        <f t="shared" si="2"/>
        <v>220000.00000000003</v>
      </c>
      <c r="O8" s="11">
        <f t="shared" si="2"/>
        <v>220000.00000000003</v>
      </c>
      <c r="P8" s="11">
        <f t="shared" si="2"/>
        <v>220000.00000000003</v>
      </c>
      <c r="Q8" s="11">
        <f t="shared" si="2"/>
        <v>220000.00000000003</v>
      </c>
      <c r="R8" s="11">
        <f t="shared" si="2"/>
        <v>220000.00000000003</v>
      </c>
      <c r="S8" s="11">
        <f t="shared" si="2"/>
        <v>220000.00000000003</v>
      </c>
      <c r="T8" s="11">
        <f t="shared" si="2"/>
        <v>220000.00000000003</v>
      </c>
      <c r="U8" s="11">
        <f t="shared" si="2"/>
        <v>220000.00000000003</v>
      </c>
      <c r="V8" s="11">
        <f t="shared" si="2"/>
        <v>220000.00000000003</v>
      </c>
      <c r="W8" s="11">
        <f t="shared" si="2"/>
        <v>220000.00000000003</v>
      </c>
      <c r="X8" s="11">
        <f t="shared" si="2"/>
        <v>220000.00000000003</v>
      </c>
      <c r="Y8" s="11">
        <f t="shared" si="2"/>
        <v>220000.00000000003</v>
      </c>
      <c r="Z8" s="11">
        <f t="shared" si="2"/>
        <v>220000.00000000003</v>
      </c>
      <c r="AA8" s="11">
        <f t="shared" si="2"/>
        <v>220000.00000000003</v>
      </c>
      <c r="AB8" s="11">
        <f t="shared" si="2"/>
        <v>220000.00000000003</v>
      </c>
      <c r="AC8" s="11">
        <f t="shared" si="2"/>
        <v>220000.00000000003</v>
      </c>
      <c r="AD8" s="11">
        <f t="shared" si="2"/>
        <v>220000.00000000003</v>
      </c>
      <c r="AE8" s="11">
        <f t="shared" si="2"/>
        <v>220000.00000000003</v>
      </c>
      <c r="AF8" s="11">
        <f t="shared" si="2"/>
        <v>220000.00000000003</v>
      </c>
      <c r="AG8" s="11">
        <f t="shared" si="2"/>
        <v>220000.00000000003</v>
      </c>
      <c r="AH8" s="11">
        <f t="shared" si="2"/>
        <v>220000.00000000003</v>
      </c>
      <c r="AI8" s="11">
        <f t="shared" si="2"/>
        <v>220000.00000000003</v>
      </c>
      <c r="AJ8" s="11">
        <f t="shared" si="2"/>
        <v>220000.00000000003</v>
      </c>
      <c r="AK8" s="11">
        <f t="shared" si="2"/>
        <v>220000.00000000003</v>
      </c>
      <c r="AL8" s="11">
        <f t="shared" si="2"/>
        <v>220000.00000000003</v>
      </c>
      <c r="AM8" s="11">
        <f t="shared" si="2"/>
        <v>220000.00000000003</v>
      </c>
      <c r="AN8" s="11">
        <f t="shared" si="2"/>
        <v>220000.00000000003</v>
      </c>
      <c r="AO8" s="11">
        <f t="shared" si="2"/>
        <v>220000.00000000003</v>
      </c>
      <c r="AP8" s="11">
        <f t="shared" si="2"/>
        <v>220000.00000000003</v>
      </c>
      <c r="AQ8" s="11">
        <f t="shared" si="2"/>
        <v>220000.00000000003</v>
      </c>
      <c r="AR8" s="11">
        <f t="shared" si="2"/>
        <v>220000.00000000003</v>
      </c>
      <c r="AS8" s="11">
        <f t="shared" si="2"/>
        <v>220000.00000000003</v>
      </c>
      <c r="AT8" s="11">
        <f t="shared" si="2"/>
        <v>220000.00000000003</v>
      </c>
      <c r="AU8" s="11">
        <f t="shared" si="2"/>
        <v>220000.00000000003</v>
      </c>
      <c r="AV8" s="11">
        <f t="shared" si="2"/>
        <v>220000.00000000003</v>
      </c>
      <c r="AW8" s="11">
        <f t="shared" si="2"/>
        <v>220000.00000000003</v>
      </c>
      <c r="AX8" s="11">
        <f t="shared" si="2"/>
        <v>220000.00000000003</v>
      </c>
      <c r="AY8" s="11">
        <f t="shared" si="2"/>
        <v>220000.00000000003</v>
      </c>
      <c r="AZ8" s="11">
        <f t="shared" si="2"/>
        <v>220000.00000000003</v>
      </c>
      <c r="BA8" s="11">
        <f t="shared" si="2"/>
        <v>220000.00000000003</v>
      </c>
      <c r="BB8" s="11">
        <f t="shared" si="2"/>
        <v>220000.00000000003</v>
      </c>
      <c r="BC8" s="11">
        <f t="shared" si="2"/>
        <v>220000.00000000003</v>
      </c>
      <c r="BD8" s="11">
        <f t="shared" si="2"/>
        <v>220000.00000000003</v>
      </c>
    </row>
    <row r="9" spans="1:57" x14ac:dyDescent="0.25">
      <c r="B9" t="s">
        <v>152</v>
      </c>
      <c r="C9" s="8">
        <v>0.05</v>
      </c>
      <c r="D9" s="11">
        <f>D6*$C9</f>
        <v>220</v>
      </c>
      <c r="E9" s="11">
        <f t="shared" ref="E9:BD9" si="3">E6*$C9</f>
        <v>1100</v>
      </c>
      <c r="F9" s="11">
        <f t="shared" si="3"/>
        <v>1540.0000000000002</v>
      </c>
      <c r="G9" s="11">
        <f t="shared" si="3"/>
        <v>2860.0000000000005</v>
      </c>
      <c r="H9" s="11">
        <f t="shared" si="3"/>
        <v>3080.0000000000005</v>
      </c>
      <c r="I9" s="11">
        <f t="shared" si="3"/>
        <v>33000</v>
      </c>
      <c r="J9" s="11">
        <f t="shared" si="3"/>
        <v>44000.000000000007</v>
      </c>
      <c r="K9" s="11">
        <f t="shared" si="3"/>
        <v>44000.000000000007</v>
      </c>
      <c r="L9" s="11">
        <f t="shared" si="3"/>
        <v>44000.000000000007</v>
      </c>
      <c r="M9" s="11">
        <f t="shared" si="3"/>
        <v>44000.000000000007</v>
      </c>
      <c r="N9" s="11">
        <f t="shared" si="3"/>
        <v>44000.000000000007</v>
      </c>
      <c r="O9" s="11">
        <f t="shared" si="3"/>
        <v>44000.000000000007</v>
      </c>
      <c r="P9" s="11">
        <f t="shared" si="3"/>
        <v>44000.000000000007</v>
      </c>
      <c r="Q9" s="11">
        <f t="shared" si="3"/>
        <v>44000.000000000007</v>
      </c>
      <c r="R9" s="11">
        <f t="shared" si="3"/>
        <v>44000.000000000007</v>
      </c>
      <c r="S9" s="11">
        <f t="shared" si="3"/>
        <v>44000.000000000007</v>
      </c>
      <c r="T9" s="11">
        <f t="shared" si="3"/>
        <v>44000.000000000007</v>
      </c>
      <c r="U9" s="11">
        <f t="shared" si="3"/>
        <v>44000.000000000007</v>
      </c>
      <c r="V9" s="11">
        <f t="shared" si="3"/>
        <v>44000.000000000007</v>
      </c>
      <c r="W9" s="11">
        <f t="shared" si="3"/>
        <v>44000.000000000007</v>
      </c>
      <c r="X9" s="11">
        <f t="shared" si="3"/>
        <v>44000.000000000007</v>
      </c>
      <c r="Y9" s="11">
        <f t="shared" si="3"/>
        <v>44000.000000000007</v>
      </c>
      <c r="Z9" s="11">
        <f t="shared" si="3"/>
        <v>44000.000000000007</v>
      </c>
      <c r="AA9" s="11">
        <f t="shared" si="3"/>
        <v>44000.000000000007</v>
      </c>
      <c r="AB9" s="11">
        <f t="shared" si="3"/>
        <v>44000.000000000007</v>
      </c>
      <c r="AC9" s="11">
        <f t="shared" si="3"/>
        <v>44000.000000000007</v>
      </c>
      <c r="AD9" s="11">
        <f t="shared" si="3"/>
        <v>44000.000000000007</v>
      </c>
      <c r="AE9" s="11">
        <f t="shared" si="3"/>
        <v>44000.000000000007</v>
      </c>
      <c r="AF9" s="11">
        <f t="shared" si="3"/>
        <v>44000.000000000007</v>
      </c>
      <c r="AG9" s="11">
        <f t="shared" si="3"/>
        <v>44000.000000000007</v>
      </c>
      <c r="AH9" s="11">
        <f t="shared" si="3"/>
        <v>44000.000000000007</v>
      </c>
      <c r="AI9" s="11">
        <f t="shared" si="3"/>
        <v>44000.000000000007</v>
      </c>
      <c r="AJ9" s="11">
        <f t="shared" si="3"/>
        <v>44000.000000000007</v>
      </c>
      <c r="AK9" s="11">
        <f t="shared" si="3"/>
        <v>44000.000000000007</v>
      </c>
      <c r="AL9" s="11">
        <f t="shared" si="3"/>
        <v>44000.000000000007</v>
      </c>
      <c r="AM9" s="11">
        <f t="shared" si="3"/>
        <v>44000.000000000007</v>
      </c>
      <c r="AN9" s="11">
        <f t="shared" si="3"/>
        <v>44000.000000000007</v>
      </c>
      <c r="AO9" s="11">
        <f t="shared" si="3"/>
        <v>44000.000000000007</v>
      </c>
      <c r="AP9" s="11">
        <f t="shared" si="3"/>
        <v>44000.000000000007</v>
      </c>
      <c r="AQ9" s="11">
        <f t="shared" si="3"/>
        <v>44000.000000000007</v>
      </c>
      <c r="AR9" s="11">
        <f t="shared" si="3"/>
        <v>44000.000000000007</v>
      </c>
      <c r="AS9" s="11">
        <f t="shared" si="3"/>
        <v>44000.000000000007</v>
      </c>
      <c r="AT9" s="11">
        <f t="shared" si="3"/>
        <v>44000.000000000007</v>
      </c>
      <c r="AU9" s="11">
        <f t="shared" si="3"/>
        <v>44000.000000000007</v>
      </c>
      <c r="AV9" s="11">
        <f t="shared" si="3"/>
        <v>44000.000000000007</v>
      </c>
      <c r="AW9" s="11">
        <f t="shared" si="3"/>
        <v>44000.000000000007</v>
      </c>
      <c r="AX9" s="11">
        <f t="shared" si="3"/>
        <v>44000.000000000007</v>
      </c>
      <c r="AY9" s="11">
        <f t="shared" si="3"/>
        <v>44000.000000000007</v>
      </c>
      <c r="AZ9" s="11">
        <f t="shared" si="3"/>
        <v>44000.000000000007</v>
      </c>
      <c r="BA9" s="11">
        <f t="shared" si="3"/>
        <v>44000.000000000007</v>
      </c>
      <c r="BB9" s="11">
        <f t="shared" si="3"/>
        <v>44000.000000000007</v>
      </c>
      <c r="BC9" s="11">
        <f t="shared" si="3"/>
        <v>44000.000000000007</v>
      </c>
      <c r="BD9" s="11">
        <f t="shared" si="3"/>
        <v>44000.000000000007</v>
      </c>
    </row>
    <row r="10" spans="1:57" x14ac:dyDescent="0.25">
      <c r="B10" t="s">
        <v>153</v>
      </c>
      <c r="C10" s="8">
        <v>0.01</v>
      </c>
      <c r="D10" s="11">
        <f>D6*$C10</f>
        <v>44</v>
      </c>
      <c r="E10" s="11">
        <f t="shared" ref="E10:BD10" si="4">E6*$C10</f>
        <v>220</v>
      </c>
      <c r="F10" s="11">
        <f t="shared" si="4"/>
        <v>308.00000000000006</v>
      </c>
      <c r="G10" s="11">
        <f t="shared" si="4"/>
        <v>572.00000000000011</v>
      </c>
      <c r="H10" s="11">
        <f t="shared" si="4"/>
        <v>616.00000000000011</v>
      </c>
      <c r="I10" s="11">
        <f t="shared" si="4"/>
        <v>6600</v>
      </c>
      <c r="J10" s="11">
        <f t="shared" si="4"/>
        <v>8800.0000000000018</v>
      </c>
      <c r="K10" s="11">
        <f t="shared" si="4"/>
        <v>8800.0000000000018</v>
      </c>
      <c r="L10" s="11">
        <f t="shared" si="4"/>
        <v>8800.0000000000018</v>
      </c>
      <c r="M10" s="11">
        <f t="shared" si="4"/>
        <v>8800.0000000000018</v>
      </c>
      <c r="N10" s="11">
        <f t="shared" si="4"/>
        <v>8800.0000000000018</v>
      </c>
      <c r="O10" s="11">
        <f t="shared" si="4"/>
        <v>8800.0000000000018</v>
      </c>
      <c r="P10" s="11">
        <f t="shared" si="4"/>
        <v>8800.0000000000018</v>
      </c>
      <c r="Q10" s="11">
        <f t="shared" si="4"/>
        <v>8800.0000000000018</v>
      </c>
      <c r="R10" s="11">
        <f t="shared" si="4"/>
        <v>8800.0000000000018</v>
      </c>
      <c r="S10" s="11">
        <f t="shared" si="4"/>
        <v>8800.0000000000018</v>
      </c>
      <c r="T10" s="11">
        <f t="shared" si="4"/>
        <v>8800.0000000000018</v>
      </c>
      <c r="U10" s="11">
        <f t="shared" si="4"/>
        <v>8800.0000000000018</v>
      </c>
      <c r="V10" s="11">
        <f t="shared" si="4"/>
        <v>8800.0000000000018</v>
      </c>
      <c r="W10" s="11">
        <f t="shared" si="4"/>
        <v>8800.0000000000018</v>
      </c>
      <c r="X10" s="11">
        <f t="shared" si="4"/>
        <v>8800.0000000000018</v>
      </c>
      <c r="Y10" s="11">
        <f t="shared" si="4"/>
        <v>8800.0000000000018</v>
      </c>
      <c r="Z10" s="11">
        <f t="shared" si="4"/>
        <v>8800.0000000000018</v>
      </c>
      <c r="AA10" s="11">
        <f t="shared" si="4"/>
        <v>8800.0000000000018</v>
      </c>
      <c r="AB10" s="11">
        <f t="shared" si="4"/>
        <v>8800.0000000000018</v>
      </c>
      <c r="AC10" s="11">
        <f t="shared" si="4"/>
        <v>8800.0000000000018</v>
      </c>
      <c r="AD10" s="11">
        <f t="shared" si="4"/>
        <v>8800.0000000000018</v>
      </c>
      <c r="AE10" s="11">
        <f t="shared" si="4"/>
        <v>8800.0000000000018</v>
      </c>
      <c r="AF10" s="11">
        <f t="shared" si="4"/>
        <v>8800.0000000000018</v>
      </c>
      <c r="AG10" s="11">
        <f t="shared" si="4"/>
        <v>8800.0000000000018</v>
      </c>
      <c r="AH10" s="11">
        <f t="shared" si="4"/>
        <v>8800.0000000000018</v>
      </c>
      <c r="AI10" s="11">
        <f t="shared" si="4"/>
        <v>8800.0000000000018</v>
      </c>
      <c r="AJ10" s="11">
        <f t="shared" si="4"/>
        <v>8800.0000000000018</v>
      </c>
      <c r="AK10" s="11">
        <f t="shared" si="4"/>
        <v>8800.0000000000018</v>
      </c>
      <c r="AL10" s="11">
        <f t="shared" si="4"/>
        <v>8800.0000000000018</v>
      </c>
      <c r="AM10" s="11">
        <f t="shared" si="4"/>
        <v>8800.0000000000018</v>
      </c>
      <c r="AN10" s="11">
        <f t="shared" si="4"/>
        <v>8800.0000000000018</v>
      </c>
      <c r="AO10" s="11">
        <f t="shared" si="4"/>
        <v>8800.0000000000018</v>
      </c>
      <c r="AP10" s="11">
        <f t="shared" si="4"/>
        <v>8800.0000000000018</v>
      </c>
      <c r="AQ10" s="11">
        <f t="shared" si="4"/>
        <v>8800.0000000000018</v>
      </c>
      <c r="AR10" s="11">
        <f t="shared" si="4"/>
        <v>8800.0000000000018</v>
      </c>
      <c r="AS10" s="11">
        <f t="shared" si="4"/>
        <v>8800.0000000000018</v>
      </c>
      <c r="AT10" s="11">
        <f t="shared" si="4"/>
        <v>8800.0000000000018</v>
      </c>
      <c r="AU10" s="11">
        <f t="shared" si="4"/>
        <v>8800.0000000000018</v>
      </c>
      <c r="AV10" s="11">
        <f t="shared" si="4"/>
        <v>8800.0000000000018</v>
      </c>
      <c r="AW10" s="11">
        <f t="shared" si="4"/>
        <v>8800.0000000000018</v>
      </c>
      <c r="AX10" s="11">
        <f t="shared" si="4"/>
        <v>8800.0000000000018</v>
      </c>
      <c r="AY10" s="11">
        <f t="shared" si="4"/>
        <v>8800.0000000000018</v>
      </c>
      <c r="AZ10" s="11">
        <f t="shared" si="4"/>
        <v>8800.0000000000018</v>
      </c>
      <c r="BA10" s="11">
        <f t="shared" si="4"/>
        <v>8800.0000000000018</v>
      </c>
      <c r="BB10" s="11">
        <f t="shared" si="4"/>
        <v>8800.0000000000018</v>
      </c>
      <c r="BC10" s="11">
        <f t="shared" si="4"/>
        <v>8800.0000000000018</v>
      </c>
      <c r="BD10" s="11">
        <f t="shared" si="4"/>
        <v>8800.0000000000018</v>
      </c>
    </row>
    <row r="11" spans="1:57" x14ac:dyDescent="0.25"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7" x14ac:dyDescent="0.25">
      <c r="A12" s="14" t="s">
        <v>166</v>
      </c>
      <c r="C12" s="8">
        <v>0.9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7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7" x14ac:dyDescent="0.25">
      <c r="A14" s="14" t="s">
        <v>173</v>
      </c>
      <c r="D14" s="11">
        <f t="shared" ref="D14:BC14" si="5">SUM(D15:D18)</f>
        <v>0</v>
      </c>
      <c r="E14" s="11">
        <f t="shared" si="5"/>
        <v>0</v>
      </c>
      <c r="F14" s="11">
        <f t="shared" si="5"/>
        <v>0</v>
      </c>
      <c r="G14" s="11">
        <f t="shared" si="5"/>
        <v>0</v>
      </c>
      <c r="H14" s="11">
        <f t="shared" si="5"/>
        <v>0</v>
      </c>
      <c r="I14" s="11">
        <f t="shared" si="5"/>
        <v>0</v>
      </c>
      <c r="J14" s="11">
        <f t="shared" si="5"/>
        <v>0</v>
      </c>
      <c r="K14" s="11">
        <f t="shared" si="5"/>
        <v>0</v>
      </c>
      <c r="L14" s="11">
        <f t="shared" si="5"/>
        <v>0</v>
      </c>
      <c r="M14" s="11">
        <f t="shared" si="5"/>
        <v>0</v>
      </c>
      <c r="N14" s="11">
        <f t="shared" si="5"/>
        <v>0</v>
      </c>
      <c r="O14" s="11">
        <f t="shared" si="5"/>
        <v>0</v>
      </c>
      <c r="P14" s="11">
        <f t="shared" si="5"/>
        <v>3959.9999999999995</v>
      </c>
      <c r="Q14" s="11">
        <f t="shared" si="5"/>
        <v>19800</v>
      </c>
      <c r="R14" s="11">
        <f t="shared" si="5"/>
        <v>27720</v>
      </c>
      <c r="S14" s="11">
        <f t="shared" si="5"/>
        <v>51480.000000000007</v>
      </c>
      <c r="T14" s="11">
        <f t="shared" si="5"/>
        <v>55440</v>
      </c>
      <c r="U14" s="11">
        <f t="shared" si="5"/>
        <v>594000</v>
      </c>
      <c r="V14" s="11">
        <f t="shared" si="5"/>
        <v>792000</v>
      </c>
      <c r="W14" s="11">
        <f t="shared" si="5"/>
        <v>792000</v>
      </c>
      <c r="X14" s="11">
        <f t="shared" si="5"/>
        <v>792000</v>
      </c>
      <c r="Y14" s="11">
        <f t="shared" si="5"/>
        <v>792000</v>
      </c>
      <c r="Z14" s="11">
        <f t="shared" si="5"/>
        <v>792000</v>
      </c>
      <c r="AA14" s="11">
        <f t="shared" si="5"/>
        <v>792000</v>
      </c>
      <c r="AB14" s="11">
        <f t="shared" si="5"/>
        <v>3563.9999999999995</v>
      </c>
      <c r="AC14" s="11">
        <f t="shared" si="5"/>
        <v>17820</v>
      </c>
      <c r="AD14" s="11">
        <f t="shared" si="5"/>
        <v>24948</v>
      </c>
      <c r="AE14" s="11">
        <f t="shared" si="5"/>
        <v>46332.000000000007</v>
      </c>
      <c r="AF14" s="11">
        <f t="shared" si="5"/>
        <v>49896</v>
      </c>
      <c r="AG14" s="11">
        <f t="shared" si="5"/>
        <v>534600</v>
      </c>
      <c r="AH14" s="11">
        <f t="shared" si="5"/>
        <v>712800</v>
      </c>
      <c r="AI14" s="11">
        <f t="shared" si="5"/>
        <v>712800</v>
      </c>
      <c r="AJ14" s="11">
        <f t="shared" si="5"/>
        <v>712800</v>
      </c>
      <c r="AK14" s="11">
        <f t="shared" si="5"/>
        <v>712800</v>
      </c>
      <c r="AL14" s="11">
        <f t="shared" si="5"/>
        <v>712800</v>
      </c>
      <c r="AM14" s="11">
        <f t="shared" si="5"/>
        <v>712800</v>
      </c>
      <c r="AN14" s="11">
        <f t="shared" si="5"/>
        <v>3207.6000000000004</v>
      </c>
      <c r="AO14" s="11">
        <f t="shared" si="5"/>
        <v>16037.999999999998</v>
      </c>
      <c r="AP14" s="11">
        <f t="shared" si="5"/>
        <v>22453.200000000001</v>
      </c>
      <c r="AQ14" s="11">
        <f t="shared" si="5"/>
        <v>41698.80000000001</v>
      </c>
      <c r="AR14" s="11">
        <f t="shared" si="5"/>
        <v>44906.400000000001</v>
      </c>
      <c r="AS14" s="11">
        <f t="shared" si="5"/>
        <v>481140</v>
      </c>
      <c r="AT14" s="11">
        <f t="shared" si="5"/>
        <v>641520</v>
      </c>
      <c r="AU14" s="11">
        <f t="shared" si="5"/>
        <v>641520</v>
      </c>
      <c r="AV14" s="11">
        <f t="shared" si="5"/>
        <v>641520</v>
      </c>
      <c r="AW14" s="11">
        <f t="shared" si="5"/>
        <v>641520</v>
      </c>
      <c r="AX14" s="11">
        <f t="shared" si="5"/>
        <v>641520</v>
      </c>
      <c r="AY14" s="11">
        <f t="shared" si="5"/>
        <v>641520</v>
      </c>
      <c r="AZ14" s="11">
        <f t="shared" si="5"/>
        <v>2886.84</v>
      </c>
      <c r="BA14" s="11">
        <f t="shared" si="5"/>
        <v>14434.2</v>
      </c>
      <c r="BB14" s="11">
        <f t="shared" si="5"/>
        <v>20207.88</v>
      </c>
      <c r="BC14" s="11">
        <f t="shared" si="5"/>
        <v>37528.920000000013</v>
      </c>
      <c r="BD14" s="11">
        <f>SUM(BD15:BD18)</f>
        <v>40415.760000000002</v>
      </c>
    </row>
    <row r="15" spans="1:57" x14ac:dyDescent="0.25">
      <c r="B15" t="s">
        <v>150</v>
      </c>
      <c r="C15" s="8">
        <f>C7</f>
        <v>0.69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D6*$C15*$C12</f>
        <v>2732.3999999999996</v>
      </c>
      <c r="Q15" s="11">
        <f t="shared" ref="Q15:AA15" si="6">E6*$C15*$C12</f>
        <v>13661.999999999998</v>
      </c>
      <c r="R15" s="11">
        <f t="shared" si="6"/>
        <v>19126.8</v>
      </c>
      <c r="S15" s="11">
        <f t="shared" si="6"/>
        <v>35521.200000000004</v>
      </c>
      <c r="T15" s="11">
        <f t="shared" si="6"/>
        <v>38253.599999999999</v>
      </c>
      <c r="U15" s="11">
        <f t="shared" si="6"/>
        <v>409859.99999999994</v>
      </c>
      <c r="V15" s="11">
        <f t="shared" si="6"/>
        <v>546480</v>
      </c>
      <c r="W15" s="11">
        <f t="shared" si="6"/>
        <v>546480</v>
      </c>
      <c r="X15" s="11">
        <f t="shared" si="6"/>
        <v>546480</v>
      </c>
      <c r="Y15" s="11">
        <f t="shared" si="6"/>
        <v>546480</v>
      </c>
      <c r="Z15" s="11">
        <f t="shared" si="6"/>
        <v>546480</v>
      </c>
      <c r="AA15" s="11">
        <f t="shared" si="6"/>
        <v>546480</v>
      </c>
      <c r="AB15" s="11">
        <f>P15*$C12</f>
        <v>2459.16</v>
      </c>
      <c r="AC15" s="11">
        <f t="shared" ref="AC15:AN15" si="7">Q15*$C12</f>
        <v>12295.8</v>
      </c>
      <c r="AD15" s="11">
        <f t="shared" si="7"/>
        <v>17214.12</v>
      </c>
      <c r="AE15" s="11">
        <f t="shared" si="7"/>
        <v>31969.080000000005</v>
      </c>
      <c r="AF15" s="11">
        <f t="shared" si="7"/>
        <v>34428.239999999998</v>
      </c>
      <c r="AG15" s="11">
        <f t="shared" si="7"/>
        <v>368873.99999999994</v>
      </c>
      <c r="AH15" s="11">
        <f t="shared" si="7"/>
        <v>491832</v>
      </c>
      <c r="AI15" s="11">
        <f t="shared" si="7"/>
        <v>491832</v>
      </c>
      <c r="AJ15" s="11">
        <f t="shared" si="7"/>
        <v>491832</v>
      </c>
      <c r="AK15" s="11">
        <f t="shared" si="7"/>
        <v>491832</v>
      </c>
      <c r="AL15" s="11">
        <f t="shared" si="7"/>
        <v>491832</v>
      </c>
      <c r="AM15" s="11">
        <f t="shared" si="7"/>
        <v>491832</v>
      </c>
      <c r="AN15" s="11">
        <f t="shared" si="7"/>
        <v>2213.2440000000001</v>
      </c>
      <c r="AO15" s="11">
        <f t="shared" ref="AO15" si="8">AC15*$C12</f>
        <v>11066.22</v>
      </c>
      <c r="AP15" s="11">
        <f t="shared" ref="AP15" si="9">AD15*$C12</f>
        <v>15492.707999999999</v>
      </c>
      <c r="AQ15" s="11">
        <f t="shared" ref="AQ15" si="10">AE15*$C12</f>
        <v>28772.172000000006</v>
      </c>
      <c r="AR15" s="11">
        <f t="shared" ref="AR15" si="11">AF15*$C12</f>
        <v>30985.415999999997</v>
      </c>
      <c r="AS15" s="11">
        <f t="shared" ref="AS15" si="12">AG15*$C12</f>
        <v>331986.59999999998</v>
      </c>
      <c r="AT15" s="11">
        <f t="shared" ref="AT15" si="13">AH15*$C12</f>
        <v>442648.8</v>
      </c>
      <c r="AU15" s="11">
        <f t="shared" ref="AU15" si="14">AI15*$C12</f>
        <v>442648.8</v>
      </c>
      <c r="AV15" s="11">
        <f t="shared" ref="AV15" si="15">AJ15*$C12</f>
        <v>442648.8</v>
      </c>
      <c r="AW15" s="11">
        <f t="shared" ref="AW15" si="16">AK15*$C12</f>
        <v>442648.8</v>
      </c>
      <c r="AX15" s="11">
        <f t="shared" ref="AX15" si="17">AL15*$C12</f>
        <v>442648.8</v>
      </c>
      <c r="AY15" s="11">
        <f t="shared" ref="AY15" si="18">AM15*$C12</f>
        <v>442648.8</v>
      </c>
      <c r="AZ15" s="11">
        <f t="shared" ref="AZ15" si="19">AN15*$C12</f>
        <v>1991.9196000000002</v>
      </c>
      <c r="BA15" s="11">
        <f t="shared" ref="BA15" si="20">AO15*$C12</f>
        <v>9959.598</v>
      </c>
      <c r="BB15" s="11">
        <f t="shared" ref="BB15" si="21">AP15*$C12</f>
        <v>13943.437199999998</v>
      </c>
      <c r="BC15" s="11">
        <f t="shared" ref="BC15" si="22">AQ15*$C12</f>
        <v>25894.954800000007</v>
      </c>
      <c r="BD15" s="11">
        <f t="shared" ref="BD15" si="23">AR15*$C12</f>
        <v>27886.874399999997</v>
      </c>
    </row>
    <row r="16" spans="1:57" x14ac:dyDescent="0.25">
      <c r="B16" t="s">
        <v>151</v>
      </c>
      <c r="C16" s="8">
        <f t="shared" ref="C16:C18" si="24">C8</f>
        <v>0.25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D6*$C16*$C12</f>
        <v>990</v>
      </c>
      <c r="Q16" s="11">
        <f t="shared" ref="Q16:AA16" si="25">E6*$C16*$C12</f>
        <v>4950</v>
      </c>
      <c r="R16" s="11">
        <f t="shared" si="25"/>
        <v>6930.0000000000009</v>
      </c>
      <c r="S16" s="11">
        <f t="shared" si="25"/>
        <v>12870.000000000002</v>
      </c>
      <c r="T16" s="11">
        <f t="shared" si="25"/>
        <v>13860.000000000002</v>
      </c>
      <c r="U16" s="11">
        <f t="shared" si="25"/>
        <v>148500</v>
      </c>
      <c r="V16" s="11">
        <f t="shared" si="25"/>
        <v>198000.00000000003</v>
      </c>
      <c r="W16" s="11">
        <f t="shared" si="25"/>
        <v>198000.00000000003</v>
      </c>
      <c r="X16" s="11">
        <f t="shared" si="25"/>
        <v>198000.00000000003</v>
      </c>
      <c r="Y16" s="11">
        <f t="shared" si="25"/>
        <v>198000.00000000003</v>
      </c>
      <c r="Z16" s="11">
        <f t="shared" si="25"/>
        <v>198000.00000000003</v>
      </c>
      <c r="AA16" s="11">
        <f t="shared" si="25"/>
        <v>198000.00000000003</v>
      </c>
      <c r="AB16" s="11">
        <f>P16*$C12</f>
        <v>891</v>
      </c>
      <c r="AC16" s="11">
        <f t="shared" ref="AC16:BD16" si="26">Q16*$C12</f>
        <v>4455</v>
      </c>
      <c r="AD16" s="11">
        <f t="shared" si="26"/>
        <v>6237.0000000000009</v>
      </c>
      <c r="AE16" s="11">
        <f t="shared" si="26"/>
        <v>11583.000000000002</v>
      </c>
      <c r="AF16" s="11">
        <f t="shared" si="26"/>
        <v>12474.000000000002</v>
      </c>
      <c r="AG16" s="11">
        <f t="shared" si="26"/>
        <v>133650</v>
      </c>
      <c r="AH16" s="11">
        <f t="shared" si="26"/>
        <v>178200.00000000003</v>
      </c>
      <c r="AI16" s="11">
        <f t="shared" si="26"/>
        <v>178200.00000000003</v>
      </c>
      <c r="AJ16" s="11">
        <f t="shared" si="26"/>
        <v>178200.00000000003</v>
      </c>
      <c r="AK16" s="11">
        <f t="shared" si="26"/>
        <v>178200.00000000003</v>
      </c>
      <c r="AL16" s="11">
        <f t="shared" si="26"/>
        <v>178200.00000000003</v>
      </c>
      <c r="AM16" s="11">
        <f t="shared" si="26"/>
        <v>178200.00000000003</v>
      </c>
      <c r="AN16" s="11">
        <f t="shared" si="26"/>
        <v>801.9</v>
      </c>
      <c r="AO16" s="11">
        <f t="shared" si="26"/>
        <v>4009.5</v>
      </c>
      <c r="AP16" s="11">
        <f t="shared" si="26"/>
        <v>5613.3000000000011</v>
      </c>
      <c r="AQ16" s="11">
        <f t="shared" si="26"/>
        <v>10424.700000000003</v>
      </c>
      <c r="AR16" s="11">
        <f t="shared" si="26"/>
        <v>11226.600000000002</v>
      </c>
      <c r="AS16" s="11">
        <f t="shared" si="26"/>
        <v>120285</v>
      </c>
      <c r="AT16" s="11">
        <f t="shared" si="26"/>
        <v>160380.00000000003</v>
      </c>
      <c r="AU16" s="11">
        <f t="shared" si="26"/>
        <v>160380.00000000003</v>
      </c>
      <c r="AV16" s="11">
        <f t="shared" si="26"/>
        <v>160380.00000000003</v>
      </c>
      <c r="AW16" s="11">
        <f t="shared" si="26"/>
        <v>160380.00000000003</v>
      </c>
      <c r="AX16" s="11">
        <f t="shared" si="26"/>
        <v>160380.00000000003</v>
      </c>
      <c r="AY16" s="11">
        <f t="shared" si="26"/>
        <v>160380.00000000003</v>
      </c>
      <c r="AZ16" s="11">
        <f t="shared" si="26"/>
        <v>721.71</v>
      </c>
      <c r="BA16" s="11">
        <f t="shared" si="26"/>
        <v>3608.55</v>
      </c>
      <c r="BB16" s="11">
        <f t="shared" si="26"/>
        <v>5051.9700000000012</v>
      </c>
      <c r="BC16" s="11">
        <f t="shared" si="26"/>
        <v>9382.2300000000032</v>
      </c>
      <c r="BD16" s="11">
        <f t="shared" si="26"/>
        <v>10103.940000000002</v>
      </c>
    </row>
    <row r="17" spans="1:56" x14ac:dyDescent="0.25">
      <c r="B17" t="s">
        <v>152</v>
      </c>
      <c r="C17" s="8">
        <f t="shared" si="24"/>
        <v>0.05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f>D6*$C17*$C12</f>
        <v>198</v>
      </c>
      <c r="Q17" s="11">
        <f t="shared" ref="Q17:AA17" si="27">E6*$C17*$C12</f>
        <v>990</v>
      </c>
      <c r="R17" s="11">
        <f t="shared" si="27"/>
        <v>1386.0000000000002</v>
      </c>
      <c r="S17" s="11">
        <f t="shared" si="27"/>
        <v>2574.0000000000005</v>
      </c>
      <c r="T17" s="11">
        <f t="shared" si="27"/>
        <v>2772.0000000000005</v>
      </c>
      <c r="U17" s="11">
        <f t="shared" si="27"/>
        <v>29700</v>
      </c>
      <c r="V17" s="11">
        <f t="shared" si="27"/>
        <v>39600.000000000007</v>
      </c>
      <c r="W17" s="11">
        <f t="shared" si="27"/>
        <v>39600.000000000007</v>
      </c>
      <c r="X17" s="11">
        <f t="shared" si="27"/>
        <v>39600.000000000007</v>
      </c>
      <c r="Y17" s="11">
        <f t="shared" si="27"/>
        <v>39600.000000000007</v>
      </c>
      <c r="Z17" s="11">
        <f t="shared" si="27"/>
        <v>39600.000000000007</v>
      </c>
      <c r="AA17" s="11">
        <f t="shared" si="27"/>
        <v>39600.000000000007</v>
      </c>
      <c r="AB17" s="11">
        <f>P17*$C12</f>
        <v>178.20000000000002</v>
      </c>
      <c r="AC17" s="11">
        <f t="shared" ref="AC17:BD17" si="28">Q17*$C12</f>
        <v>891</v>
      </c>
      <c r="AD17" s="11">
        <f t="shared" si="28"/>
        <v>1247.4000000000003</v>
      </c>
      <c r="AE17" s="11">
        <f t="shared" si="28"/>
        <v>2316.6000000000004</v>
      </c>
      <c r="AF17" s="11">
        <f t="shared" si="28"/>
        <v>2494.8000000000006</v>
      </c>
      <c r="AG17" s="11">
        <f t="shared" si="28"/>
        <v>26730</v>
      </c>
      <c r="AH17" s="11">
        <f t="shared" si="28"/>
        <v>35640.000000000007</v>
      </c>
      <c r="AI17" s="11">
        <f t="shared" si="28"/>
        <v>35640.000000000007</v>
      </c>
      <c r="AJ17" s="11">
        <f t="shared" si="28"/>
        <v>35640.000000000007</v>
      </c>
      <c r="AK17" s="11">
        <f t="shared" si="28"/>
        <v>35640.000000000007</v>
      </c>
      <c r="AL17" s="11">
        <f t="shared" si="28"/>
        <v>35640.000000000007</v>
      </c>
      <c r="AM17" s="11">
        <f t="shared" si="28"/>
        <v>35640.000000000007</v>
      </c>
      <c r="AN17" s="11">
        <f t="shared" si="28"/>
        <v>160.38000000000002</v>
      </c>
      <c r="AO17" s="11">
        <f t="shared" si="28"/>
        <v>801.9</v>
      </c>
      <c r="AP17" s="11">
        <f t="shared" si="28"/>
        <v>1122.6600000000003</v>
      </c>
      <c r="AQ17" s="11">
        <f t="shared" si="28"/>
        <v>2084.9400000000005</v>
      </c>
      <c r="AR17" s="11">
        <f t="shared" si="28"/>
        <v>2245.3200000000006</v>
      </c>
      <c r="AS17" s="11">
        <f t="shared" si="28"/>
        <v>24057</v>
      </c>
      <c r="AT17" s="11">
        <f t="shared" si="28"/>
        <v>32076.000000000007</v>
      </c>
      <c r="AU17" s="11">
        <f t="shared" si="28"/>
        <v>32076.000000000007</v>
      </c>
      <c r="AV17" s="11">
        <f t="shared" si="28"/>
        <v>32076.000000000007</v>
      </c>
      <c r="AW17" s="11">
        <f t="shared" si="28"/>
        <v>32076.000000000007</v>
      </c>
      <c r="AX17" s="11">
        <f t="shared" si="28"/>
        <v>32076.000000000007</v>
      </c>
      <c r="AY17" s="11">
        <f t="shared" si="28"/>
        <v>32076.000000000007</v>
      </c>
      <c r="AZ17" s="11">
        <f t="shared" si="28"/>
        <v>144.34200000000001</v>
      </c>
      <c r="BA17" s="11">
        <f t="shared" si="28"/>
        <v>721.71</v>
      </c>
      <c r="BB17" s="11">
        <f t="shared" si="28"/>
        <v>1010.3940000000003</v>
      </c>
      <c r="BC17" s="11">
        <f t="shared" si="28"/>
        <v>1876.4460000000006</v>
      </c>
      <c r="BD17" s="11">
        <f t="shared" si="28"/>
        <v>2020.7880000000007</v>
      </c>
    </row>
    <row r="18" spans="1:56" x14ac:dyDescent="0.25">
      <c r="B18" t="s">
        <v>153</v>
      </c>
      <c r="C18" s="8">
        <f t="shared" si="24"/>
        <v>0.01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f>D6*$C18*$C12</f>
        <v>39.6</v>
      </c>
      <c r="Q18" s="11">
        <f t="shared" ref="Q18:AA18" si="29">E6*$C18*$C12</f>
        <v>198</v>
      </c>
      <c r="R18" s="11">
        <f t="shared" si="29"/>
        <v>277.20000000000005</v>
      </c>
      <c r="S18" s="11">
        <f t="shared" si="29"/>
        <v>514.80000000000007</v>
      </c>
      <c r="T18" s="11">
        <f t="shared" si="29"/>
        <v>554.40000000000009</v>
      </c>
      <c r="U18" s="11">
        <f t="shared" si="29"/>
        <v>5940</v>
      </c>
      <c r="V18" s="11">
        <f t="shared" si="29"/>
        <v>7920.0000000000018</v>
      </c>
      <c r="W18" s="11">
        <f t="shared" si="29"/>
        <v>7920.0000000000018</v>
      </c>
      <c r="X18" s="11">
        <f t="shared" si="29"/>
        <v>7920.0000000000018</v>
      </c>
      <c r="Y18" s="11">
        <f t="shared" si="29"/>
        <v>7920.0000000000018</v>
      </c>
      <c r="Z18" s="11">
        <f t="shared" si="29"/>
        <v>7920.0000000000018</v>
      </c>
      <c r="AA18" s="11">
        <f t="shared" si="29"/>
        <v>7920.0000000000018</v>
      </c>
      <c r="AB18" s="11">
        <f>P18*$C12</f>
        <v>35.64</v>
      </c>
      <c r="AC18" s="11">
        <f t="shared" ref="AC18:BD18" si="30">Q18*$C12</f>
        <v>178.20000000000002</v>
      </c>
      <c r="AD18" s="11">
        <f t="shared" si="30"/>
        <v>249.48000000000005</v>
      </c>
      <c r="AE18" s="11">
        <f t="shared" si="30"/>
        <v>463.32000000000005</v>
      </c>
      <c r="AF18" s="11">
        <f t="shared" si="30"/>
        <v>498.96000000000009</v>
      </c>
      <c r="AG18" s="11">
        <f t="shared" si="30"/>
        <v>5346</v>
      </c>
      <c r="AH18" s="11">
        <f t="shared" si="30"/>
        <v>7128.0000000000018</v>
      </c>
      <c r="AI18" s="11">
        <f t="shared" si="30"/>
        <v>7128.0000000000018</v>
      </c>
      <c r="AJ18" s="11">
        <f t="shared" si="30"/>
        <v>7128.0000000000018</v>
      </c>
      <c r="AK18" s="11">
        <f t="shared" si="30"/>
        <v>7128.0000000000018</v>
      </c>
      <c r="AL18" s="11">
        <f t="shared" si="30"/>
        <v>7128.0000000000018</v>
      </c>
      <c r="AM18" s="11">
        <f t="shared" si="30"/>
        <v>7128.0000000000018</v>
      </c>
      <c r="AN18" s="11">
        <f t="shared" si="30"/>
        <v>32.076000000000001</v>
      </c>
      <c r="AO18" s="11">
        <f t="shared" si="30"/>
        <v>160.38000000000002</v>
      </c>
      <c r="AP18" s="11">
        <f t="shared" si="30"/>
        <v>224.53200000000004</v>
      </c>
      <c r="AQ18" s="11">
        <f t="shared" si="30"/>
        <v>416.98800000000006</v>
      </c>
      <c r="AR18" s="11">
        <f t="shared" si="30"/>
        <v>449.06400000000008</v>
      </c>
      <c r="AS18" s="11">
        <f t="shared" si="30"/>
        <v>4811.4000000000005</v>
      </c>
      <c r="AT18" s="11">
        <f t="shared" si="30"/>
        <v>6415.2000000000016</v>
      </c>
      <c r="AU18" s="11">
        <f t="shared" si="30"/>
        <v>6415.2000000000016</v>
      </c>
      <c r="AV18" s="11">
        <f t="shared" si="30"/>
        <v>6415.2000000000016</v>
      </c>
      <c r="AW18" s="11">
        <f t="shared" si="30"/>
        <v>6415.2000000000016</v>
      </c>
      <c r="AX18" s="11">
        <f t="shared" si="30"/>
        <v>6415.2000000000016</v>
      </c>
      <c r="AY18" s="11">
        <f t="shared" si="30"/>
        <v>6415.2000000000016</v>
      </c>
      <c r="AZ18" s="11">
        <f t="shared" si="30"/>
        <v>28.868400000000001</v>
      </c>
      <c r="BA18" s="11">
        <f t="shared" si="30"/>
        <v>144.34200000000001</v>
      </c>
      <c r="BB18" s="11">
        <f t="shared" si="30"/>
        <v>202.07880000000003</v>
      </c>
      <c r="BC18" s="11">
        <f t="shared" si="30"/>
        <v>375.28920000000005</v>
      </c>
      <c r="BD18" s="11">
        <f t="shared" si="30"/>
        <v>404.15760000000006</v>
      </c>
    </row>
    <row r="19" spans="1:56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 x14ac:dyDescent="0.25">
      <c r="A20" s="14" t="s">
        <v>174</v>
      </c>
      <c r="D20" s="11">
        <f t="shared" ref="D20" si="31">SUM(D21:D24)</f>
        <v>0</v>
      </c>
      <c r="E20" s="11">
        <f t="shared" ref="E20" si="32">SUM(E21:E24)</f>
        <v>0</v>
      </c>
      <c r="F20" s="11">
        <f t="shared" ref="F20" si="33">SUM(F21:F24)</f>
        <v>0</v>
      </c>
      <c r="G20" s="11">
        <f t="shared" ref="G20" si="34">SUM(G21:G24)</f>
        <v>0</v>
      </c>
      <c r="H20" s="11">
        <f t="shared" ref="H20" si="35">SUM(H21:H24)</f>
        <v>0</v>
      </c>
      <c r="I20" s="11">
        <f t="shared" ref="I20" si="36">SUM(I21:I24)</f>
        <v>0</v>
      </c>
      <c r="J20" s="11">
        <f t="shared" ref="J20" si="37">SUM(J21:J24)</f>
        <v>0</v>
      </c>
      <c r="K20" s="11">
        <f t="shared" ref="K20" si="38">SUM(K21:K24)</f>
        <v>0</v>
      </c>
      <c r="L20" s="11">
        <f t="shared" ref="L20" si="39">SUM(L21:L24)</f>
        <v>0</v>
      </c>
      <c r="M20" s="11">
        <f t="shared" ref="M20" si="40">SUM(M21:M24)</f>
        <v>0</v>
      </c>
      <c r="N20" s="11">
        <f t="shared" ref="N20" si="41">SUM(N21:N24)</f>
        <v>0</v>
      </c>
      <c r="O20" s="11">
        <f t="shared" ref="O20" si="42">SUM(O21:O24)</f>
        <v>0</v>
      </c>
      <c r="P20" s="11">
        <f t="shared" ref="P20" si="43">SUM(P21:P24)</f>
        <v>0</v>
      </c>
      <c r="Q20" s="11">
        <f t="shared" ref="Q20" si="44">SUM(Q21:Q24)</f>
        <v>0</v>
      </c>
      <c r="R20" s="11">
        <f t="shared" ref="R20" si="45">SUM(R21:R24)</f>
        <v>0</v>
      </c>
      <c r="S20" s="11">
        <f t="shared" ref="S20" si="46">SUM(S21:S24)</f>
        <v>0</v>
      </c>
      <c r="T20" s="11">
        <f t="shared" ref="T20" si="47">SUM(T21:T24)</f>
        <v>0</v>
      </c>
      <c r="U20" s="11">
        <f t="shared" ref="U20" si="48">SUM(U21:U24)</f>
        <v>0</v>
      </c>
      <c r="V20" s="11">
        <f t="shared" ref="V20" si="49">SUM(V21:V24)</f>
        <v>0</v>
      </c>
      <c r="W20" s="11">
        <f t="shared" ref="W20" si="50">SUM(W21:W24)</f>
        <v>0</v>
      </c>
      <c r="X20" s="11">
        <f t="shared" ref="X20" si="51">SUM(X21:X24)</f>
        <v>0</v>
      </c>
      <c r="Y20" s="11">
        <f t="shared" ref="Y20" si="52">SUM(Y21:Y24)</f>
        <v>0</v>
      </c>
      <c r="Z20" s="11">
        <f t="shared" ref="Z20" si="53">SUM(Z21:Z24)</f>
        <v>0</v>
      </c>
      <c r="AA20" s="11">
        <f t="shared" ref="AA20" si="54">SUM(AA21:AA24)</f>
        <v>0</v>
      </c>
      <c r="AB20" s="11">
        <f t="shared" ref="AB20" si="55">SUM(AB21:AB24)</f>
        <v>792000</v>
      </c>
      <c r="AC20" s="11">
        <f t="shared" ref="AC20" si="56">SUM(AC21:AC24)</f>
        <v>792000</v>
      </c>
      <c r="AD20" s="11">
        <f t="shared" ref="AD20" si="57">SUM(AD21:AD24)</f>
        <v>792000</v>
      </c>
      <c r="AE20" s="11">
        <f t="shared" ref="AE20" si="58">SUM(AE21:AE24)</f>
        <v>792000</v>
      </c>
      <c r="AF20" s="11">
        <f t="shared" ref="AF20" si="59">SUM(AF21:AF24)</f>
        <v>792000</v>
      </c>
      <c r="AG20" s="11">
        <f t="shared" ref="AG20" si="60">SUM(AG21:AG24)</f>
        <v>792000</v>
      </c>
      <c r="AH20" s="11">
        <f t="shared" ref="AH20" si="61">SUM(AH21:AH24)</f>
        <v>792000</v>
      </c>
      <c r="AI20" s="11">
        <f t="shared" ref="AI20" si="62">SUM(AI21:AI24)</f>
        <v>792000</v>
      </c>
      <c r="AJ20" s="11">
        <f t="shared" ref="AJ20" si="63">SUM(AJ21:AJ24)</f>
        <v>792000</v>
      </c>
      <c r="AK20" s="11">
        <f t="shared" ref="AK20" si="64">SUM(AK21:AK24)</f>
        <v>792000</v>
      </c>
      <c r="AL20" s="11">
        <f t="shared" ref="AL20" si="65">SUM(AL21:AL24)</f>
        <v>792000</v>
      </c>
      <c r="AM20" s="11">
        <f t="shared" ref="AM20" si="66">SUM(AM21:AM24)</f>
        <v>792000</v>
      </c>
      <c r="AN20" s="11">
        <f t="shared" ref="AN20" si="67">SUM(AN21:AN24)</f>
        <v>712800</v>
      </c>
      <c r="AO20" s="11">
        <f t="shared" ref="AO20" si="68">SUM(AO21:AO24)</f>
        <v>712800</v>
      </c>
      <c r="AP20" s="11">
        <f t="shared" ref="AP20" si="69">SUM(AP21:AP24)</f>
        <v>712800</v>
      </c>
      <c r="AQ20" s="11">
        <f t="shared" ref="AQ20" si="70">SUM(AQ21:AQ24)</f>
        <v>712800</v>
      </c>
      <c r="AR20" s="11">
        <f t="shared" ref="AR20" si="71">SUM(AR21:AR24)</f>
        <v>712800</v>
      </c>
      <c r="AS20" s="11">
        <f t="shared" ref="AS20" si="72">SUM(AS21:AS24)</f>
        <v>712800</v>
      </c>
      <c r="AT20" s="11">
        <f t="shared" ref="AT20" si="73">SUM(AT21:AT24)</f>
        <v>712800</v>
      </c>
      <c r="AU20" s="11">
        <f t="shared" ref="AU20" si="74">SUM(AU21:AU24)</f>
        <v>712800</v>
      </c>
      <c r="AV20" s="11">
        <f t="shared" ref="AV20" si="75">SUM(AV21:AV24)</f>
        <v>712800</v>
      </c>
      <c r="AW20" s="11">
        <f t="shared" ref="AW20" si="76">SUM(AW21:AW24)</f>
        <v>712800</v>
      </c>
      <c r="AX20" s="11">
        <f t="shared" ref="AX20" si="77">SUM(AX21:AX24)</f>
        <v>712800</v>
      </c>
      <c r="AY20" s="11">
        <f t="shared" ref="AY20" si="78">SUM(AY21:AY24)</f>
        <v>712800</v>
      </c>
      <c r="AZ20" s="11">
        <f t="shared" ref="AZ20" si="79">SUM(AZ21:AZ24)</f>
        <v>641520</v>
      </c>
      <c r="BA20" s="11">
        <f t="shared" ref="BA20" si="80">SUM(BA21:BA24)</f>
        <v>641520</v>
      </c>
      <c r="BB20" s="11">
        <f t="shared" ref="BB20" si="81">SUM(BB21:BB24)</f>
        <v>641520</v>
      </c>
      <c r="BC20" s="11">
        <f t="shared" ref="BC20" si="82">SUM(BC21:BC24)</f>
        <v>641520</v>
      </c>
      <c r="BD20" s="11">
        <f>SUM(BD21:BD24)</f>
        <v>641520</v>
      </c>
    </row>
    <row r="21" spans="1:56" x14ac:dyDescent="0.25">
      <c r="B21" s="63" t="s">
        <v>150</v>
      </c>
      <c r="C21" s="64">
        <f>C7</f>
        <v>0.69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>
        <f>P6*$C21*$C12</f>
        <v>546480</v>
      </c>
      <c r="AC21" s="11">
        <f t="shared" ref="AC21:AM21" si="83">Q6*$C21*$C12</f>
        <v>546480</v>
      </c>
      <c r="AD21" s="11">
        <f t="shared" si="83"/>
        <v>546480</v>
      </c>
      <c r="AE21" s="11">
        <f t="shared" si="83"/>
        <v>546480</v>
      </c>
      <c r="AF21" s="11">
        <f t="shared" si="83"/>
        <v>546480</v>
      </c>
      <c r="AG21" s="11">
        <f t="shared" si="83"/>
        <v>546480</v>
      </c>
      <c r="AH21" s="11">
        <f t="shared" si="83"/>
        <v>546480</v>
      </c>
      <c r="AI21" s="11">
        <f t="shared" si="83"/>
        <v>546480</v>
      </c>
      <c r="AJ21" s="11">
        <f t="shared" si="83"/>
        <v>546480</v>
      </c>
      <c r="AK21" s="11">
        <f t="shared" si="83"/>
        <v>546480</v>
      </c>
      <c r="AL21" s="11">
        <f t="shared" si="83"/>
        <v>546480</v>
      </c>
      <c r="AM21" s="11">
        <f t="shared" si="83"/>
        <v>546480</v>
      </c>
      <c r="AN21" s="11">
        <f>AB21*$C12</f>
        <v>491832</v>
      </c>
      <c r="AO21" s="11">
        <f t="shared" ref="AO21:BD21" si="84">AC21*$C12</f>
        <v>491832</v>
      </c>
      <c r="AP21" s="11">
        <f t="shared" si="84"/>
        <v>491832</v>
      </c>
      <c r="AQ21" s="11">
        <f t="shared" si="84"/>
        <v>491832</v>
      </c>
      <c r="AR21" s="11">
        <f t="shared" si="84"/>
        <v>491832</v>
      </c>
      <c r="AS21" s="11">
        <f t="shared" si="84"/>
        <v>491832</v>
      </c>
      <c r="AT21" s="11">
        <f t="shared" si="84"/>
        <v>491832</v>
      </c>
      <c r="AU21" s="11">
        <f t="shared" si="84"/>
        <v>491832</v>
      </c>
      <c r="AV21" s="11">
        <f t="shared" si="84"/>
        <v>491832</v>
      </c>
      <c r="AW21" s="11">
        <f t="shared" si="84"/>
        <v>491832</v>
      </c>
      <c r="AX21" s="11">
        <f t="shared" si="84"/>
        <v>491832</v>
      </c>
      <c r="AY21" s="11">
        <f t="shared" si="84"/>
        <v>491832</v>
      </c>
      <c r="AZ21" s="11">
        <f t="shared" si="84"/>
        <v>442648.8</v>
      </c>
      <c r="BA21" s="11">
        <f t="shared" si="84"/>
        <v>442648.8</v>
      </c>
      <c r="BB21" s="11">
        <f t="shared" si="84"/>
        <v>442648.8</v>
      </c>
      <c r="BC21" s="11">
        <f t="shared" si="84"/>
        <v>442648.8</v>
      </c>
      <c r="BD21" s="11">
        <f t="shared" si="84"/>
        <v>442648.8</v>
      </c>
    </row>
    <row r="22" spans="1:56" x14ac:dyDescent="0.25">
      <c r="B22" s="63" t="s">
        <v>151</v>
      </c>
      <c r="C22" s="64">
        <f t="shared" ref="C22:C24" si="85">C8</f>
        <v>0.25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>
        <f>P6*$C22*$C12</f>
        <v>198000.00000000003</v>
      </c>
      <c r="AC22" s="11">
        <f t="shared" ref="AC22:AM22" si="86">Q6*$C22*$C12</f>
        <v>198000.00000000003</v>
      </c>
      <c r="AD22" s="11">
        <f t="shared" si="86"/>
        <v>198000.00000000003</v>
      </c>
      <c r="AE22" s="11">
        <f t="shared" si="86"/>
        <v>198000.00000000003</v>
      </c>
      <c r="AF22" s="11">
        <f t="shared" si="86"/>
        <v>198000.00000000003</v>
      </c>
      <c r="AG22" s="11">
        <f t="shared" si="86"/>
        <v>198000.00000000003</v>
      </c>
      <c r="AH22" s="11">
        <f t="shared" si="86"/>
        <v>198000.00000000003</v>
      </c>
      <c r="AI22" s="11">
        <f t="shared" si="86"/>
        <v>198000.00000000003</v>
      </c>
      <c r="AJ22" s="11">
        <f t="shared" si="86"/>
        <v>198000.00000000003</v>
      </c>
      <c r="AK22" s="11">
        <f t="shared" si="86"/>
        <v>198000.00000000003</v>
      </c>
      <c r="AL22" s="11">
        <f t="shared" si="86"/>
        <v>198000.00000000003</v>
      </c>
      <c r="AM22" s="11">
        <f t="shared" si="86"/>
        <v>198000.00000000003</v>
      </c>
      <c r="AN22" s="11">
        <f>AB22*$C12</f>
        <v>178200.00000000003</v>
      </c>
      <c r="AO22" s="11">
        <f t="shared" ref="AO22:BD22" si="87">AC22*$C12</f>
        <v>178200.00000000003</v>
      </c>
      <c r="AP22" s="11">
        <f t="shared" si="87"/>
        <v>178200.00000000003</v>
      </c>
      <c r="AQ22" s="11">
        <f t="shared" si="87"/>
        <v>178200.00000000003</v>
      </c>
      <c r="AR22" s="11">
        <f t="shared" si="87"/>
        <v>178200.00000000003</v>
      </c>
      <c r="AS22" s="11">
        <f t="shared" si="87"/>
        <v>178200.00000000003</v>
      </c>
      <c r="AT22" s="11">
        <f t="shared" si="87"/>
        <v>178200.00000000003</v>
      </c>
      <c r="AU22" s="11">
        <f t="shared" si="87"/>
        <v>178200.00000000003</v>
      </c>
      <c r="AV22" s="11">
        <f t="shared" si="87"/>
        <v>178200.00000000003</v>
      </c>
      <c r="AW22" s="11">
        <f t="shared" si="87"/>
        <v>178200.00000000003</v>
      </c>
      <c r="AX22" s="11">
        <f t="shared" si="87"/>
        <v>178200.00000000003</v>
      </c>
      <c r="AY22" s="11">
        <f t="shared" si="87"/>
        <v>178200.00000000003</v>
      </c>
      <c r="AZ22" s="11">
        <f t="shared" si="87"/>
        <v>160380.00000000003</v>
      </c>
      <c r="BA22" s="11">
        <f t="shared" si="87"/>
        <v>160380.00000000003</v>
      </c>
      <c r="BB22" s="11">
        <f t="shared" si="87"/>
        <v>160380.00000000003</v>
      </c>
      <c r="BC22" s="11">
        <f t="shared" si="87"/>
        <v>160380.00000000003</v>
      </c>
      <c r="BD22" s="11">
        <f t="shared" si="87"/>
        <v>160380.00000000003</v>
      </c>
    </row>
    <row r="23" spans="1:56" x14ac:dyDescent="0.25">
      <c r="B23" s="63" t="s">
        <v>152</v>
      </c>
      <c r="C23" s="64">
        <f t="shared" si="85"/>
        <v>0.05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>
        <f>P6*$C12*$C23</f>
        <v>39600.000000000007</v>
      </c>
      <c r="AC23" s="11">
        <f t="shared" ref="AC23:AM23" si="88">Q6*$C12*$C23</f>
        <v>39600.000000000007</v>
      </c>
      <c r="AD23" s="11">
        <f t="shared" si="88"/>
        <v>39600.000000000007</v>
      </c>
      <c r="AE23" s="11">
        <f t="shared" si="88"/>
        <v>39600.000000000007</v>
      </c>
      <c r="AF23" s="11">
        <f t="shared" si="88"/>
        <v>39600.000000000007</v>
      </c>
      <c r="AG23" s="11">
        <f t="shared" si="88"/>
        <v>39600.000000000007</v>
      </c>
      <c r="AH23" s="11">
        <f t="shared" si="88"/>
        <v>39600.000000000007</v>
      </c>
      <c r="AI23" s="11">
        <f t="shared" si="88"/>
        <v>39600.000000000007</v>
      </c>
      <c r="AJ23" s="11">
        <f t="shared" si="88"/>
        <v>39600.000000000007</v>
      </c>
      <c r="AK23" s="11">
        <f t="shared" si="88"/>
        <v>39600.000000000007</v>
      </c>
      <c r="AL23" s="11">
        <f t="shared" si="88"/>
        <v>39600.000000000007</v>
      </c>
      <c r="AM23" s="11">
        <f t="shared" si="88"/>
        <v>39600.000000000007</v>
      </c>
      <c r="AN23" s="11">
        <f>AB23*$C12</f>
        <v>35640.000000000007</v>
      </c>
      <c r="AO23" s="11">
        <f t="shared" ref="AO23:BD23" si="89">AC23*$C12</f>
        <v>35640.000000000007</v>
      </c>
      <c r="AP23" s="11">
        <f t="shared" si="89"/>
        <v>35640.000000000007</v>
      </c>
      <c r="AQ23" s="11">
        <f t="shared" si="89"/>
        <v>35640.000000000007</v>
      </c>
      <c r="AR23" s="11">
        <f t="shared" si="89"/>
        <v>35640.000000000007</v>
      </c>
      <c r="AS23" s="11">
        <f t="shared" si="89"/>
        <v>35640.000000000007</v>
      </c>
      <c r="AT23" s="11">
        <f t="shared" si="89"/>
        <v>35640.000000000007</v>
      </c>
      <c r="AU23" s="11">
        <f t="shared" si="89"/>
        <v>35640.000000000007</v>
      </c>
      <c r="AV23" s="11">
        <f t="shared" si="89"/>
        <v>35640.000000000007</v>
      </c>
      <c r="AW23" s="11">
        <f t="shared" si="89"/>
        <v>35640.000000000007</v>
      </c>
      <c r="AX23" s="11">
        <f t="shared" si="89"/>
        <v>35640.000000000007</v>
      </c>
      <c r="AY23" s="11">
        <f t="shared" si="89"/>
        <v>35640.000000000007</v>
      </c>
      <c r="AZ23" s="11">
        <f t="shared" si="89"/>
        <v>32076.000000000007</v>
      </c>
      <c r="BA23" s="11">
        <f t="shared" si="89"/>
        <v>32076.000000000007</v>
      </c>
      <c r="BB23" s="11">
        <f t="shared" si="89"/>
        <v>32076.000000000007</v>
      </c>
      <c r="BC23" s="11">
        <f t="shared" si="89"/>
        <v>32076.000000000007</v>
      </c>
      <c r="BD23" s="11">
        <f t="shared" si="89"/>
        <v>32076.000000000007</v>
      </c>
    </row>
    <row r="24" spans="1:56" x14ac:dyDescent="0.25">
      <c r="B24" s="63" t="s">
        <v>153</v>
      </c>
      <c r="C24" s="64">
        <f t="shared" si="85"/>
        <v>0.01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>
        <f>P6*$C12*$C24</f>
        <v>7920.0000000000009</v>
      </c>
      <c r="AC24" s="11">
        <f t="shared" ref="AC24:AM24" si="90">Q6*$C12*$C24</f>
        <v>7920.0000000000009</v>
      </c>
      <c r="AD24" s="11">
        <f t="shared" si="90"/>
        <v>7920.0000000000009</v>
      </c>
      <c r="AE24" s="11">
        <f t="shared" si="90"/>
        <v>7920.0000000000009</v>
      </c>
      <c r="AF24" s="11">
        <f t="shared" si="90"/>
        <v>7920.0000000000009</v>
      </c>
      <c r="AG24" s="11">
        <f t="shared" si="90"/>
        <v>7920.0000000000009</v>
      </c>
      <c r="AH24" s="11">
        <f t="shared" si="90"/>
        <v>7920.0000000000009</v>
      </c>
      <c r="AI24" s="11">
        <f t="shared" si="90"/>
        <v>7920.0000000000009</v>
      </c>
      <c r="AJ24" s="11">
        <f t="shared" si="90"/>
        <v>7920.0000000000009</v>
      </c>
      <c r="AK24" s="11">
        <f t="shared" si="90"/>
        <v>7920.0000000000009</v>
      </c>
      <c r="AL24" s="11">
        <f t="shared" si="90"/>
        <v>7920.0000000000009</v>
      </c>
      <c r="AM24" s="11">
        <f t="shared" si="90"/>
        <v>7920.0000000000009</v>
      </c>
      <c r="AN24" s="11">
        <f>AB24*$C12</f>
        <v>7128.0000000000009</v>
      </c>
      <c r="AO24" s="11">
        <f t="shared" ref="AO24:BD24" si="91">AC24*$C12</f>
        <v>7128.0000000000009</v>
      </c>
      <c r="AP24" s="11">
        <f t="shared" si="91"/>
        <v>7128.0000000000009</v>
      </c>
      <c r="AQ24" s="11">
        <f t="shared" si="91"/>
        <v>7128.0000000000009</v>
      </c>
      <c r="AR24" s="11">
        <f t="shared" si="91"/>
        <v>7128.0000000000009</v>
      </c>
      <c r="AS24" s="11">
        <f t="shared" si="91"/>
        <v>7128.0000000000009</v>
      </c>
      <c r="AT24" s="11">
        <f t="shared" si="91"/>
        <v>7128.0000000000009</v>
      </c>
      <c r="AU24" s="11">
        <f t="shared" si="91"/>
        <v>7128.0000000000009</v>
      </c>
      <c r="AV24" s="11">
        <f t="shared" si="91"/>
        <v>7128.0000000000009</v>
      </c>
      <c r="AW24" s="11">
        <f t="shared" si="91"/>
        <v>7128.0000000000009</v>
      </c>
      <c r="AX24" s="11">
        <f t="shared" si="91"/>
        <v>7128.0000000000009</v>
      </c>
      <c r="AY24" s="11">
        <f t="shared" si="91"/>
        <v>7128.0000000000009</v>
      </c>
      <c r="AZ24" s="11">
        <f t="shared" si="91"/>
        <v>6415.2000000000007</v>
      </c>
      <c r="BA24" s="11">
        <f t="shared" si="91"/>
        <v>6415.2000000000007</v>
      </c>
      <c r="BB24" s="11">
        <f t="shared" si="91"/>
        <v>6415.2000000000007</v>
      </c>
      <c r="BC24" s="11">
        <f t="shared" si="91"/>
        <v>6415.2000000000007</v>
      </c>
      <c r="BD24" s="11">
        <f t="shared" si="91"/>
        <v>6415.2000000000007</v>
      </c>
    </row>
    <row r="25" spans="1:56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 x14ac:dyDescent="0.25">
      <c r="A26" s="14" t="s">
        <v>175</v>
      </c>
      <c r="D26" s="11">
        <f t="shared" ref="D26" si="92">SUM(D27:D30)</f>
        <v>0</v>
      </c>
      <c r="E26" s="11">
        <f t="shared" ref="E26" si="93">SUM(E27:E30)</f>
        <v>0</v>
      </c>
      <c r="F26" s="11">
        <f t="shared" ref="F26" si="94">SUM(F27:F30)</f>
        <v>0</v>
      </c>
      <c r="G26" s="11">
        <f t="shared" ref="G26" si="95">SUM(G27:G30)</f>
        <v>0</v>
      </c>
      <c r="H26" s="11">
        <f t="shared" ref="H26" si="96">SUM(H27:H30)</f>
        <v>0</v>
      </c>
      <c r="I26" s="11">
        <f t="shared" ref="I26" si="97">SUM(I27:I30)</f>
        <v>0</v>
      </c>
      <c r="J26" s="11">
        <f t="shared" ref="J26" si="98">SUM(J27:J30)</f>
        <v>0</v>
      </c>
      <c r="K26" s="11">
        <f t="shared" ref="K26" si="99">SUM(K27:K30)</f>
        <v>0</v>
      </c>
      <c r="L26" s="11">
        <f t="shared" ref="L26" si="100">SUM(L27:L30)</f>
        <v>0</v>
      </c>
      <c r="M26" s="11">
        <f t="shared" ref="M26" si="101">SUM(M27:M30)</f>
        <v>0</v>
      </c>
      <c r="N26" s="11">
        <f t="shared" ref="N26" si="102">SUM(N27:N30)</f>
        <v>0</v>
      </c>
      <c r="O26" s="11">
        <f t="shared" ref="O26" si="103">SUM(O27:O30)</f>
        <v>0</v>
      </c>
      <c r="P26" s="11">
        <f t="shared" ref="P26" si="104">SUM(P27:P30)</f>
        <v>0</v>
      </c>
      <c r="Q26" s="11">
        <f t="shared" ref="Q26" si="105">SUM(Q27:Q30)</f>
        <v>0</v>
      </c>
      <c r="R26" s="11">
        <f t="shared" ref="R26" si="106">SUM(R27:R30)</f>
        <v>0</v>
      </c>
      <c r="S26" s="11">
        <f t="shared" ref="S26" si="107">SUM(S27:S30)</f>
        <v>0</v>
      </c>
      <c r="T26" s="11">
        <f t="shared" ref="T26" si="108">SUM(T27:T30)</f>
        <v>0</v>
      </c>
      <c r="U26" s="11">
        <f t="shared" ref="U26" si="109">SUM(U27:U30)</f>
        <v>0</v>
      </c>
      <c r="V26" s="11">
        <f t="shared" ref="V26" si="110">SUM(V27:V30)</f>
        <v>0</v>
      </c>
      <c r="W26" s="11">
        <f t="shared" ref="W26" si="111">SUM(W27:W30)</f>
        <v>0</v>
      </c>
      <c r="X26" s="11">
        <f t="shared" ref="X26" si="112">SUM(X27:X30)</f>
        <v>0</v>
      </c>
      <c r="Y26" s="11">
        <f t="shared" ref="Y26" si="113">SUM(Y27:Y30)</f>
        <v>0</v>
      </c>
      <c r="Z26" s="11">
        <f t="shared" ref="Z26" si="114">SUM(Z27:Z30)</f>
        <v>0</v>
      </c>
      <c r="AA26" s="11">
        <f t="shared" ref="AA26" si="115">SUM(AA27:AA30)</f>
        <v>0</v>
      </c>
      <c r="AB26" s="11">
        <f t="shared" ref="AB26" si="116">SUM(AB27:AB30)</f>
        <v>0</v>
      </c>
      <c r="AC26" s="11">
        <f t="shared" ref="AC26" si="117">SUM(AC27:AC30)</f>
        <v>0</v>
      </c>
      <c r="AD26" s="11">
        <f t="shared" ref="AD26" si="118">SUM(AD27:AD30)</f>
        <v>0</v>
      </c>
      <c r="AE26" s="11">
        <f t="shared" ref="AE26" si="119">SUM(AE27:AE30)</f>
        <v>0</v>
      </c>
      <c r="AF26" s="11">
        <f t="shared" ref="AF26" si="120">SUM(AF27:AF30)</f>
        <v>0</v>
      </c>
      <c r="AG26" s="11">
        <f t="shared" ref="AG26" si="121">SUM(AG27:AG30)</f>
        <v>0</v>
      </c>
      <c r="AH26" s="11">
        <f t="shared" ref="AH26" si="122">SUM(AH27:AH30)</f>
        <v>0</v>
      </c>
      <c r="AI26" s="11">
        <f t="shared" ref="AI26" si="123">SUM(AI27:AI30)</f>
        <v>0</v>
      </c>
      <c r="AJ26" s="11">
        <f t="shared" ref="AJ26" si="124">SUM(AJ27:AJ30)</f>
        <v>0</v>
      </c>
      <c r="AK26" s="11">
        <f t="shared" ref="AK26" si="125">SUM(AK27:AK30)</f>
        <v>0</v>
      </c>
      <c r="AL26" s="11">
        <f t="shared" ref="AL26" si="126">SUM(AL27:AL30)</f>
        <v>0</v>
      </c>
      <c r="AM26" s="11">
        <f t="shared" ref="AM26" si="127">SUM(AM27:AM30)</f>
        <v>0</v>
      </c>
      <c r="AN26" s="11">
        <f t="shared" ref="AN26" si="128">SUM(AN27:AN30)</f>
        <v>792000</v>
      </c>
      <c r="AO26" s="11">
        <f t="shared" ref="AO26" si="129">SUM(AO27:AO30)</f>
        <v>792000</v>
      </c>
      <c r="AP26" s="11">
        <f t="shared" ref="AP26" si="130">SUM(AP27:AP30)</f>
        <v>792000</v>
      </c>
      <c r="AQ26" s="11">
        <f t="shared" ref="AQ26" si="131">SUM(AQ27:AQ30)</f>
        <v>792000</v>
      </c>
      <c r="AR26" s="11">
        <f t="shared" ref="AR26" si="132">SUM(AR27:AR30)</f>
        <v>792000</v>
      </c>
      <c r="AS26" s="11">
        <f t="shared" ref="AS26" si="133">SUM(AS27:AS30)</f>
        <v>792000</v>
      </c>
      <c r="AT26" s="11">
        <f t="shared" ref="AT26" si="134">SUM(AT27:AT30)</f>
        <v>792000</v>
      </c>
      <c r="AU26" s="11">
        <f t="shared" ref="AU26" si="135">SUM(AU27:AU30)</f>
        <v>792000</v>
      </c>
      <c r="AV26" s="11">
        <f t="shared" ref="AV26" si="136">SUM(AV27:AV30)</f>
        <v>792000</v>
      </c>
      <c r="AW26" s="11">
        <f t="shared" ref="AW26" si="137">SUM(AW27:AW30)</f>
        <v>792000</v>
      </c>
      <c r="AX26" s="11">
        <f t="shared" ref="AX26" si="138">SUM(AX27:AX30)</f>
        <v>792000</v>
      </c>
      <c r="AY26" s="11">
        <f t="shared" ref="AY26" si="139">SUM(AY27:AY30)</f>
        <v>792000</v>
      </c>
      <c r="AZ26" s="11">
        <f t="shared" ref="AZ26" si="140">SUM(AZ27:AZ30)</f>
        <v>712800</v>
      </c>
      <c r="BA26" s="11">
        <f t="shared" ref="BA26" si="141">SUM(BA27:BA30)</f>
        <v>712800</v>
      </c>
      <c r="BB26" s="11">
        <f t="shared" ref="BB26" si="142">SUM(BB27:BB30)</f>
        <v>712800</v>
      </c>
      <c r="BC26" s="11">
        <f t="shared" ref="BC26" si="143">SUM(BC27:BC30)</f>
        <v>712800</v>
      </c>
      <c r="BD26" s="11">
        <f>SUM(BD27:BD30)</f>
        <v>712800</v>
      </c>
    </row>
    <row r="27" spans="1:56" x14ac:dyDescent="0.25">
      <c r="B27" s="63" t="s">
        <v>150</v>
      </c>
      <c r="C27" s="64">
        <f>C7</f>
        <v>0.69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>
        <f>AB6*$C27*$C12</f>
        <v>546480</v>
      </c>
      <c r="AO27" s="11">
        <f t="shared" ref="AO27:AY27" si="144">AC6*$C27*$C12</f>
        <v>546480</v>
      </c>
      <c r="AP27" s="11">
        <f t="shared" si="144"/>
        <v>546480</v>
      </c>
      <c r="AQ27" s="11">
        <f t="shared" si="144"/>
        <v>546480</v>
      </c>
      <c r="AR27" s="11">
        <f t="shared" si="144"/>
        <v>546480</v>
      </c>
      <c r="AS27" s="11">
        <f t="shared" si="144"/>
        <v>546480</v>
      </c>
      <c r="AT27" s="11">
        <f t="shared" si="144"/>
        <v>546480</v>
      </c>
      <c r="AU27" s="11">
        <f t="shared" si="144"/>
        <v>546480</v>
      </c>
      <c r="AV27" s="11">
        <f t="shared" si="144"/>
        <v>546480</v>
      </c>
      <c r="AW27" s="11">
        <f t="shared" si="144"/>
        <v>546480</v>
      </c>
      <c r="AX27" s="11">
        <f t="shared" si="144"/>
        <v>546480</v>
      </c>
      <c r="AY27" s="11">
        <f t="shared" si="144"/>
        <v>546480</v>
      </c>
      <c r="AZ27" s="11">
        <f>AN27*$C12</f>
        <v>491832</v>
      </c>
      <c r="BA27" s="11">
        <f t="shared" ref="BA27:BD27" si="145">AO27*$C12</f>
        <v>491832</v>
      </c>
      <c r="BB27" s="11">
        <f t="shared" si="145"/>
        <v>491832</v>
      </c>
      <c r="BC27" s="11">
        <f t="shared" si="145"/>
        <v>491832</v>
      </c>
      <c r="BD27" s="11">
        <f t="shared" si="145"/>
        <v>491832</v>
      </c>
    </row>
    <row r="28" spans="1:56" x14ac:dyDescent="0.25">
      <c r="B28" s="63" t="s">
        <v>151</v>
      </c>
      <c r="C28" s="64">
        <f t="shared" ref="C28:C30" si="146">C8</f>
        <v>0.25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>
        <f>AB6*$C12*$C28</f>
        <v>198000.00000000003</v>
      </c>
      <c r="AO28" s="11">
        <f t="shared" ref="AO28:AY28" si="147">AC6*$C12*$C28</f>
        <v>198000.00000000003</v>
      </c>
      <c r="AP28" s="11">
        <f t="shared" si="147"/>
        <v>198000.00000000003</v>
      </c>
      <c r="AQ28" s="11">
        <f t="shared" si="147"/>
        <v>198000.00000000003</v>
      </c>
      <c r="AR28" s="11">
        <f t="shared" si="147"/>
        <v>198000.00000000003</v>
      </c>
      <c r="AS28" s="11">
        <f t="shared" si="147"/>
        <v>198000.00000000003</v>
      </c>
      <c r="AT28" s="11">
        <f t="shared" si="147"/>
        <v>198000.00000000003</v>
      </c>
      <c r="AU28" s="11">
        <f t="shared" si="147"/>
        <v>198000.00000000003</v>
      </c>
      <c r="AV28" s="11">
        <f t="shared" si="147"/>
        <v>198000.00000000003</v>
      </c>
      <c r="AW28" s="11">
        <f t="shared" si="147"/>
        <v>198000.00000000003</v>
      </c>
      <c r="AX28" s="11">
        <f t="shared" si="147"/>
        <v>198000.00000000003</v>
      </c>
      <c r="AY28" s="11">
        <f t="shared" si="147"/>
        <v>198000.00000000003</v>
      </c>
      <c r="AZ28" s="11">
        <f>AN28*$C12</f>
        <v>178200.00000000003</v>
      </c>
      <c r="BA28" s="11">
        <f t="shared" ref="BA28:BD28" si="148">AO28*$C12</f>
        <v>178200.00000000003</v>
      </c>
      <c r="BB28" s="11">
        <f t="shared" si="148"/>
        <v>178200.00000000003</v>
      </c>
      <c r="BC28" s="11">
        <f t="shared" si="148"/>
        <v>178200.00000000003</v>
      </c>
      <c r="BD28" s="11">
        <f t="shared" si="148"/>
        <v>178200.00000000003</v>
      </c>
    </row>
    <row r="29" spans="1:56" x14ac:dyDescent="0.25">
      <c r="B29" s="63" t="s">
        <v>152</v>
      </c>
      <c r="C29" s="64">
        <f t="shared" si="146"/>
        <v>0.05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>
        <f>AB6*$C29*$C12</f>
        <v>39600.000000000007</v>
      </c>
      <c r="AO29" s="11">
        <f t="shared" ref="AO29:AY29" si="149">AC6*$C29*$C12</f>
        <v>39600.000000000007</v>
      </c>
      <c r="AP29" s="11">
        <f t="shared" si="149"/>
        <v>39600.000000000007</v>
      </c>
      <c r="AQ29" s="11">
        <f t="shared" si="149"/>
        <v>39600.000000000007</v>
      </c>
      <c r="AR29" s="11">
        <f t="shared" si="149"/>
        <v>39600.000000000007</v>
      </c>
      <c r="AS29" s="11">
        <f t="shared" si="149"/>
        <v>39600.000000000007</v>
      </c>
      <c r="AT29" s="11">
        <f t="shared" si="149"/>
        <v>39600.000000000007</v>
      </c>
      <c r="AU29" s="11">
        <f t="shared" si="149"/>
        <v>39600.000000000007</v>
      </c>
      <c r="AV29" s="11">
        <f t="shared" si="149"/>
        <v>39600.000000000007</v>
      </c>
      <c r="AW29" s="11">
        <f t="shared" si="149"/>
        <v>39600.000000000007</v>
      </c>
      <c r="AX29" s="11">
        <f t="shared" si="149"/>
        <v>39600.000000000007</v>
      </c>
      <c r="AY29" s="11">
        <f t="shared" si="149"/>
        <v>39600.000000000007</v>
      </c>
      <c r="AZ29" s="11">
        <f>AN29*$C12</f>
        <v>35640.000000000007</v>
      </c>
      <c r="BA29" s="11">
        <f t="shared" ref="BA29:BD29" si="150">AO29*$C12</f>
        <v>35640.000000000007</v>
      </c>
      <c r="BB29" s="11">
        <f t="shared" si="150"/>
        <v>35640.000000000007</v>
      </c>
      <c r="BC29" s="11">
        <f t="shared" si="150"/>
        <v>35640.000000000007</v>
      </c>
      <c r="BD29" s="11">
        <f t="shared" si="150"/>
        <v>35640.000000000007</v>
      </c>
    </row>
    <row r="30" spans="1:56" x14ac:dyDescent="0.25">
      <c r="B30" s="63" t="s">
        <v>153</v>
      </c>
      <c r="C30" s="64">
        <f t="shared" si="146"/>
        <v>0.01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>
        <f>AB6*$C12*$C30</f>
        <v>7920.0000000000009</v>
      </c>
      <c r="AO30" s="11">
        <f t="shared" ref="AO30:AY30" si="151">AC6*$C12*$C30</f>
        <v>7920.0000000000009</v>
      </c>
      <c r="AP30" s="11">
        <f t="shared" si="151"/>
        <v>7920.0000000000009</v>
      </c>
      <c r="AQ30" s="11">
        <f t="shared" si="151"/>
        <v>7920.0000000000009</v>
      </c>
      <c r="AR30" s="11">
        <f t="shared" si="151"/>
        <v>7920.0000000000009</v>
      </c>
      <c r="AS30" s="11">
        <f t="shared" si="151"/>
        <v>7920.0000000000009</v>
      </c>
      <c r="AT30" s="11">
        <f t="shared" si="151"/>
        <v>7920.0000000000009</v>
      </c>
      <c r="AU30" s="11">
        <f t="shared" si="151"/>
        <v>7920.0000000000009</v>
      </c>
      <c r="AV30" s="11">
        <f t="shared" si="151"/>
        <v>7920.0000000000009</v>
      </c>
      <c r="AW30" s="11">
        <f t="shared" si="151"/>
        <v>7920.0000000000009</v>
      </c>
      <c r="AX30" s="11">
        <f t="shared" si="151"/>
        <v>7920.0000000000009</v>
      </c>
      <c r="AY30" s="11">
        <f t="shared" si="151"/>
        <v>7920.0000000000009</v>
      </c>
      <c r="AZ30" s="11">
        <f>AN30*$C12</f>
        <v>7128.0000000000009</v>
      </c>
      <c r="BA30" s="11">
        <f t="shared" ref="BA30:BD30" si="152">AO30*$C12</f>
        <v>7128.0000000000009</v>
      </c>
      <c r="BB30" s="11">
        <f t="shared" si="152"/>
        <v>7128.0000000000009</v>
      </c>
      <c r="BC30" s="11">
        <f t="shared" si="152"/>
        <v>7128.0000000000009</v>
      </c>
      <c r="BD30" s="11">
        <f t="shared" si="152"/>
        <v>7128.0000000000009</v>
      </c>
    </row>
    <row r="31" spans="1:56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6" x14ac:dyDescent="0.25">
      <c r="A32" s="14" t="s">
        <v>176</v>
      </c>
      <c r="D32" s="11">
        <f t="shared" ref="D32" si="153">SUM(D33:D36)</f>
        <v>0</v>
      </c>
      <c r="E32" s="11">
        <f t="shared" ref="E32" si="154">SUM(E33:E36)</f>
        <v>0</v>
      </c>
      <c r="F32" s="11">
        <f t="shared" ref="F32" si="155">SUM(F33:F36)</f>
        <v>0</v>
      </c>
      <c r="G32" s="11">
        <f t="shared" ref="G32" si="156">SUM(G33:G36)</f>
        <v>0</v>
      </c>
      <c r="H32" s="11">
        <f t="shared" ref="H32" si="157">SUM(H33:H36)</f>
        <v>0</v>
      </c>
      <c r="I32" s="11">
        <f t="shared" ref="I32" si="158">SUM(I33:I36)</f>
        <v>0</v>
      </c>
      <c r="J32" s="11">
        <f t="shared" ref="J32" si="159">SUM(J33:J36)</f>
        <v>0</v>
      </c>
      <c r="K32" s="11">
        <f t="shared" ref="K32" si="160">SUM(K33:K36)</f>
        <v>0</v>
      </c>
      <c r="L32" s="11">
        <f t="shared" ref="L32" si="161">SUM(L33:L36)</f>
        <v>0</v>
      </c>
      <c r="M32" s="11">
        <f t="shared" ref="M32" si="162">SUM(M33:M36)</f>
        <v>0</v>
      </c>
      <c r="N32" s="11">
        <f t="shared" ref="N32" si="163">SUM(N33:N36)</f>
        <v>0</v>
      </c>
      <c r="O32" s="11">
        <f t="shared" ref="O32" si="164">SUM(O33:O36)</f>
        <v>0</v>
      </c>
      <c r="P32" s="11">
        <f t="shared" ref="P32" si="165">SUM(P33:P36)</f>
        <v>0</v>
      </c>
      <c r="Q32" s="11">
        <f t="shared" ref="Q32" si="166">SUM(Q33:Q36)</f>
        <v>0</v>
      </c>
      <c r="R32" s="11">
        <f t="shared" ref="R32" si="167">SUM(R33:R36)</f>
        <v>0</v>
      </c>
      <c r="S32" s="11">
        <f t="shared" ref="S32" si="168">SUM(S33:S36)</f>
        <v>0</v>
      </c>
      <c r="T32" s="11">
        <f t="shared" ref="T32" si="169">SUM(T33:T36)</f>
        <v>0</v>
      </c>
      <c r="U32" s="11">
        <f t="shared" ref="U32" si="170">SUM(U33:U36)</f>
        <v>0</v>
      </c>
      <c r="V32" s="11">
        <f t="shared" ref="V32" si="171">SUM(V33:V36)</f>
        <v>0</v>
      </c>
      <c r="W32" s="11">
        <f t="shared" ref="W32" si="172">SUM(W33:W36)</f>
        <v>0</v>
      </c>
      <c r="X32" s="11">
        <f t="shared" ref="X32" si="173">SUM(X33:X36)</f>
        <v>0</v>
      </c>
      <c r="Y32" s="11">
        <f t="shared" ref="Y32" si="174">SUM(Y33:Y36)</f>
        <v>0</v>
      </c>
      <c r="Z32" s="11">
        <f t="shared" ref="Z32" si="175">SUM(Z33:Z36)</f>
        <v>0</v>
      </c>
      <c r="AA32" s="11">
        <f t="shared" ref="AA32" si="176">SUM(AA33:AA36)</f>
        <v>0</v>
      </c>
      <c r="AB32" s="11">
        <f t="shared" ref="AB32" si="177">SUM(AB33:AB36)</f>
        <v>0</v>
      </c>
      <c r="AC32" s="11">
        <f t="shared" ref="AC32" si="178">SUM(AC33:AC36)</f>
        <v>0</v>
      </c>
      <c r="AD32" s="11">
        <f t="shared" ref="AD32" si="179">SUM(AD33:AD36)</f>
        <v>0</v>
      </c>
      <c r="AE32" s="11">
        <f t="shared" ref="AE32" si="180">SUM(AE33:AE36)</f>
        <v>0</v>
      </c>
      <c r="AF32" s="11">
        <f t="shared" ref="AF32" si="181">SUM(AF33:AF36)</f>
        <v>0</v>
      </c>
      <c r="AG32" s="11">
        <f t="shared" ref="AG32" si="182">SUM(AG33:AG36)</f>
        <v>0</v>
      </c>
      <c r="AH32" s="11">
        <f t="shared" ref="AH32" si="183">SUM(AH33:AH36)</f>
        <v>0</v>
      </c>
      <c r="AI32" s="11">
        <f t="shared" ref="AI32" si="184">SUM(AI33:AI36)</f>
        <v>0</v>
      </c>
      <c r="AJ32" s="11">
        <f t="shared" ref="AJ32" si="185">SUM(AJ33:AJ36)</f>
        <v>0</v>
      </c>
      <c r="AK32" s="11">
        <f t="shared" ref="AK32" si="186">SUM(AK33:AK36)</f>
        <v>0</v>
      </c>
      <c r="AL32" s="11">
        <f t="shared" ref="AL32" si="187">SUM(AL33:AL36)</f>
        <v>0</v>
      </c>
      <c r="AM32" s="11">
        <f t="shared" ref="AM32" si="188">SUM(AM33:AM36)</f>
        <v>0</v>
      </c>
      <c r="AN32" s="11">
        <f t="shared" ref="AN32" si="189">SUM(AN33:AN36)</f>
        <v>0</v>
      </c>
      <c r="AO32" s="11">
        <f t="shared" ref="AO32" si="190">SUM(AO33:AO36)</f>
        <v>0</v>
      </c>
      <c r="AP32" s="11">
        <f t="shared" ref="AP32" si="191">SUM(AP33:AP36)</f>
        <v>0</v>
      </c>
      <c r="AQ32" s="11">
        <f t="shared" ref="AQ32" si="192">SUM(AQ33:AQ36)</f>
        <v>0</v>
      </c>
      <c r="AR32" s="11">
        <f t="shared" ref="AR32" si="193">SUM(AR33:AR36)</f>
        <v>0</v>
      </c>
      <c r="AS32" s="11">
        <f t="shared" ref="AS32" si="194">SUM(AS33:AS36)</f>
        <v>0</v>
      </c>
      <c r="AT32" s="11">
        <f t="shared" ref="AT32" si="195">SUM(AT33:AT36)</f>
        <v>0</v>
      </c>
      <c r="AU32" s="11">
        <f t="shared" ref="AU32" si="196">SUM(AU33:AU36)</f>
        <v>0</v>
      </c>
      <c r="AV32" s="11">
        <f t="shared" ref="AV32" si="197">SUM(AV33:AV36)</f>
        <v>0</v>
      </c>
      <c r="AW32" s="11">
        <f t="shared" ref="AW32" si="198">SUM(AW33:AW36)</f>
        <v>0</v>
      </c>
      <c r="AX32" s="11">
        <f t="shared" ref="AX32" si="199">SUM(AX33:AX36)</f>
        <v>0</v>
      </c>
      <c r="AY32" s="11">
        <f t="shared" ref="AY32" si="200">SUM(AY33:AY36)</f>
        <v>0</v>
      </c>
      <c r="AZ32" s="11">
        <f t="shared" ref="AZ32" si="201">SUM(AZ33:AZ36)</f>
        <v>792000</v>
      </c>
      <c r="BA32" s="11">
        <f t="shared" ref="BA32" si="202">SUM(BA33:BA36)</f>
        <v>792000</v>
      </c>
      <c r="BB32" s="11">
        <f t="shared" ref="BB32" si="203">SUM(BB33:BB36)</f>
        <v>792000</v>
      </c>
      <c r="BC32" s="11">
        <f t="shared" ref="BC32" si="204">SUM(BC33:BC36)</f>
        <v>792000</v>
      </c>
      <c r="BD32" s="11">
        <f>SUM(BD33:BD36)</f>
        <v>792000</v>
      </c>
    </row>
    <row r="33" spans="1:56" x14ac:dyDescent="0.25">
      <c r="B33" s="63" t="s">
        <v>150</v>
      </c>
      <c r="C33" s="64">
        <f>C7</f>
        <v>0.69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>
        <f>AN6*$C12*$C33</f>
        <v>546480</v>
      </c>
      <c r="BA33" s="11">
        <f t="shared" ref="BA33:BD33" si="205">AO6*$C12*$C33</f>
        <v>546480</v>
      </c>
      <c r="BB33" s="11">
        <f t="shared" si="205"/>
        <v>546480</v>
      </c>
      <c r="BC33" s="11">
        <f t="shared" si="205"/>
        <v>546480</v>
      </c>
      <c r="BD33" s="11">
        <f t="shared" si="205"/>
        <v>546480</v>
      </c>
    </row>
    <row r="34" spans="1:56" x14ac:dyDescent="0.25">
      <c r="B34" s="63" t="s">
        <v>151</v>
      </c>
      <c r="C34" s="64">
        <f t="shared" ref="C34:C36" si="206">C8</f>
        <v>0.25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>
        <f>AN6*$C12*$C34</f>
        <v>198000.00000000003</v>
      </c>
      <c r="BA34" s="11">
        <f t="shared" ref="BA34:BD34" si="207">AO6*$C12*$C34</f>
        <v>198000.00000000003</v>
      </c>
      <c r="BB34" s="11">
        <f t="shared" si="207"/>
        <v>198000.00000000003</v>
      </c>
      <c r="BC34" s="11">
        <f t="shared" si="207"/>
        <v>198000.00000000003</v>
      </c>
      <c r="BD34" s="11">
        <f t="shared" si="207"/>
        <v>198000.00000000003</v>
      </c>
    </row>
    <row r="35" spans="1:56" x14ac:dyDescent="0.25">
      <c r="B35" s="63" t="s">
        <v>152</v>
      </c>
      <c r="C35" s="64">
        <f t="shared" si="206"/>
        <v>0.05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>
        <f>AN6*$C35*$C12</f>
        <v>39600.000000000007</v>
      </c>
      <c r="BA35" s="11">
        <f t="shared" ref="BA35:BD35" si="208">AO6*$C35*$C12</f>
        <v>39600.000000000007</v>
      </c>
      <c r="BB35" s="11">
        <f t="shared" si="208"/>
        <v>39600.000000000007</v>
      </c>
      <c r="BC35" s="11">
        <f t="shared" si="208"/>
        <v>39600.000000000007</v>
      </c>
      <c r="BD35" s="11">
        <f t="shared" si="208"/>
        <v>39600.000000000007</v>
      </c>
    </row>
    <row r="36" spans="1:56" x14ac:dyDescent="0.25">
      <c r="B36" s="63" t="s">
        <v>153</v>
      </c>
      <c r="C36" s="64">
        <f t="shared" si="206"/>
        <v>0.01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>
        <f>AN6*$C12*$C36</f>
        <v>7920.0000000000009</v>
      </c>
      <c r="BA36" s="11">
        <f t="shared" ref="BA36:BD36" si="209">AO6*$C12*$C36</f>
        <v>7920.0000000000009</v>
      </c>
      <c r="BB36" s="11">
        <f t="shared" si="209"/>
        <v>7920.0000000000009</v>
      </c>
      <c r="BC36" s="11">
        <f t="shared" si="209"/>
        <v>7920.0000000000009</v>
      </c>
      <c r="BD36" s="11">
        <f t="shared" si="209"/>
        <v>7920.0000000000009</v>
      </c>
    </row>
    <row r="37" spans="1:56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x14ac:dyDescent="0.25">
      <c r="A38" s="14" t="s">
        <v>167</v>
      </c>
      <c r="D38" s="70">
        <f t="shared" ref="D38" si="210">SUM(D39:D42)</f>
        <v>7700</v>
      </c>
      <c r="E38" s="70">
        <f t="shared" ref="E38" si="211">SUM(E39:E42)</f>
        <v>38500</v>
      </c>
      <c r="F38" s="70">
        <f t="shared" ref="F38" si="212">SUM(F39:F42)</f>
        <v>53900.000000000015</v>
      </c>
      <c r="G38" s="70">
        <f t="shared" ref="G38" si="213">SUM(G39:G42)</f>
        <v>100100.00000000003</v>
      </c>
      <c r="H38" s="70">
        <f t="shared" ref="H38" si="214">SUM(H39:H42)</f>
        <v>107800.00000000003</v>
      </c>
      <c r="I38" s="70">
        <f t="shared" ref="I38" si="215">SUM(I39:I42)</f>
        <v>1155000</v>
      </c>
      <c r="J38" s="70">
        <f t="shared" ref="J38" si="216">SUM(J39:J42)</f>
        <v>1540000.0000000005</v>
      </c>
      <c r="K38" s="70">
        <f t="shared" ref="K38" si="217">SUM(K39:K42)</f>
        <v>1540000.0000000005</v>
      </c>
      <c r="L38" s="70">
        <f t="shared" ref="L38" si="218">SUM(L39:L42)</f>
        <v>1540000.0000000005</v>
      </c>
      <c r="M38" s="70">
        <f t="shared" ref="M38" si="219">SUM(M39:M42)</f>
        <v>1540000.0000000005</v>
      </c>
      <c r="N38" s="70">
        <f t="shared" ref="N38" si="220">SUM(N39:N42)</f>
        <v>1540000.0000000005</v>
      </c>
      <c r="O38" s="70">
        <f t="shared" ref="O38" si="221">SUM(O39:O42)</f>
        <v>1540000.0000000005</v>
      </c>
      <c r="P38" s="70">
        <f t="shared" ref="P38" si="222">SUM(P39:P42)</f>
        <v>1540000.0000000005</v>
      </c>
      <c r="Q38" s="70">
        <f t="shared" ref="Q38" si="223">SUM(Q39:Q42)</f>
        <v>1540000.0000000005</v>
      </c>
      <c r="R38" s="70">
        <f t="shared" ref="R38" si="224">SUM(R39:R42)</f>
        <v>1540000.0000000005</v>
      </c>
      <c r="S38" s="70">
        <f t="shared" ref="S38" si="225">SUM(S39:S42)</f>
        <v>1540000.0000000005</v>
      </c>
      <c r="T38" s="70">
        <f t="shared" ref="T38" si="226">SUM(T39:T42)</f>
        <v>1540000.0000000005</v>
      </c>
      <c r="U38" s="70">
        <f t="shared" ref="U38" si="227">SUM(U39:U42)</f>
        <v>1540000.0000000005</v>
      </c>
      <c r="V38" s="70">
        <f t="shared" ref="V38" si="228">SUM(V39:V42)</f>
        <v>1540000.0000000005</v>
      </c>
      <c r="W38" s="70">
        <f t="shared" ref="W38" si="229">SUM(W39:W42)</f>
        <v>1540000.0000000005</v>
      </c>
      <c r="X38" s="70">
        <f t="shared" ref="X38" si="230">SUM(X39:X42)</f>
        <v>1540000.0000000005</v>
      </c>
      <c r="Y38" s="70">
        <f t="shared" ref="Y38" si="231">SUM(Y39:Y42)</f>
        <v>1540000.0000000005</v>
      </c>
      <c r="Z38" s="70">
        <f t="shared" ref="Z38" si="232">SUM(Z39:Z42)</f>
        <v>1540000.0000000005</v>
      </c>
      <c r="AA38" s="70">
        <f t="shared" ref="AA38" si="233">SUM(AA39:AA42)</f>
        <v>1540000.0000000005</v>
      </c>
      <c r="AB38" s="70">
        <f t="shared" ref="AB38" si="234">SUM(AB39:AB42)</f>
        <v>1540000.0000000005</v>
      </c>
      <c r="AC38" s="70">
        <f t="shared" ref="AC38" si="235">SUM(AC39:AC42)</f>
        <v>1540000.0000000005</v>
      </c>
      <c r="AD38" s="70">
        <f t="shared" ref="AD38" si="236">SUM(AD39:AD42)</f>
        <v>1540000.0000000005</v>
      </c>
      <c r="AE38" s="70">
        <f t="shared" ref="AE38" si="237">SUM(AE39:AE42)</f>
        <v>1540000.0000000005</v>
      </c>
      <c r="AF38" s="70">
        <f t="shared" ref="AF38" si="238">SUM(AF39:AF42)</f>
        <v>1540000.0000000005</v>
      </c>
      <c r="AG38" s="70">
        <f t="shared" ref="AG38" si="239">SUM(AG39:AG42)</f>
        <v>1540000.0000000005</v>
      </c>
      <c r="AH38" s="70">
        <f t="shared" ref="AH38" si="240">SUM(AH39:AH42)</f>
        <v>1540000.0000000005</v>
      </c>
      <c r="AI38" s="70">
        <f t="shared" ref="AI38" si="241">SUM(AI39:AI42)</f>
        <v>1540000.0000000005</v>
      </c>
      <c r="AJ38" s="70">
        <f t="shared" ref="AJ38" si="242">SUM(AJ39:AJ42)</f>
        <v>1540000.0000000005</v>
      </c>
      <c r="AK38" s="70">
        <f t="shared" ref="AK38" si="243">SUM(AK39:AK42)</f>
        <v>1540000.0000000005</v>
      </c>
      <c r="AL38" s="70">
        <f t="shared" ref="AL38" si="244">SUM(AL39:AL42)</f>
        <v>1540000.0000000005</v>
      </c>
      <c r="AM38" s="70">
        <f t="shared" ref="AM38" si="245">SUM(AM39:AM42)</f>
        <v>1540000.0000000005</v>
      </c>
      <c r="AN38" s="70">
        <f t="shared" ref="AN38" si="246">SUM(AN39:AN42)</f>
        <v>1540000.0000000005</v>
      </c>
      <c r="AO38" s="70">
        <f t="shared" ref="AO38" si="247">SUM(AO39:AO42)</f>
        <v>1540000.0000000005</v>
      </c>
      <c r="AP38" s="70">
        <f t="shared" ref="AP38" si="248">SUM(AP39:AP42)</f>
        <v>1540000.0000000005</v>
      </c>
      <c r="AQ38" s="70">
        <f t="shared" ref="AQ38" si="249">SUM(AQ39:AQ42)</f>
        <v>1540000.0000000005</v>
      </c>
      <c r="AR38" s="70">
        <f t="shared" ref="AR38" si="250">SUM(AR39:AR42)</f>
        <v>1540000.0000000005</v>
      </c>
      <c r="AS38" s="70">
        <f t="shared" ref="AS38" si="251">SUM(AS39:AS42)</f>
        <v>1540000.0000000005</v>
      </c>
      <c r="AT38" s="70">
        <f t="shared" ref="AT38" si="252">SUM(AT39:AT42)</f>
        <v>1540000.0000000005</v>
      </c>
      <c r="AU38" s="70">
        <f t="shared" ref="AU38" si="253">SUM(AU39:AU42)</f>
        <v>1540000.0000000005</v>
      </c>
      <c r="AV38" s="70">
        <f t="shared" ref="AV38" si="254">SUM(AV39:AV42)</f>
        <v>1540000.0000000005</v>
      </c>
      <c r="AW38" s="70">
        <f t="shared" ref="AW38" si="255">SUM(AW39:AW42)</f>
        <v>1540000.0000000005</v>
      </c>
      <c r="AX38" s="70">
        <f t="shared" ref="AX38" si="256">SUM(AX39:AX42)</f>
        <v>1540000.0000000005</v>
      </c>
      <c r="AY38" s="70">
        <f t="shared" ref="AY38" si="257">SUM(AY39:AY42)</f>
        <v>1540000.0000000005</v>
      </c>
      <c r="AZ38" s="70">
        <f t="shared" ref="AZ38" si="258">SUM(AZ39:AZ42)</f>
        <v>1540000.0000000005</v>
      </c>
      <c r="BA38" s="70">
        <f t="shared" ref="BA38" si="259">SUM(BA39:BA42)</f>
        <v>1540000.0000000005</v>
      </c>
      <c r="BB38" s="70">
        <f t="shared" ref="BB38" si="260">SUM(BB39:BB42)</f>
        <v>1540000.0000000005</v>
      </c>
      <c r="BC38" s="70">
        <f t="shared" ref="BC38" si="261">SUM(BC39:BC42)</f>
        <v>1540000.0000000005</v>
      </c>
      <c r="BD38" s="70">
        <f>SUM(BD39:BD42)</f>
        <v>1540000.0000000005</v>
      </c>
    </row>
    <row r="39" spans="1:56" x14ac:dyDescent="0.25">
      <c r="B39" s="63" t="s">
        <v>150</v>
      </c>
      <c r="C39" s="65">
        <v>0</v>
      </c>
      <c r="D39" s="70">
        <f>D7*$C39</f>
        <v>0</v>
      </c>
      <c r="E39" s="70">
        <f t="shared" ref="E39:BD39" si="262">E7*$C39</f>
        <v>0</v>
      </c>
      <c r="F39" s="70">
        <f t="shared" si="262"/>
        <v>0</v>
      </c>
      <c r="G39" s="70">
        <f t="shared" si="262"/>
        <v>0</v>
      </c>
      <c r="H39" s="70">
        <f t="shared" si="262"/>
        <v>0</v>
      </c>
      <c r="I39" s="70">
        <f t="shared" si="262"/>
        <v>0</v>
      </c>
      <c r="J39" s="70">
        <f t="shared" si="262"/>
        <v>0</v>
      </c>
      <c r="K39" s="70">
        <f t="shared" si="262"/>
        <v>0</v>
      </c>
      <c r="L39" s="70">
        <f t="shared" si="262"/>
        <v>0</v>
      </c>
      <c r="M39" s="70">
        <f t="shared" si="262"/>
        <v>0</v>
      </c>
      <c r="N39" s="70">
        <f t="shared" si="262"/>
        <v>0</v>
      </c>
      <c r="O39" s="70">
        <f t="shared" si="262"/>
        <v>0</v>
      </c>
      <c r="P39" s="70">
        <f t="shared" si="262"/>
        <v>0</v>
      </c>
      <c r="Q39" s="70">
        <f t="shared" si="262"/>
        <v>0</v>
      </c>
      <c r="R39" s="70">
        <f t="shared" si="262"/>
        <v>0</v>
      </c>
      <c r="S39" s="70">
        <f t="shared" si="262"/>
        <v>0</v>
      </c>
      <c r="T39" s="70">
        <f t="shared" si="262"/>
        <v>0</v>
      </c>
      <c r="U39" s="70">
        <f t="shared" si="262"/>
        <v>0</v>
      </c>
      <c r="V39" s="70">
        <f t="shared" si="262"/>
        <v>0</v>
      </c>
      <c r="W39" s="70">
        <f t="shared" si="262"/>
        <v>0</v>
      </c>
      <c r="X39" s="70">
        <f t="shared" si="262"/>
        <v>0</v>
      </c>
      <c r="Y39" s="70">
        <f t="shared" si="262"/>
        <v>0</v>
      </c>
      <c r="Z39" s="70">
        <f t="shared" si="262"/>
        <v>0</v>
      </c>
      <c r="AA39" s="70">
        <f t="shared" si="262"/>
        <v>0</v>
      </c>
      <c r="AB39" s="70">
        <f t="shared" si="262"/>
        <v>0</v>
      </c>
      <c r="AC39" s="70">
        <f t="shared" si="262"/>
        <v>0</v>
      </c>
      <c r="AD39" s="70">
        <f t="shared" si="262"/>
        <v>0</v>
      </c>
      <c r="AE39" s="70">
        <f t="shared" si="262"/>
        <v>0</v>
      </c>
      <c r="AF39" s="70">
        <f t="shared" si="262"/>
        <v>0</v>
      </c>
      <c r="AG39" s="70">
        <f t="shared" si="262"/>
        <v>0</v>
      </c>
      <c r="AH39" s="70">
        <f t="shared" si="262"/>
        <v>0</v>
      </c>
      <c r="AI39" s="70">
        <f t="shared" si="262"/>
        <v>0</v>
      </c>
      <c r="AJ39" s="70">
        <f t="shared" si="262"/>
        <v>0</v>
      </c>
      <c r="AK39" s="70">
        <f t="shared" si="262"/>
        <v>0</v>
      </c>
      <c r="AL39" s="70">
        <f t="shared" si="262"/>
        <v>0</v>
      </c>
      <c r="AM39" s="70">
        <f t="shared" si="262"/>
        <v>0</v>
      </c>
      <c r="AN39" s="70">
        <f t="shared" si="262"/>
        <v>0</v>
      </c>
      <c r="AO39" s="70">
        <f t="shared" si="262"/>
        <v>0</v>
      </c>
      <c r="AP39" s="70">
        <f t="shared" si="262"/>
        <v>0</v>
      </c>
      <c r="AQ39" s="70">
        <f t="shared" si="262"/>
        <v>0</v>
      </c>
      <c r="AR39" s="70">
        <f t="shared" si="262"/>
        <v>0</v>
      </c>
      <c r="AS39" s="70">
        <f t="shared" si="262"/>
        <v>0</v>
      </c>
      <c r="AT39" s="70">
        <f t="shared" si="262"/>
        <v>0</v>
      </c>
      <c r="AU39" s="70">
        <f t="shared" si="262"/>
        <v>0</v>
      </c>
      <c r="AV39" s="70">
        <f t="shared" si="262"/>
        <v>0</v>
      </c>
      <c r="AW39" s="70">
        <f t="shared" si="262"/>
        <v>0</v>
      </c>
      <c r="AX39" s="70">
        <f t="shared" si="262"/>
        <v>0</v>
      </c>
      <c r="AY39" s="70">
        <f t="shared" si="262"/>
        <v>0</v>
      </c>
      <c r="AZ39" s="70">
        <f t="shared" si="262"/>
        <v>0</v>
      </c>
      <c r="BA39" s="70">
        <f t="shared" si="262"/>
        <v>0</v>
      </c>
      <c r="BB39" s="70">
        <f t="shared" si="262"/>
        <v>0</v>
      </c>
      <c r="BC39" s="70">
        <f t="shared" si="262"/>
        <v>0</v>
      </c>
      <c r="BD39" s="70">
        <f t="shared" si="262"/>
        <v>0</v>
      </c>
    </row>
    <row r="40" spans="1:56" x14ac:dyDescent="0.25">
      <c r="B40" s="63" t="s">
        <v>151</v>
      </c>
      <c r="C40" s="67">
        <v>1</v>
      </c>
      <c r="D40" s="70">
        <f t="shared" ref="D40:D42" si="263">D8*$C40</f>
        <v>1100</v>
      </c>
      <c r="E40" s="70">
        <f t="shared" ref="E40:BD40" si="264">E8*$C40</f>
        <v>5500</v>
      </c>
      <c r="F40" s="70">
        <f t="shared" si="264"/>
        <v>7700.0000000000009</v>
      </c>
      <c r="G40" s="70">
        <f t="shared" si="264"/>
        <v>14300.000000000002</v>
      </c>
      <c r="H40" s="70">
        <f t="shared" si="264"/>
        <v>15400.000000000002</v>
      </c>
      <c r="I40" s="70">
        <f t="shared" si="264"/>
        <v>165000</v>
      </c>
      <c r="J40" s="70">
        <f t="shared" si="264"/>
        <v>220000.00000000003</v>
      </c>
      <c r="K40" s="70">
        <f t="shared" si="264"/>
        <v>220000.00000000003</v>
      </c>
      <c r="L40" s="70">
        <f t="shared" si="264"/>
        <v>220000.00000000003</v>
      </c>
      <c r="M40" s="70">
        <f t="shared" si="264"/>
        <v>220000.00000000003</v>
      </c>
      <c r="N40" s="70">
        <f t="shared" si="264"/>
        <v>220000.00000000003</v>
      </c>
      <c r="O40" s="70">
        <f t="shared" si="264"/>
        <v>220000.00000000003</v>
      </c>
      <c r="P40" s="70">
        <f t="shared" si="264"/>
        <v>220000.00000000003</v>
      </c>
      <c r="Q40" s="70">
        <f t="shared" si="264"/>
        <v>220000.00000000003</v>
      </c>
      <c r="R40" s="70">
        <f t="shared" si="264"/>
        <v>220000.00000000003</v>
      </c>
      <c r="S40" s="70">
        <f t="shared" si="264"/>
        <v>220000.00000000003</v>
      </c>
      <c r="T40" s="70">
        <f t="shared" si="264"/>
        <v>220000.00000000003</v>
      </c>
      <c r="U40" s="70">
        <f t="shared" si="264"/>
        <v>220000.00000000003</v>
      </c>
      <c r="V40" s="70">
        <f t="shared" si="264"/>
        <v>220000.00000000003</v>
      </c>
      <c r="W40" s="70">
        <f t="shared" si="264"/>
        <v>220000.00000000003</v>
      </c>
      <c r="X40" s="70">
        <f t="shared" si="264"/>
        <v>220000.00000000003</v>
      </c>
      <c r="Y40" s="70">
        <f t="shared" si="264"/>
        <v>220000.00000000003</v>
      </c>
      <c r="Z40" s="70">
        <f t="shared" si="264"/>
        <v>220000.00000000003</v>
      </c>
      <c r="AA40" s="70">
        <f t="shared" si="264"/>
        <v>220000.00000000003</v>
      </c>
      <c r="AB40" s="70">
        <f t="shared" si="264"/>
        <v>220000.00000000003</v>
      </c>
      <c r="AC40" s="70">
        <f t="shared" si="264"/>
        <v>220000.00000000003</v>
      </c>
      <c r="AD40" s="70">
        <f t="shared" si="264"/>
        <v>220000.00000000003</v>
      </c>
      <c r="AE40" s="70">
        <f t="shared" si="264"/>
        <v>220000.00000000003</v>
      </c>
      <c r="AF40" s="70">
        <f t="shared" si="264"/>
        <v>220000.00000000003</v>
      </c>
      <c r="AG40" s="70">
        <f t="shared" si="264"/>
        <v>220000.00000000003</v>
      </c>
      <c r="AH40" s="70">
        <f t="shared" si="264"/>
        <v>220000.00000000003</v>
      </c>
      <c r="AI40" s="70">
        <f t="shared" si="264"/>
        <v>220000.00000000003</v>
      </c>
      <c r="AJ40" s="70">
        <f t="shared" si="264"/>
        <v>220000.00000000003</v>
      </c>
      <c r="AK40" s="70">
        <f t="shared" si="264"/>
        <v>220000.00000000003</v>
      </c>
      <c r="AL40" s="70">
        <f t="shared" si="264"/>
        <v>220000.00000000003</v>
      </c>
      <c r="AM40" s="70">
        <f t="shared" si="264"/>
        <v>220000.00000000003</v>
      </c>
      <c r="AN40" s="70">
        <f t="shared" si="264"/>
        <v>220000.00000000003</v>
      </c>
      <c r="AO40" s="70">
        <f t="shared" si="264"/>
        <v>220000.00000000003</v>
      </c>
      <c r="AP40" s="70">
        <f t="shared" si="264"/>
        <v>220000.00000000003</v>
      </c>
      <c r="AQ40" s="70">
        <f t="shared" si="264"/>
        <v>220000.00000000003</v>
      </c>
      <c r="AR40" s="70">
        <f t="shared" si="264"/>
        <v>220000.00000000003</v>
      </c>
      <c r="AS40" s="70">
        <f t="shared" si="264"/>
        <v>220000.00000000003</v>
      </c>
      <c r="AT40" s="70">
        <f t="shared" si="264"/>
        <v>220000.00000000003</v>
      </c>
      <c r="AU40" s="70">
        <f t="shared" si="264"/>
        <v>220000.00000000003</v>
      </c>
      <c r="AV40" s="70">
        <f t="shared" si="264"/>
        <v>220000.00000000003</v>
      </c>
      <c r="AW40" s="70">
        <f t="shared" si="264"/>
        <v>220000.00000000003</v>
      </c>
      <c r="AX40" s="70">
        <f t="shared" si="264"/>
        <v>220000.00000000003</v>
      </c>
      <c r="AY40" s="70">
        <f t="shared" si="264"/>
        <v>220000.00000000003</v>
      </c>
      <c r="AZ40" s="70">
        <f t="shared" si="264"/>
        <v>220000.00000000003</v>
      </c>
      <c r="BA40" s="70">
        <f t="shared" si="264"/>
        <v>220000.00000000003</v>
      </c>
      <c r="BB40" s="70">
        <f t="shared" si="264"/>
        <v>220000.00000000003</v>
      </c>
      <c r="BC40" s="70">
        <f t="shared" si="264"/>
        <v>220000.00000000003</v>
      </c>
      <c r="BD40" s="70">
        <f t="shared" si="264"/>
        <v>220000.00000000003</v>
      </c>
    </row>
    <row r="41" spans="1:56" x14ac:dyDescent="0.25">
      <c r="B41" s="63" t="s">
        <v>152</v>
      </c>
      <c r="C41" s="67">
        <v>10</v>
      </c>
      <c r="D41" s="70">
        <f t="shared" si="263"/>
        <v>2200</v>
      </c>
      <c r="E41" s="70">
        <f t="shared" ref="E41:BD41" si="265">E9*$C41</f>
        <v>11000</v>
      </c>
      <c r="F41" s="70">
        <f t="shared" si="265"/>
        <v>15400.000000000002</v>
      </c>
      <c r="G41" s="70">
        <f t="shared" si="265"/>
        <v>28600.000000000004</v>
      </c>
      <c r="H41" s="70">
        <f t="shared" si="265"/>
        <v>30800.000000000004</v>
      </c>
      <c r="I41" s="70">
        <f t="shared" si="265"/>
        <v>330000</v>
      </c>
      <c r="J41" s="70">
        <f t="shared" si="265"/>
        <v>440000.00000000006</v>
      </c>
      <c r="K41" s="70">
        <f t="shared" si="265"/>
        <v>440000.00000000006</v>
      </c>
      <c r="L41" s="70">
        <f t="shared" si="265"/>
        <v>440000.00000000006</v>
      </c>
      <c r="M41" s="70">
        <f t="shared" si="265"/>
        <v>440000.00000000006</v>
      </c>
      <c r="N41" s="70">
        <f t="shared" si="265"/>
        <v>440000.00000000006</v>
      </c>
      <c r="O41" s="70">
        <f t="shared" si="265"/>
        <v>440000.00000000006</v>
      </c>
      <c r="P41" s="70">
        <f t="shared" si="265"/>
        <v>440000.00000000006</v>
      </c>
      <c r="Q41" s="70">
        <f t="shared" si="265"/>
        <v>440000.00000000006</v>
      </c>
      <c r="R41" s="70">
        <f t="shared" si="265"/>
        <v>440000.00000000006</v>
      </c>
      <c r="S41" s="70">
        <f t="shared" si="265"/>
        <v>440000.00000000006</v>
      </c>
      <c r="T41" s="70">
        <f t="shared" si="265"/>
        <v>440000.00000000006</v>
      </c>
      <c r="U41" s="70">
        <f t="shared" si="265"/>
        <v>440000.00000000006</v>
      </c>
      <c r="V41" s="70">
        <f t="shared" si="265"/>
        <v>440000.00000000006</v>
      </c>
      <c r="W41" s="70">
        <f t="shared" si="265"/>
        <v>440000.00000000006</v>
      </c>
      <c r="X41" s="70">
        <f t="shared" si="265"/>
        <v>440000.00000000006</v>
      </c>
      <c r="Y41" s="70">
        <f t="shared" si="265"/>
        <v>440000.00000000006</v>
      </c>
      <c r="Z41" s="70">
        <f t="shared" si="265"/>
        <v>440000.00000000006</v>
      </c>
      <c r="AA41" s="70">
        <f t="shared" si="265"/>
        <v>440000.00000000006</v>
      </c>
      <c r="AB41" s="70">
        <f t="shared" si="265"/>
        <v>440000.00000000006</v>
      </c>
      <c r="AC41" s="70">
        <f t="shared" si="265"/>
        <v>440000.00000000006</v>
      </c>
      <c r="AD41" s="70">
        <f t="shared" si="265"/>
        <v>440000.00000000006</v>
      </c>
      <c r="AE41" s="70">
        <f t="shared" si="265"/>
        <v>440000.00000000006</v>
      </c>
      <c r="AF41" s="70">
        <f t="shared" si="265"/>
        <v>440000.00000000006</v>
      </c>
      <c r="AG41" s="70">
        <f t="shared" si="265"/>
        <v>440000.00000000006</v>
      </c>
      <c r="AH41" s="70">
        <f t="shared" si="265"/>
        <v>440000.00000000006</v>
      </c>
      <c r="AI41" s="70">
        <f t="shared" si="265"/>
        <v>440000.00000000006</v>
      </c>
      <c r="AJ41" s="70">
        <f t="shared" si="265"/>
        <v>440000.00000000006</v>
      </c>
      <c r="AK41" s="70">
        <f t="shared" si="265"/>
        <v>440000.00000000006</v>
      </c>
      <c r="AL41" s="70">
        <f t="shared" si="265"/>
        <v>440000.00000000006</v>
      </c>
      <c r="AM41" s="70">
        <f t="shared" si="265"/>
        <v>440000.00000000006</v>
      </c>
      <c r="AN41" s="70">
        <f t="shared" si="265"/>
        <v>440000.00000000006</v>
      </c>
      <c r="AO41" s="70">
        <f t="shared" si="265"/>
        <v>440000.00000000006</v>
      </c>
      <c r="AP41" s="70">
        <f t="shared" si="265"/>
        <v>440000.00000000006</v>
      </c>
      <c r="AQ41" s="70">
        <f t="shared" si="265"/>
        <v>440000.00000000006</v>
      </c>
      <c r="AR41" s="70">
        <f t="shared" si="265"/>
        <v>440000.00000000006</v>
      </c>
      <c r="AS41" s="70">
        <f t="shared" si="265"/>
        <v>440000.00000000006</v>
      </c>
      <c r="AT41" s="70">
        <f t="shared" si="265"/>
        <v>440000.00000000006</v>
      </c>
      <c r="AU41" s="70">
        <f t="shared" si="265"/>
        <v>440000.00000000006</v>
      </c>
      <c r="AV41" s="70">
        <f t="shared" si="265"/>
        <v>440000.00000000006</v>
      </c>
      <c r="AW41" s="70">
        <f t="shared" si="265"/>
        <v>440000.00000000006</v>
      </c>
      <c r="AX41" s="70">
        <f t="shared" si="265"/>
        <v>440000.00000000006</v>
      </c>
      <c r="AY41" s="70">
        <f t="shared" si="265"/>
        <v>440000.00000000006</v>
      </c>
      <c r="AZ41" s="70">
        <f t="shared" si="265"/>
        <v>440000.00000000006</v>
      </c>
      <c r="BA41" s="70">
        <f t="shared" si="265"/>
        <v>440000.00000000006</v>
      </c>
      <c r="BB41" s="70">
        <f t="shared" si="265"/>
        <v>440000.00000000006</v>
      </c>
      <c r="BC41" s="70">
        <f t="shared" si="265"/>
        <v>440000.00000000006</v>
      </c>
      <c r="BD41" s="70">
        <f t="shared" si="265"/>
        <v>440000.00000000006</v>
      </c>
    </row>
    <row r="42" spans="1:56" x14ac:dyDescent="0.25">
      <c r="B42" s="63" t="s">
        <v>153</v>
      </c>
      <c r="C42" s="67">
        <v>100</v>
      </c>
      <c r="D42" s="70">
        <f t="shared" si="263"/>
        <v>4400</v>
      </c>
      <c r="E42" s="70">
        <f t="shared" ref="E42:BD42" si="266">E10*$C42</f>
        <v>22000</v>
      </c>
      <c r="F42" s="70">
        <f t="shared" si="266"/>
        <v>30800.000000000007</v>
      </c>
      <c r="G42" s="70">
        <f t="shared" si="266"/>
        <v>57200.000000000015</v>
      </c>
      <c r="H42" s="70">
        <f t="shared" si="266"/>
        <v>61600.000000000015</v>
      </c>
      <c r="I42" s="70">
        <f t="shared" si="266"/>
        <v>660000</v>
      </c>
      <c r="J42" s="70">
        <f t="shared" si="266"/>
        <v>880000.00000000023</v>
      </c>
      <c r="K42" s="70">
        <f t="shared" si="266"/>
        <v>880000.00000000023</v>
      </c>
      <c r="L42" s="70">
        <f t="shared" si="266"/>
        <v>880000.00000000023</v>
      </c>
      <c r="M42" s="70">
        <f t="shared" si="266"/>
        <v>880000.00000000023</v>
      </c>
      <c r="N42" s="70">
        <f t="shared" si="266"/>
        <v>880000.00000000023</v>
      </c>
      <c r="O42" s="70">
        <f t="shared" si="266"/>
        <v>880000.00000000023</v>
      </c>
      <c r="P42" s="70">
        <f t="shared" si="266"/>
        <v>880000.00000000023</v>
      </c>
      <c r="Q42" s="70">
        <f t="shared" si="266"/>
        <v>880000.00000000023</v>
      </c>
      <c r="R42" s="70">
        <f t="shared" si="266"/>
        <v>880000.00000000023</v>
      </c>
      <c r="S42" s="70">
        <f t="shared" si="266"/>
        <v>880000.00000000023</v>
      </c>
      <c r="T42" s="70">
        <f t="shared" si="266"/>
        <v>880000.00000000023</v>
      </c>
      <c r="U42" s="70">
        <f t="shared" si="266"/>
        <v>880000.00000000023</v>
      </c>
      <c r="V42" s="70">
        <f t="shared" si="266"/>
        <v>880000.00000000023</v>
      </c>
      <c r="W42" s="70">
        <f t="shared" si="266"/>
        <v>880000.00000000023</v>
      </c>
      <c r="X42" s="70">
        <f t="shared" si="266"/>
        <v>880000.00000000023</v>
      </c>
      <c r="Y42" s="70">
        <f t="shared" si="266"/>
        <v>880000.00000000023</v>
      </c>
      <c r="Z42" s="70">
        <f t="shared" si="266"/>
        <v>880000.00000000023</v>
      </c>
      <c r="AA42" s="70">
        <f t="shared" si="266"/>
        <v>880000.00000000023</v>
      </c>
      <c r="AB42" s="70">
        <f t="shared" si="266"/>
        <v>880000.00000000023</v>
      </c>
      <c r="AC42" s="70">
        <f t="shared" si="266"/>
        <v>880000.00000000023</v>
      </c>
      <c r="AD42" s="70">
        <f t="shared" si="266"/>
        <v>880000.00000000023</v>
      </c>
      <c r="AE42" s="70">
        <f t="shared" si="266"/>
        <v>880000.00000000023</v>
      </c>
      <c r="AF42" s="70">
        <f t="shared" si="266"/>
        <v>880000.00000000023</v>
      </c>
      <c r="AG42" s="70">
        <f t="shared" si="266"/>
        <v>880000.00000000023</v>
      </c>
      <c r="AH42" s="70">
        <f t="shared" si="266"/>
        <v>880000.00000000023</v>
      </c>
      <c r="AI42" s="70">
        <f t="shared" si="266"/>
        <v>880000.00000000023</v>
      </c>
      <c r="AJ42" s="70">
        <f t="shared" si="266"/>
        <v>880000.00000000023</v>
      </c>
      <c r="AK42" s="70">
        <f t="shared" si="266"/>
        <v>880000.00000000023</v>
      </c>
      <c r="AL42" s="70">
        <f t="shared" si="266"/>
        <v>880000.00000000023</v>
      </c>
      <c r="AM42" s="70">
        <f t="shared" si="266"/>
        <v>880000.00000000023</v>
      </c>
      <c r="AN42" s="70">
        <f t="shared" si="266"/>
        <v>880000.00000000023</v>
      </c>
      <c r="AO42" s="70">
        <f t="shared" si="266"/>
        <v>880000.00000000023</v>
      </c>
      <c r="AP42" s="70">
        <f t="shared" si="266"/>
        <v>880000.00000000023</v>
      </c>
      <c r="AQ42" s="70">
        <f t="shared" si="266"/>
        <v>880000.00000000023</v>
      </c>
      <c r="AR42" s="70">
        <f t="shared" si="266"/>
        <v>880000.00000000023</v>
      </c>
      <c r="AS42" s="70">
        <f t="shared" si="266"/>
        <v>880000.00000000023</v>
      </c>
      <c r="AT42" s="70">
        <f t="shared" si="266"/>
        <v>880000.00000000023</v>
      </c>
      <c r="AU42" s="70">
        <f t="shared" si="266"/>
        <v>880000.00000000023</v>
      </c>
      <c r="AV42" s="70">
        <f t="shared" si="266"/>
        <v>880000.00000000023</v>
      </c>
      <c r="AW42" s="70">
        <f t="shared" si="266"/>
        <v>880000.00000000023</v>
      </c>
      <c r="AX42" s="70">
        <f t="shared" si="266"/>
        <v>880000.00000000023</v>
      </c>
      <c r="AY42" s="70">
        <f t="shared" si="266"/>
        <v>880000.00000000023</v>
      </c>
      <c r="AZ42" s="70">
        <f t="shared" si="266"/>
        <v>880000.00000000023</v>
      </c>
      <c r="BA42" s="70">
        <f t="shared" si="266"/>
        <v>880000.00000000023</v>
      </c>
      <c r="BB42" s="70">
        <f t="shared" si="266"/>
        <v>880000.00000000023</v>
      </c>
      <c r="BC42" s="70">
        <f t="shared" si="266"/>
        <v>880000.00000000023</v>
      </c>
      <c r="BD42" s="70">
        <f t="shared" si="266"/>
        <v>880000.00000000023</v>
      </c>
    </row>
    <row r="43" spans="1:56" x14ac:dyDescent="0.25">
      <c r="C43" s="68"/>
    </row>
    <row r="44" spans="1:56" x14ac:dyDescent="0.25">
      <c r="A44" s="14" t="s">
        <v>168</v>
      </c>
      <c r="C44" s="68"/>
      <c r="D44" s="70">
        <f t="shared" ref="D44" si="267">SUM(D45:D48)</f>
        <v>0</v>
      </c>
      <c r="E44" s="70">
        <f t="shared" ref="E44" si="268">SUM(E45:E48)</f>
        <v>0</v>
      </c>
      <c r="F44" s="70">
        <f t="shared" ref="F44" si="269">SUM(F45:F48)</f>
        <v>0</v>
      </c>
      <c r="G44" s="70">
        <f t="shared" ref="G44" si="270">SUM(G45:G48)</f>
        <v>0</v>
      </c>
      <c r="H44" s="70">
        <f t="shared" ref="H44" si="271">SUM(H45:H48)</f>
        <v>0</v>
      </c>
      <c r="I44" s="70">
        <f t="shared" ref="I44" si="272">SUM(I45:I48)</f>
        <v>0</v>
      </c>
      <c r="J44" s="70">
        <f t="shared" ref="J44" si="273">SUM(J45:J48)</f>
        <v>0</v>
      </c>
      <c r="K44" s="70">
        <f t="shared" ref="K44" si="274">SUM(K45:K48)</f>
        <v>0</v>
      </c>
      <c r="L44" s="70">
        <f t="shared" ref="L44" si="275">SUM(L45:L48)</f>
        <v>0</v>
      </c>
      <c r="M44" s="70">
        <f t="shared" ref="M44" si="276">SUM(M45:M48)</f>
        <v>0</v>
      </c>
      <c r="N44" s="70">
        <f t="shared" ref="N44" si="277">SUM(N45:N48)</f>
        <v>0</v>
      </c>
      <c r="O44" s="70">
        <f t="shared" ref="O44" si="278">SUM(O45:O48)</f>
        <v>0</v>
      </c>
      <c r="P44" s="70">
        <f t="shared" ref="P44" si="279">SUM(P45:P48)</f>
        <v>6930</v>
      </c>
      <c r="Q44" s="70">
        <f t="shared" ref="Q44" si="280">SUM(Q45:Q48)</f>
        <v>34650</v>
      </c>
      <c r="R44" s="70">
        <f t="shared" ref="R44" si="281">SUM(R45:R48)</f>
        <v>48510.000000000007</v>
      </c>
      <c r="S44" s="70">
        <f t="shared" ref="S44" si="282">SUM(S45:S48)</f>
        <v>90090.000000000015</v>
      </c>
      <c r="T44" s="70">
        <f t="shared" ref="T44" si="283">SUM(T45:T48)</f>
        <v>97020.000000000015</v>
      </c>
      <c r="U44" s="70">
        <f t="shared" ref="U44" si="284">SUM(U45:U48)</f>
        <v>1039500</v>
      </c>
      <c r="V44" s="70">
        <f t="shared" ref="V44" si="285">SUM(V45:V48)</f>
        <v>1386000.0000000005</v>
      </c>
      <c r="W44" s="70">
        <f t="shared" ref="W44" si="286">SUM(W45:W48)</f>
        <v>1386000.0000000005</v>
      </c>
      <c r="X44" s="70">
        <f t="shared" ref="X44" si="287">SUM(X45:X48)</f>
        <v>1386000.0000000005</v>
      </c>
      <c r="Y44" s="70">
        <f t="shared" ref="Y44" si="288">SUM(Y45:Y48)</f>
        <v>1386000.0000000005</v>
      </c>
      <c r="Z44" s="70">
        <f t="shared" ref="Z44" si="289">SUM(Z45:Z48)</f>
        <v>1386000.0000000005</v>
      </c>
      <c r="AA44" s="70">
        <f t="shared" ref="AA44" si="290">SUM(AA45:AA48)</f>
        <v>1386000.0000000005</v>
      </c>
      <c r="AB44" s="70">
        <f t="shared" ref="AB44" si="291">SUM(AB45:AB48)</f>
        <v>1392237.0000000002</v>
      </c>
      <c r="AC44" s="70">
        <f t="shared" ref="AC44" si="292">SUM(AC45:AC48)</f>
        <v>1417185.0000000002</v>
      </c>
      <c r="AD44" s="70">
        <f t="shared" ref="AD44" si="293">SUM(AD45:AD48)</f>
        <v>1429659.0000000002</v>
      </c>
      <c r="AE44" s="70">
        <f t="shared" ref="AE44" si="294">SUM(AE45:AE48)</f>
        <v>1467081.0000000002</v>
      </c>
      <c r="AF44" s="70">
        <f t="shared" ref="AF44" si="295">SUM(AF45:AF48)</f>
        <v>1473318.0000000002</v>
      </c>
      <c r="AG44" s="70">
        <f t="shared" ref="AG44" si="296">SUM(AG45:AG48)</f>
        <v>2321550</v>
      </c>
      <c r="AH44" s="70">
        <f t="shared" ref="AH44" si="297">SUM(AH45:AH48)</f>
        <v>2633400.0000000009</v>
      </c>
      <c r="AI44" s="70">
        <f t="shared" ref="AI44" si="298">SUM(AI45:AI48)</f>
        <v>2633400.0000000009</v>
      </c>
      <c r="AJ44" s="70">
        <f t="shared" ref="AJ44" si="299">SUM(AJ45:AJ48)</f>
        <v>2633400.0000000009</v>
      </c>
      <c r="AK44" s="70">
        <f t="shared" ref="AK44" si="300">SUM(AK45:AK48)</f>
        <v>2633400.0000000009</v>
      </c>
      <c r="AL44" s="70">
        <f t="shared" ref="AL44" si="301">SUM(AL45:AL48)</f>
        <v>2633400.0000000009</v>
      </c>
      <c r="AM44" s="70">
        <f t="shared" ref="AM44" si="302">SUM(AM45:AM48)</f>
        <v>2633400.0000000009</v>
      </c>
      <c r="AN44" s="70">
        <f t="shared" ref="AN44" si="303">SUM(AN45:AN48)</f>
        <v>2639013.3000000003</v>
      </c>
      <c r="AO44" s="70">
        <f t="shared" ref="AO44" si="304">SUM(AO45:AO48)</f>
        <v>2661466.5</v>
      </c>
      <c r="AP44" s="70">
        <f t="shared" ref="AP44" si="305">SUM(AP45:AP48)</f>
        <v>2672693.1000000006</v>
      </c>
      <c r="AQ44" s="70">
        <f t="shared" ref="AQ44" si="306">SUM(AQ45:AQ48)</f>
        <v>2706372.9000000004</v>
      </c>
      <c r="AR44" s="70">
        <f t="shared" ref="AR44" si="307">SUM(AR45:AR48)</f>
        <v>2711986.2</v>
      </c>
      <c r="AS44" s="70">
        <f t="shared" ref="AS44" si="308">SUM(AS45:AS48)</f>
        <v>3475395</v>
      </c>
      <c r="AT44" s="70">
        <f t="shared" ref="AT44" si="309">SUM(AT45:AT48)</f>
        <v>3756060.0000000009</v>
      </c>
      <c r="AU44" s="70">
        <f t="shared" ref="AU44" si="310">SUM(AU45:AU48)</f>
        <v>3756060.0000000009</v>
      </c>
      <c r="AV44" s="70">
        <f t="shared" ref="AV44" si="311">SUM(AV45:AV48)</f>
        <v>3756060.0000000009</v>
      </c>
      <c r="AW44" s="70">
        <f t="shared" ref="AW44" si="312">SUM(AW45:AW48)</f>
        <v>3756060.0000000009</v>
      </c>
      <c r="AX44" s="70">
        <f t="shared" ref="AX44" si="313">SUM(AX45:AX48)</f>
        <v>3756060.0000000009</v>
      </c>
      <c r="AY44" s="70">
        <f t="shared" ref="AY44" si="314">SUM(AY45:AY48)</f>
        <v>3756060.0000000009</v>
      </c>
      <c r="AZ44" s="70">
        <f t="shared" ref="AZ44" si="315">SUM(AZ45:AZ48)</f>
        <v>3761111.9700000007</v>
      </c>
      <c r="BA44" s="70">
        <f t="shared" ref="BA44" si="316">SUM(BA45:BA48)</f>
        <v>3781319.8500000006</v>
      </c>
      <c r="BB44" s="70">
        <f t="shared" ref="BB44" si="317">SUM(BB45:BB48)</f>
        <v>3791423.790000001</v>
      </c>
      <c r="BC44" s="70">
        <f t="shared" ref="BC44" si="318">SUM(BC45:BC48)</f>
        <v>3821735.6100000008</v>
      </c>
      <c r="BD44" s="70">
        <f>SUM(BD45:BD48)</f>
        <v>3826787.5800000005</v>
      </c>
    </row>
    <row r="45" spans="1:56" x14ac:dyDescent="0.25">
      <c r="B45" s="63" t="s">
        <v>150</v>
      </c>
      <c r="C45" s="67">
        <f>C39</f>
        <v>0</v>
      </c>
      <c r="D45" s="70">
        <f t="shared" ref="D45:BC48" si="319">(D15+D21+D27+D33)*$C45</f>
        <v>0</v>
      </c>
      <c r="E45" s="70">
        <f t="shared" si="319"/>
        <v>0</v>
      </c>
      <c r="F45" s="70">
        <f t="shared" si="319"/>
        <v>0</v>
      </c>
      <c r="G45" s="70">
        <f t="shared" si="319"/>
        <v>0</v>
      </c>
      <c r="H45" s="70">
        <f t="shared" si="319"/>
        <v>0</v>
      </c>
      <c r="I45" s="70">
        <f t="shared" si="319"/>
        <v>0</v>
      </c>
      <c r="J45" s="70">
        <f t="shared" si="319"/>
        <v>0</v>
      </c>
      <c r="K45" s="70">
        <f t="shared" si="319"/>
        <v>0</v>
      </c>
      <c r="L45" s="70">
        <f t="shared" si="319"/>
        <v>0</v>
      </c>
      <c r="M45" s="70">
        <f t="shared" si="319"/>
        <v>0</v>
      </c>
      <c r="N45" s="70">
        <f t="shared" si="319"/>
        <v>0</v>
      </c>
      <c r="O45" s="70">
        <f t="shared" si="319"/>
        <v>0</v>
      </c>
      <c r="P45" s="70">
        <f t="shared" si="319"/>
        <v>0</v>
      </c>
      <c r="Q45" s="70">
        <f t="shared" si="319"/>
        <v>0</v>
      </c>
      <c r="R45" s="70">
        <f t="shared" si="319"/>
        <v>0</v>
      </c>
      <c r="S45" s="70">
        <f t="shared" si="319"/>
        <v>0</v>
      </c>
      <c r="T45" s="70">
        <f t="shared" si="319"/>
        <v>0</v>
      </c>
      <c r="U45" s="70">
        <f t="shared" si="319"/>
        <v>0</v>
      </c>
      <c r="V45" s="70">
        <f t="shared" si="319"/>
        <v>0</v>
      </c>
      <c r="W45" s="70">
        <f t="shared" si="319"/>
        <v>0</v>
      </c>
      <c r="X45" s="70">
        <f t="shared" si="319"/>
        <v>0</v>
      </c>
      <c r="Y45" s="70">
        <f t="shared" si="319"/>
        <v>0</v>
      </c>
      <c r="Z45" s="70">
        <f t="shared" si="319"/>
        <v>0</v>
      </c>
      <c r="AA45" s="70">
        <f t="shared" si="319"/>
        <v>0</v>
      </c>
      <c r="AB45" s="70">
        <f t="shared" si="319"/>
        <v>0</v>
      </c>
      <c r="AC45" s="70">
        <f t="shared" si="319"/>
        <v>0</v>
      </c>
      <c r="AD45" s="70">
        <f t="shared" si="319"/>
        <v>0</v>
      </c>
      <c r="AE45" s="70">
        <f t="shared" si="319"/>
        <v>0</v>
      </c>
      <c r="AF45" s="70">
        <f t="shared" si="319"/>
        <v>0</v>
      </c>
      <c r="AG45" s="70">
        <f t="shared" si="319"/>
        <v>0</v>
      </c>
      <c r="AH45" s="70">
        <f t="shared" si="319"/>
        <v>0</v>
      </c>
      <c r="AI45" s="70">
        <f t="shared" si="319"/>
        <v>0</v>
      </c>
      <c r="AJ45" s="70">
        <f t="shared" si="319"/>
        <v>0</v>
      </c>
      <c r="AK45" s="70">
        <f t="shared" si="319"/>
        <v>0</v>
      </c>
      <c r="AL45" s="70">
        <f t="shared" si="319"/>
        <v>0</v>
      </c>
      <c r="AM45" s="70">
        <f t="shared" si="319"/>
        <v>0</v>
      </c>
      <c r="AN45" s="70">
        <f t="shared" si="319"/>
        <v>0</v>
      </c>
      <c r="AO45" s="70">
        <f t="shared" si="319"/>
        <v>0</v>
      </c>
      <c r="AP45" s="70">
        <f t="shared" si="319"/>
        <v>0</v>
      </c>
      <c r="AQ45" s="70">
        <f t="shared" si="319"/>
        <v>0</v>
      </c>
      <c r="AR45" s="70">
        <f t="shared" si="319"/>
        <v>0</v>
      </c>
      <c r="AS45" s="70">
        <f t="shared" si="319"/>
        <v>0</v>
      </c>
      <c r="AT45" s="70">
        <f t="shared" si="319"/>
        <v>0</v>
      </c>
      <c r="AU45" s="70">
        <f t="shared" si="319"/>
        <v>0</v>
      </c>
      <c r="AV45" s="70">
        <f t="shared" si="319"/>
        <v>0</v>
      </c>
      <c r="AW45" s="70">
        <f t="shared" si="319"/>
        <v>0</v>
      </c>
      <c r="AX45" s="70">
        <f t="shared" si="319"/>
        <v>0</v>
      </c>
      <c r="AY45" s="70">
        <f t="shared" si="319"/>
        <v>0</v>
      </c>
      <c r="AZ45" s="70">
        <f t="shared" si="319"/>
        <v>0</v>
      </c>
      <c r="BA45" s="70">
        <f t="shared" si="319"/>
        <v>0</v>
      </c>
      <c r="BB45" s="70">
        <f t="shared" si="319"/>
        <v>0</v>
      </c>
      <c r="BC45" s="70">
        <f t="shared" si="319"/>
        <v>0</v>
      </c>
      <c r="BD45" s="70">
        <f>(BD15+BD21+BD27+BD33)*$C45</f>
        <v>0</v>
      </c>
    </row>
    <row r="46" spans="1:56" x14ac:dyDescent="0.25">
      <c r="B46" s="63" t="s">
        <v>151</v>
      </c>
      <c r="C46" s="67">
        <f t="shared" ref="C46:C48" si="320">C40</f>
        <v>1</v>
      </c>
      <c r="D46" s="70">
        <f t="shared" si="319"/>
        <v>0</v>
      </c>
      <c r="E46" s="70">
        <f t="shared" si="319"/>
        <v>0</v>
      </c>
      <c r="F46" s="70">
        <f t="shared" si="319"/>
        <v>0</v>
      </c>
      <c r="G46" s="70">
        <f t="shared" si="319"/>
        <v>0</v>
      </c>
      <c r="H46" s="70">
        <f t="shared" si="319"/>
        <v>0</v>
      </c>
      <c r="I46" s="70">
        <f t="shared" si="319"/>
        <v>0</v>
      </c>
      <c r="J46" s="70">
        <f t="shared" si="319"/>
        <v>0</v>
      </c>
      <c r="K46" s="70">
        <f t="shared" si="319"/>
        <v>0</v>
      </c>
      <c r="L46" s="70">
        <f t="shared" si="319"/>
        <v>0</v>
      </c>
      <c r="M46" s="70">
        <f t="shared" si="319"/>
        <v>0</v>
      </c>
      <c r="N46" s="70">
        <f t="shared" si="319"/>
        <v>0</v>
      </c>
      <c r="O46" s="70">
        <f t="shared" si="319"/>
        <v>0</v>
      </c>
      <c r="P46" s="70">
        <f t="shared" si="319"/>
        <v>990</v>
      </c>
      <c r="Q46" s="70">
        <f t="shared" si="319"/>
        <v>4950</v>
      </c>
      <c r="R46" s="70">
        <f t="shared" si="319"/>
        <v>6930.0000000000009</v>
      </c>
      <c r="S46" s="70">
        <f t="shared" si="319"/>
        <v>12870.000000000002</v>
      </c>
      <c r="T46" s="70">
        <f t="shared" si="319"/>
        <v>13860.000000000002</v>
      </c>
      <c r="U46" s="70">
        <f t="shared" si="319"/>
        <v>148500</v>
      </c>
      <c r="V46" s="70">
        <f t="shared" si="319"/>
        <v>198000.00000000003</v>
      </c>
      <c r="W46" s="70">
        <f t="shared" si="319"/>
        <v>198000.00000000003</v>
      </c>
      <c r="X46" s="70">
        <f t="shared" si="319"/>
        <v>198000.00000000003</v>
      </c>
      <c r="Y46" s="70">
        <f t="shared" si="319"/>
        <v>198000.00000000003</v>
      </c>
      <c r="Z46" s="70">
        <f t="shared" si="319"/>
        <v>198000.00000000003</v>
      </c>
      <c r="AA46" s="70">
        <f t="shared" si="319"/>
        <v>198000.00000000003</v>
      </c>
      <c r="AB46" s="70">
        <f t="shared" si="319"/>
        <v>198891.00000000003</v>
      </c>
      <c r="AC46" s="70">
        <f t="shared" si="319"/>
        <v>202455.00000000003</v>
      </c>
      <c r="AD46" s="70">
        <f t="shared" si="319"/>
        <v>204237.00000000003</v>
      </c>
      <c r="AE46" s="70">
        <f t="shared" si="319"/>
        <v>209583.00000000003</v>
      </c>
      <c r="AF46" s="70">
        <f t="shared" si="319"/>
        <v>210474.00000000003</v>
      </c>
      <c r="AG46" s="70">
        <f t="shared" si="319"/>
        <v>331650</v>
      </c>
      <c r="AH46" s="70">
        <f t="shared" si="319"/>
        <v>376200.00000000006</v>
      </c>
      <c r="AI46" s="70">
        <f t="shared" si="319"/>
        <v>376200.00000000006</v>
      </c>
      <c r="AJ46" s="70">
        <f t="shared" si="319"/>
        <v>376200.00000000006</v>
      </c>
      <c r="AK46" s="70">
        <f t="shared" si="319"/>
        <v>376200.00000000006</v>
      </c>
      <c r="AL46" s="70">
        <f t="shared" si="319"/>
        <v>376200.00000000006</v>
      </c>
      <c r="AM46" s="70">
        <f t="shared" si="319"/>
        <v>376200.00000000006</v>
      </c>
      <c r="AN46" s="70">
        <f t="shared" si="319"/>
        <v>377001.9</v>
      </c>
      <c r="AO46" s="70">
        <f t="shared" si="319"/>
        <v>380209.50000000006</v>
      </c>
      <c r="AP46" s="70">
        <f t="shared" si="319"/>
        <v>381813.30000000005</v>
      </c>
      <c r="AQ46" s="70">
        <f t="shared" si="319"/>
        <v>386624.70000000007</v>
      </c>
      <c r="AR46" s="70">
        <f t="shared" si="319"/>
        <v>387426.60000000009</v>
      </c>
      <c r="AS46" s="70">
        <f t="shared" si="319"/>
        <v>496485</v>
      </c>
      <c r="AT46" s="70">
        <f t="shared" si="319"/>
        <v>536580.00000000012</v>
      </c>
      <c r="AU46" s="70">
        <f t="shared" si="319"/>
        <v>536580.00000000012</v>
      </c>
      <c r="AV46" s="70">
        <f t="shared" si="319"/>
        <v>536580.00000000012</v>
      </c>
      <c r="AW46" s="70">
        <f t="shared" si="319"/>
        <v>536580.00000000012</v>
      </c>
      <c r="AX46" s="70">
        <f t="shared" si="319"/>
        <v>536580.00000000012</v>
      </c>
      <c r="AY46" s="70">
        <f t="shared" si="319"/>
        <v>536580.00000000012</v>
      </c>
      <c r="AZ46" s="70">
        <f t="shared" si="319"/>
        <v>537301.71000000008</v>
      </c>
      <c r="BA46" s="70">
        <f t="shared" si="319"/>
        <v>540188.55000000005</v>
      </c>
      <c r="BB46" s="70">
        <f t="shared" si="319"/>
        <v>541631.97000000009</v>
      </c>
      <c r="BC46" s="70">
        <f t="shared" si="319"/>
        <v>545962.2300000001</v>
      </c>
      <c r="BD46" s="70">
        <f t="shared" ref="BD46:BD48" si="321">(BD16+BD22+BD28+BD34)*$C46</f>
        <v>546683.94000000006</v>
      </c>
    </row>
    <row r="47" spans="1:56" x14ac:dyDescent="0.25">
      <c r="B47" s="63" t="s">
        <v>152</v>
      </c>
      <c r="C47" s="67">
        <f t="shared" si="320"/>
        <v>10</v>
      </c>
      <c r="D47" s="70">
        <f t="shared" si="319"/>
        <v>0</v>
      </c>
      <c r="E47" s="70">
        <f t="shared" si="319"/>
        <v>0</v>
      </c>
      <c r="F47" s="70">
        <f t="shared" si="319"/>
        <v>0</v>
      </c>
      <c r="G47" s="70">
        <f t="shared" si="319"/>
        <v>0</v>
      </c>
      <c r="H47" s="70">
        <f t="shared" si="319"/>
        <v>0</v>
      </c>
      <c r="I47" s="70">
        <f t="shared" si="319"/>
        <v>0</v>
      </c>
      <c r="J47" s="70">
        <f t="shared" si="319"/>
        <v>0</v>
      </c>
      <c r="K47" s="70">
        <f t="shared" si="319"/>
        <v>0</v>
      </c>
      <c r="L47" s="70">
        <f t="shared" si="319"/>
        <v>0</v>
      </c>
      <c r="M47" s="70">
        <f t="shared" si="319"/>
        <v>0</v>
      </c>
      <c r="N47" s="70">
        <f t="shared" si="319"/>
        <v>0</v>
      </c>
      <c r="O47" s="70">
        <f t="shared" si="319"/>
        <v>0</v>
      </c>
      <c r="P47" s="70">
        <f t="shared" si="319"/>
        <v>1980</v>
      </c>
      <c r="Q47" s="70">
        <f t="shared" si="319"/>
        <v>9900</v>
      </c>
      <c r="R47" s="70">
        <f t="shared" si="319"/>
        <v>13860.000000000002</v>
      </c>
      <c r="S47" s="70">
        <f t="shared" si="319"/>
        <v>25740.000000000004</v>
      </c>
      <c r="T47" s="70">
        <f t="shared" si="319"/>
        <v>27720.000000000004</v>
      </c>
      <c r="U47" s="70">
        <f t="shared" si="319"/>
        <v>297000</v>
      </c>
      <c r="V47" s="70">
        <f t="shared" si="319"/>
        <v>396000.00000000006</v>
      </c>
      <c r="W47" s="70">
        <f t="shared" si="319"/>
        <v>396000.00000000006</v>
      </c>
      <c r="X47" s="70">
        <f t="shared" si="319"/>
        <v>396000.00000000006</v>
      </c>
      <c r="Y47" s="70">
        <f t="shared" si="319"/>
        <v>396000.00000000006</v>
      </c>
      <c r="Z47" s="70">
        <f t="shared" si="319"/>
        <v>396000.00000000006</v>
      </c>
      <c r="AA47" s="70">
        <f t="shared" si="319"/>
        <v>396000.00000000006</v>
      </c>
      <c r="AB47" s="70">
        <f t="shared" si="319"/>
        <v>397782.00000000006</v>
      </c>
      <c r="AC47" s="70">
        <f t="shared" si="319"/>
        <v>404910.00000000006</v>
      </c>
      <c r="AD47" s="70">
        <f t="shared" si="319"/>
        <v>408474.00000000012</v>
      </c>
      <c r="AE47" s="70">
        <f t="shared" si="319"/>
        <v>419166.00000000006</v>
      </c>
      <c r="AF47" s="70">
        <f t="shared" si="319"/>
        <v>420948.00000000012</v>
      </c>
      <c r="AG47" s="70">
        <f t="shared" si="319"/>
        <v>663300</v>
      </c>
      <c r="AH47" s="70">
        <f t="shared" si="319"/>
        <v>752400.00000000012</v>
      </c>
      <c r="AI47" s="70">
        <f t="shared" si="319"/>
        <v>752400.00000000012</v>
      </c>
      <c r="AJ47" s="70">
        <f t="shared" si="319"/>
        <v>752400.00000000012</v>
      </c>
      <c r="AK47" s="70">
        <f t="shared" si="319"/>
        <v>752400.00000000012</v>
      </c>
      <c r="AL47" s="70">
        <f t="shared" si="319"/>
        <v>752400.00000000012</v>
      </c>
      <c r="AM47" s="70">
        <f t="shared" si="319"/>
        <v>752400.00000000012</v>
      </c>
      <c r="AN47" s="70">
        <f t="shared" si="319"/>
        <v>754003.8</v>
      </c>
      <c r="AO47" s="70">
        <f t="shared" si="319"/>
        <v>760419.00000000023</v>
      </c>
      <c r="AP47" s="70">
        <f t="shared" si="319"/>
        <v>763626.60000000021</v>
      </c>
      <c r="AQ47" s="70">
        <f t="shared" si="319"/>
        <v>773249.40000000014</v>
      </c>
      <c r="AR47" s="70">
        <f t="shared" si="319"/>
        <v>774853.20000000007</v>
      </c>
      <c r="AS47" s="70">
        <f t="shared" si="319"/>
        <v>992970.00000000012</v>
      </c>
      <c r="AT47" s="70">
        <f t="shared" si="319"/>
        <v>1073160.0000000002</v>
      </c>
      <c r="AU47" s="70">
        <f t="shared" si="319"/>
        <v>1073160.0000000002</v>
      </c>
      <c r="AV47" s="70">
        <f t="shared" si="319"/>
        <v>1073160.0000000002</v>
      </c>
      <c r="AW47" s="70">
        <f t="shared" si="319"/>
        <v>1073160.0000000002</v>
      </c>
      <c r="AX47" s="70">
        <f t="shared" si="319"/>
        <v>1073160.0000000002</v>
      </c>
      <c r="AY47" s="70">
        <f t="shared" si="319"/>
        <v>1073160.0000000002</v>
      </c>
      <c r="AZ47" s="70">
        <f t="shared" si="319"/>
        <v>1074603.4200000004</v>
      </c>
      <c r="BA47" s="70">
        <f t="shared" si="319"/>
        <v>1080377.1000000001</v>
      </c>
      <c r="BB47" s="70">
        <f t="shared" si="319"/>
        <v>1083263.9400000004</v>
      </c>
      <c r="BC47" s="70">
        <f t="shared" si="319"/>
        <v>1091924.4600000002</v>
      </c>
      <c r="BD47" s="70">
        <f t="shared" si="321"/>
        <v>1093367.8800000004</v>
      </c>
    </row>
    <row r="48" spans="1:56" x14ac:dyDescent="0.25">
      <c r="B48" s="63" t="s">
        <v>153</v>
      </c>
      <c r="C48" s="67">
        <f t="shared" si="320"/>
        <v>100</v>
      </c>
      <c r="D48" s="70">
        <f t="shared" si="319"/>
        <v>0</v>
      </c>
      <c r="E48" s="70">
        <f t="shared" si="319"/>
        <v>0</v>
      </c>
      <c r="F48" s="70">
        <f t="shared" si="319"/>
        <v>0</v>
      </c>
      <c r="G48" s="70">
        <f t="shared" si="319"/>
        <v>0</v>
      </c>
      <c r="H48" s="70">
        <f t="shared" si="319"/>
        <v>0</v>
      </c>
      <c r="I48" s="70">
        <f t="shared" si="319"/>
        <v>0</v>
      </c>
      <c r="J48" s="70">
        <f t="shared" si="319"/>
        <v>0</v>
      </c>
      <c r="K48" s="70">
        <f t="shared" si="319"/>
        <v>0</v>
      </c>
      <c r="L48" s="70">
        <f t="shared" si="319"/>
        <v>0</v>
      </c>
      <c r="M48" s="70">
        <f t="shared" si="319"/>
        <v>0</v>
      </c>
      <c r="N48" s="70">
        <f t="shared" si="319"/>
        <v>0</v>
      </c>
      <c r="O48" s="70">
        <f t="shared" si="319"/>
        <v>0</v>
      </c>
      <c r="P48" s="70">
        <f t="shared" si="319"/>
        <v>3960</v>
      </c>
      <c r="Q48" s="70">
        <f t="shared" si="319"/>
        <v>19800</v>
      </c>
      <c r="R48" s="70">
        <f t="shared" si="319"/>
        <v>27720.000000000004</v>
      </c>
      <c r="S48" s="70">
        <f t="shared" si="319"/>
        <v>51480.000000000007</v>
      </c>
      <c r="T48" s="70">
        <f t="shared" si="319"/>
        <v>55440.000000000007</v>
      </c>
      <c r="U48" s="70">
        <f t="shared" si="319"/>
        <v>594000</v>
      </c>
      <c r="V48" s="70">
        <f t="shared" si="319"/>
        <v>792000.00000000023</v>
      </c>
      <c r="W48" s="70">
        <f t="shared" si="319"/>
        <v>792000.00000000023</v>
      </c>
      <c r="X48" s="70">
        <f t="shared" si="319"/>
        <v>792000.00000000023</v>
      </c>
      <c r="Y48" s="70">
        <f t="shared" si="319"/>
        <v>792000.00000000023</v>
      </c>
      <c r="Z48" s="70">
        <f t="shared" si="319"/>
        <v>792000.00000000023</v>
      </c>
      <c r="AA48" s="70">
        <f t="shared" si="319"/>
        <v>792000.00000000023</v>
      </c>
      <c r="AB48" s="70">
        <f t="shared" si="319"/>
        <v>795564.00000000012</v>
      </c>
      <c r="AC48" s="70">
        <f t="shared" si="319"/>
        <v>809820.00000000012</v>
      </c>
      <c r="AD48" s="70">
        <f t="shared" si="319"/>
        <v>816948.00000000012</v>
      </c>
      <c r="AE48" s="70">
        <f t="shared" si="319"/>
        <v>838332.00000000012</v>
      </c>
      <c r="AF48" s="70">
        <f t="shared" si="319"/>
        <v>841896.00000000012</v>
      </c>
      <c r="AG48" s="70">
        <f t="shared" si="319"/>
        <v>1326600</v>
      </c>
      <c r="AH48" s="70">
        <f t="shared" si="319"/>
        <v>1504800.0000000005</v>
      </c>
      <c r="AI48" s="70">
        <f t="shared" si="319"/>
        <v>1504800.0000000005</v>
      </c>
      <c r="AJ48" s="70">
        <f t="shared" si="319"/>
        <v>1504800.0000000005</v>
      </c>
      <c r="AK48" s="70">
        <f t="shared" si="319"/>
        <v>1504800.0000000005</v>
      </c>
      <c r="AL48" s="70">
        <f t="shared" si="319"/>
        <v>1504800.0000000005</v>
      </c>
      <c r="AM48" s="70">
        <f t="shared" si="319"/>
        <v>1504800.0000000005</v>
      </c>
      <c r="AN48" s="70">
        <f t="shared" si="319"/>
        <v>1508007.6</v>
      </c>
      <c r="AO48" s="70">
        <f t="shared" si="319"/>
        <v>1520838</v>
      </c>
      <c r="AP48" s="70">
        <f t="shared" si="319"/>
        <v>1527253.2000000002</v>
      </c>
      <c r="AQ48" s="70">
        <f t="shared" si="319"/>
        <v>1546498.8</v>
      </c>
      <c r="AR48" s="70">
        <f t="shared" si="319"/>
        <v>1549706.4000000001</v>
      </c>
      <c r="AS48" s="70">
        <f t="shared" si="319"/>
        <v>1985940.0000000002</v>
      </c>
      <c r="AT48" s="70">
        <f t="shared" si="319"/>
        <v>2146320.0000000005</v>
      </c>
      <c r="AU48" s="70">
        <f t="shared" si="319"/>
        <v>2146320.0000000005</v>
      </c>
      <c r="AV48" s="70">
        <f t="shared" si="319"/>
        <v>2146320.0000000005</v>
      </c>
      <c r="AW48" s="70">
        <f t="shared" si="319"/>
        <v>2146320.0000000005</v>
      </c>
      <c r="AX48" s="70">
        <f t="shared" si="319"/>
        <v>2146320.0000000005</v>
      </c>
      <c r="AY48" s="70">
        <f t="shared" si="319"/>
        <v>2146320.0000000005</v>
      </c>
      <c r="AZ48" s="70">
        <f t="shared" si="319"/>
        <v>2149206.8400000003</v>
      </c>
      <c r="BA48" s="70">
        <f t="shared" si="319"/>
        <v>2160754.2000000002</v>
      </c>
      <c r="BB48" s="70">
        <f t="shared" si="319"/>
        <v>2166527.8800000004</v>
      </c>
      <c r="BC48" s="70">
        <f t="shared" si="319"/>
        <v>2183848.9200000004</v>
      </c>
      <c r="BD48" s="70">
        <f t="shared" si="321"/>
        <v>2186735.7600000002</v>
      </c>
    </row>
    <row r="49" spans="1:68" x14ac:dyDescent="0.25">
      <c r="C49" s="69"/>
    </row>
    <row r="50" spans="1:68" x14ac:dyDescent="0.25">
      <c r="A50" s="14" t="s">
        <v>169</v>
      </c>
      <c r="C50" s="69"/>
      <c r="D50" s="70">
        <f t="shared" ref="D50:BC50" si="322">SUM(D51:D54)</f>
        <v>7700</v>
      </c>
      <c r="E50" s="70">
        <f t="shared" si="322"/>
        <v>38500</v>
      </c>
      <c r="F50" s="70">
        <f t="shared" si="322"/>
        <v>53900.000000000015</v>
      </c>
      <c r="G50" s="70">
        <f t="shared" si="322"/>
        <v>100100.00000000003</v>
      </c>
      <c r="H50" s="70">
        <f t="shared" si="322"/>
        <v>107800.00000000003</v>
      </c>
      <c r="I50" s="70">
        <f t="shared" si="322"/>
        <v>1155000</v>
      </c>
      <c r="J50" s="70">
        <f t="shared" si="322"/>
        <v>1540000.0000000005</v>
      </c>
      <c r="K50" s="70">
        <f t="shared" si="322"/>
        <v>1540000.0000000005</v>
      </c>
      <c r="L50" s="70">
        <f t="shared" si="322"/>
        <v>1540000.0000000005</v>
      </c>
      <c r="M50" s="70">
        <f t="shared" si="322"/>
        <v>1540000.0000000005</v>
      </c>
      <c r="N50" s="70">
        <f t="shared" si="322"/>
        <v>1540000.0000000005</v>
      </c>
      <c r="O50" s="70">
        <f t="shared" si="322"/>
        <v>1540000.0000000005</v>
      </c>
      <c r="P50" s="70">
        <f t="shared" si="322"/>
        <v>1546930.0000000005</v>
      </c>
      <c r="Q50" s="70">
        <f t="shared" si="322"/>
        <v>1574650.0000000005</v>
      </c>
      <c r="R50" s="70">
        <f t="shared" si="322"/>
        <v>1588510.0000000005</v>
      </c>
      <c r="S50" s="70">
        <f t="shared" si="322"/>
        <v>1630090.0000000005</v>
      </c>
      <c r="T50" s="70">
        <f t="shared" si="322"/>
        <v>1637020.0000000005</v>
      </c>
      <c r="U50" s="70">
        <f t="shared" si="322"/>
        <v>2579500</v>
      </c>
      <c r="V50" s="70">
        <f t="shared" si="322"/>
        <v>2926000.0000000009</v>
      </c>
      <c r="W50" s="70">
        <f t="shared" si="322"/>
        <v>2926000.0000000009</v>
      </c>
      <c r="X50" s="70">
        <f t="shared" si="322"/>
        <v>2926000.0000000009</v>
      </c>
      <c r="Y50" s="70">
        <f t="shared" si="322"/>
        <v>2926000.0000000009</v>
      </c>
      <c r="Z50" s="70">
        <f t="shared" si="322"/>
        <v>2926000.0000000009</v>
      </c>
      <c r="AA50" s="70">
        <f t="shared" si="322"/>
        <v>2926000.0000000009</v>
      </c>
      <c r="AB50" s="70">
        <f t="shared" si="322"/>
        <v>2932237.0000000009</v>
      </c>
      <c r="AC50" s="70">
        <f t="shared" si="322"/>
        <v>2957185.0000000009</v>
      </c>
      <c r="AD50" s="70">
        <f t="shared" si="322"/>
        <v>2969659.0000000009</v>
      </c>
      <c r="AE50" s="70">
        <f t="shared" si="322"/>
        <v>3007081.0000000009</v>
      </c>
      <c r="AF50" s="70">
        <f t="shared" si="322"/>
        <v>3013318.0000000009</v>
      </c>
      <c r="AG50" s="70">
        <f t="shared" si="322"/>
        <v>3861550</v>
      </c>
      <c r="AH50" s="70">
        <f t="shared" si="322"/>
        <v>4173400.0000000014</v>
      </c>
      <c r="AI50" s="70">
        <f t="shared" si="322"/>
        <v>4173400.0000000014</v>
      </c>
      <c r="AJ50" s="70">
        <f t="shared" si="322"/>
        <v>4173400.0000000014</v>
      </c>
      <c r="AK50" s="70">
        <f t="shared" si="322"/>
        <v>4173400.0000000014</v>
      </c>
      <c r="AL50" s="70">
        <f t="shared" si="322"/>
        <v>4173400.0000000014</v>
      </c>
      <c r="AM50" s="70">
        <f t="shared" si="322"/>
        <v>4173400.0000000014</v>
      </c>
      <c r="AN50" s="70">
        <f t="shared" si="322"/>
        <v>4179013.3000000007</v>
      </c>
      <c r="AO50" s="70">
        <f t="shared" si="322"/>
        <v>4201466.5</v>
      </c>
      <c r="AP50" s="70">
        <f t="shared" si="322"/>
        <v>4212693.1000000006</v>
      </c>
      <c r="AQ50" s="70">
        <f t="shared" si="322"/>
        <v>4246372.9000000004</v>
      </c>
      <c r="AR50" s="70">
        <f t="shared" si="322"/>
        <v>4251986.2000000011</v>
      </c>
      <c r="AS50" s="70">
        <f t="shared" si="322"/>
        <v>5015395</v>
      </c>
      <c r="AT50" s="70">
        <f t="shared" si="322"/>
        <v>5296060.0000000019</v>
      </c>
      <c r="AU50" s="70">
        <f t="shared" si="322"/>
        <v>5296060.0000000019</v>
      </c>
      <c r="AV50" s="70">
        <f t="shared" si="322"/>
        <v>5296060.0000000019</v>
      </c>
      <c r="AW50" s="70">
        <f t="shared" si="322"/>
        <v>5296060.0000000019</v>
      </c>
      <c r="AX50" s="70">
        <f t="shared" si="322"/>
        <v>5296060.0000000019</v>
      </c>
      <c r="AY50" s="70">
        <f t="shared" si="322"/>
        <v>5296060.0000000019</v>
      </c>
      <c r="AZ50" s="70">
        <f t="shared" si="322"/>
        <v>5301111.9700000007</v>
      </c>
      <c r="BA50" s="70">
        <f t="shared" si="322"/>
        <v>5321319.8500000006</v>
      </c>
      <c r="BB50" s="70">
        <f t="shared" si="322"/>
        <v>5331423.790000001</v>
      </c>
      <c r="BC50" s="70">
        <f t="shared" si="322"/>
        <v>5361735.6100000013</v>
      </c>
      <c r="BD50" s="70">
        <f>SUM(BD51:BD54)</f>
        <v>5366787.580000001</v>
      </c>
    </row>
    <row r="51" spans="1:68" x14ac:dyDescent="0.25">
      <c r="B51" s="63" t="s">
        <v>150</v>
      </c>
      <c r="C51" s="67">
        <f>C39</f>
        <v>0</v>
      </c>
      <c r="D51" s="70">
        <f>D45+D39</f>
        <v>0</v>
      </c>
      <c r="E51" s="70">
        <f t="shared" ref="E51:BD54" si="323">E45+E39</f>
        <v>0</v>
      </c>
      <c r="F51" s="70">
        <f t="shared" si="323"/>
        <v>0</v>
      </c>
      <c r="G51" s="70">
        <f t="shared" si="323"/>
        <v>0</v>
      </c>
      <c r="H51" s="70">
        <f t="shared" si="323"/>
        <v>0</v>
      </c>
      <c r="I51" s="70">
        <f t="shared" si="323"/>
        <v>0</v>
      </c>
      <c r="J51" s="70">
        <f t="shared" si="323"/>
        <v>0</v>
      </c>
      <c r="K51" s="70">
        <f t="shared" si="323"/>
        <v>0</v>
      </c>
      <c r="L51" s="70">
        <f t="shared" si="323"/>
        <v>0</v>
      </c>
      <c r="M51" s="70">
        <f t="shared" si="323"/>
        <v>0</v>
      </c>
      <c r="N51" s="70">
        <f t="shared" si="323"/>
        <v>0</v>
      </c>
      <c r="O51" s="70">
        <f t="shared" si="323"/>
        <v>0</v>
      </c>
      <c r="P51" s="70">
        <f t="shared" si="323"/>
        <v>0</v>
      </c>
      <c r="Q51" s="70">
        <f t="shared" si="323"/>
        <v>0</v>
      </c>
      <c r="R51" s="70">
        <f t="shared" si="323"/>
        <v>0</v>
      </c>
      <c r="S51" s="70">
        <f t="shared" si="323"/>
        <v>0</v>
      </c>
      <c r="T51" s="70">
        <f t="shared" si="323"/>
        <v>0</v>
      </c>
      <c r="U51" s="70">
        <f t="shared" si="323"/>
        <v>0</v>
      </c>
      <c r="V51" s="70">
        <f t="shared" si="323"/>
        <v>0</v>
      </c>
      <c r="W51" s="70">
        <f t="shared" si="323"/>
        <v>0</v>
      </c>
      <c r="X51" s="70">
        <f t="shared" si="323"/>
        <v>0</v>
      </c>
      <c r="Y51" s="70">
        <f t="shared" si="323"/>
        <v>0</v>
      </c>
      <c r="Z51" s="70">
        <f t="shared" si="323"/>
        <v>0</v>
      </c>
      <c r="AA51" s="70">
        <f t="shared" si="323"/>
        <v>0</v>
      </c>
      <c r="AB51" s="70">
        <f t="shared" si="323"/>
        <v>0</v>
      </c>
      <c r="AC51" s="70">
        <f t="shared" si="323"/>
        <v>0</v>
      </c>
      <c r="AD51" s="70">
        <f t="shared" si="323"/>
        <v>0</v>
      </c>
      <c r="AE51" s="70">
        <f t="shared" si="323"/>
        <v>0</v>
      </c>
      <c r="AF51" s="70">
        <f t="shared" si="323"/>
        <v>0</v>
      </c>
      <c r="AG51" s="70">
        <f t="shared" si="323"/>
        <v>0</v>
      </c>
      <c r="AH51" s="70">
        <f t="shared" si="323"/>
        <v>0</v>
      </c>
      <c r="AI51" s="70">
        <f t="shared" si="323"/>
        <v>0</v>
      </c>
      <c r="AJ51" s="70">
        <f t="shared" si="323"/>
        <v>0</v>
      </c>
      <c r="AK51" s="70">
        <f t="shared" si="323"/>
        <v>0</v>
      </c>
      <c r="AL51" s="70">
        <f t="shared" si="323"/>
        <v>0</v>
      </c>
      <c r="AM51" s="70">
        <f t="shared" si="323"/>
        <v>0</v>
      </c>
      <c r="AN51" s="70">
        <f t="shared" si="323"/>
        <v>0</v>
      </c>
      <c r="AO51" s="70">
        <f t="shared" si="323"/>
        <v>0</v>
      </c>
      <c r="AP51" s="70">
        <f t="shared" si="323"/>
        <v>0</v>
      </c>
      <c r="AQ51" s="70">
        <f t="shared" si="323"/>
        <v>0</v>
      </c>
      <c r="AR51" s="70">
        <f t="shared" si="323"/>
        <v>0</v>
      </c>
      <c r="AS51" s="70">
        <f t="shared" si="323"/>
        <v>0</v>
      </c>
      <c r="AT51" s="70">
        <f t="shared" si="323"/>
        <v>0</v>
      </c>
      <c r="AU51" s="70">
        <f t="shared" si="323"/>
        <v>0</v>
      </c>
      <c r="AV51" s="70">
        <f t="shared" si="323"/>
        <v>0</v>
      </c>
      <c r="AW51" s="70">
        <f t="shared" si="323"/>
        <v>0</v>
      </c>
      <c r="AX51" s="70">
        <f t="shared" si="323"/>
        <v>0</v>
      </c>
      <c r="AY51" s="70">
        <f t="shared" si="323"/>
        <v>0</v>
      </c>
      <c r="AZ51" s="70">
        <f t="shared" si="323"/>
        <v>0</v>
      </c>
      <c r="BA51" s="70">
        <f t="shared" si="323"/>
        <v>0</v>
      </c>
      <c r="BB51" s="70">
        <f t="shared" si="323"/>
        <v>0</v>
      </c>
      <c r="BC51" s="70">
        <f t="shared" si="323"/>
        <v>0</v>
      </c>
      <c r="BD51" s="70">
        <f t="shared" si="323"/>
        <v>0</v>
      </c>
    </row>
    <row r="52" spans="1:68" x14ac:dyDescent="0.25">
      <c r="B52" s="63" t="s">
        <v>151</v>
      </c>
      <c r="C52" s="67">
        <f t="shared" ref="C52:C54" si="324">C40</f>
        <v>1</v>
      </c>
      <c r="D52" s="70">
        <f t="shared" ref="D52:S54" si="325">D46+D40</f>
        <v>1100</v>
      </c>
      <c r="E52" s="70">
        <f t="shared" si="325"/>
        <v>5500</v>
      </c>
      <c r="F52" s="70">
        <f t="shared" si="325"/>
        <v>7700.0000000000009</v>
      </c>
      <c r="G52" s="70">
        <f t="shared" si="325"/>
        <v>14300.000000000002</v>
      </c>
      <c r="H52" s="70">
        <f t="shared" si="325"/>
        <v>15400.000000000002</v>
      </c>
      <c r="I52" s="70">
        <f t="shared" si="325"/>
        <v>165000</v>
      </c>
      <c r="J52" s="70">
        <f t="shared" si="325"/>
        <v>220000.00000000003</v>
      </c>
      <c r="K52" s="70">
        <f t="shared" si="325"/>
        <v>220000.00000000003</v>
      </c>
      <c r="L52" s="70">
        <f t="shared" si="325"/>
        <v>220000.00000000003</v>
      </c>
      <c r="M52" s="70">
        <f t="shared" si="325"/>
        <v>220000.00000000003</v>
      </c>
      <c r="N52" s="70">
        <f t="shared" si="325"/>
        <v>220000.00000000003</v>
      </c>
      <c r="O52" s="70">
        <f t="shared" si="325"/>
        <v>220000.00000000003</v>
      </c>
      <c r="P52" s="70">
        <f t="shared" si="325"/>
        <v>220990.00000000003</v>
      </c>
      <c r="Q52" s="70">
        <f t="shared" si="325"/>
        <v>224950.00000000003</v>
      </c>
      <c r="R52" s="70">
        <f t="shared" si="325"/>
        <v>226930.00000000003</v>
      </c>
      <c r="S52" s="70">
        <f t="shared" si="325"/>
        <v>232870.00000000003</v>
      </c>
      <c r="T52" s="70">
        <f t="shared" si="323"/>
        <v>233860.00000000003</v>
      </c>
      <c r="U52" s="70">
        <f t="shared" si="323"/>
        <v>368500</v>
      </c>
      <c r="V52" s="70">
        <f t="shared" si="323"/>
        <v>418000.00000000006</v>
      </c>
      <c r="W52" s="70">
        <f t="shared" si="323"/>
        <v>418000.00000000006</v>
      </c>
      <c r="X52" s="70">
        <f t="shared" si="323"/>
        <v>418000.00000000006</v>
      </c>
      <c r="Y52" s="70">
        <f t="shared" si="323"/>
        <v>418000.00000000006</v>
      </c>
      <c r="Z52" s="70">
        <f t="shared" si="323"/>
        <v>418000.00000000006</v>
      </c>
      <c r="AA52" s="70">
        <f t="shared" si="323"/>
        <v>418000.00000000006</v>
      </c>
      <c r="AB52" s="70">
        <f t="shared" si="323"/>
        <v>418891.00000000006</v>
      </c>
      <c r="AC52" s="70">
        <f t="shared" si="323"/>
        <v>422455.00000000006</v>
      </c>
      <c r="AD52" s="70">
        <f t="shared" si="323"/>
        <v>424237.00000000006</v>
      </c>
      <c r="AE52" s="70">
        <f t="shared" si="323"/>
        <v>429583.00000000006</v>
      </c>
      <c r="AF52" s="70">
        <f t="shared" si="323"/>
        <v>430474.00000000006</v>
      </c>
      <c r="AG52" s="70">
        <f t="shared" si="323"/>
        <v>551650</v>
      </c>
      <c r="AH52" s="70">
        <f t="shared" si="323"/>
        <v>596200.00000000012</v>
      </c>
      <c r="AI52" s="70">
        <f t="shared" si="323"/>
        <v>596200.00000000012</v>
      </c>
      <c r="AJ52" s="70">
        <f t="shared" si="323"/>
        <v>596200.00000000012</v>
      </c>
      <c r="AK52" s="70">
        <f t="shared" si="323"/>
        <v>596200.00000000012</v>
      </c>
      <c r="AL52" s="70">
        <f t="shared" si="323"/>
        <v>596200.00000000012</v>
      </c>
      <c r="AM52" s="70">
        <f t="shared" si="323"/>
        <v>596200.00000000012</v>
      </c>
      <c r="AN52" s="70">
        <f t="shared" si="323"/>
        <v>597001.9</v>
      </c>
      <c r="AO52" s="70">
        <f t="shared" si="323"/>
        <v>600209.50000000012</v>
      </c>
      <c r="AP52" s="70">
        <f t="shared" si="323"/>
        <v>601813.30000000005</v>
      </c>
      <c r="AQ52" s="70">
        <f t="shared" si="323"/>
        <v>606624.70000000007</v>
      </c>
      <c r="AR52" s="70">
        <f t="shared" si="323"/>
        <v>607426.60000000009</v>
      </c>
      <c r="AS52" s="70">
        <f t="shared" si="323"/>
        <v>716485</v>
      </c>
      <c r="AT52" s="70">
        <f t="shared" si="323"/>
        <v>756580.00000000012</v>
      </c>
      <c r="AU52" s="70">
        <f t="shared" si="323"/>
        <v>756580.00000000012</v>
      </c>
      <c r="AV52" s="70">
        <f t="shared" si="323"/>
        <v>756580.00000000012</v>
      </c>
      <c r="AW52" s="70">
        <f t="shared" si="323"/>
        <v>756580.00000000012</v>
      </c>
      <c r="AX52" s="70">
        <f t="shared" si="323"/>
        <v>756580.00000000012</v>
      </c>
      <c r="AY52" s="70">
        <f t="shared" si="323"/>
        <v>756580.00000000012</v>
      </c>
      <c r="AZ52" s="70">
        <f t="shared" si="323"/>
        <v>757301.71000000008</v>
      </c>
      <c r="BA52" s="70">
        <f t="shared" si="323"/>
        <v>760188.55</v>
      </c>
      <c r="BB52" s="70">
        <f t="shared" si="323"/>
        <v>761631.97000000009</v>
      </c>
      <c r="BC52" s="70">
        <f t="shared" si="323"/>
        <v>765962.2300000001</v>
      </c>
      <c r="BD52" s="70">
        <f t="shared" si="323"/>
        <v>766683.94000000006</v>
      </c>
    </row>
    <row r="53" spans="1:68" x14ac:dyDescent="0.25">
      <c r="B53" s="63" t="s">
        <v>152</v>
      </c>
      <c r="C53" s="67">
        <f t="shared" si="324"/>
        <v>10</v>
      </c>
      <c r="D53" s="70">
        <f t="shared" si="325"/>
        <v>2200</v>
      </c>
      <c r="E53" s="70">
        <f t="shared" si="323"/>
        <v>11000</v>
      </c>
      <c r="F53" s="70">
        <f t="shared" si="323"/>
        <v>15400.000000000002</v>
      </c>
      <c r="G53" s="70">
        <f t="shared" si="323"/>
        <v>28600.000000000004</v>
      </c>
      <c r="H53" s="70">
        <f t="shared" si="323"/>
        <v>30800.000000000004</v>
      </c>
      <c r="I53" s="70">
        <f t="shared" si="323"/>
        <v>330000</v>
      </c>
      <c r="J53" s="70">
        <f t="shared" si="323"/>
        <v>440000.00000000006</v>
      </c>
      <c r="K53" s="70">
        <f t="shared" si="323"/>
        <v>440000.00000000006</v>
      </c>
      <c r="L53" s="70">
        <f t="shared" si="323"/>
        <v>440000.00000000006</v>
      </c>
      <c r="M53" s="70">
        <f t="shared" si="323"/>
        <v>440000.00000000006</v>
      </c>
      <c r="N53" s="70">
        <f t="shared" si="323"/>
        <v>440000.00000000006</v>
      </c>
      <c r="O53" s="70">
        <f t="shared" si="323"/>
        <v>440000.00000000006</v>
      </c>
      <c r="P53" s="70">
        <f t="shared" si="323"/>
        <v>441980.00000000006</v>
      </c>
      <c r="Q53" s="70">
        <f t="shared" si="323"/>
        <v>449900.00000000006</v>
      </c>
      <c r="R53" s="70">
        <f t="shared" si="323"/>
        <v>453860.00000000006</v>
      </c>
      <c r="S53" s="70">
        <f t="shared" si="323"/>
        <v>465740.00000000006</v>
      </c>
      <c r="T53" s="70">
        <f t="shared" si="323"/>
        <v>467720.00000000006</v>
      </c>
      <c r="U53" s="70">
        <f t="shared" si="323"/>
        <v>737000</v>
      </c>
      <c r="V53" s="70">
        <f t="shared" si="323"/>
        <v>836000.00000000012</v>
      </c>
      <c r="W53" s="70">
        <f t="shared" si="323"/>
        <v>836000.00000000012</v>
      </c>
      <c r="X53" s="70">
        <f t="shared" si="323"/>
        <v>836000.00000000012</v>
      </c>
      <c r="Y53" s="70">
        <f t="shared" si="323"/>
        <v>836000.00000000012</v>
      </c>
      <c r="Z53" s="70">
        <f t="shared" si="323"/>
        <v>836000.00000000012</v>
      </c>
      <c r="AA53" s="70">
        <f t="shared" si="323"/>
        <v>836000.00000000012</v>
      </c>
      <c r="AB53" s="70">
        <f t="shared" si="323"/>
        <v>837782.00000000012</v>
      </c>
      <c r="AC53" s="70">
        <f t="shared" si="323"/>
        <v>844910.00000000012</v>
      </c>
      <c r="AD53" s="70">
        <f t="shared" si="323"/>
        <v>848474.00000000023</v>
      </c>
      <c r="AE53" s="70">
        <f t="shared" si="323"/>
        <v>859166.00000000012</v>
      </c>
      <c r="AF53" s="70">
        <f t="shared" si="323"/>
        <v>860948.00000000023</v>
      </c>
      <c r="AG53" s="70">
        <f t="shared" si="323"/>
        <v>1103300</v>
      </c>
      <c r="AH53" s="70">
        <f t="shared" si="323"/>
        <v>1192400.0000000002</v>
      </c>
      <c r="AI53" s="70">
        <f t="shared" si="323"/>
        <v>1192400.0000000002</v>
      </c>
      <c r="AJ53" s="70">
        <f t="shared" si="323"/>
        <v>1192400.0000000002</v>
      </c>
      <c r="AK53" s="70">
        <f t="shared" si="323"/>
        <v>1192400.0000000002</v>
      </c>
      <c r="AL53" s="70">
        <f t="shared" si="323"/>
        <v>1192400.0000000002</v>
      </c>
      <c r="AM53" s="70">
        <f t="shared" si="323"/>
        <v>1192400.0000000002</v>
      </c>
      <c r="AN53" s="70">
        <f t="shared" si="323"/>
        <v>1194003.8</v>
      </c>
      <c r="AO53" s="70">
        <f t="shared" si="323"/>
        <v>1200419.0000000002</v>
      </c>
      <c r="AP53" s="70">
        <f t="shared" si="323"/>
        <v>1203626.6000000003</v>
      </c>
      <c r="AQ53" s="70">
        <f t="shared" si="323"/>
        <v>1213249.4000000001</v>
      </c>
      <c r="AR53" s="70">
        <f t="shared" si="323"/>
        <v>1214853.2000000002</v>
      </c>
      <c r="AS53" s="70">
        <f t="shared" si="323"/>
        <v>1432970.0000000002</v>
      </c>
      <c r="AT53" s="70">
        <f t="shared" si="323"/>
        <v>1513160.0000000002</v>
      </c>
      <c r="AU53" s="70">
        <f t="shared" si="323"/>
        <v>1513160.0000000002</v>
      </c>
      <c r="AV53" s="70">
        <f t="shared" si="323"/>
        <v>1513160.0000000002</v>
      </c>
      <c r="AW53" s="70">
        <f t="shared" si="323"/>
        <v>1513160.0000000002</v>
      </c>
      <c r="AX53" s="70">
        <f t="shared" si="323"/>
        <v>1513160.0000000002</v>
      </c>
      <c r="AY53" s="70">
        <f t="shared" si="323"/>
        <v>1513160.0000000002</v>
      </c>
      <c r="AZ53" s="70">
        <f t="shared" si="323"/>
        <v>1514603.4200000004</v>
      </c>
      <c r="BA53" s="70">
        <f t="shared" si="323"/>
        <v>1520377.1</v>
      </c>
      <c r="BB53" s="70">
        <f t="shared" si="323"/>
        <v>1523263.9400000004</v>
      </c>
      <c r="BC53" s="70">
        <f t="shared" si="323"/>
        <v>1531924.4600000002</v>
      </c>
      <c r="BD53" s="70">
        <f t="shared" si="323"/>
        <v>1533367.8800000004</v>
      </c>
    </row>
    <row r="54" spans="1:68" x14ac:dyDescent="0.25">
      <c r="B54" s="63" t="s">
        <v>153</v>
      </c>
      <c r="C54" s="67">
        <f t="shared" si="324"/>
        <v>100</v>
      </c>
      <c r="D54" s="70">
        <f t="shared" si="325"/>
        <v>4400</v>
      </c>
      <c r="E54" s="70">
        <f t="shared" si="323"/>
        <v>22000</v>
      </c>
      <c r="F54" s="70">
        <f t="shared" si="323"/>
        <v>30800.000000000007</v>
      </c>
      <c r="G54" s="70">
        <f t="shared" si="323"/>
        <v>57200.000000000015</v>
      </c>
      <c r="H54" s="70">
        <f t="shared" si="323"/>
        <v>61600.000000000015</v>
      </c>
      <c r="I54" s="70">
        <f t="shared" si="323"/>
        <v>660000</v>
      </c>
      <c r="J54" s="70">
        <f t="shared" si="323"/>
        <v>880000.00000000023</v>
      </c>
      <c r="K54" s="70">
        <f t="shared" si="323"/>
        <v>880000.00000000023</v>
      </c>
      <c r="L54" s="70">
        <f t="shared" si="323"/>
        <v>880000.00000000023</v>
      </c>
      <c r="M54" s="70">
        <f t="shared" si="323"/>
        <v>880000.00000000023</v>
      </c>
      <c r="N54" s="70">
        <f t="shared" si="323"/>
        <v>880000.00000000023</v>
      </c>
      <c r="O54" s="70">
        <f t="shared" si="323"/>
        <v>880000.00000000023</v>
      </c>
      <c r="P54" s="70">
        <f t="shared" si="323"/>
        <v>883960.00000000023</v>
      </c>
      <c r="Q54" s="70">
        <f t="shared" si="323"/>
        <v>899800.00000000023</v>
      </c>
      <c r="R54" s="70">
        <f t="shared" si="323"/>
        <v>907720.00000000023</v>
      </c>
      <c r="S54" s="70">
        <f t="shared" si="323"/>
        <v>931480.00000000023</v>
      </c>
      <c r="T54" s="70">
        <f t="shared" si="323"/>
        <v>935440.00000000023</v>
      </c>
      <c r="U54" s="70">
        <f t="shared" si="323"/>
        <v>1474000.0000000002</v>
      </c>
      <c r="V54" s="70">
        <f t="shared" si="323"/>
        <v>1672000.0000000005</v>
      </c>
      <c r="W54" s="70">
        <f t="shared" si="323"/>
        <v>1672000.0000000005</v>
      </c>
      <c r="X54" s="70">
        <f t="shared" si="323"/>
        <v>1672000.0000000005</v>
      </c>
      <c r="Y54" s="70">
        <f t="shared" si="323"/>
        <v>1672000.0000000005</v>
      </c>
      <c r="Z54" s="70">
        <f t="shared" si="323"/>
        <v>1672000.0000000005</v>
      </c>
      <c r="AA54" s="70">
        <f t="shared" si="323"/>
        <v>1672000.0000000005</v>
      </c>
      <c r="AB54" s="70">
        <f t="shared" si="323"/>
        <v>1675564.0000000005</v>
      </c>
      <c r="AC54" s="70">
        <f t="shared" si="323"/>
        <v>1689820.0000000005</v>
      </c>
      <c r="AD54" s="70">
        <f t="shared" si="323"/>
        <v>1696948.0000000005</v>
      </c>
      <c r="AE54" s="70">
        <f t="shared" si="323"/>
        <v>1718332.0000000005</v>
      </c>
      <c r="AF54" s="70">
        <f t="shared" si="323"/>
        <v>1721896.0000000005</v>
      </c>
      <c r="AG54" s="70">
        <f t="shared" si="323"/>
        <v>2206600</v>
      </c>
      <c r="AH54" s="70">
        <f t="shared" si="323"/>
        <v>2384800.0000000009</v>
      </c>
      <c r="AI54" s="70">
        <f t="shared" si="323"/>
        <v>2384800.0000000009</v>
      </c>
      <c r="AJ54" s="70">
        <f t="shared" si="323"/>
        <v>2384800.0000000009</v>
      </c>
      <c r="AK54" s="70">
        <f t="shared" si="323"/>
        <v>2384800.0000000009</v>
      </c>
      <c r="AL54" s="70">
        <f t="shared" si="323"/>
        <v>2384800.0000000009</v>
      </c>
      <c r="AM54" s="70">
        <f t="shared" si="323"/>
        <v>2384800.0000000009</v>
      </c>
      <c r="AN54" s="70">
        <f t="shared" si="323"/>
        <v>2388007.6000000006</v>
      </c>
      <c r="AO54" s="70">
        <f t="shared" si="323"/>
        <v>2400838</v>
      </c>
      <c r="AP54" s="70">
        <f t="shared" si="323"/>
        <v>2407253.2000000002</v>
      </c>
      <c r="AQ54" s="70">
        <f t="shared" si="323"/>
        <v>2426498.8000000003</v>
      </c>
      <c r="AR54" s="70">
        <f t="shared" si="323"/>
        <v>2429706.4000000004</v>
      </c>
      <c r="AS54" s="70">
        <f t="shared" si="323"/>
        <v>2865940.0000000005</v>
      </c>
      <c r="AT54" s="70">
        <f t="shared" si="323"/>
        <v>3026320.0000000009</v>
      </c>
      <c r="AU54" s="70">
        <f t="shared" si="323"/>
        <v>3026320.0000000009</v>
      </c>
      <c r="AV54" s="70">
        <f t="shared" si="323"/>
        <v>3026320.0000000009</v>
      </c>
      <c r="AW54" s="70">
        <f t="shared" si="323"/>
        <v>3026320.0000000009</v>
      </c>
      <c r="AX54" s="70">
        <f t="shared" si="323"/>
        <v>3026320.0000000009</v>
      </c>
      <c r="AY54" s="70">
        <f t="shared" si="323"/>
        <v>3026320.0000000009</v>
      </c>
      <c r="AZ54" s="70">
        <f t="shared" si="323"/>
        <v>3029206.8400000008</v>
      </c>
      <c r="BA54" s="70">
        <f t="shared" si="323"/>
        <v>3040754.2</v>
      </c>
      <c r="BB54" s="70">
        <f t="shared" si="323"/>
        <v>3046527.8800000008</v>
      </c>
      <c r="BC54" s="70">
        <f t="shared" si="323"/>
        <v>3063848.9200000009</v>
      </c>
      <c r="BD54" s="70">
        <f t="shared" si="323"/>
        <v>3066735.7600000007</v>
      </c>
    </row>
    <row r="56" spans="1:68" x14ac:dyDescent="0.25">
      <c r="A56" s="14" t="s">
        <v>177</v>
      </c>
      <c r="D56" s="11">
        <f t="shared" ref="D56" si="326">SUM(D57:D60)</f>
        <v>0</v>
      </c>
      <c r="E56" s="11">
        <f t="shared" ref="E56" si="327">SUM(E57:E60)</f>
        <v>0</v>
      </c>
      <c r="F56" s="11">
        <f t="shared" ref="F56" si="328">SUM(F57:F60)</f>
        <v>0</v>
      </c>
      <c r="G56" s="11">
        <f t="shared" ref="G56" si="329">SUM(G57:G60)</f>
        <v>0</v>
      </c>
      <c r="H56" s="11">
        <f t="shared" ref="H56" si="330">SUM(H57:H60)</f>
        <v>0</v>
      </c>
      <c r="I56" s="11">
        <f t="shared" ref="I56" si="331">SUM(I57:I60)</f>
        <v>0</v>
      </c>
      <c r="J56" s="11">
        <f t="shared" ref="J56" si="332">SUM(J57:J60)</f>
        <v>0</v>
      </c>
      <c r="K56" s="11">
        <f t="shared" ref="K56" si="333">SUM(K57:K60)</f>
        <v>0</v>
      </c>
      <c r="L56" s="11">
        <f t="shared" ref="L56" si="334">SUM(L57:L60)</f>
        <v>0</v>
      </c>
      <c r="M56" s="11">
        <f t="shared" ref="M56" si="335">SUM(M57:M60)</f>
        <v>0</v>
      </c>
      <c r="N56" s="11">
        <f t="shared" ref="N56" si="336">SUM(N57:N60)</f>
        <v>0</v>
      </c>
      <c r="O56" s="11">
        <f t="shared" ref="O56" si="337">SUM(O57:O60)</f>
        <v>0</v>
      </c>
      <c r="P56" s="11">
        <f t="shared" ref="P56" si="338">SUM(P57:P60)</f>
        <v>439.99999999999989</v>
      </c>
      <c r="Q56" s="11">
        <f t="shared" ref="Q56" si="339">SUM(Q57:Q60)</f>
        <v>2200</v>
      </c>
      <c r="R56" s="11">
        <f t="shared" ref="R56" si="340">SUM(R57:R60)</f>
        <v>3080.0000000000009</v>
      </c>
      <c r="S56" s="11">
        <f t="shared" ref="S56" si="341">SUM(S57:S60)</f>
        <v>5719.9999999999955</v>
      </c>
      <c r="T56" s="11">
        <f t="shared" ref="T56" si="342">SUM(T57:T60)</f>
        <v>6160.0000000000018</v>
      </c>
      <c r="U56" s="11">
        <f t="shared" ref="U56" si="343">SUM(U57:U60)</f>
        <v>66000</v>
      </c>
      <c r="V56" s="11">
        <f t="shared" ref="V56" si="344">SUM(V57:V60)</f>
        <v>88000</v>
      </c>
      <c r="W56" s="11">
        <f t="shared" ref="W56" si="345">SUM(W57:W60)</f>
        <v>88000</v>
      </c>
      <c r="X56" s="11">
        <f t="shared" ref="X56" si="346">SUM(X57:X60)</f>
        <v>88000</v>
      </c>
      <c r="Y56" s="11">
        <f t="shared" ref="Y56" si="347">SUM(Y57:Y60)</f>
        <v>88000</v>
      </c>
      <c r="Z56" s="11">
        <f t="shared" ref="Z56" si="348">SUM(Z57:Z60)</f>
        <v>88000</v>
      </c>
      <c r="AA56" s="11">
        <f t="shared" ref="AA56" si="349">SUM(AA57:AA60)</f>
        <v>88000</v>
      </c>
      <c r="AB56" s="11">
        <f t="shared" ref="AB56" si="350">SUM(AB57:AB60)</f>
        <v>395.99999999999972</v>
      </c>
      <c r="AC56" s="11">
        <f t="shared" ref="AC56" si="351">SUM(AC57:AC60)</f>
        <v>1979.9999999999989</v>
      </c>
      <c r="AD56" s="11">
        <f t="shared" ref="AD56" si="352">SUM(AD57:AD60)</f>
        <v>2772</v>
      </c>
      <c r="AE56" s="11">
        <f t="shared" ref="AE56" si="353">SUM(AE57:AE60)</f>
        <v>5147.9999999999982</v>
      </c>
      <c r="AF56" s="11">
        <f t="shared" ref="AF56" si="354">SUM(AF57:AF60)</f>
        <v>5544</v>
      </c>
      <c r="AG56" s="11">
        <f t="shared" ref="AG56" si="355">SUM(AG57:AG60)</f>
        <v>59400</v>
      </c>
      <c r="AH56" s="11">
        <f t="shared" ref="AH56" si="356">SUM(AH57:AH60)</f>
        <v>79200</v>
      </c>
      <c r="AI56" s="11">
        <f t="shared" ref="AI56" si="357">SUM(AI57:AI60)</f>
        <v>79200</v>
      </c>
      <c r="AJ56" s="11">
        <f t="shared" ref="AJ56" si="358">SUM(AJ57:AJ60)</f>
        <v>79200</v>
      </c>
      <c r="AK56" s="11">
        <f t="shared" ref="AK56" si="359">SUM(AK57:AK60)</f>
        <v>79200</v>
      </c>
      <c r="AL56" s="11">
        <f t="shared" ref="AL56" si="360">SUM(AL57:AL60)</f>
        <v>79200</v>
      </c>
      <c r="AM56" s="11">
        <f t="shared" ref="AM56" si="361">SUM(AM57:AM60)</f>
        <v>79200</v>
      </c>
      <c r="AN56" s="11">
        <f t="shared" ref="AN56" si="362">SUM(AN57:AN60)</f>
        <v>356.39999999999975</v>
      </c>
      <c r="AO56" s="11">
        <f t="shared" ref="AO56" si="363">SUM(AO57:AO60)</f>
        <v>1781.9999999999998</v>
      </c>
      <c r="AP56" s="11">
        <f t="shared" ref="AP56" si="364">SUM(AP57:AP60)</f>
        <v>2494.7999999999997</v>
      </c>
      <c r="AQ56" s="11">
        <f t="shared" ref="AQ56" si="365">SUM(AQ57:AQ60)</f>
        <v>4633.1999999999989</v>
      </c>
      <c r="AR56" s="11">
        <f t="shared" ref="AR56" si="366">SUM(AR57:AR60)</f>
        <v>4989.5999999999995</v>
      </c>
      <c r="AS56" s="11">
        <f t="shared" ref="AS56" si="367">SUM(AS57:AS60)</f>
        <v>53459.999999999964</v>
      </c>
      <c r="AT56" s="11">
        <f t="shared" ref="AT56" si="368">SUM(AT57:AT60)</f>
        <v>71280.000000000015</v>
      </c>
      <c r="AU56" s="11">
        <f t="shared" ref="AU56" si="369">SUM(AU57:AU60)</f>
        <v>71280.000000000015</v>
      </c>
      <c r="AV56" s="11">
        <f t="shared" ref="AV56" si="370">SUM(AV57:AV60)</f>
        <v>71280.000000000015</v>
      </c>
      <c r="AW56" s="11">
        <f t="shared" ref="AW56" si="371">SUM(AW57:AW60)</f>
        <v>71280.000000000015</v>
      </c>
      <c r="AX56" s="11">
        <f t="shared" ref="AX56" si="372">SUM(AX57:AX60)</f>
        <v>71280.000000000015</v>
      </c>
      <c r="AY56" s="11">
        <f t="shared" ref="AY56" si="373">SUM(AY57:AY60)</f>
        <v>71280.000000000015</v>
      </c>
      <c r="AZ56" s="11">
        <f t="shared" ref="AZ56" si="374">SUM(AZ57:AZ60)</f>
        <v>320.75999999999993</v>
      </c>
      <c r="BA56" s="11">
        <f t="shared" ref="BA56" si="375">SUM(BA57:BA60)</f>
        <v>1603.7999999999993</v>
      </c>
      <c r="BB56" s="11">
        <f t="shared" ref="BB56" si="376">SUM(BB57:BB60)</f>
        <v>2245.3200000000002</v>
      </c>
      <c r="BC56" s="11">
        <f t="shared" ref="BC56" si="377">SUM(BC57:BC60)</f>
        <v>4169.8799999999983</v>
      </c>
      <c r="BD56" s="11">
        <f>SUM(BD57:BD60)</f>
        <v>4490.6400000000003</v>
      </c>
    </row>
    <row r="57" spans="1:68" x14ac:dyDescent="0.25">
      <c r="B57" s="63" t="s">
        <v>150</v>
      </c>
      <c r="C57" s="64">
        <f>C7</f>
        <v>0.69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f>D7-P15</f>
        <v>303.59999999999991</v>
      </c>
      <c r="Q57" s="11">
        <f t="shared" ref="Q57:AA60" si="378">E7-Q15</f>
        <v>1518</v>
      </c>
      <c r="R57" s="11">
        <f t="shared" si="378"/>
        <v>2125.2000000000007</v>
      </c>
      <c r="S57" s="11">
        <f t="shared" si="378"/>
        <v>3946.7999999999956</v>
      </c>
      <c r="T57" s="11">
        <f t="shared" si="378"/>
        <v>4250.4000000000015</v>
      </c>
      <c r="U57" s="11">
        <f t="shared" si="378"/>
        <v>45540</v>
      </c>
      <c r="V57" s="11">
        <f t="shared" si="378"/>
        <v>60720</v>
      </c>
      <c r="W57" s="11">
        <f t="shared" si="378"/>
        <v>60720</v>
      </c>
      <c r="X57" s="11">
        <f t="shared" si="378"/>
        <v>60720</v>
      </c>
      <c r="Y57" s="11">
        <f t="shared" si="378"/>
        <v>60720</v>
      </c>
      <c r="Z57" s="11">
        <f t="shared" si="378"/>
        <v>60720</v>
      </c>
      <c r="AA57" s="11">
        <f t="shared" si="378"/>
        <v>60720</v>
      </c>
      <c r="AB57" s="11">
        <f>P15-AB15</f>
        <v>273.23999999999978</v>
      </c>
      <c r="AC57" s="11">
        <f t="shared" ref="AC57:AN60" si="379">Q15-AC15</f>
        <v>1366.1999999999989</v>
      </c>
      <c r="AD57" s="11">
        <f t="shared" si="379"/>
        <v>1912.6800000000003</v>
      </c>
      <c r="AE57" s="11">
        <f t="shared" si="379"/>
        <v>3552.119999999999</v>
      </c>
      <c r="AF57" s="11">
        <f t="shared" si="379"/>
        <v>3825.3600000000006</v>
      </c>
      <c r="AG57" s="11">
        <f t="shared" si="379"/>
        <v>40986</v>
      </c>
      <c r="AH57" s="11">
        <f t="shared" si="379"/>
        <v>54648</v>
      </c>
      <c r="AI57" s="11">
        <f t="shared" si="379"/>
        <v>54648</v>
      </c>
      <c r="AJ57" s="11">
        <f t="shared" si="379"/>
        <v>54648</v>
      </c>
      <c r="AK57" s="11">
        <f t="shared" si="379"/>
        <v>54648</v>
      </c>
      <c r="AL57" s="11">
        <f t="shared" si="379"/>
        <v>54648</v>
      </c>
      <c r="AM57" s="11">
        <f t="shared" si="379"/>
        <v>54648</v>
      </c>
      <c r="AN57" s="11">
        <f>AB15-AN15</f>
        <v>245.91599999999971</v>
      </c>
      <c r="AO57" s="11">
        <f t="shared" ref="AO57:AO60" si="380">AC15-AO15</f>
        <v>1229.58</v>
      </c>
      <c r="AP57" s="11">
        <f t="shared" ref="AP57:AP60" si="381">AD15-AP15</f>
        <v>1721.4120000000003</v>
      </c>
      <c r="AQ57" s="11">
        <f t="shared" ref="AQ57:AQ60" si="382">AE15-AQ15</f>
        <v>3196.9079999999994</v>
      </c>
      <c r="AR57" s="11">
        <f t="shared" ref="AR57:AR60" si="383">AF15-AR15</f>
        <v>3442.8240000000005</v>
      </c>
      <c r="AS57" s="11">
        <f t="shared" ref="AS57:AS60" si="384">AG15-AS15</f>
        <v>36887.399999999965</v>
      </c>
      <c r="AT57" s="11">
        <f t="shared" ref="AT57:AT60" si="385">AH15-AT15</f>
        <v>49183.200000000012</v>
      </c>
      <c r="AU57" s="11">
        <f t="shared" ref="AU57:AU60" si="386">AI15-AU15</f>
        <v>49183.200000000012</v>
      </c>
      <c r="AV57" s="11">
        <f t="shared" ref="AV57:AV60" si="387">AJ15-AV15</f>
        <v>49183.200000000012</v>
      </c>
      <c r="AW57" s="11">
        <f t="shared" ref="AW57:AW60" si="388">AK15-AW15</f>
        <v>49183.200000000012</v>
      </c>
      <c r="AX57" s="11">
        <f t="shared" ref="AX57:AX60" si="389">AL15-AX15</f>
        <v>49183.200000000012</v>
      </c>
      <c r="AY57" s="11">
        <f t="shared" ref="AY57:AY60" si="390">AM15-AY15</f>
        <v>49183.200000000012</v>
      </c>
      <c r="AZ57" s="11">
        <f t="shared" ref="AZ57:BB60" si="391">AN15-AZ15</f>
        <v>221.32439999999997</v>
      </c>
      <c r="BA57" s="11">
        <f t="shared" si="391"/>
        <v>1106.6219999999994</v>
      </c>
      <c r="BB57" s="11">
        <f t="shared" si="391"/>
        <v>1549.2708000000002</v>
      </c>
      <c r="BC57" s="11">
        <f t="shared" ref="BC57:BC60" si="392">AQ15-BC15</f>
        <v>2877.2171999999991</v>
      </c>
      <c r="BD57" s="11">
        <f t="shared" ref="BD57:BD60" si="393">AR15-BD15</f>
        <v>3098.5416000000005</v>
      </c>
    </row>
    <row r="58" spans="1:68" x14ac:dyDescent="0.25">
      <c r="B58" s="63" t="s">
        <v>151</v>
      </c>
      <c r="C58" s="64">
        <f t="shared" ref="C58:C60" si="394">C8</f>
        <v>0.25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f t="shared" ref="P58:P60" si="395">D8-P16</f>
        <v>110</v>
      </c>
      <c r="Q58" s="11">
        <f t="shared" si="378"/>
        <v>550</v>
      </c>
      <c r="R58" s="11">
        <f t="shared" si="378"/>
        <v>770</v>
      </c>
      <c r="S58" s="11">
        <f t="shared" si="378"/>
        <v>1430</v>
      </c>
      <c r="T58" s="11">
        <f t="shared" si="378"/>
        <v>1540</v>
      </c>
      <c r="U58" s="11">
        <f t="shared" si="378"/>
        <v>16500</v>
      </c>
      <c r="V58" s="11">
        <f t="shared" si="378"/>
        <v>22000</v>
      </c>
      <c r="W58" s="11">
        <f t="shared" si="378"/>
        <v>22000</v>
      </c>
      <c r="X58" s="11">
        <f t="shared" si="378"/>
        <v>22000</v>
      </c>
      <c r="Y58" s="11">
        <f t="shared" si="378"/>
        <v>22000</v>
      </c>
      <c r="Z58" s="11">
        <f t="shared" si="378"/>
        <v>22000</v>
      </c>
      <c r="AA58" s="11">
        <f t="shared" si="378"/>
        <v>22000</v>
      </c>
      <c r="AB58" s="11">
        <f t="shared" ref="AB58:AB60" si="396">P16-AB16</f>
        <v>99</v>
      </c>
      <c r="AC58" s="11">
        <f t="shared" si="379"/>
        <v>495</v>
      </c>
      <c r="AD58" s="11">
        <f t="shared" si="379"/>
        <v>693</v>
      </c>
      <c r="AE58" s="11">
        <f t="shared" si="379"/>
        <v>1287</v>
      </c>
      <c r="AF58" s="11">
        <f t="shared" si="379"/>
        <v>1386</v>
      </c>
      <c r="AG58" s="11">
        <f t="shared" si="379"/>
        <v>14850</v>
      </c>
      <c r="AH58" s="11">
        <f t="shared" si="379"/>
        <v>19800</v>
      </c>
      <c r="AI58" s="11">
        <f t="shared" si="379"/>
        <v>19800</v>
      </c>
      <c r="AJ58" s="11">
        <f t="shared" si="379"/>
        <v>19800</v>
      </c>
      <c r="AK58" s="11">
        <f t="shared" si="379"/>
        <v>19800</v>
      </c>
      <c r="AL58" s="11">
        <f t="shared" si="379"/>
        <v>19800</v>
      </c>
      <c r="AM58" s="11">
        <f t="shared" si="379"/>
        <v>19800</v>
      </c>
      <c r="AN58" s="11">
        <f t="shared" si="379"/>
        <v>89.100000000000023</v>
      </c>
      <c r="AO58" s="11">
        <f t="shared" si="380"/>
        <v>445.5</v>
      </c>
      <c r="AP58" s="11">
        <f t="shared" si="381"/>
        <v>623.69999999999982</v>
      </c>
      <c r="AQ58" s="11">
        <f t="shared" si="382"/>
        <v>1158.2999999999993</v>
      </c>
      <c r="AR58" s="11">
        <f t="shared" si="383"/>
        <v>1247.3999999999996</v>
      </c>
      <c r="AS58" s="11">
        <f t="shared" si="384"/>
        <v>13365</v>
      </c>
      <c r="AT58" s="11">
        <f t="shared" si="385"/>
        <v>17820</v>
      </c>
      <c r="AU58" s="11">
        <f t="shared" si="386"/>
        <v>17820</v>
      </c>
      <c r="AV58" s="11">
        <f t="shared" si="387"/>
        <v>17820</v>
      </c>
      <c r="AW58" s="11">
        <f t="shared" si="388"/>
        <v>17820</v>
      </c>
      <c r="AX58" s="11">
        <f t="shared" si="389"/>
        <v>17820</v>
      </c>
      <c r="AY58" s="11">
        <f t="shared" si="390"/>
        <v>17820</v>
      </c>
      <c r="AZ58" s="11">
        <f t="shared" si="391"/>
        <v>80.189999999999941</v>
      </c>
      <c r="BA58" s="11">
        <f t="shared" si="391"/>
        <v>400.94999999999982</v>
      </c>
      <c r="BB58" s="11">
        <f t="shared" si="391"/>
        <v>561.32999999999993</v>
      </c>
      <c r="BC58" s="11">
        <f t="shared" si="392"/>
        <v>1042.4699999999993</v>
      </c>
      <c r="BD58" s="11">
        <f t="shared" si="393"/>
        <v>1122.6599999999999</v>
      </c>
    </row>
    <row r="59" spans="1:68" x14ac:dyDescent="0.25">
      <c r="B59" s="63" t="s">
        <v>152</v>
      </c>
      <c r="C59" s="64">
        <f t="shared" si="394"/>
        <v>0.05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f t="shared" si="395"/>
        <v>22</v>
      </c>
      <c r="Q59" s="11">
        <f t="shared" si="378"/>
        <v>110</v>
      </c>
      <c r="R59" s="11">
        <f t="shared" si="378"/>
        <v>154</v>
      </c>
      <c r="S59" s="11">
        <f t="shared" si="378"/>
        <v>286</v>
      </c>
      <c r="T59" s="11">
        <f t="shared" si="378"/>
        <v>308</v>
      </c>
      <c r="U59" s="11">
        <f t="shared" si="378"/>
        <v>3300</v>
      </c>
      <c r="V59" s="11">
        <f t="shared" si="378"/>
        <v>4400</v>
      </c>
      <c r="W59" s="11">
        <f t="shared" si="378"/>
        <v>4400</v>
      </c>
      <c r="X59" s="11">
        <f t="shared" si="378"/>
        <v>4400</v>
      </c>
      <c r="Y59" s="11">
        <f t="shared" si="378"/>
        <v>4400</v>
      </c>
      <c r="Z59" s="11">
        <f t="shared" si="378"/>
        <v>4400</v>
      </c>
      <c r="AA59" s="11">
        <f t="shared" si="378"/>
        <v>4400</v>
      </c>
      <c r="AB59" s="11">
        <f t="shared" si="396"/>
        <v>19.799999999999983</v>
      </c>
      <c r="AC59" s="11">
        <f t="shared" si="379"/>
        <v>99</v>
      </c>
      <c r="AD59" s="11">
        <f t="shared" si="379"/>
        <v>138.59999999999991</v>
      </c>
      <c r="AE59" s="11">
        <f t="shared" si="379"/>
        <v>257.40000000000009</v>
      </c>
      <c r="AF59" s="11">
        <f t="shared" si="379"/>
        <v>277.19999999999982</v>
      </c>
      <c r="AG59" s="11">
        <f t="shared" si="379"/>
        <v>2970</v>
      </c>
      <c r="AH59" s="11">
        <f t="shared" si="379"/>
        <v>3960</v>
      </c>
      <c r="AI59" s="11">
        <f t="shared" si="379"/>
        <v>3960</v>
      </c>
      <c r="AJ59" s="11">
        <f t="shared" si="379"/>
        <v>3960</v>
      </c>
      <c r="AK59" s="11">
        <f t="shared" si="379"/>
        <v>3960</v>
      </c>
      <c r="AL59" s="11">
        <f t="shared" si="379"/>
        <v>3960</v>
      </c>
      <c r="AM59" s="11">
        <f t="shared" si="379"/>
        <v>3960</v>
      </c>
      <c r="AN59" s="11">
        <f t="shared" si="379"/>
        <v>17.819999999999993</v>
      </c>
      <c r="AO59" s="11">
        <f t="shared" si="380"/>
        <v>89.100000000000023</v>
      </c>
      <c r="AP59" s="11">
        <f t="shared" si="381"/>
        <v>124.74000000000001</v>
      </c>
      <c r="AQ59" s="11">
        <f t="shared" si="382"/>
        <v>231.65999999999985</v>
      </c>
      <c r="AR59" s="11">
        <f t="shared" si="383"/>
        <v>249.48000000000002</v>
      </c>
      <c r="AS59" s="11">
        <f t="shared" si="384"/>
        <v>2673</v>
      </c>
      <c r="AT59" s="11">
        <f t="shared" si="385"/>
        <v>3564</v>
      </c>
      <c r="AU59" s="11">
        <f t="shared" si="386"/>
        <v>3564</v>
      </c>
      <c r="AV59" s="11">
        <f t="shared" si="387"/>
        <v>3564</v>
      </c>
      <c r="AW59" s="11">
        <f t="shared" si="388"/>
        <v>3564</v>
      </c>
      <c r="AX59" s="11">
        <f t="shared" si="389"/>
        <v>3564</v>
      </c>
      <c r="AY59" s="11">
        <f t="shared" si="390"/>
        <v>3564</v>
      </c>
      <c r="AZ59" s="11">
        <f t="shared" si="391"/>
        <v>16.038000000000011</v>
      </c>
      <c r="BA59" s="11">
        <f t="shared" si="391"/>
        <v>80.189999999999941</v>
      </c>
      <c r="BB59" s="11">
        <f t="shared" si="391"/>
        <v>112.26599999999996</v>
      </c>
      <c r="BC59" s="11">
        <f t="shared" si="392"/>
        <v>208.49399999999991</v>
      </c>
      <c r="BD59" s="11">
        <f t="shared" si="393"/>
        <v>224.53199999999993</v>
      </c>
    </row>
    <row r="60" spans="1:68" x14ac:dyDescent="0.25">
      <c r="B60" s="63" t="s">
        <v>153</v>
      </c>
      <c r="C60" s="64">
        <f t="shared" si="394"/>
        <v>0.01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f t="shared" si="395"/>
        <v>4.3999999999999986</v>
      </c>
      <c r="Q60" s="11">
        <f t="shared" si="378"/>
        <v>22</v>
      </c>
      <c r="R60" s="11">
        <f t="shared" si="378"/>
        <v>30.800000000000011</v>
      </c>
      <c r="S60" s="11">
        <f t="shared" si="378"/>
        <v>57.200000000000045</v>
      </c>
      <c r="T60" s="11">
        <f t="shared" si="378"/>
        <v>61.600000000000023</v>
      </c>
      <c r="U60" s="11">
        <f t="shared" si="378"/>
        <v>660</v>
      </c>
      <c r="V60" s="11">
        <f t="shared" si="378"/>
        <v>880</v>
      </c>
      <c r="W60" s="11">
        <f t="shared" si="378"/>
        <v>880</v>
      </c>
      <c r="X60" s="11">
        <f t="shared" si="378"/>
        <v>880</v>
      </c>
      <c r="Y60" s="11">
        <f t="shared" si="378"/>
        <v>880</v>
      </c>
      <c r="Z60" s="11">
        <f t="shared" si="378"/>
        <v>880</v>
      </c>
      <c r="AA60" s="11">
        <f t="shared" si="378"/>
        <v>880</v>
      </c>
      <c r="AB60" s="11">
        <f t="shared" si="396"/>
        <v>3.9600000000000009</v>
      </c>
      <c r="AC60" s="11">
        <f t="shared" si="379"/>
        <v>19.799999999999983</v>
      </c>
      <c r="AD60" s="11">
        <f t="shared" si="379"/>
        <v>27.72</v>
      </c>
      <c r="AE60" s="11">
        <f t="shared" si="379"/>
        <v>51.480000000000018</v>
      </c>
      <c r="AF60" s="11">
        <f t="shared" si="379"/>
        <v>55.44</v>
      </c>
      <c r="AG60" s="11">
        <f t="shared" si="379"/>
        <v>594</v>
      </c>
      <c r="AH60" s="11">
        <f t="shared" si="379"/>
        <v>792</v>
      </c>
      <c r="AI60" s="11">
        <f t="shared" si="379"/>
        <v>792</v>
      </c>
      <c r="AJ60" s="11">
        <f t="shared" si="379"/>
        <v>792</v>
      </c>
      <c r="AK60" s="11">
        <f t="shared" si="379"/>
        <v>792</v>
      </c>
      <c r="AL60" s="11">
        <f t="shared" si="379"/>
        <v>792</v>
      </c>
      <c r="AM60" s="11">
        <f t="shared" si="379"/>
        <v>792</v>
      </c>
      <c r="AN60" s="11">
        <f t="shared" si="379"/>
        <v>3.5640000000000001</v>
      </c>
      <c r="AO60" s="11">
        <f t="shared" si="380"/>
        <v>17.819999999999993</v>
      </c>
      <c r="AP60" s="11">
        <f t="shared" si="381"/>
        <v>24.948000000000008</v>
      </c>
      <c r="AQ60" s="11">
        <f t="shared" si="382"/>
        <v>46.331999999999994</v>
      </c>
      <c r="AR60" s="11">
        <f t="shared" si="383"/>
        <v>49.896000000000015</v>
      </c>
      <c r="AS60" s="11">
        <f t="shared" si="384"/>
        <v>534.59999999999945</v>
      </c>
      <c r="AT60" s="11">
        <f t="shared" si="385"/>
        <v>712.80000000000018</v>
      </c>
      <c r="AU60" s="11">
        <f t="shared" si="386"/>
        <v>712.80000000000018</v>
      </c>
      <c r="AV60" s="11">
        <f t="shared" si="387"/>
        <v>712.80000000000018</v>
      </c>
      <c r="AW60" s="11">
        <f t="shared" si="388"/>
        <v>712.80000000000018</v>
      </c>
      <c r="AX60" s="11">
        <f t="shared" si="389"/>
        <v>712.80000000000018</v>
      </c>
      <c r="AY60" s="11">
        <f t="shared" si="390"/>
        <v>712.80000000000018</v>
      </c>
      <c r="AZ60" s="11">
        <f t="shared" si="391"/>
        <v>3.2075999999999993</v>
      </c>
      <c r="BA60" s="11">
        <f t="shared" si="391"/>
        <v>16.038000000000011</v>
      </c>
      <c r="BB60" s="11">
        <f t="shared" si="391"/>
        <v>22.45320000000001</v>
      </c>
      <c r="BC60" s="11">
        <f t="shared" si="392"/>
        <v>41.698800000000006</v>
      </c>
      <c r="BD60" s="11">
        <f t="shared" si="393"/>
        <v>44.906400000000019</v>
      </c>
    </row>
    <row r="61" spans="1:6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68" x14ac:dyDescent="0.25">
      <c r="A62" s="14" t="s">
        <v>178</v>
      </c>
      <c r="D62" s="11">
        <f t="shared" ref="D62" si="397">SUM(D63:D66)</f>
        <v>0</v>
      </c>
      <c r="E62" s="11">
        <f t="shared" ref="E62" si="398">SUM(E63:E66)</f>
        <v>0</v>
      </c>
      <c r="F62" s="11">
        <f t="shared" ref="F62" si="399">SUM(F63:F66)</f>
        <v>0</v>
      </c>
      <c r="G62" s="11">
        <f t="shared" ref="G62" si="400">SUM(G63:G66)</f>
        <v>0</v>
      </c>
      <c r="H62" s="11">
        <f t="shared" ref="H62" si="401">SUM(H63:H66)</f>
        <v>0</v>
      </c>
      <c r="I62" s="11">
        <f t="shared" ref="I62" si="402">SUM(I63:I66)</f>
        <v>0</v>
      </c>
      <c r="J62" s="11">
        <f t="shared" ref="J62" si="403">SUM(J63:J66)</f>
        <v>0</v>
      </c>
      <c r="K62" s="11">
        <f t="shared" ref="K62" si="404">SUM(K63:K66)</f>
        <v>0</v>
      </c>
      <c r="L62" s="11">
        <f t="shared" ref="L62" si="405">SUM(L63:L66)</f>
        <v>0</v>
      </c>
      <c r="M62" s="11">
        <f t="shared" ref="M62" si="406">SUM(M63:M66)</f>
        <v>0</v>
      </c>
      <c r="N62" s="11">
        <f t="shared" ref="N62" si="407">SUM(N63:N66)</f>
        <v>0</v>
      </c>
      <c r="O62" s="11">
        <f t="shared" ref="O62" si="408">SUM(O63:O66)</f>
        <v>0</v>
      </c>
      <c r="P62" s="11">
        <f t="shared" ref="P62" si="409">SUM(P63:P66)</f>
        <v>0</v>
      </c>
      <c r="Q62" s="11">
        <f t="shared" ref="Q62" si="410">SUM(Q63:Q66)</f>
        <v>0</v>
      </c>
      <c r="R62" s="11">
        <f t="shared" ref="R62" si="411">SUM(R63:R66)</f>
        <v>0</v>
      </c>
      <c r="S62" s="11">
        <f t="shared" ref="S62" si="412">SUM(S63:S66)</f>
        <v>0</v>
      </c>
      <c r="T62" s="11">
        <f t="shared" ref="T62" si="413">SUM(T63:T66)</f>
        <v>0</v>
      </c>
      <c r="U62" s="11">
        <f t="shared" ref="U62" si="414">SUM(U63:U66)</f>
        <v>0</v>
      </c>
      <c r="V62" s="11">
        <f t="shared" ref="V62" si="415">SUM(V63:V66)</f>
        <v>0</v>
      </c>
      <c r="W62" s="11">
        <f t="shared" ref="W62" si="416">SUM(W63:W66)</f>
        <v>0</v>
      </c>
      <c r="X62" s="11">
        <f t="shared" ref="X62" si="417">SUM(X63:X66)</f>
        <v>0</v>
      </c>
      <c r="Y62" s="11">
        <f t="shared" ref="Y62" si="418">SUM(Y63:Y66)</f>
        <v>0</v>
      </c>
      <c r="Z62" s="11">
        <f t="shared" ref="Z62" si="419">SUM(Z63:Z66)</f>
        <v>0</v>
      </c>
      <c r="AA62" s="11">
        <f t="shared" ref="AA62" si="420">SUM(AA63:AA66)</f>
        <v>0</v>
      </c>
      <c r="AB62" s="11">
        <f t="shared" ref="AB62" si="421">SUM(AB63:AB66)</f>
        <v>88000</v>
      </c>
      <c r="AC62" s="11">
        <f t="shared" ref="AC62" si="422">SUM(AC63:AC66)</f>
        <v>88000</v>
      </c>
      <c r="AD62" s="11">
        <f t="shared" ref="AD62" si="423">SUM(AD63:AD66)</f>
        <v>88000</v>
      </c>
      <c r="AE62" s="11">
        <f t="shared" ref="AE62" si="424">SUM(AE63:AE66)</f>
        <v>88000</v>
      </c>
      <c r="AF62" s="11">
        <f t="shared" ref="AF62" si="425">SUM(AF63:AF66)</f>
        <v>88000</v>
      </c>
      <c r="AG62" s="11">
        <f t="shared" ref="AG62" si="426">SUM(AG63:AG66)</f>
        <v>88000</v>
      </c>
      <c r="AH62" s="11">
        <f t="shared" ref="AH62" si="427">SUM(AH63:AH66)</f>
        <v>88000</v>
      </c>
      <c r="AI62" s="11">
        <f t="shared" ref="AI62" si="428">SUM(AI63:AI66)</f>
        <v>88000</v>
      </c>
      <c r="AJ62" s="11">
        <f t="shared" ref="AJ62" si="429">SUM(AJ63:AJ66)</f>
        <v>88000</v>
      </c>
      <c r="AK62" s="11">
        <f t="shared" ref="AK62" si="430">SUM(AK63:AK66)</f>
        <v>88000</v>
      </c>
      <c r="AL62" s="11">
        <f t="shared" ref="AL62" si="431">SUM(AL63:AL66)</f>
        <v>88000</v>
      </c>
      <c r="AM62" s="11">
        <f t="shared" ref="AM62" si="432">SUM(AM63:AM66)</f>
        <v>88000</v>
      </c>
      <c r="AN62" s="11">
        <f t="shared" ref="AN62" si="433">SUM(AN63:AN66)</f>
        <v>79200</v>
      </c>
      <c r="AO62" s="11">
        <f t="shared" ref="AO62" si="434">SUM(AO63:AO66)</f>
        <v>79200</v>
      </c>
      <c r="AP62" s="11">
        <f t="shared" ref="AP62" si="435">SUM(AP63:AP66)</f>
        <v>79200</v>
      </c>
      <c r="AQ62" s="11">
        <f t="shared" ref="AQ62" si="436">SUM(AQ63:AQ66)</f>
        <v>79200</v>
      </c>
      <c r="AR62" s="11">
        <f t="shared" ref="AR62" si="437">SUM(AR63:AR66)</f>
        <v>79200</v>
      </c>
      <c r="AS62" s="11">
        <f t="shared" ref="AS62" si="438">SUM(AS63:AS66)</f>
        <v>79200</v>
      </c>
      <c r="AT62" s="11">
        <f t="shared" ref="AT62" si="439">SUM(AT63:AT66)</f>
        <v>79200</v>
      </c>
      <c r="AU62" s="11">
        <f t="shared" ref="AU62" si="440">SUM(AU63:AU66)</f>
        <v>79200</v>
      </c>
      <c r="AV62" s="11">
        <f t="shared" ref="AV62" si="441">SUM(AV63:AV66)</f>
        <v>79200</v>
      </c>
      <c r="AW62" s="11">
        <f t="shared" ref="AW62" si="442">SUM(AW63:AW66)</f>
        <v>79200</v>
      </c>
      <c r="AX62" s="11">
        <f t="shared" ref="AX62" si="443">SUM(AX63:AX66)</f>
        <v>79200</v>
      </c>
      <c r="AY62" s="11">
        <f t="shared" ref="AY62" si="444">SUM(AY63:AY66)</f>
        <v>79200</v>
      </c>
      <c r="AZ62" s="11">
        <f t="shared" ref="AZ62" si="445">SUM(AZ63:AZ66)</f>
        <v>71280.000000000015</v>
      </c>
      <c r="BA62" s="11">
        <f t="shared" ref="BA62" si="446">SUM(BA63:BA66)</f>
        <v>71280.000000000015</v>
      </c>
      <c r="BB62" s="11">
        <f t="shared" ref="BB62" si="447">SUM(BB63:BB66)</f>
        <v>71280.000000000015</v>
      </c>
      <c r="BC62" s="11">
        <f t="shared" ref="BC62" si="448">SUM(BC63:BC66)</f>
        <v>71280.000000000015</v>
      </c>
      <c r="BD62" s="11">
        <f>SUM(BD63:BD66)</f>
        <v>71280.000000000015</v>
      </c>
    </row>
    <row r="63" spans="1:68" x14ac:dyDescent="0.25">
      <c r="B63" s="63" t="s">
        <v>150</v>
      </c>
      <c r="C63" s="64">
        <f>C13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f>P7-AB21</f>
        <v>60720</v>
      </c>
      <c r="AC63" s="11">
        <f t="shared" ref="AC63:AM66" si="449">Q7-AC21</f>
        <v>60720</v>
      </c>
      <c r="AD63" s="11">
        <f t="shared" si="449"/>
        <v>60720</v>
      </c>
      <c r="AE63" s="11">
        <f t="shared" si="449"/>
        <v>60720</v>
      </c>
      <c r="AF63" s="11">
        <f t="shared" si="449"/>
        <v>60720</v>
      </c>
      <c r="AG63" s="11">
        <f t="shared" si="449"/>
        <v>60720</v>
      </c>
      <c r="AH63" s="11">
        <f t="shared" si="449"/>
        <v>60720</v>
      </c>
      <c r="AI63" s="11">
        <f t="shared" si="449"/>
        <v>60720</v>
      </c>
      <c r="AJ63" s="11">
        <f t="shared" si="449"/>
        <v>60720</v>
      </c>
      <c r="AK63" s="11">
        <f t="shared" si="449"/>
        <v>60720</v>
      </c>
      <c r="AL63" s="11">
        <f t="shared" si="449"/>
        <v>60720</v>
      </c>
      <c r="AM63" s="11">
        <f t="shared" si="449"/>
        <v>60720</v>
      </c>
      <c r="AN63" s="11">
        <f>AB21-AN21</f>
        <v>54648</v>
      </c>
      <c r="AO63" s="11">
        <f t="shared" ref="AO63:AO66" si="450">AC21-AO21</f>
        <v>54648</v>
      </c>
      <c r="AP63" s="11">
        <f t="shared" ref="AP63:AP66" si="451">AD21-AP21</f>
        <v>54648</v>
      </c>
      <c r="AQ63" s="11">
        <f t="shared" ref="AQ63:AQ66" si="452">AE21-AQ21</f>
        <v>54648</v>
      </c>
      <c r="AR63" s="11">
        <f t="shared" ref="AR63:AR66" si="453">AF21-AR21</f>
        <v>54648</v>
      </c>
      <c r="AS63" s="11">
        <f t="shared" ref="AS63:AS66" si="454">AG21-AS21</f>
        <v>54648</v>
      </c>
      <c r="AT63" s="11">
        <f t="shared" ref="AT63:AT66" si="455">AH21-AT21</f>
        <v>54648</v>
      </c>
      <c r="AU63" s="11">
        <f t="shared" ref="AU63:AU66" si="456">AI21-AU21</f>
        <v>54648</v>
      </c>
      <c r="AV63" s="11">
        <f t="shared" ref="AV63:AV66" si="457">AJ21-AV21</f>
        <v>54648</v>
      </c>
      <c r="AW63" s="11">
        <f t="shared" ref="AW63:AW66" si="458">AK21-AW21</f>
        <v>54648</v>
      </c>
      <c r="AX63" s="11">
        <f t="shared" ref="AX63:AX66" si="459">AL21-AX21</f>
        <v>54648</v>
      </c>
      <c r="AY63" s="11">
        <f t="shared" ref="AY63:AY66" si="460">AM21-AY21</f>
        <v>54648</v>
      </c>
      <c r="AZ63" s="11">
        <f>AN21-AZ21</f>
        <v>49183.200000000012</v>
      </c>
      <c r="BA63" s="11">
        <f t="shared" ref="BA63:BA66" si="461">AO21-BA21</f>
        <v>49183.200000000012</v>
      </c>
      <c r="BB63" s="11">
        <f t="shared" ref="BB63:BB66" si="462">AP21-BB21</f>
        <v>49183.200000000012</v>
      </c>
      <c r="BC63" s="11">
        <f t="shared" ref="BC63:BC66" si="463">AQ21-BC21</f>
        <v>49183.200000000012</v>
      </c>
      <c r="BD63" s="11">
        <f t="shared" ref="BD63:BD66" si="464">AR21-BD21</f>
        <v>49183.200000000012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x14ac:dyDescent="0.25">
      <c r="B64" s="63" t="s">
        <v>151</v>
      </c>
      <c r="C64" s="64">
        <f t="shared" ref="C64:C66" si="465">C14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>
        <f t="shared" ref="AB64:AB66" si="466">P8-AB22</f>
        <v>22000</v>
      </c>
      <c r="AC64" s="11">
        <f t="shared" si="449"/>
        <v>22000</v>
      </c>
      <c r="AD64" s="11">
        <f t="shared" si="449"/>
        <v>22000</v>
      </c>
      <c r="AE64" s="11">
        <f t="shared" si="449"/>
        <v>22000</v>
      </c>
      <c r="AF64" s="11">
        <f t="shared" si="449"/>
        <v>22000</v>
      </c>
      <c r="AG64" s="11">
        <f t="shared" si="449"/>
        <v>22000</v>
      </c>
      <c r="AH64" s="11">
        <f t="shared" si="449"/>
        <v>22000</v>
      </c>
      <c r="AI64" s="11">
        <f t="shared" si="449"/>
        <v>22000</v>
      </c>
      <c r="AJ64" s="11">
        <f t="shared" si="449"/>
        <v>22000</v>
      </c>
      <c r="AK64" s="11">
        <f t="shared" si="449"/>
        <v>22000</v>
      </c>
      <c r="AL64" s="11">
        <f t="shared" si="449"/>
        <v>22000</v>
      </c>
      <c r="AM64" s="11">
        <f t="shared" si="449"/>
        <v>22000</v>
      </c>
      <c r="AN64" s="11">
        <f t="shared" ref="AN64:AN66" si="467">AB22-AN22</f>
        <v>19800</v>
      </c>
      <c r="AO64" s="11">
        <f t="shared" si="450"/>
        <v>19800</v>
      </c>
      <c r="AP64" s="11">
        <f t="shared" si="451"/>
        <v>19800</v>
      </c>
      <c r="AQ64" s="11">
        <f t="shared" si="452"/>
        <v>19800</v>
      </c>
      <c r="AR64" s="11">
        <f t="shared" si="453"/>
        <v>19800</v>
      </c>
      <c r="AS64" s="11">
        <f t="shared" si="454"/>
        <v>19800</v>
      </c>
      <c r="AT64" s="11">
        <f t="shared" si="455"/>
        <v>19800</v>
      </c>
      <c r="AU64" s="11">
        <f t="shared" si="456"/>
        <v>19800</v>
      </c>
      <c r="AV64" s="11">
        <f t="shared" si="457"/>
        <v>19800</v>
      </c>
      <c r="AW64" s="11">
        <f t="shared" si="458"/>
        <v>19800</v>
      </c>
      <c r="AX64" s="11">
        <f t="shared" si="459"/>
        <v>19800</v>
      </c>
      <c r="AY64" s="11">
        <f t="shared" si="460"/>
        <v>19800</v>
      </c>
      <c r="AZ64" s="11">
        <f t="shared" ref="AZ64:AZ66" si="468">AN22-AZ22</f>
        <v>17820</v>
      </c>
      <c r="BA64" s="11">
        <f t="shared" si="461"/>
        <v>17820</v>
      </c>
      <c r="BB64" s="11">
        <f t="shared" si="462"/>
        <v>17820</v>
      </c>
      <c r="BC64" s="11">
        <f t="shared" si="463"/>
        <v>17820</v>
      </c>
      <c r="BD64" s="11">
        <f t="shared" si="464"/>
        <v>17820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x14ac:dyDescent="0.25">
      <c r="B65" s="63" t="s">
        <v>152</v>
      </c>
      <c r="C65" s="64">
        <f t="shared" si="465"/>
        <v>0.69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f t="shared" si="466"/>
        <v>4400</v>
      </c>
      <c r="AC65" s="11">
        <f t="shared" si="449"/>
        <v>4400</v>
      </c>
      <c r="AD65" s="11">
        <f t="shared" si="449"/>
        <v>4400</v>
      </c>
      <c r="AE65" s="11">
        <f t="shared" si="449"/>
        <v>4400</v>
      </c>
      <c r="AF65" s="11">
        <f t="shared" si="449"/>
        <v>4400</v>
      </c>
      <c r="AG65" s="11">
        <f t="shared" si="449"/>
        <v>4400</v>
      </c>
      <c r="AH65" s="11">
        <f t="shared" si="449"/>
        <v>4400</v>
      </c>
      <c r="AI65" s="11">
        <f t="shared" si="449"/>
        <v>4400</v>
      </c>
      <c r="AJ65" s="11">
        <f t="shared" si="449"/>
        <v>4400</v>
      </c>
      <c r="AK65" s="11">
        <f t="shared" si="449"/>
        <v>4400</v>
      </c>
      <c r="AL65" s="11">
        <f t="shared" si="449"/>
        <v>4400</v>
      </c>
      <c r="AM65" s="11">
        <f t="shared" si="449"/>
        <v>4400</v>
      </c>
      <c r="AN65" s="11">
        <f t="shared" si="467"/>
        <v>3960</v>
      </c>
      <c r="AO65" s="11">
        <f t="shared" si="450"/>
        <v>3960</v>
      </c>
      <c r="AP65" s="11">
        <f t="shared" si="451"/>
        <v>3960</v>
      </c>
      <c r="AQ65" s="11">
        <f t="shared" si="452"/>
        <v>3960</v>
      </c>
      <c r="AR65" s="11">
        <f t="shared" si="453"/>
        <v>3960</v>
      </c>
      <c r="AS65" s="11">
        <f t="shared" si="454"/>
        <v>3960</v>
      </c>
      <c r="AT65" s="11">
        <f t="shared" si="455"/>
        <v>3960</v>
      </c>
      <c r="AU65" s="11">
        <f t="shared" si="456"/>
        <v>3960</v>
      </c>
      <c r="AV65" s="11">
        <f t="shared" si="457"/>
        <v>3960</v>
      </c>
      <c r="AW65" s="11">
        <f t="shared" si="458"/>
        <v>3960</v>
      </c>
      <c r="AX65" s="11">
        <f t="shared" si="459"/>
        <v>3960</v>
      </c>
      <c r="AY65" s="11">
        <f t="shared" si="460"/>
        <v>3960</v>
      </c>
      <c r="AZ65" s="11">
        <f t="shared" si="468"/>
        <v>3564</v>
      </c>
      <c r="BA65" s="11">
        <f t="shared" si="461"/>
        <v>3564</v>
      </c>
      <c r="BB65" s="11">
        <f t="shared" si="462"/>
        <v>3564</v>
      </c>
      <c r="BC65" s="11">
        <f t="shared" si="463"/>
        <v>3564</v>
      </c>
      <c r="BD65" s="11">
        <f t="shared" si="464"/>
        <v>3564</v>
      </c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x14ac:dyDescent="0.25">
      <c r="B66" s="63" t="s">
        <v>153</v>
      </c>
      <c r="C66" s="64">
        <f t="shared" si="465"/>
        <v>0.25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f t="shared" si="466"/>
        <v>880.00000000000091</v>
      </c>
      <c r="AC66" s="11">
        <f t="shared" si="449"/>
        <v>880.00000000000091</v>
      </c>
      <c r="AD66" s="11">
        <f t="shared" si="449"/>
        <v>880.00000000000091</v>
      </c>
      <c r="AE66" s="11">
        <f t="shared" si="449"/>
        <v>880.00000000000091</v>
      </c>
      <c r="AF66" s="11">
        <f t="shared" si="449"/>
        <v>880.00000000000091</v>
      </c>
      <c r="AG66" s="11">
        <f t="shared" si="449"/>
        <v>880.00000000000091</v>
      </c>
      <c r="AH66" s="11">
        <f t="shared" si="449"/>
        <v>880.00000000000091</v>
      </c>
      <c r="AI66" s="11">
        <f t="shared" si="449"/>
        <v>880.00000000000091</v>
      </c>
      <c r="AJ66" s="11">
        <f t="shared" si="449"/>
        <v>880.00000000000091</v>
      </c>
      <c r="AK66" s="11">
        <f t="shared" si="449"/>
        <v>880.00000000000091</v>
      </c>
      <c r="AL66" s="11">
        <f t="shared" si="449"/>
        <v>880.00000000000091</v>
      </c>
      <c r="AM66" s="11">
        <f t="shared" si="449"/>
        <v>880.00000000000091</v>
      </c>
      <c r="AN66" s="11">
        <f t="shared" si="467"/>
        <v>792</v>
      </c>
      <c r="AO66" s="11">
        <f t="shared" si="450"/>
        <v>792</v>
      </c>
      <c r="AP66" s="11">
        <f t="shared" si="451"/>
        <v>792</v>
      </c>
      <c r="AQ66" s="11">
        <f t="shared" si="452"/>
        <v>792</v>
      </c>
      <c r="AR66" s="11">
        <f t="shared" si="453"/>
        <v>792</v>
      </c>
      <c r="AS66" s="11">
        <f t="shared" si="454"/>
        <v>792</v>
      </c>
      <c r="AT66" s="11">
        <f t="shared" si="455"/>
        <v>792</v>
      </c>
      <c r="AU66" s="11">
        <f t="shared" si="456"/>
        <v>792</v>
      </c>
      <c r="AV66" s="11">
        <f t="shared" si="457"/>
        <v>792</v>
      </c>
      <c r="AW66" s="11">
        <f t="shared" si="458"/>
        <v>792</v>
      </c>
      <c r="AX66" s="11">
        <f t="shared" si="459"/>
        <v>792</v>
      </c>
      <c r="AY66" s="11">
        <f t="shared" si="460"/>
        <v>792</v>
      </c>
      <c r="AZ66" s="11">
        <f t="shared" si="468"/>
        <v>712.80000000000018</v>
      </c>
      <c r="BA66" s="11">
        <f t="shared" si="461"/>
        <v>712.80000000000018</v>
      </c>
      <c r="BB66" s="11">
        <f t="shared" si="462"/>
        <v>712.80000000000018</v>
      </c>
      <c r="BC66" s="11">
        <f t="shared" si="463"/>
        <v>712.80000000000018</v>
      </c>
      <c r="BD66" s="11">
        <f t="shared" si="464"/>
        <v>712.80000000000018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68" x14ac:dyDescent="0.25">
      <c r="A68" s="14" t="s">
        <v>179</v>
      </c>
      <c r="D68" s="11">
        <f t="shared" ref="D68" si="469">SUM(D69:D72)</f>
        <v>0</v>
      </c>
      <c r="E68" s="11">
        <f t="shared" ref="E68" si="470">SUM(E69:E72)</f>
        <v>0</v>
      </c>
      <c r="F68" s="11">
        <f t="shared" ref="F68" si="471">SUM(F69:F72)</f>
        <v>0</v>
      </c>
      <c r="G68" s="11">
        <f t="shared" ref="G68" si="472">SUM(G69:G72)</f>
        <v>0</v>
      </c>
      <c r="H68" s="11">
        <f t="shared" ref="H68" si="473">SUM(H69:H72)</f>
        <v>0</v>
      </c>
      <c r="I68" s="11">
        <f t="shared" ref="I68" si="474">SUM(I69:I72)</f>
        <v>0</v>
      </c>
      <c r="J68" s="11">
        <f t="shared" ref="J68" si="475">SUM(J69:J72)</f>
        <v>0</v>
      </c>
      <c r="K68" s="11">
        <f t="shared" ref="K68" si="476">SUM(K69:K72)</f>
        <v>0</v>
      </c>
      <c r="L68" s="11">
        <f t="shared" ref="L68" si="477">SUM(L69:L72)</f>
        <v>0</v>
      </c>
      <c r="M68" s="11">
        <f t="shared" ref="M68" si="478">SUM(M69:M72)</f>
        <v>0</v>
      </c>
      <c r="N68" s="11">
        <f t="shared" ref="N68" si="479">SUM(N69:N72)</f>
        <v>0</v>
      </c>
      <c r="O68" s="11">
        <f t="shared" ref="O68" si="480">SUM(O69:O72)</f>
        <v>0</v>
      </c>
      <c r="P68" s="11">
        <f t="shared" ref="P68" si="481">SUM(P69:P72)</f>
        <v>0</v>
      </c>
      <c r="Q68" s="11">
        <f t="shared" ref="Q68" si="482">SUM(Q69:Q72)</f>
        <v>0</v>
      </c>
      <c r="R68" s="11">
        <f t="shared" ref="R68" si="483">SUM(R69:R72)</f>
        <v>0</v>
      </c>
      <c r="S68" s="11">
        <f t="shared" ref="S68" si="484">SUM(S69:S72)</f>
        <v>0</v>
      </c>
      <c r="T68" s="11">
        <f t="shared" ref="T68" si="485">SUM(T69:T72)</f>
        <v>0</v>
      </c>
      <c r="U68" s="11">
        <f t="shared" ref="U68" si="486">SUM(U69:U72)</f>
        <v>0</v>
      </c>
      <c r="V68" s="11">
        <f t="shared" ref="V68" si="487">SUM(V69:V72)</f>
        <v>0</v>
      </c>
      <c r="W68" s="11">
        <f t="shared" ref="W68" si="488">SUM(W69:W72)</f>
        <v>0</v>
      </c>
      <c r="X68" s="11">
        <f t="shared" ref="X68" si="489">SUM(X69:X72)</f>
        <v>0</v>
      </c>
      <c r="Y68" s="11">
        <f t="shared" ref="Y68" si="490">SUM(Y69:Y72)</f>
        <v>0</v>
      </c>
      <c r="Z68" s="11">
        <f t="shared" ref="Z68" si="491">SUM(Z69:Z72)</f>
        <v>0</v>
      </c>
      <c r="AA68" s="11">
        <f t="shared" ref="AA68" si="492">SUM(AA69:AA72)</f>
        <v>0</v>
      </c>
      <c r="AB68" s="11">
        <f t="shared" ref="AB68" si="493">SUM(AB69:AB72)</f>
        <v>0</v>
      </c>
      <c r="AC68" s="11">
        <f t="shared" ref="AC68" si="494">SUM(AC69:AC72)</f>
        <v>0</v>
      </c>
      <c r="AD68" s="11">
        <f t="shared" ref="AD68" si="495">SUM(AD69:AD72)</f>
        <v>0</v>
      </c>
      <c r="AE68" s="11">
        <f t="shared" ref="AE68" si="496">SUM(AE69:AE72)</f>
        <v>0</v>
      </c>
      <c r="AF68" s="11">
        <f t="shared" ref="AF68" si="497">SUM(AF69:AF72)</f>
        <v>0</v>
      </c>
      <c r="AG68" s="11">
        <f t="shared" ref="AG68" si="498">SUM(AG69:AG72)</f>
        <v>0</v>
      </c>
      <c r="AH68" s="11">
        <f t="shared" ref="AH68" si="499">SUM(AH69:AH72)</f>
        <v>0</v>
      </c>
      <c r="AI68" s="11">
        <f t="shared" ref="AI68" si="500">SUM(AI69:AI72)</f>
        <v>0</v>
      </c>
      <c r="AJ68" s="11">
        <f t="shared" ref="AJ68" si="501">SUM(AJ69:AJ72)</f>
        <v>0</v>
      </c>
      <c r="AK68" s="11">
        <f t="shared" ref="AK68" si="502">SUM(AK69:AK72)</f>
        <v>0</v>
      </c>
      <c r="AL68" s="11">
        <f t="shared" ref="AL68" si="503">SUM(AL69:AL72)</f>
        <v>0</v>
      </c>
      <c r="AM68" s="11">
        <f t="shared" ref="AM68" si="504">SUM(AM69:AM72)</f>
        <v>0</v>
      </c>
      <c r="AN68" s="11">
        <f t="shared" ref="AN68" si="505">SUM(AN69:AN72)</f>
        <v>88000</v>
      </c>
      <c r="AO68" s="11">
        <f t="shared" ref="AO68" si="506">SUM(AO69:AO72)</f>
        <v>88000</v>
      </c>
      <c r="AP68" s="11">
        <f t="shared" ref="AP68" si="507">SUM(AP69:AP72)</f>
        <v>88000</v>
      </c>
      <c r="AQ68" s="11">
        <f t="shared" ref="AQ68" si="508">SUM(AQ69:AQ72)</f>
        <v>88000</v>
      </c>
      <c r="AR68" s="11">
        <f t="shared" ref="AR68" si="509">SUM(AR69:AR72)</f>
        <v>88000</v>
      </c>
      <c r="AS68" s="11">
        <f t="shared" ref="AS68" si="510">SUM(AS69:AS72)</f>
        <v>88000</v>
      </c>
      <c r="AT68" s="11">
        <f t="shared" ref="AT68" si="511">SUM(AT69:AT72)</f>
        <v>88000</v>
      </c>
      <c r="AU68" s="11">
        <f t="shared" ref="AU68" si="512">SUM(AU69:AU72)</f>
        <v>88000</v>
      </c>
      <c r="AV68" s="11">
        <f t="shared" ref="AV68" si="513">SUM(AV69:AV72)</f>
        <v>88000</v>
      </c>
      <c r="AW68" s="11">
        <f t="shared" ref="AW68" si="514">SUM(AW69:AW72)</f>
        <v>88000</v>
      </c>
      <c r="AX68" s="11">
        <f t="shared" ref="AX68" si="515">SUM(AX69:AX72)</f>
        <v>88000</v>
      </c>
      <c r="AY68" s="11">
        <f t="shared" ref="AY68" si="516">SUM(AY69:AY72)</f>
        <v>88000</v>
      </c>
      <c r="AZ68" s="11">
        <f t="shared" ref="AZ68" si="517">SUM(AZ69:AZ72)</f>
        <v>79200</v>
      </c>
      <c r="BA68" s="11">
        <f t="shared" ref="BA68" si="518">SUM(BA69:BA72)</f>
        <v>79200</v>
      </c>
      <c r="BB68" s="11">
        <f t="shared" ref="BB68" si="519">SUM(BB69:BB72)</f>
        <v>79200</v>
      </c>
      <c r="BC68" s="11">
        <f t="shared" ref="BC68" si="520">SUM(BC69:BC72)</f>
        <v>79200</v>
      </c>
      <c r="BD68" s="11">
        <f>SUM(BD69:BD72)</f>
        <v>79200</v>
      </c>
    </row>
    <row r="69" spans="1:68" x14ac:dyDescent="0.25">
      <c r="B69" s="63" t="s">
        <v>150</v>
      </c>
      <c r="C69" s="64">
        <f>C19</f>
        <v>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f t="shared" ref="AN69:AY72" si="521">AB7-AN27</f>
        <v>60720</v>
      </c>
      <c r="AO69" s="11">
        <f t="shared" si="521"/>
        <v>60720</v>
      </c>
      <c r="AP69" s="11">
        <f t="shared" si="521"/>
        <v>60720</v>
      </c>
      <c r="AQ69" s="11">
        <f t="shared" si="521"/>
        <v>60720</v>
      </c>
      <c r="AR69" s="11">
        <f t="shared" si="521"/>
        <v>60720</v>
      </c>
      <c r="AS69" s="11">
        <f t="shared" si="521"/>
        <v>60720</v>
      </c>
      <c r="AT69" s="11">
        <f t="shared" si="521"/>
        <v>60720</v>
      </c>
      <c r="AU69" s="11">
        <f t="shared" si="521"/>
        <v>60720</v>
      </c>
      <c r="AV69" s="11">
        <f t="shared" si="521"/>
        <v>60720</v>
      </c>
      <c r="AW69" s="11">
        <f t="shared" si="521"/>
        <v>60720</v>
      </c>
      <c r="AX69" s="11">
        <f t="shared" si="521"/>
        <v>60720</v>
      </c>
      <c r="AY69" s="11">
        <f t="shared" si="521"/>
        <v>60720</v>
      </c>
      <c r="AZ69" s="11">
        <f>AN27-AZ27</f>
        <v>54648</v>
      </c>
      <c r="BA69" s="11">
        <f t="shared" ref="BA69:BA72" si="522">AO27-BA27</f>
        <v>54648</v>
      </c>
      <c r="BB69" s="11">
        <f t="shared" ref="BB69:BB72" si="523">AP27-BB27</f>
        <v>54648</v>
      </c>
      <c r="BC69" s="11">
        <f t="shared" ref="BC69:BC72" si="524">AQ27-BC27</f>
        <v>54648</v>
      </c>
      <c r="BD69" s="11">
        <f t="shared" ref="BD69:BD72" si="525">AR27-BD27</f>
        <v>54648</v>
      </c>
    </row>
    <row r="70" spans="1:68" x14ac:dyDescent="0.25">
      <c r="B70" s="63" t="s">
        <v>151</v>
      </c>
      <c r="C70" s="64">
        <f t="shared" ref="C70:C72" si="526">C20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>
        <f t="shared" si="521"/>
        <v>22000</v>
      </c>
      <c r="AO70" s="11">
        <f t="shared" si="521"/>
        <v>22000</v>
      </c>
      <c r="AP70" s="11">
        <f t="shared" si="521"/>
        <v>22000</v>
      </c>
      <c r="AQ70" s="11">
        <f t="shared" si="521"/>
        <v>22000</v>
      </c>
      <c r="AR70" s="11">
        <f t="shared" si="521"/>
        <v>22000</v>
      </c>
      <c r="AS70" s="11">
        <f t="shared" si="521"/>
        <v>22000</v>
      </c>
      <c r="AT70" s="11">
        <f t="shared" si="521"/>
        <v>22000</v>
      </c>
      <c r="AU70" s="11">
        <f t="shared" si="521"/>
        <v>22000</v>
      </c>
      <c r="AV70" s="11">
        <f t="shared" si="521"/>
        <v>22000</v>
      </c>
      <c r="AW70" s="11">
        <f t="shared" si="521"/>
        <v>22000</v>
      </c>
      <c r="AX70" s="11">
        <f t="shared" si="521"/>
        <v>22000</v>
      </c>
      <c r="AY70" s="11">
        <f t="shared" si="521"/>
        <v>22000</v>
      </c>
      <c r="AZ70" s="11">
        <f t="shared" ref="AZ70:AZ72" si="527">AN28-AZ28</f>
        <v>19800</v>
      </c>
      <c r="BA70" s="11">
        <f t="shared" si="522"/>
        <v>19800</v>
      </c>
      <c r="BB70" s="11">
        <f t="shared" si="523"/>
        <v>19800</v>
      </c>
      <c r="BC70" s="11">
        <f t="shared" si="524"/>
        <v>19800</v>
      </c>
      <c r="BD70" s="11">
        <f t="shared" si="525"/>
        <v>19800</v>
      </c>
    </row>
    <row r="71" spans="1:68" x14ac:dyDescent="0.25">
      <c r="B71" s="63" t="s">
        <v>152</v>
      </c>
      <c r="C71" s="64">
        <f t="shared" si="526"/>
        <v>0.69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>
        <f t="shared" si="521"/>
        <v>4400</v>
      </c>
      <c r="AO71" s="11">
        <f t="shared" si="521"/>
        <v>4400</v>
      </c>
      <c r="AP71" s="11">
        <f t="shared" si="521"/>
        <v>4400</v>
      </c>
      <c r="AQ71" s="11">
        <f t="shared" si="521"/>
        <v>4400</v>
      </c>
      <c r="AR71" s="11">
        <f t="shared" si="521"/>
        <v>4400</v>
      </c>
      <c r="AS71" s="11">
        <f t="shared" si="521"/>
        <v>4400</v>
      </c>
      <c r="AT71" s="11">
        <f t="shared" si="521"/>
        <v>4400</v>
      </c>
      <c r="AU71" s="11">
        <f t="shared" si="521"/>
        <v>4400</v>
      </c>
      <c r="AV71" s="11">
        <f t="shared" si="521"/>
        <v>4400</v>
      </c>
      <c r="AW71" s="11">
        <f t="shared" si="521"/>
        <v>4400</v>
      </c>
      <c r="AX71" s="11">
        <f t="shared" si="521"/>
        <v>4400</v>
      </c>
      <c r="AY71" s="11">
        <f t="shared" si="521"/>
        <v>4400</v>
      </c>
      <c r="AZ71" s="11">
        <f t="shared" si="527"/>
        <v>3960</v>
      </c>
      <c r="BA71" s="11">
        <f t="shared" si="522"/>
        <v>3960</v>
      </c>
      <c r="BB71" s="11">
        <f t="shared" si="523"/>
        <v>3960</v>
      </c>
      <c r="BC71" s="11">
        <f t="shared" si="524"/>
        <v>3960</v>
      </c>
      <c r="BD71" s="11">
        <f t="shared" si="525"/>
        <v>3960</v>
      </c>
    </row>
    <row r="72" spans="1:68" x14ac:dyDescent="0.25">
      <c r="B72" s="63" t="s">
        <v>153</v>
      </c>
      <c r="C72" s="64">
        <f t="shared" si="526"/>
        <v>0.25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>
        <f t="shared" si="521"/>
        <v>880.00000000000091</v>
      </c>
      <c r="AO72" s="11">
        <f t="shared" si="521"/>
        <v>880.00000000000091</v>
      </c>
      <c r="AP72" s="11">
        <f t="shared" si="521"/>
        <v>880.00000000000091</v>
      </c>
      <c r="AQ72" s="11">
        <f t="shared" si="521"/>
        <v>880.00000000000091</v>
      </c>
      <c r="AR72" s="11">
        <f t="shared" si="521"/>
        <v>880.00000000000091</v>
      </c>
      <c r="AS72" s="11">
        <f t="shared" si="521"/>
        <v>880.00000000000091</v>
      </c>
      <c r="AT72" s="11">
        <f t="shared" si="521"/>
        <v>880.00000000000091</v>
      </c>
      <c r="AU72" s="11">
        <f t="shared" si="521"/>
        <v>880.00000000000091</v>
      </c>
      <c r="AV72" s="11">
        <f t="shared" si="521"/>
        <v>880.00000000000091</v>
      </c>
      <c r="AW72" s="11">
        <f t="shared" si="521"/>
        <v>880.00000000000091</v>
      </c>
      <c r="AX72" s="11">
        <f t="shared" si="521"/>
        <v>880.00000000000091</v>
      </c>
      <c r="AY72" s="11">
        <f t="shared" si="521"/>
        <v>880.00000000000091</v>
      </c>
      <c r="AZ72" s="11">
        <f t="shared" si="527"/>
        <v>792</v>
      </c>
      <c r="BA72" s="11">
        <f t="shared" si="522"/>
        <v>792</v>
      </c>
      <c r="BB72" s="11">
        <f t="shared" si="523"/>
        <v>792</v>
      </c>
      <c r="BC72" s="11">
        <f t="shared" si="524"/>
        <v>792</v>
      </c>
      <c r="BD72" s="11">
        <f t="shared" si="525"/>
        <v>792</v>
      </c>
    </row>
    <row r="73" spans="1:68" x14ac:dyDescent="0.25"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68" x14ac:dyDescent="0.25">
      <c r="A74" s="14" t="s">
        <v>180</v>
      </c>
      <c r="D74" s="11">
        <f t="shared" ref="D74" si="528">SUM(D75:D78)</f>
        <v>0</v>
      </c>
      <c r="E74" s="11">
        <f t="shared" ref="E74" si="529">SUM(E75:E78)</f>
        <v>0</v>
      </c>
      <c r="F74" s="11">
        <f t="shared" ref="F74" si="530">SUM(F75:F78)</f>
        <v>0</v>
      </c>
      <c r="G74" s="11">
        <f t="shared" ref="G74" si="531">SUM(G75:G78)</f>
        <v>0</v>
      </c>
      <c r="H74" s="11">
        <f t="shared" ref="H74" si="532">SUM(H75:H78)</f>
        <v>0</v>
      </c>
      <c r="I74" s="11">
        <f t="shared" ref="I74" si="533">SUM(I75:I78)</f>
        <v>0</v>
      </c>
      <c r="J74" s="11">
        <f t="shared" ref="J74" si="534">SUM(J75:J78)</f>
        <v>0</v>
      </c>
      <c r="K74" s="11">
        <f t="shared" ref="K74" si="535">SUM(K75:K78)</f>
        <v>0</v>
      </c>
      <c r="L74" s="11">
        <f t="shared" ref="L74" si="536">SUM(L75:L78)</f>
        <v>0</v>
      </c>
      <c r="M74" s="11">
        <f t="shared" ref="M74" si="537">SUM(M75:M78)</f>
        <v>0</v>
      </c>
      <c r="N74" s="11">
        <f t="shared" ref="N74" si="538">SUM(N75:N78)</f>
        <v>0</v>
      </c>
      <c r="O74" s="11">
        <f t="shared" ref="O74" si="539">SUM(O75:O78)</f>
        <v>0</v>
      </c>
      <c r="P74" s="11">
        <f t="shared" ref="P74" si="540">SUM(P75:P78)</f>
        <v>0</v>
      </c>
      <c r="Q74" s="11">
        <f t="shared" ref="Q74" si="541">SUM(Q75:Q78)</f>
        <v>0</v>
      </c>
      <c r="R74" s="11">
        <f t="shared" ref="R74" si="542">SUM(R75:R78)</f>
        <v>0</v>
      </c>
      <c r="S74" s="11">
        <f t="shared" ref="S74" si="543">SUM(S75:S78)</f>
        <v>0</v>
      </c>
      <c r="T74" s="11">
        <f t="shared" ref="T74" si="544">SUM(T75:T78)</f>
        <v>0</v>
      </c>
      <c r="U74" s="11">
        <f t="shared" ref="U74" si="545">SUM(U75:U78)</f>
        <v>0</v>
      </c>
      <c r="V74" s="11">
        <f t="shared" ref="V74" si="546">SUM(V75:V78)</f>
        <v>0</v>
      </c>
      <c r="W74" s="11">
        <f t="shared" ref="W74" si="547">SUM(W75:W78)</f>
        <v>0</v>
      </c>
      <c r="X74" s="11">
        <f t="shared" ref="X74" si="548">SUM(X75:X78)</f>
        <v>0</v>
      </c>
      <c r="Y74" s="11">
        <f t="shared" ref="Y74" si="549">SUM(Y75:Y78)</f>
        <v>0</v>
      </c>
      <c r="Z74" s="11">
        <f t="shared" ref="Z74" si="550">SUM(Z75:Z78)</f>
        <v>0</v>
      </c>
      <c r="AA74" s="11">
        <f t="shared" ref="AA74" si="551">SUM(AA75:AA78)</f>
        <v>0</v>
      </c>
      <c r="AB74" s="11">
        <f t="shared" ref="AB74" si="552">SUM(AB75:AB78)</f>
        <v>0</v>
      </c>
      <c r="AC74" s="11">
        <f t="shared" ref="AC74" si="553">SUM(AC75:AC78)</f>
        <v>0</v>
      </c>
      <c r="AD74" s="11">
        <f t="shared" ref="AD74" si="554">SUM(AD75:AD78)</f>
        <v>0</v>
      </c>
      <c r="AE74" s="11">
        <f t="shared" ref="AE74" si="555">SUM(AE75:AE78)</f>
        <v>0</v>
      </c>
      <c r="AF74" s="11">
        <f t="shared" ref="AF74" si="556">SUM(AF75:AF78)</f>
        <v>0</v>
      </c>
      <c r="AG74" s="11">
        <f t="shared" ref="AG74" si="557">SUM(AG75:AG78)</f>
        <v>0</v>
      </c>
      <c r="AH74" s="11">
        <f t="shared" ref="AH74" si="558">SUM(AH75:AH78)</f>
        <v>0</v>
      </c>
      <c r="AI74" s="11">
        <f t="shared" ref="AI74" si="559">SUM(AI75:AI78)</f>
        <v>0</v>
      </c>
      <c r="AJ74" s="11">
        <f t="shared" ref="AJ74" si="560">SUM(AJ75:AJ78)</f>
        <v>0</v>
      </c>
      <c r="AK74" s="11">
        <f t="shared" ref="AK74" si="561">SUM(AK75:AK78)</f>
        <v>0</v>
      </c>
      <c r="AL74" s="11">
        <f t="shared" ref="AL74" si="562">SUM(AL75:AL78)</f>
        <v>0</v>
      </c>
      <c r="AM74" s="11">
        <f t="shared" ref="AM74" si="563">SUM(AM75:AM78)</f>
        <v>0</v>
      </c>
      <c r="AN74" s="11">
        <f t="shared" ref="AN74" si="564">SUM(AN75:AN78)</f>
        <v>0</v>
      </c>
      <c r="AO74" s="11">
        <f t="shared" ref="AO74" si="565">SUM(AO75:AO78)</f>
        <v>0</v>
      </c>
      <c r="AP74" s="11">
        <f t="shared" ref="AP74" si="566">SUM(AP75:AP78)</f>
        <v>0</v>
      </c>
      <c r="AQ74" s="11">
        <f t="shared" ref="AQ74" si="567">SUM(AQ75:AQ78)</f>
        <v>0</v>
      </c>
      <c r="AR74" s="11">
        <f t="shared" ref="AR74" si="568">SUM(AR75:AR78)</f>
        <v>0</v>
      </c>
      <c r="AS74" s="11">
        <f t="shared" ref="AS74" si="569">SUM(AS75:AS78)</f>
        <v>0</v>
      </c>
      <c r="AT74" s="11">
        <f t="shared" ref="AT74" si="570">SUM(AT75:AT78)</f>
        <v>0</v>
      </c>
      <c r="AU74" s="11">
        <f t="shared" ref="AU74" si="571">SUM(AU75:AU78)</f>
        <v>0</v>
      </c>
      <c r="AV74" s="11">
        <f t="shared" ref="AV74" si="572">SUM(AV75:AV78)</f>
        <v>0</v>
      </c>
      <c r="AW74" s="11">
        <f t="shared" ref="AW74" si="573">SUM(AW75:AW78)</f>
        <v>0</v>
      </c>
      <c r="AX74" s="11">
        <f t="shared" ref="AX74" si="574">SUM(AX75:AX78)</f>
        <v>0</v>
      </c>
      <c r="AY74" s="11">
        <f t="shared" ref="AY74" si="575">SUM(AY75:AY78)</f>
        <v>0</v>
      </c>
      <c r="AZ74" s="11">
        <f t="shared" ref="AZ74" si="576">SUM(AZ75:AZ78)</f>
        <v>88000</v>
      </c>
      <c r="BA74" s="11">
        <f t="shared" ref="BA74" si="577">SUM(BA75:BA78)</f>
        <v>88000</v>
      </c>
      <c r="BB74" s="11">
        <f t="shared" ref="BB74" si="578">SUM(BB75:BB78)</f>
        <v>88000</v>
      </c>
      <c r="BC74" s="11">
        <f t="shared" ref="BC74" si="579">SUM(BC75:BC78)</f>
        <v>88000</v>
      </c>
      <c r="BD74" s="11">
        <f>SUM(BD75:BD78)</f>
        <v>88000</v>
      </c>
    </row>
    <row r="75" spans="1:68" x14ac:dyDescent="0.25">
      <c r="B75" s="63" t="s">
        <v>150</v>
      </c>
      <c r="C75" s="64">
        <f>C25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AN7-AZ33</f>
        <v>60720</v>
      </c>
      <c r="BA75" s="11">
        <f t="shared" ref="BA75:BD78" si="580">AO7-BA33</f>
        <v>60720</v>
      </c>
      <c r="BB75" s="11">
        <f t="shared" si="580"/>
        <v>60720</v>
      </c>
      <c r="BC75" s="11">
        <f t="shared" si="580"/>
        <v>60720</v>
      </c>
      <c r="BD75" s="11">
        <f t="shared" si="580"/>
        <v>60720</v>
      </c>
    </row>
    <row r="76" spans="1:68" x14ac:dyDescent="0.25">
      <c r="B76" s="63" t="s">
        <v>151</v>
      </c>
      <c r="C76" s="64">
        <f t="shared" ref="C76:C78" si="581">C26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 t="shared" ref="AZ76:AZ78" si="582">AN8-AZ34</f>
        <v>22000</v>
      </c>
      <c r="BA76" s="11">
        <f t="shared" si="580"/>
        <v>22000</v>
      </c>
      <c r="BB76" s="11">
        <f t="shared" si="580"/>
        <v>22000</v>
      </c>
      <c r="BC76" s="11">
        <f t="shared" si="580"/>
        <v>22000</v>
      </c>
      <c r="BD76" s="11">
        <f t="shared" si="580"/>
        <v>22000</v>
      </c>
    </row>
    <row r="77" spans="1:68" x14ac:dyDescent="0.25">
      <c r="B77" s="63" t="s">
        <v>152</v>
      </c>
      <c r="C77" s="64">
        <f t="shared" si="581"/>
        <v>0.69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>
        <f t="shared" si="582"/>
        <v>4400</v>
      </c>
      <c r="BA77" s="11">
        <f t="shared" si="580"/>
        <v>4400</v>
      </c>
      <c r="BB77" s="11">
        <f t="shared" si="580"/>
        <v>4400</v>
      </c>
      <c r="BC77" s="11">
        <f t="shared" si="580"/>
        <v>4400</v>
      </c>
      <c r="BD77" s="11">
        <f t="shared" si="580"/>
        <v>4400</v>
      </c>
    </row>
    <row r="78" spans="1:68" x14ac:dyDescent="0.25">
      <c r="B78" s="63" t="s">
        <v>153</v>
      </c>
      <c r="C78" s="64">
        <f t="shared" si="581"/>
        <v>0.25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>
        <f t="shared" si="582"/>
        <v>880.00000000000091</v>
      </c>
      <c r="BA78" s="11">
        <f t="shared" si="580"/>
        <v>880.00000000000091</v>
      </c>
      <c r="BB78" s="11">
        <f t="shared" si="580"/>
        <v>880.00000000000091</v>
      </c>
      <c r="BC78" s="11">
        <f t="shared" si="580"/>
        <v>880.00000000000091</v>
      </c>
      <c r="BD78" s="11">
        <f t="shared" si="580"/>
        <v>880.00000000000091</v>
      </c>
    </row>
    <row r="79" spans="1:68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68" x14ac:dyDescent="0.25">
      <c r="A80" s="14" t="s">
        <v>170</v>
      </c>
      <c r="D80" s="11">
        <f t="shared" ref="D80" si="583">SUM(D81:D84)</f>
        <v>4401</v>
      </c>
      <c r="E80" s="11">
        <f t="shared" ref="E80" si="584">SUM(E81:E84)</f>
        <v>26400.999999999996</v>
      </c>
      <c r="F80" s="11">
        <f t="shared" ref="F80" si="585">SUM(F81:F84)</f>
        <v>57201.000000000007</v>
      </c>
      <c r="G80" s="11">
        <f t="shared" ref="G80" si="586">SUM(G81:G84)</f>
        <v>114401</v>
      </c>
      <c r="H80" s="11">
        <f t="shared" ref="H80" si="587">SUM(H81:H84)</f>
        <v>176001</v>
      </c>
      <c r="I80" s="11">
        <f t="shared" ref="I80" si="588">SUM(I81:I84)</f>
        <v>836001</v>
      </c>
      <c r="J80" s="11">
        <f t="shared" ref="J80" si="589">SUM(J81:J84)</f>
        <v>1716001</v>
      </c>
      <c r="K80" s="11">
        <f t="shared" ref="K80" si="590">SUM(K81:K84)</f>
        <v>2596000.9999999995</v>
      </c>
      <c r="L80" s="11">
        <f t="shared" ref="L80" si="591">SUM(L81:L84)</f>
        <v>3476000.9999999995</v>
      </c>
      <c r="M80" s="11">
        <f t="shared" ref="M80" si="592">SUM(M81:M84)</f>
        <v>4356001</v>
      </c>
      <c r="N80" s="11">
        <f t="shared" ref="N80" si="593">SUM(N81:N84)</f>
        <v>5236000.9999999991</v>
      </c>
      <c r="O80" s="11">
        <f t="shared" ref="O80" si="594">SUM(O81:O84)</f>
        <v>6116000.9999999991</v>
      </c>
      <c r="P80" s="11">
        <f t="shared" ref="P80" si="595">SUM(P81:P84)</f>
        <v>6995561</v>
      </c>
      <c r="Q80" s="11">
        <f t="shared" ref="Q80" si="596">SUM(Q81:Q84)</f>
        <v>7873361</v>
      </c>
      <c r="R80" s="11">
        <f t="shared" ref="R80" si="597">SUM(R81:R84)</f>
        <v>8750281</v>
      </c>
      <c r="S80" s="11">
        <f t="shared" ref="S80" si="598">SUM(S81:S84)</f>
        <v>9624561</v>
      </c>
      <c r="T80" s="11">
        <f t="shared" ref="T80" si="599">SUM(T81:T84)</f>
        <v>10498401</v>
      </c>
      <c r="U80" s="11">
        <f t="shared" ref="U80" si="600">SUM(U81:U84)</f>
        <v>11312401</v>
      </c>
      <c r="V80" s="11">
        <f t="shared" ref="V80" si="601">SUM(V81:V84)</f>
        <v>12104401</v>
      </c>
      <c r="W80" s="11">
        <f t="shared" ref="W80" si="602">SUM(W81:W84)</f>
        <v>12896401</v>
      </c>
      <c r="X80" s="11">
        <f t="shared" ref="X80" si="603">SUM(X81:X84)</f>
        <v>13688401</v>
      </c>
      <c r="Y80" s="11">
        <f t="shared" ref="Y80" si="604">SUM(Y81:Y84)</f>
        <v>14480401</v>
      </c>
      <c r="Z80" s="11">
        <f t="shared" ref="Z80" si="605">SUM(Z81:Z84)</f>
        <v>15272401</v>
      </c>
      <c r="AA80" s="11">
        <f t="shared" ref="AA80" si="606">SUM(AA81:AA84)</f>
        <v>16064401</v>
      </c>
      <c r="AB80" s="11">
        <f t="shared" ref="AB80" si="607">SUM(AB81:AB84)</f>
        <v>16856005</v>
      </c>
      <c r="AC80" s="11">
        <f t="shared" ref="AC80" si="608">SUM(AC81:AC84)</f>
        <v>17646025</v>
      </c>
      <c r="AD80" s="11">
        <f t="shared" ref="AD80" si="609">SUM(AD81:AD84)</f>
        <v>18435253</v>
      </c>
      <c r="AE80" s="11">
        <f t="shared" ref="AE80" si="610">SUM(AE81:AE84)</f>
        <v>19222105.000000004</v>
      </c>
      <c r="AF80" s="11">
        <f t="shared" ref="AF80" si="611">SUM(AF81:AF84)</f>
        <v>20008561.000000004</v>
      </c>
      <c r="AG80" s="11">
        <f t="shared" ref="AG80" si="612">SUM(AG81:AG84)</f>
        <v>20741161.000000004</v>
      </c>
      <c r="AH80" s="11">
        <f t="shared" ref="AH80" si="613">SUM(AH81:AH84)</f>
        <v>21453961.000000004</v>
      </c>
      <c r="AI80" s="11">
        <f t="shared" ref="AI80" si="614">SUM(AI81:AI84)</f>
        <v>22166761.000000004</v>
      </c>
      <c r="AJ80" s="11">
        <f t="shared" ref="AJ80" si="615">SUM(AJ81:AJ84)</f>
        <v>22879561.000000004</v>
      </c>
      <c r="AK80" s="11">
        <f t="shared" ref="AK80" si="616">SUM(AK81:AK84)</f>
        <v>23592361.000000004</v>
      </c>
      <c r="AL80" s="11">
        <f t="shared" ref="AL80" si="617">SUM(AL81:AL84)</f>
        <v>24305161.000000004</v>
      </c>
      <c r="AM80" s="11">
        <f t="shared" ref="AM80" si="618">SUM(AM81:AM84)</f>
        <v>25017961.000000004</v>
      </c>
      <c r="AN80" s="11">
        <f t="shared" ref="AN80" si="619">SUM(AN81:AN84)</f>
        <v>25730404.600000001</v>
      </c>
      <c r="AO80" s="11">
        <f t="shared" ref="AO80" si="620">SUM(AO81:AO84)</f>
        <v>26441422.600000001</v>
      </c>
      <c r="AP80" s="11">
        <f t="shared" ref="AP80" si="621">SUM(AP81:AP84)</f>
        <v>27151727.800000004</v>
      </c>
      <c r="AQ80" s="11">
        <f t="shared" ref="AQ80" si="622">SUM(AQ81:AQ84)</f>
        <v>27859894.600000001</v>
      </c>
      <c r="AR80" s="11">
        <f t="shared" ref="AR80" si="623">SUM(AR81:AR84)</f>
        <v>28567705.000000004</v>
      </c>
      <c r="AS80" s="11">
        <f t="shared" ref="AS80" si="624">SUM(AS81:AS84)</f>
        <v>29227045.000000004</v>
      </c>
      <c r="AT80" s="11">
        <f t="shared" ref="AT80" si="625">SUM(AT81:AT84)</f>
        <v>29868565.000000004</v>
      </c>
      <c r="AU80" s="11">
        <f t="shared" ref="AU80" si="626">SUM(AU81:AU84)</f>
        <v>30510085.000000007</v>
      </c>
      <c r="AV80" s="11">
        <f t="shared" ref="AV80" si="627">SUM(AV81:AV84)</f>
        <v>31151605.000000007</v>
      </c>
      <c r="AW80" s="11">
        <f t="shared" ref="AW80" si="628">SUM(AW81:AW84)</f>
        <v>31793125.000000007</v>
      </c>
      <c r="AX80" s="11">
        <f t="shared" ref="AX80" si="629">SUM(AX81:AX84)</f>
        <v>32434645.000000007</v>
      </c>
      <c r="AY80" s="11">
        <f t="shared" ref="AY80" si="630">SUM(AY81:AY84)</f>
        <v>33076165.000000007</v>
      </c>
      <c r="AZ80" s="11">
        <f t="shared" ref="AZ80" si="631">SUM(AZ81:AZ84)</f>
        <v>33717364.24000001</v>
      </c>
      <c r="BA80" s="11">
        <f t="shared" ref="BA80" si="632">SUM(BA81:BA84)</f>
        <v>34357280.440000005</v>
      </c>
      <c r="BB80" s="11">
        <f t="shared" ref="BB80" si="633">SUM(BB81:BB84)</f>
        <v>34996555.120000012</v>
      </c>
      <c r="BC80" s="11">
        <f t="shared" ref="BC80" si="634">SUM(BC81:BC84)</f>
        <v>35633905.240000017</v>
      </c>
      <c r="BD80" s="11">
        <f>SUM(BD81:BD84)</f>
        <v>36270934.600000009</v>
      </c>
    </row>
    <row r="81" spans="1:56" x14ac:dyDescent="0.25">
      <c r="A81"/>
      <c r="B81" s="63" t="s">
        <v>150</v>
      </c>
      <c r="C81" s="64">
        <f>C7</f>
        <v>0.69</v>
      </c>
      <c r="D81" s="11">
        <f>C81+D7-D57-D63-D69-D75</f>
        <v>3036.6899999999996</v>
      </c>
      <c r="E81" s="11">
        <f>D81+E7-E57-E63-E69-E75</f>
        <v>18216.689999999999</v>
      </c>
      <c r="F81" s="11">
        <f t="shared" ref="F81:R81" si="635">E81+F7-F57-F63-F69-F75</f>
        <v>39468.69</v>
      </c>
      <c r="G81" s="11">
        <f t="shared" si="635"/>
        <v>78936.69</v>
      </c>
      <c r="H81" s="11">
        <f t="shared" si="635"/>
        <v>121440.69</v>
      </c>
      <c r="I81" s="11">
        <f t="shared" si="635"/>
        <v>576840.68999999994</v>
      </c>
      <c r="J81" s="11">
        <f t="shared" si="635"/>
        <v>1184040.69</v>
      </c>
      <c r="K81" s="11">
        <f t="shared" si="635"/>
        <v>1791240.69</v>
      </c>
      <c r="L81" s="11">
        <f t="shared" si="635"/>
        <v>2398440.69</v>
      </c>
      <c r="M81" s="11">
        <f t="shared" si="635"/>
        <v>3005640.69</v>
      </c>
      <c r="N81" s="11">
        <f t="shared" si="635"/>
        <v>3612840.69</v>
      </c>
      <c r="O81" s="11">
        <f t="shared" si="635"/>
        <v>4220040.6899999995</v>
      </c>
      <c r="P81" s="11">
        <f t="shared" si="635"/>
        <v>4826937.09</v>
      </c>
      <c r="Q81" s="11">
        <f t="shared" si="635"/>
        <v>5432619.0899999999</v>
      </c>
      <c r="R81" s="11">
        <f t="shared" si="635"/>
        <v>6037693.8899999997</v>
      </c>
      <c r="S81" s="11">
        <f>R81+S7-S57-S63-S69-S75</f>
        <v>6640947.0899999999</v>
      </c>
      <c r="T81" s="11">
        <f t="shared" ref="T81:AA81" si="636">S81+T7-T57-T63-T69-T75</f>
        <v>7243896.6899999995</v>
      </c>
      <c r="U81" s="11">
        <f t="shared" si="636"/>
        <v>7805556.6899999995</v>
      </c>
      <c r="V81" s="11">
        <f t="shared" si="636"/>
        <v>8352036.6899999995</v>
      </c>
      <c r="W81" s="11">
        <f t="shared" si="636"/>
        <v>8898516.6899999995</v>
      </c>
      <c r="X81" s="11">
        <f t="shared" si="636"/>
        <v>9444996.6899999995</v>
      </c>
      <c r="Y81" s="11">
        <f t="shared" si="636"/>
        <v>9991476.6899999995</v>
      </c>
      <c r="Z81" s="11">
        <f t="shared" si="636"/>
        <v>10537956.689999999</v>
      </c>
      <c r="AA81" s="11">
        <f t="shared" si="636"/>
        <v>11084436.689999999</v>
      </c>
      <c r="AB81" s="11">
        <f t="shared" ref="AB81:BB81" si="637">AA81+AB7-AB57-AB63-AB69-AB75</f>
        <v>11630643.449999999</v>
      </c>
      <c r="AC81" s="11">
        <f t="shared" si="637"/>
        <v>12175757.25</v>
      </c>
      <c r="AD81" s="11">
        <f t="shared" si="637"/>
        <v>12720324.57</v>
      </c>
      <c r="AE81" s="11">
        <f t="shared" si="637"/>
        <v>13263252.450000001</v>
      </c>
      <c r="AF81" s="11">
        <f t="shared" si="637"/>
        <v>13805907.090000002</v>
      </c>
      <c r="AG81" s="11">
        <f t="shared" si="637"/>
        <v>14311401.090000002</v>
      </c>
      <c r="AH81" s="11">
        <f t="shared" si="637"/>
        <v>14803233.090000002</v>
      </c>
      <c r="AI81" s="11">
        <f t="shared" si="637"/>
        <v>15295065.090000002</v>
      </c>
      <c r="AJ81" s="11">
        <f t="shared" si="637"/>
        <v>15786897.090000002</v>
      </c>
      <c r="AK81" s="11">
        <f t="shared" si="637"/>
        <v>16278729.090000002</v>
      </c>
      <c r="AL81" s="11">
        <f t="shared" si="637"/>
        <v>16770561.090000004</v>
      </c>
      <c r="AM81" s="11">
        <f t="shared" si="637"/>
        <v>17262393.090000004</v>
      </c>
      <c r="AN81" s="11">
        <f t="shared" si="637"/>
        <v>17753979.174000002</v>
      </c>
      <c r="AO81" s="11">
        <f t="shared" si="637"/>
        <v>18244581.594000004</v>
      </c>
      <c r="AP81" s="11">
        <f t="shared" si="637"/>
        <v>18734692.182000004</v>
      </c>
      <c r="AQ81" s="11">
        <f t="shared" si="637"/>
        <v>19223327.274000004</v>
      </c>
      <c r="AR81" s="11">
        <f t="shared" si="637"/>
        <v>19711716.450000003</v>
      </c>
      <c r="AS81" s="11">
        <f t="shared" si="637"/>
        <v>20166661.050000004</v>
      </c>
      <c r="AT81" s="11">
        <f t="shared" si="637"/>
        <v>20609309.850000005</v>
      </c>
      <c r="AU81" s="11">
        <f t="shared" si="637"/>
        <v>21051958.650000006</v>
      </c>
      <c r="AV81" s="11">
        <f t="shared" si="637"/>
        <v>21494607.450000007</v>
      </c>
      <c r="AW81" s="11">
        <f t="shared" si="637"/>
        <v>21937256.250000007</v>
      </c>
      <c r="AX81" s="11">
        <f t="shared" si="637"/>
        <v>22379905.050000008</v>
      </c>
      <c r="AY81" s="11">
        <f t="shared" si="637"/>
        <v>22822553.850000009</v>
      </c>
      <c r="AZ81" s="11">
        <f t="shared" si="637"/>
        <v>23264981.325600009</v>
      </c>
      <c r="BA81" s="11">
        <f t="shared" si="637"/>
        <v>23706523.503600009</v>
      </c>
      <c r="BB81" s="11">
        <f t="shared" si="637"/>
        <v>24147623.032800011</v>
      </c>
      <c r="BC81" s="11">
        <f>BB81+BC7-BC57-BC63-BC69-BC75</f>
        <v>24587394.615600012</v>
      </c>
      <c r="BD81" s="11">
        <f>BC81+BD7-BD57-BD63-BD69-BD75</f>
        <v>25026944.874000013</v>
      </c>
    </row>
    <row r="82" spans="1:56" x14ac:dyDescent="0.25">
      <c r="A82"/>
      <c r="B82" s="63" t="s">
        <v>151</v>
      </c>
      <c r="C82" s="64">
        <f>C8</f>
        <v>0.25</v>
      </c>
      <c r="D82" s="11">
        <f t="shared" ref="D82:E82" si="638">C82+D8-D58-D64-D70-D76</f>
        <v>1100.25</v>
      </c>
      <c r="E82" s="11">
        <f t="shared" si="638"/>
        <v>6600.25</v>
      </c>
      <c r="F82" s="11">
        <f t="shared" ref="F82:S82" si="639">E82+F8-F58-F64-F70-F76</f>
        <v>14300.25</v>
      </c>
      <c r="G82" s="11">
        <f t="shared" si="639"/>
        <v>28600.25</v>
      </c>
      <c r="H82" s="11">
        <f t="shared" si="639"/>
        <v>44000.25</v>
      </c>
      <c r="I82" s="11">
        <f t="shared" si="639"/>
        <v>209000.25</v>
      </c>
      <c r="J82" s="11">
        <f t="shared" si="639"/>
        <v>429000.25</v>
      </c>
      <c r="K82" s="11">
        <f t="shared" si="639"/>
        <v>649000.25</v>
      </c>
      <c r="L82" s="11">
        <f t="shared" si="639"/>
        <v>869000.25</v>
      </c>
      <c r="M82" s="11">
        <f t="shared" si="639"/>
        <v>1089000.25</v>
      </c>
      <c r="N82" s="11">
        <f t="shared" si="639"/>
        <v>1309000.25</v>
      </c>
      <c r="O82" s="11">
        <f t="shared" si="639"/>
        <v>1529000.25</v>
      </c>
      <c r="P82" s="11">
        <f t="shared" si="639"/>
        <v>1748890.25</v>
      </c>
      <c r="Q82" s="11">
        <f t="shared" si="639"/>
        <v>1968340.25</v>
      </c>
      <c r="R82" s="11">
        <f t="shared" si="639"/>
        <v>2187570.25</v>
      </c>
      <c r="S82" s="11">
        <f t="shared" si="639"/>
        <v>2406140.25</v>
      </c>
      <c r="T82" s="11">
        <f t="shared" ref="T82:AA82" si="640">S82+T8-T58-T64-T70-T76</f>
        <v>2624600.25</v>
      </c>
      <c r="U82" s="11">
        <f t="shared" si="640"/>
        <v>2828100.25</v>
      </c>
      <c r="V82" s="11">
        <f t="shared" si="640"/>
        <v>3026100.25</v>
      </c>
      <c r="W82" s="11">
        <f t="shared" si="640"/>
        <v>3224100.25</v>
      </c>
      <c r="X82" s="11">
        <f t="shared" si="640"/>
        <v>3422100.25</v>
      </c>
      <c r="Y82" s="11">
        <f t="shared" si="640"/>
        <v>3620100.25</v>
      </c>
      <c r="Z82" s="11">
        <f t="shared" si="640"/>
        <v>3818100.25</v>
      </c>
      <c r="AA82" s="11">
        <f t="shared" si="640"/>
        <v>4016100.25</v>
      </c>
      <c r="AB82" s="11">
        <f t="shared" ref="AB82:BB82" si="641">AA82+AB8-AB58-AB64-AB70-AB76</f>
        <v>4214001.25</v>
      </c>
      <c r="AC82" s="11">
        <f t="shared" si="641"/>
        <v>4411506.25</v>
      </c>
      <c r="AD82" s="11">
        <f t="shared" si="641"/>
        <v>4608813.25</v>
      </c>
      <c r="AE82" s="11">
        <f t="shared" si="641"/>
        <v>4805526.25</v>
      </c>
      <c r="AF82" s="11">
        <f t="shared" si="641"/>
        <v>5002140.25</v>
      </c>
      <c r="AG82" s="11">
        <f t="shared" si="641"/>
        <v>5185290.25</v>
      </c>
      <c r="AH82" s="11">
        <f t="shared" si="641"/>
        <v>5363490.25</v>
      </c>
      <c r="AI82" s="11">
        <f t="shared" si="641"/>
        <v>5541690.25</v>
      </c>
      <c r="AJ82" s="11">
        <f t="shared" si="641"/>
        <v>5719890.25</v>
      </c>
      <c r="AK82" s="11">
        <f t="shared" si="641"/>
        <v>5898090.25</v>
      </c>
      <c r="AL82" s="11">
        <f t="shared" si="641"/>
        <v>6076290.25</v>
      </c>
      <c r="AM82" s="11">
        <f t="shared" si="641"/>
        <v>6254490.25</v>
      </c>
      <c r="AN82" s="11">
        <f t="shared" si="641"/>
        <v>6432601.1500000004</v>
      </c>
      <c r="AO82" s="11">
        <f t="shared" si="641"/>
        <v>6610355.6500000004</v>
      </c>
      <c r="AP82" s="11">
        <f t="shared" si="641"/>
        <v>6787931.9500000002</v>
      </c>
      <c r="AQ82" s="11">
        <f t="shared" si="641"/>
        <v>6964973.6500000004</v>
      </c>
      <c r="AR82" s="11">
        <f t="shared" si="641"/>
        <v>7141926.25</v>
      </c>
      <c r="AS82" s="11">
        <f t="shared" si="641"/>
        <v>7306761.25</v>
      </c>
      <c r="AT82" s="11">
        <f t="shared" si="641"/>
        <v>7467141.25</v>
      </c>
      <c r="AU82" s="11">
        <f t="shared" si="641"/>
        <v>7627521.25</v>
      </c>
      <c r="AV82" s="11">
        <f t="shared" si="641"/>
        <v>7787901.25</v>
      </c>
      <c r="AW82" s="11">
        <f t="shared" si="641"/>
        <v>7948281.25</v>
      </c>
      <c r="AX82" s="11">
        <f t="shared" si="641"/>
        <v>8108661.25</v>
      </c>
      <c r="AY82" s="11">
        <f t="shared" si="641"/>
        <v>8269041.25</v>
      </c>
      <c r="AZ82" s="11">
        <f t="shared" si="641"/>
        <v>8429341.0600000005</v>
      </c>
      <c r="BA82" s="11">
        <f t="shared" si="641"/>
        <v>8589320.1100000013</v>
      </c>
      <c r="BB82" s="11">
        <f t="shared" si="641"/>
        <v>8749138.7800000012</v>
      </c>
      <c r="BC82" s="11">
        <f t="shared" ref="BC82:BD84" si="642">BB82+BC8-BC58-BC64-BC70-BC76</f>
        <v>8908476.3100000005</v>
      </c>
      <c r="BD82" s="11">
        <f t="shared" si="642"/>
        <v>9067733.6500000004</v>
      </c>
    </row>
    <row r="83" spans="1:56" x14ac:dyDescent="0.25">
      <c r="A83"/>
      <c r="B83" s="63" t="s">
        <v>152</v>
      </c>
      <c r="C83" s="64">
        <f>C9</f>
        <v>0.05</v>
      </c>
      <c r="D83" s="11">
        <f t="shared" ref="D83:E83" si="643">C83+D9-D59-D65-D71-D77</f>
        <v>220.05</v>
      </c>
      <c r="E83" s="11">
        <f t="shared" si="643"/>
        <v>1320.05</v>
      </c>
      <c r="F83" s="11">
        <f t="shared" ref="F83:S83" si="644">E83+F9-F59-F65-F71-F77</f>
        <v>2860.05</v>
      </c>
      <c r="G83" s="11">
        <f t="shared" si="644"/>
        <v>5720.0500000000011</v>
      </c>
      <c r="H83" s="11">
        <f t="shared" si="644"/>
        <v>8800.0500000000011</v>
      </c>
      <c r="I83" s="11">
        <f t="shared" si="644"/>
        <v>41800.050000000003</v>
      </c>
      <c r="J83" s="11">
        <f t="shared" si="644"/>
        <v>85800.050000000017</v>
      </c>
      <c r="K83" s="11">
        <f t="shared" si="644"/>
        <v>129800.05000000002</v>
      </c>
      <c r="L83" s="11">
        <f t="shared" si="644"/>
        <v>173800.05000000002</v>
      </c>
      <c r="M83" s="11">
        <f t="shared" si="644"/>
        <v>217800.05000000002</v>
      </c>
      <c r="N83" s="11">
        <f t="shared" si="644"/>
        <v>261800.05000000002</v>
      </c>
      <c r="O83" s="11">
        <f t="shared" si="644"/>
        <v>305800.05000000005</v>
      </c>
      <c r="P83" s="11">
        <f t="shared" si="644"/>
        <v>349778.05000000005</v>
      </c>
      <c r="Q83" s="11">
        <f t="shared" si="644"/>
        <v>393668.05000000005</v>
      </c>
      <c r="R83" s="11">
        <f t="shared" si="644"/>
        <v>437514.05000000005</v>
      </c>
      <c r="S83" s="11">
        <f t="shared" si="644"/>
        <v>481228.05000000005</v>
      </c>
      <c r="T83" s="11">
        <f t="shared" ref="T83:AA83" si="645">S83+T9-T59-T65-T71-T77</f>
        <v>524920.05000000005</v>
      </c>
      <c r="U83" s="11">
        <f t="shared" si="645"/>
        <v>565620.05000000005</v>
      </c>
      <c r="V83" s="11">
        <f t="shared" si="645"/>
        <v>605220.05000000005</v>
      </c>
      <c r="W83" s="11">
        <f t="shared" si="645"/>
        <v>644820.05000000005</v>
      </c>
      <c r="X83" s="11">
        <f t="shared" si="645"/>
        <v>684420.05</v>
      </c>
      <c r="Y83" s="11">
        <f t="shared" si="645"/>
        <v>724020.05</v>
      </c>
      <c r="Z83" s="11">
        <f t="shared" si="645"/>
        <v>763620.05</v>
      </c>
      <c r="AA83" s="11">
        <f t="shared" si="645"/>
        <v>803220.05</v>
      </c>
      <c r="AB83" s="11">
        <f t="shared" ref="AB83:BB83" si="646">AA83+AB9-AB59-AB65-AB71-AB77</f>
        <v>842800.25</v>
      </c>
      <c r="AC83" s="11">
        <f t="shared" si="646"/>
        <v>882301.25</v>
      </c>
      <c r="AD83" s="11">
        <f t="shared" si="646"/>
        <v>921762.65</v>
      </c>
      <c r="AE83" s="11">
        <f t="shared" si="646"/>
        <v>961105.25</v>
      </c>
      <c r="AF83" s="11">
        <f t="shared" si="646"/>
        <v>1000428.05</v>
      </c>
      <c r="AG83" s="11">
        <f t="shared" si="646"/>
        <v>1037058.05</v>
      </c>
      <c r="AH83" s="11">
        <f t="shared" si="646"/>
        <v>1072698.05</v>
      </c>
      <c r="AI83" s="11">
        <f t="shared" si="646"/>
        <v>1108338.05</v>
      </c>
      <c r="AJ83" s="11">
        <f t="shared" si="646"/>
        <v>1143978.05</v>
      </c>
      <c r="AK83" s="11">
        <f t="shared" si="646"/>
        <v>1179618.05</v>
      </c>
      <c r="AL83" s="11">
        <f t="shared" si="646"/>
        <v>1215258.05</v>
      </c>
      <c r="AM83" s="11">
        <f t="shared" si="646"/>
        <v>1250898.05</v>
      </c>
      <c r="AN83" s="11">
        <f t="shared" si="646"/>
        <v>1286520.23</v>
      </c>
      <c r="AO83" s="11">
        <f t="shared" si="646"/>
        <v>1322071.1299999999</v>
      </c>
      <c r="AP83" s="11">
        <f t="shared" si="646"/>
        <v>1357586.39</v>
      </c>
      <c r="AQ83" s="11">
        <f t="shared" si="646"/>
        <v>1392994.73</v>
      </c>
      <c r="AR83" s="11">
        <f t="shared" si="646"/>
        <v>1428385.25</v>
      </c>
      <c r="AS83" s="11">
        <f t="shared" si="646"/>
        <v>1461352.25</v>
      </c>
      <c r="AT83" s="11">
        <f t="shared" si="646"/>
        <v>1493428.25</v>
      </c>
      <c r="AU83" s="11">
        <f t="shared" si="646"/>
        <v>1525504.25</v>
      </c>
      <c r="AV83" s="11">
        <f t="shared" si="646"/>
        <v>1557580.25</v>
      </c>
      <c r="AW83" s="11">
        <f t="shared" si="646"/>
        <v>1589656.25</v>
      </c>
      <c r="AX83" s="11">
        <f t="shared" si="646"/>
        <v>1621732.25</v>
      </c>
      <c r="AY83" s="11">
        <f t="shared" si="646"/>
        <v>1653808.25</v>
      </c>
      <c r="AZ83" s="11">
        <f t="shared" si="646"/>
        <v>1685868.2120000001</v>
      </c>
      <c r="BA83" s="11">
        <f t="shared" si="646"/>
        <v>1717864.0220000001</v>
      </c>
      <c r="BB83" s="11">
        <f t="shared" si="646"/>
        <v>1749827.7560000001</v>
      </c>
      <c r="BC83" s="11">
        <f t="shared" si="642"/>
        <v>1781695.2620000001</v>
      </c>
      <c r="BD83" s="11">
        <f t="shared" si="642"/>
        <v>1813546.7300000002</v>
      </c>
    </row>
    <row r="84" spans="1:56" x14ac:dyDescent="0.25">
      <c r="A84"/>
      <c r="B84" s="63" t="s">
        <v>153</v>
      </c>
      <c r="C84" s="64">
        <f>C10</f>
        <v>0.01</v>
      </c>
      <c r="D84" s="11">
        <f t="shared" ref="D84:E84" si="647">C84+D10-D60-D66-D72-D78</f>
        <v>44.01</v>
      </c>
      <c r="E84" s="11">
        <f t="shared" si="647"/>
        <v>264.01</v>
      </c>
      <c r="F84" s="11">
        <f t="shared" ref="F84:S84" si="648">E84+F10-F60-F66-F72-F78</f>
        <v>572.01</v>
      </c>
      <c r="G84" s="11">
        <f t="shared" si="648"/>
        <v>1144.0100000000002</v>
      </c>
      <c r="H84" s="11">
        <f t="shared" si="648"/>
        <v>1760.0100000000002</v>
      </c>
      <c r="I84" s="11">
        <f t="shared" si="648"/>
        <v>8360.01</v>
      </c>
      <c r="J84" s="11">
        <f t="shared" si="648"/>
        <v>17160.010000000002</v>
      </c>
      <c r="K84" s="11">
        <f t="shared" si="648"/>
        <v>25960.010000000002</v>
      </c>
      <c r="L84" s="11">
        <f t="shared" si="648"/>
        <v>34760.01</v>
      </c>
      <c r="M84" s="11">
        <f t="shared" si="648"/>
        <v>43560.01</v>
      </c>
      <c r="N84" s="11">
        <f t="shared" si="648"/>
        <v>52360.01</v>
      </c>
      <c r="O84" s="11">
        <f t="shared" si="648"/>
        <v>61160.01</v>
      </c>
      <c r="P84" s="11">
        <f t="shared" si="648"/>
        <v>69955.610000000015</v>
      </c>
      <c r="Q84" s="11">
        <f t="shared" si="648"/>
        <v>78733.610000000015</v>
      </c>
      <c r="R84" s="11">
        <f t="shared" si="648"/>
        <v>87502.810000000012</v>
      </c>
      <c r="S84" s="11">
        <f t="shared" si="648"/>
        <v>96245.610000000015</v>
      </c>
      <c r="T84" s="11">
        <f t="shared" ref="T84:AA84" si="649">S84+T10-T60-T66-T72-T78</f>
        <v>104984.01000000001</v>
      </c>
      <c r="U84" s="11">
        <f t="shared" si="649"/>
        <v>113124.01000000001</v>
      </c>
      <c r="V84" s="11">
        <f t="shared" si="649"/>
        <v>121044.01000000001</v>
      </c>
      <c r="W84" s="11">
        <f t="shared" si="649"/>
        <v>128964.01000000001</v>
      </c>
      <c r="X84" s="11">
        <f t="shared" si="649"/>
        <v>136884.01</v>
      </c>
      <c r="Y84" s="11">
        <f t="shared" si="649"/>
        <v>144804.01</v>
      </c>
      <c r="Z84" s="11">
        <f t="shared" si="649"/>
        <v>152724.01</v>
      </c>
      <c r="AA84" s="11">
        <f t="shared" si="649"/>
        <v>160644.01</v>
      </c>
      <c r="AB84" s="11">
        <f t="shared" ref="AB84:BB84" si="650">AA84+AB10-AB60-AB66-AB72-AB78</f>
        <v>168560.05000000002</v>
      </c>
      <c r="AC84" s="11">
        <f t="shared" si="650"/>
        <v>176460.25000000003</v>
      </c>
      <c r="AD84" s="11">
        <f t="shared" si="650"/>
        <v>184352.53000000003</v>
      </c>
      <c r="AE84" s="11">
        <f t="shared" si="650"/>
        <v>192221.05000000002</v>
      </c>
      <c r="AF84" s="11">
        <f t="shared" si="650"/>
        <v>200085.61000000002</v>
      </c>
      <c r="AG84" s="11">
        <f t="shared" si="650"/>
        <v>207411.61000000002</v>
      </c>
      <c r="AH84" s="11">
        <f t="shared" si="650"/>
        <v>214539.61000000002</v>
      </c>
      <c r="AI84" s="11">
        <f t="shared" si="650"/>
        <v>221667.61000000002</v>
      </c>
      <c r="AJ84" s="11">
        <f t="shared" si="650"/>
        <v>228795.61000000002</v>
      </c>
      <c r="AK84" s="11">
        <f t="shared" si="650"/>
        <v>235923.61000000002</v>
      </c>
      <c r="AL84" s="11">
        <f t="shared" si="650"/>
        <v>243051.61000000002</v>
      </c>
      <c r="AM84" s="11">
        <f t="shared" si="650"/>
        <v>250179.61000000002</v>
      </c>
      <c r="AN84" s="11">
        <f t="shared" si="650"/>
        <v>257304.046</v>
      </c>
      <c r="AO84" s="11">
        <f t="shared" si="650"/>
        <v>264414.22600000002</v>
      </c>
      <c r="AP84" s="11">
        <f t="shared" si="650"/>
        <v>271517.27800000005</v>
      </c>
      <c r="AQ84" s="11">
        <f t="shared" si="650"/>
        <v>278598.94600000005</v>
      </c>
      <c r="AR84" s="11">
        <f t="shared" si="650"/>
        <v>285677.05000000005</v>
      </c>
      <c r="AS84" s="11">
        <f t="shared" si="650"/>
        <v>292270.45000000007</v>
      </c>
      <c r="AT84" s="11">
        <f t="shared" si="650"/>
        <v>298685.65000000008</v>
      </c>
      <c r="AU84" s="11">
        <f t="shared" si="650"/>
        <v>305100.85000000009</v>
      </c>
      <c r="AV84" s="11">
        <f t="shared" si="650"/>
        <v>311516.0500000001</v>
      </c>
      <c r="AW84" s="11">
        <f t="shared" si="650"/>
        <v>317931.25000000012</v>
      </c>
      <c r="AX84" s="11">
        <f t="shared" si="650"/>
        <v>324346.45000000013</v>
      </c>
      <c r="AY84" s="11">
        <f t="shared" si="650"/>
        <v>330761.65000000014</v>
      </c>
      <c r="AZ84" s="11">
        <f t="shared" si="650"/>
        <v>337173.64240000013</v>
      </c>
      <c r="BA84" s="11">
        <f t="shared" si="650"/>
        <v>343572.80440000014</v>
      </c>
      <c r="BB84" s="11">
        <f t="shared" si="650"/>
        <v>349965.55120000016</v>
      </c>
      <c r="BC84" s="11">
        <f t="shared" si="642"/>
        <v>356339.05240000016</v>
      </c>
      <c r="BD84" s="11">
        <f t="shared" si="642"/>
        <v>362709.34600000019</v>
      </c>
    </row>
    <row r="86" spans="1:56" x14ac:dyDescent="0.25">
      <c r="A86" s="14" t="s">
        <v>218</v>
      </c>
      <c r="D86" s="7" t="s">
        <v>19</v>
      </c>
      <c r="E86" s="7"/>
      <c r="F86" s="7" t="s">
        <v>18</v>
      </c>
      <c r="G86" s="7"/>
      <c r="H86" s="7" t="s">
        <v>17</v>
      </c>
      <c r="I86" s="7"/>
      <c r="J86" s="7" t="s">
        <v>23</v>
      </c>
      <c r="K86" s="7"/>
      <c r="L86" s="7" t="s">
        <v>51</v>
      </c>
    </row>
    <row r="87" spans="1:56" x14ac:dyDescent="0.25">
      <c r="B87" t="s">
        <v>202</v>
      </c>
      <c r="D87" s="73">
        <f>SUM(D50:H50)</f>
        <v>308000.00000000012</v>
      </c>
      <c r="F87" s="73">
        <f>SUM(I50:T50)</f>
        <v>18372200.000000004</v>
      </c>
      <c r="H87" s="73">
        <f>SUM(U50:AF50)</f>
        <v>35014980.000000007</v>
      </c>
      <c r="J87" s="73">
        <f>SUM(AG50:AR50)</f>
        <v>49993482.000000015</v>
      </c>
      <c r="L87" s="73">
        <f>SUM(AS50:BD50)</f>
        <v>63474133.800000004</v>
      </c>
    </row>
    <row r="88" spans="1:56" x14ac:dyDescent="0.25">
      <c r="B88" t="s">
        <v>203</v>
      </c>
      <c r="D88" s="73">
        <f>H80</f>
        <v>176001</v>
      </c>
      <c r="F88" s="73">
        <f>T80</f>
        <v>10498401</v>
      </c>
      <c r="H88" s="73">
        <f>AF80</f>
        <v>20008561.000000004</v>
      </c>
      <c r="J88" s="73">
        <f>AR80</f>
        <v>28567705.000000004</v>
      </c>
      <c r="L88" s="73">
        <f>BD80</f>
        <v>36270934.600000009</v>
      </c>
    </row>
    <row r="89" spans="1:56" x14ac:dyDescent="0.25">
      <c r="B89" t="s">
        <v>237</v>
      </c>
      <c r="D89" s="73">
        <f>SUM(D6:H6)</f>
        <v>176000</v>
      </c>
      <c r="F89" s="73">
        <f>SUM(I6:T6)</f>
        <v>10340000</v>
      </c>
      <c r="H89" s="73">
        <f>SUM(U6:AF6)</f>
        <v>10560000.000000002</v>
      </c>
      <c r="J89" s="73">
        <f>SUM(AG6:AR6)</f>
        <v>10560000.000000002</v>
      </c>
      <c r="L89" s="73">
        <f>SUM(AS6:BD6)</f>
        <v>10560000.000000002</v>
      </c>
    </row>
    <row r="92" spans="1:56" x14ac:dyDescent="0.25">
      <c r="D92" s="11">
        <v>1000</v>
      </c>
      <c r="E92" s="11">
        <v>5000</v>
      </c>
      <c r="F92" s="11">
        <v>7000</v>
      </c>
      <c r="G92" s="11">
        <v>13000</v>
      </c>
      <c r="H92" s="11">
        <v>14000</v>
      </c>
      <c r="I92" s="11">
        <v>150000</v>
      </c>
      <c r="J92" s="11">
        <v>200000</v>
      </c>
      <c r="K92" s="11">
        <v>200000</v>
      </c>
      <c r="L92" s="11">
        <v>200000</v>
      </c>
      <c r="M92" s="11">
        <v>200000</v>
      </c>
      <c r="N92" s="11">
        <v>200000</v>
      </c>
      <c r="O92" s="11">
        <v>200000</v>
      </c>
      <c r="P92" s="11">
        <v>200000</v>
      </c>
      <c r="Q92" s="11">
        <v>200000</v>
      </c>
      <c r="R92" s="11">
        <v>200000</v>
      </c>
      <c r="S92" s="11">
        <v>200000</v>
      </c>
      <c r="T92" s="11">
        <v>200000</v>
      </c>
      <c r="U92" s="11">
        <v>200000</v>
      </c>
      <c r="V92" s="11">
        <v>200000</v>
      </c>
      <c r="W92" s="11">
        <v>200000</v>
      </c>
      <c r="X92" s="11">
        <v>200000</v>
      </c>
      <c r="Y92" s="11">
        <v>200000</v>
      </c>
      <c r="Z92" s="11">
        <v>200000</v>
      </c>
      <c r="AA92" s="11">
        <v>200000</v>
      </c>
      <c r="AB92" s="11">
        <v>200000</v>
      </c>
      <c r="AC92" s="11">
        <v>200000</v>
      </c>
      <c r="AD92" s="11">
        <v>200000</v>
      </c>
      <c r="AE92" s="11">
        <v>200000</v>
      </c>
      <c r="AF92" s="11">
        <v>200000</v>
      </c>
      <c r="AG92" s="11">
        <v>200000</v>
      </c>
      <c r="AH92" s="11">
        <v>200000</v>
      </c>
      <c r="AI92" s="11">
        <v>200000</v>
      </c>
      <c r="AJ92" s="11">
        <v>200000</v>
      </c>
      <c r="AK92" s="11">
        <v>200000</v>
      </c>
      <c r="AL92" s="11">
        <v>200000</v>
      </c>
      <c r="AM92" s="11">
        <v>200000</v>
      </c>
      <c r="AN92" s="11">
        <v>200000</v>
      </c>
      <c r="AO92" s="11">
        <v>200000</v>
      </c>
      <c r="AP92" s="11">
        <v>200000</v>
      </c>
      <c r="AQ92" s="11">
        <v>200000</v>
      </c>
      <c r="AR92" s="11">
        <v>200000</v>
      </c>
      <c r="AS92" s="11">
        <v>200000</v>
      </c>
      <c r="AT92" s="11">
        <v>200000</v>
      </c>
      <c r="AU92" s="11">
        <v>200000</v>
      </c>
      <c r="AV92" s="11">
        <v>200000</v>
      </c>
      <c r="AW92" s="11">
        <v>200000</v>
      </c>
      <c r="AX92" s="11">
        <v>200000</v>
      </c>
      <c r="AY92" s="11">
        <v>200000</v>
      </c>
      <c r="AZ92" s="11">
        <v>200000</v>
      </c>
      <c r="BA92" s="11">
        <v>200000</v>
      </c>
      <c r="BB92" s="11">
        <v>200000</v>
      </c>
      <c r="BC92" s="11">
        <v>200000</v>
      </c>
      <c r="BD92" s="11">
        <v>200000</v>
      </c>
    </row>
  </sheetData>
  <mergeCells count="5">
    <mergeCell ref="D2:K2"/>
    <mergeCell ref="L2:W2"/>
    <mergeCell ref="X2:AI2"/>
    <mergeCell ref="AJ2:AU2"/>
    <mergeCell ref="AV2:B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FCF</vt:lpstr>
      <vt:lpstr>Valuation matrix</vt:lpstr>
      <vt:lpstr>Valuation</vt:lpstr>
      <vt:lpstr>DevPlan</vt:lpstr>
      <vt:lpstr>Headcount</vt:lpstr>
      <vt:lpstr>ConsSales&amp;Market</vt:lpstr>
      <vt:lpstr>Infrastructure</vt:lpstr>
      <vt:lpstr>ConsConsumers</vt:lpstr>
      <vt:lpstr>WinSales</vt:lpstr>
      <vt:lpstr>OSXSales</vt:lpstr>
      <vt:lpstr>AndroidSales</vt:lpstr>
      <vt:lpstr>API Sales</vt:lpstr>
      <vt:lpstr>SDK Sales</vt:lpstr>
      <vt:lpstr>CapEx</vt:lpstr>
    </vt:vector>
  </TitlesOfParts>
  <Company>Open Gate Technologies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Gorsky</dc:creator>
  <cp:lastModifiedBy>Laptop</cp:lastModifiedBy>
  <cp:lastPrinted>2013-09-30T08:15:26Z</cp:lastPrinted>
  <dcterms:created xsi:type="dcterms:W3CDTF">2013-09-28T07:11:06Z</dcterms:created>
  <dcterms:modified xsi:type="dcterms:W3CDTF">2017-08-10T23:17:49Z</dcterms:modified>
</cp:coreProperties>
</file>