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yenggar/code/regioncitations/"/>
    </mc:Choice>
  </mc:AlternateContent>
  <xr:revisionPtr revIDLastSave="0" documentId="13_ncr:1_{CCAC476A-E7FB-824D-A7F5-0119C236D3A9}" xr6:coauthVersionLast="41" xr6:coauthVersionMax="41" xr10:uidLastSave="{00000000-0000-0000-0000-000000000000}"/>
  <bookViews>
    <workbookView xWindow="-33180" yWindow="3720" windowWidth="32280" windowHeight="16080" activeTab="1" xr2:uid="{9753368C-C503-744A-A35B-2A9B2CD5B4BA}"/>
  </bookViews>
  <sheets>
    <sheet name="Detailed" sheetId="2" r:id="rId1"/>
    <sheet name="Short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4" i="1"/>
  <c r="J5" i="1"/>
  <c r="J6" i="1"/>
  <c r="J7" i="1"/>
  <c r="J8" i="1"/>
  <c r="J9" i="1"/>
  <c r="J4" i="1"/>
  <c r="I5" i="1"/>
  <c r="I6" i="1"/>
  <c r="I7" i="1"/>
  <c r="I8" i="1"/>
  <c r="I9" i="1"/>
  <c r="I4" i="1"/>
  <c r="Q4" i="2"/>
  <c r="Q5" i="2"/>
  <c r="S9" i="2"/>
  <c r="U9" i="2" s="1"/>
  <c r="R9" i="2"/>
  <c r="Q9" i="2"/>
  <c r="L9" i="2"/>
  <c r="U8" i="2"/>
  <c r="T8" i="2"/>
  <c r="S8" i="2"/>
  <c r="R8" i="2"/>
  <c r="Q8" i="2"/>
  <c r="L8" i="2"/>
  <c r="S7" i="2"/>
  <c r="U7" i="2" s="1"/>
  <c r="R7" i="2"/>
  <c r="Q7" i="2"/>
  <c r="L7" i="2"/>
  <c r="U6" i="2"/>
  <c r="T6" i="2"/>
  <c r="S6" i="2"/>
  <c r="R6" i="2"/>
  <c r="Q6" i="2"/>
  <c r="L6" i="2"/>
  <c r="S5" i="2"/>
  <c r="U5" i="2" s="1"/>
  <c r="R5" i="2"/>
  <c r="L5" i="2"/>
  <c r="U4" i="2"/>
  <c r="T4" i="2"/>
  <c r="S4" i="2"/>
  <c r="R4" i="2"/>
  <c r="L4" i="2"/>
  <c r="T5" i="2" l="1"/>
  <c r="T7" i="2"/>
  <c r="T9" i="2"/>
</calcChain>
</file>

<file path=xl/sharedStrings.xml><?xml version="1.0" encoding="utf-8"?>
<sst xmlns="http://schemas.openxmlformats.org/spreadsheetml/2006/main" count="57" uniqueCount="27">
  <si>
    <t>Urban Area</t>
  </si>
  <si>
    <t>ua1</t>
  </si>
  <si>
    <t>No</t>
  </si>
  <si>
    <t>Yes</t>
  </si>
  <si>
    <t>ua2</t>
  </si>
  <si>
    <t>ua3</t>
  </si>
  <si>
    <t>Raw Citations</t>
  </si>
  <si>
    <t>Expanded Citations</t>
  </si>
  <si>
    <t>Citations Seen</t>
  </si>
  <si>
    <t>Inventor Location AttributeError</t>
  </si>
  <si>
    <t>Inventor Location KeyError</t>
  </si>
  <si>
    <t>Assignee AttributeError</t>
  </si>
  <si>
    <t>Assignee KeyError</t>
  </si>
  <si>
    <t>Citations Processed</t>
  </si>
  <si>
    <t>Urban Area and Assignee Fully Specified (2way)</t>
  </si>
  <si>
    <t>Distance Calculation
Patent Location Updated to Local</t>
  </si>
  <si>
    <t>Distance Calculation
Citation Location Updated to Local</t>
  </si>
  <si>
    <t>Distance Calculation
Patent Location Updated to Non-Local</t>
  </si>
  <si>
    <t>Distance Calculation
Citation Location Updated to Non-Local</t>
  </si>
  <si>
    <t>Distance Calculation
Total Updated to Local</t>
  </si>
  <si>
    <t>Distance Calculation
Total Updated to Non-Local</t>
  </si>
  <si>
    <t>Distance Calculation Total Updated</t>
  </si>
  <si>
    <t>Distance Calculated Total Updated (%)</t>
  </si>
  <si>
    <t>Citations Processed (%)</t>
  </si>
  <si>
    <t>Distance Calculation at Expanded Citation</t>
  </si>
  <si>
    <t>Urban Area or Assignee not Fully Specified (either way) %</t>
  </si>
  <si>
    <t>Distance Calculated Total Updated (% of not Fully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</si>
</sst>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41" fontId="2" fillId="2" borderId="1" xfId="1" applyNumberFormat="1" applyFont="1" applyFill="1" applyBorder="1" applyAlignment="1">
      <alignment horizontal="center" vertical="center" wrapText="1"/>
    </xf>
    <xf numFmtId="41" fontId="0" fillId="5" borderId="1" xfId="1" applyNumberFormat="1" applyFont="1" applyFill="1" applyBorder="1" applyAlignment="1">
      <alignment horizontal="center"/>
    </xf>
    <xf numFmtId="41" fontId="0" fillId="6" borderId="1" xfId="1" applyNumberFormat="1" applyFont="1" applyFill="1" applyBorder="1" applyAlignment="1">
      <alignment horizontal="center"/>
    </xf>
    <xf numFmtId="41" fontId="0" fillId="7" borderId="1" xfId="1" applyNumberFormat="1" applyFont="1" applyFill="1" applyBorder="1" applyAlignment="1">
      <alignment horizontal="center"/>
    </xf>
    <xf numFmtId="41" fontId="0" fillId="0" borderId="0" xfId="1" applyNumberFormat="1" applyFont="1" applyAlignment="1">
      <alignment horizontal="center"/>
    </xf>
    <xf numFmtId="3" fontId="2" fillId="3" borderId="1" xfId="1" applyNumberFormat="1" applyFont="1" applyFill="1" applyBorder="1" applyAlignment="1">
      <alignment horizontal="center" vertical="center" wrapText="1"/>
    </xf>
    <xf numFmtId="3" fontId="0" fillId="5" borderId="1" xfId="1" applyNumberFormat="1" applyFont="1" applyFill="1" applyBorder="1" applyAlignment="1">
      <alignment horizontal="center"/>
    </xf>
    <xf numFmtId="3" fontId="0" fillId="6" borderId="1" xfId="1" applyNumberFormat="1" applyFont="1" applyFill="1" applyBorder="1" applyAlignment="1">
      <alignment horizontal="center"/>
    </xf>
    <xf numFmtId="3" fontId="0" fillId="7" borderId="1" xfId="1" applyNumberFormat="1" applyFont="1" applyFill="1" applyBorder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41" fontId="2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74BA-8318-9F47-B835-87B86A9F65B9}">
  <dimension ref="B2:U9"/>
  <sheetViews>
    <sheetView workbookViewId="0">
      <selection activeCell="S13" sqref="S13"/>
    </sheetView>
  </sheetViews>
  <sheetFormatPr baseColWidth="10" defaultRowHeight="16" x14ac:dyDescent="0.2"/>
  <cols>
    <col min="1" max="2" width="10.83203125" style="2"/>
    <col min="3" max="3" width="18.83203125" style="2" customWidth="1"/>
    <col min="4" max="4" width="11" style="2" customWidth="1"/>
    <col min="5" max="5" width="12.5" style="2" bestFit="1" customWidth="1"/>
    <col min="6" max="6" width="12.33203125" style="2" customWidth="1"/>
    <col min="7" max="7" width="12.5" style="2" bestFit="1" customWidth="1"/>
    <col min="8" max="8" width="10.83203125" style="2" customWidth="1"/>
    <col min="9" max="9" width="12.5" style="2" bestFit="1" customWidth="1"/>
    <col min="10" max="10" width="14.33203125" style="2" customWidth="1"/>
    <col min="11" max="12" width="15.6640625" style="2" customWidth="1"/>
    <col min="13" max="13" width="18.83203125" style="2" customWidth="1"/>
    <col min="14" max="14" width="18.1640625" style="2" customWidth="1"/>
    <col min="15" max="16" width="19.1640625" style="2" customWidth="1"/>
    <col min="17" max="17" width="18.5" style="2" customWidth="1"/>
    <col min="18" max="18" width="19.33203125" style="2" customWidth="1"/>
    <col min="19" max="19" width="18" style="2" customWidth="1"/>
    <col min="20" max="20" width="17.6640625" style="2" customWidth="1"/>
    <col min="21" max="21" width="18.6640625" style="2" customWidth="1"/>
    <col min="22" max="16384" width="10.83203125" style="2"/>
  </cols>
  <sheetData>
    <row r="2" spans="2:21" x14ac:dyDescent="0.2">
      <c r="D2" s="3" t="s">
        <v>6</v>
      </c>
      <c r="E2" s="3"/>
      <c r="F2" s="3"/>
      <c r="G2" s="3"/>
      <c r="H2" s="3"/>
      <c r="I2" s="3"/>
      <c r="J2" s="5" t="s">
        <v>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s="1" customFormat="1" ht="68" x14ac:dyDescent="0.2">
      <c r="B3" s="8" t="s">
        <v>0</v>
      </c>
      <c r="C3" s="8" t="s">
        <v>24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6" t="s">
        <v>8</v>
      </c>
      <c r="K3" s="6" t="s">
        <v>14</v>
      </c>
      <c r="L3" s="6" t="s">
        <v>25</v>
      </c>
      <c r="M3" s="6" t="s">
        <v>15</v>
      </c>
      <c r="N3" s="6" t="s">
        <v>16</v>
      </c>
      <c r="O3" s="6" t="s">
        <v>17</v>
      </c>
      <c r="P3" s="6" t="s">
        <v>18</v>
      </c>
      <c r="Q3" s="7" t="s">
        <v>19</v>
      </c>
      <c r="R3" s="7" t="s">
        <v>20</v>
      </c>
      <c r="S3" s="6" t="s">
        <v>21</v>
      </c>
      <c r="T3" s="6" t="s">
        <v>22</v>
      </c>
      <c r="U3" s="6" t="s">
        <v>23</v>
      </c>
    </row>
    <row r="4" spans="2:21" x14ac:dyDescent="0.2">
      <c r="B4" s="9" t="s">
        <v>1</v>
      </c>
      <c r="C4" s="9" t="s">
        <v>2</v>
      </c>
      <c r="D4" s="9">
        <v>94726691</v>
      </c>
      <c r="E4" s="9">
        <v>16585</v>
      </c>
      <c r="F4" s="9">
        <v>17578660</v>
      </c>
      <c r="G4" s="9">
        <v>19478203</v>
      </c>
      <c r="H4" s="9">
        <v>17578660</v>
      </c>
      <c r="I4" s="9">
        <v>94726505</v>
      </c>
      <c r="J4" s="9">
        <v>641227927</v>
      </c>
      <c r="K4" s="9">
        <v>318492600</v>
      </c>
      <c r="L4" s="9">
        <f>ROUND((J4-K4)*100/J4,2)</f>
        <v>50.33</v>
      </c>
      <c r="M4" s="9">
        <v>0</v>
      </c>
      <c r="N4" s="9">
        <v>0</v>
      </c>
      <c r="O4" s="9">
        <v>0</v>
      </c>
      <c r="P4" s="9">
        <v>0</v>
      </c>
      <c r="Q4" s="9">
        <f>SUM(M4:N4)</f>
        <v>0</v>
      </c>
      <c r="R4" s="9">
        <f>SUM(O4:P4)</f>
        <v>0</v>
      </c>
      <c r="S4" s="9">
        <f>SUM(M4:P4)</f>
        <v>0</v>
      </c>
      <c r="T4" s="9">
        <f>ROUND(S4*100/(J4-K4),2)</f>
        <v>0</v>
      </c>
      <c r="U4" s="9">
        <f>ROUND((K4+S4)*100/J4,2)</f>
        <v>49.67</v>
      </c>
    </row>
    <row r="5" spans="2:21" x14ac:dyDescent="0.2">
      <c r="B5" s="9" t="s">
        <v>1</v>
      </c>
      <c r="C5" s="9" t="s">
        <v>3</v>
      </c>
      <c r="D5" s="9">
        <v>94726691</v>
      </c>
      <c r="E5" s="9">
        <v>16585</v>
      </c>
      <c r="F5" s="9">
        <v>17578660</v>
      </c>
      <c r="G5" s="9">
        <v>19478203</v>
      </c>
      <c r="H5" s="9">
        <v>17578660</v>
      </c>
      <c r="I5" s="9">
        <v>94726505</v>
      </c>
      <c r="J5" s="9">
        <v>641227927</v>
      </c>
      <c r="K5" s="9">
        <v>318492600</v>
      </c>
      <c r="L5" s="9">
        <f>ROUND((J5-K5)*100/J5,2)</f>
        <v>50.33</v>
      </c>
      <c r="M5" s="9">
        <v>3555990</v>
      </c>
      <c r="N5" s="9">
        <v>3151748</v>
      </c>
      <c r="O5" s="9">
        <v>99367909</v>
      </c>
      <c r="P5" s="9">
        <v>100213052</v>
      </c>
      <c r="Q5" s="9">
        <f t="shared" ref="Q5:Q9" si="0">SUM(M5:N5)</f>
        <v>6707738</v>
      </c>
      <c r="R5" s="9">
        <f t="shared" ref="R5:R9" si="1">SUM(O5:P5)</f>
        <v>199580961</v>
      </c>
      <c r="S5" s="9">
        <f t="shared" ref="S5:S9" si="2">SUM(M5:P5)</f>
        <v>206288699</v>
      </c>
      <c r="T5" s="9">
        <f t="shared" ref="T5:T9" si="3">ROUND(S5*100/(J5-K5),2)</f>
        <v>63.92</v>
      </c>
      <c r="U5" s="9">
        <f t="shared" ref="U5:U9" si="4">ROUND((K5+S5)*100/J5,2)</f>
        <v>81.84</v>
      </c>
    </row>
    <row r="6" spans="2:21" x14ac:dyDescent="0.2">
      <c r="B6" s="10" t="s">
        <v>4</v>
      </c>
      <c r="C6" s="10" t="s">
        <v>2</v>
      </c>
      <c r="D6" s="10">
        <v>94726691</v>
      </c>
      <c r="E6" s="10">
        <v>16585</v>
      </c>
      <c r="F6" s="10">
        <v>17578660</v>
      </c>
      <c r="G6" s="10">
        <v>19478203</v>
      </c>
      <c r="H6" s="10">
        <v>17578660</v>
      </c>
      <c r="I6" s="10">
        <v>94726505</v>
      </c>
      <c r="J6" s="10">
        <v>641227927</v>
      </c>
      <c r="K6" s="10">
        <v>426102559</v>
      </c>
      <c r="L6" s="10">
        <f>ROUND((J6-K6)*100/J6,2)</f>
        <v>33.549999999999997</v>
      </c>
      <c r="M6" s="10">
        <v>0</v>
      </c>
      <c r="N6" s="10">
        <v>0</v>
      </c>
      <c r="O6" s="10">
        <v>0</v>
      </c>
      <c r="P6" s="10">
        <v>0</v>
      </c>
      <c r="Q6" s="10">
        <f>SUM(M6:P6)</f>
        <v>0</v>
      </c>
      <c r="R6" s="10">
        <f t="shared" si="1"/>
        <v>0</v>
      </c>
      <c r="S6" s="10">
        <f t="shared" si="2"/>
        <v>0</v>
      </c>
      <c r="T6" s="10">
        <f t="shared" si="3"/>
        <v>0</v>
      </c>
      <c r="U6" s="10">
        <f t="shared" si="4"/>
        <v>66.45</v>
      </c>
    </row>
    <row r="7" spans="2:21" x14ac:dyDescent="0.2">
      <c r="B7" s="10" t="s">
        <v>4</v>
      </c>
      <c r="C7" s="10" t="s">
        <v>3</v>
      </c>
      <c r="D7" s="10">
        <v>94726691</v>
      </c>
      <c r="E7" s="10">
        <v>16585</v>
      </c>
      <c r="F7" s="10">
        <v>17578660</v>
      </c>
      <c r="G7" s="10">
        <v>19478203</v>
      </c>
      <c r="H7" s="10">
        <v>17578660</v>
      </c>
      <c r="I7" s="10">
        <v>94726505</v>
      </c>
      <c r="J7" s="10">
        <v>641227927</v>
      </c>
      <c r="K7" s="10">
        <v>426102559</v>
      </c>
      <c r="L7" s="10">
        <f>ROUND((J7-K7)*100/J7,2)</f>
        <v>33.549999999999997</v>
      </c>
      <c r="M7" s="10">
        <v>1384119</v>
      </c>
      <c r="N7" s="10">
        <v>1270959</v>
      </c>
      <c r="O7" s="10">
        <v>55483365</v>
      </c>
      <c r="P7" s="10">
        <v>59017253</v>
      </c>
      <c r="Q7" s="10">
        <f t="shared" si="0"/>
        <v>2655078</v>
      </c>
      <c r="R7" s="10">
        <f t="shared" si="1"/>
        <v>114500618</v>
      </c>
      <c r="S7" s="10">
        <f t="shared" si="2"/>
        <v>117155696</v>
      </c>
      <c r="T7" s="10">
        <f t="shared" si="3"/>
        <v>54.46</v>
      </c>
      <c r="U7" s="10">
        <f t="shared" si="4"/>
        <v>84.72</v>
      </c>
    </row>
    <row r="8" spans="2:21" x14ac:dyDescent="0.2">
      <c r="B8" s="11" t="s">
        <v>5</v>
      </c>
      <c r="C8" s="11" t="s">
        <v>2</v>
      </c>
      <c r="D8" s="11">
        <v>94726691</v>
      </c>
      <c r="E8" s="11">
        <v>16585</v>
      </c>
      <c r="F8" s="11">
        <v>17578660</v>
      </c>
      <c r="G8" s="11">
        <v>19478203</v>
      </c>
      <c r="H8" s="11">
        <v>17578660</v>
      </c>
      <c r="I8" s="11">
        <v>94726505</v>
      </c>
      <c r="J8" s="11">
        <v>641227927</v>
      </c>
      <c r="K8" s="11">
        <v>473115101</v>
      </c>
      <c r="L8" s="11">
        <f>ROUND((J8-K8)*100/J8,2)</f>
        <v>26.22</v>
      </c>
      <c r="M8" s="11">
        <v>0</v>
      </c>
      <c r="N8" s="11">
        <v>0</v>
      </c>
      <c r="O8" s="11">
        <v>0</v>
      </c>
      <c r="P8" s="11">
        <v>0</v>
      </c>
      <c r="Q8" s="11">
        <f t="shared" si="0"/>
        <v>0</v>
      </c>
      <c r="R8" s="11">
        <f t="shared" si="1"/>
        <v>0</v>
      </c>
      <c r="S8" s="11">
        <f t="shared" si="2"/>
        <v>0</v>
      </c>
      <c r="T8" s="11">
        <f t="shared" si="3"/>
        <v>0</v>
      </c>
      <c r="U8" s="11">
        <f t="shared" si="4"/>
        <v>73.78</v>
      </c>
    </row>
    <row r="9" spans="2:21" x14ac:dyDescent="0.2">
      <c r="B9" s="11" t="s">
        <v>5</v>
      </c>
      <c r="C9" s="11" t="s">
        <v>3</v>
      </c>
      <c r="D9" s="11">
        <v>94726691</v>
      </c>
      <c r="E9" s="11">
        <v>16585</v>
      </c>
      <c r="F9" s="11">
        <v>17578660</v>
      </c>
      <c r="G9" s="11">
        <v>19478203</v>
      </c>
      <c r="H9" s="11">
        <v>17578660</v>
      </c>
      <c r="I9" s="11">
        <v>94726505</v>
      </c>
      <c r="J9" s="11">
        <v>641227927</v>
      </c>
      <c r="K9" s="11">
        <v>473115101</v>
      </c>
      <c r="L9" s="11">
        <f>ROUND((J9-K9)*100/J9,2)</f>
        <v>26.22</v>
      </c>
      <c r="M9" s="11">
        <v>125680</v>
      </c>
      <c r="N9" s="11">
        <v>133244</v>
      </c>
      <c r="O9" s="11">
        <v>32170212</v>
      </c>
      <c r="P9" s="11">
        <v>38771996</v>
      </c>
      <c r="Q9" s="11">
        <f t="shared" si="0"/>
        <v>258924</v>
      </c>
      <c r="R9" s="11">
        <f t="shared" si="1"/>
        <v>70942208</v>
      </c>
      <c r="S9" s="11">
        <f t="shared" si="2"/>
        <v>71201132</v>
      </c>
      <c r="T9" s="11">
        <f t="shared" si="3"/>
        <v>42.35</v>
      </c>
      <c r="U9" s="11">
        <f t="shared" si="4"/>
        <v>84.89</v>
      </c>
    </row>
  </sheetData>
  <mergeCells count="2">
    <mergeCell ref="D2:I2"/>
    <mergeCell ref="J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F07D-1C5F-6E4A-97F7-0DE8A9C0D7BC}">
  <dimension ref="B2:J9"/>
  <sheetViews>
    <sheetView tabSelected="1" workbookViewId="0">
      <selection activeCell="K10" sqref="K10"/>
    </sheetView>
  </sheetViews>
  <sheetFormatPr baseColWidth="10" defaultRowHeight="16" x14ac:dyDescent="0.2"/>
  <cols>
    <col min="1" max="2" width="10.83203125" style="2"/>
    <col min="3" max="3" width="18.83203125" style="2" customWidth="1"/>
    <col min="4" max="4" width="14" style="24" bestFit="1" customWidth="1"/>
    <col min="5" max="5" width="18.33203125" style="29" customWidth="1"/>
    <col min="6" max="6" width="15.6640625" style="34" customWidth="1"/>
    <col min="7" max="7" width="15.6640625" style="19" customWidth="1"/>
    <col min="8" max="8" width="18" style="34" customWidth="1"/>
    <col min="9" max="9" width="17.6640625" style="19" customWidth="1"/>
    <col min="10" max="10" width="18.6640625" style="19" customWidth="1"/>
    <col min="11" max="16384" width="10.83203125" style="2"/>
  </cols>
  <sheetData>
    <row r="2" spans="2:10" x14ac:dyDescent="0.2">
      <c r="D2" s="35" t="s">
        <v>6</v>
      </c>
      <c r="E2" s="12" t="s">
        <v>7</v>
      </c>
      <c r="F2" s="13"/>
      <c r="G2" s="13"/>
      <c r="H2" s="13"/>
      <c r="I2" s="13"/>
      <c r="J2" s="14"/>
    </row>
    <row r="3" spans="2:10" s="1" customFormat="1" ht="68" x14ac:dyDescent="0.2">
      <c r="B3" s="8" t="s">
        <v>0</v>
      </c>
      <c r="C3" s="8" t="s">
        <v>24</v>
      </c>
      <c r="D3" s="20" t="s">
        <v>8</v>
      </c>
      <c r="E3" s="25" t="s">
        <v>8</v>
      </c>
      <c r="F3" s="30" t="s">
        <v>14</v>
      </c>
      <c r="G3" s="15" t="s">
        <v>25</v>
      </c>
      <c r="H3" s="30" t="s">
        <v>21</v>
      </c>
      <c r="I3" s="15" t="s">
        <v>26</v>
      </c>
      <c r="J3" s="15" t="s">
        <v>23</v>
      </c>
    </row>
    <row r="4" spans="2:10" x14ac:dyDescent="0.2">
      <c r="B4" s="9" t="s">
        <v>1</v>
      </c>
      <c r="C4" s="9" t="s">
        <v>2</v>
      </c>
      <c r="D4" s="21">
        <v>94726691</v>
      </c>
      <c r="E4" s="26">
        <v>641227927</v>
      </c>
      <c r="F4" s="31">
        <v>318492600</v>
      </c>
      <c r="G4" s="16">
        <f>(E4-F4)/E4</f>
        <v>0.50330828307794528</v>
      </c>
      <c r="H4" s="31">
        <v>0</v>
      </c>
      <c r="I4" s="16">
        <f>ROUND(H4/(E4-F4),2)</f>
        <v>0</v>
      </c>
      <c r="J4" s="16">
        <f>(F4+H4)/E4</f>
        <v>0.49669171692205477</v>
      </c>
    </row>
    <row r="5" spans="2:10" x14ac:dyDescent="0.2">
      <c r="B5" s="9" t="s">
        <v>1</v>
      </c>
      <c r="C5" s="9" t="s">
        <v>3</v>
      </c>
      <c r="D5" s="21">
        <v>94726691</v>
      </c>
      <c r="E5" s="26">
        <v>641227927</v>
      </c>
      <c r="F5" s="31">
        <v>318492600</v>
      </c>
      <c r="G5" s="16">
        <f t="shared" ref="G5:G9" si="0">(E5-F5)/E5</f>
        <v>0.50330828307794528</v>
      </c>
      <c r="H5" s="31">
        <v>206288699</v>
      </c>
      <c r="I5" s="16">
        <f>ROUND(H5/(E5-F5),2)</f>
        <v>0.64</v>
      </c>
      <c r="J5" s="16">
        <f>(F5+H5)/E5</f>
        <v>0.81840056694848229</v>
      </c>
    </row>
    <row r="6" spans="2:10" x14ac:dyDescent="0.2">
      <c r="B6" s="10" t="s">
        <v>4</v>
      </c>
      <c r="C6" s="10" t="s">
        <v>2</v>
      </c>
      <c r="D6" s="22">
        <v>94726691</v>
      </c>
      <c r="E6" s="27">
        <v>641227927</v>
      </c>
      <c r="F6" s="32">
        <v>426102559</v>
      </c>
      <c r="G6" s="17">
        <f t="shared" si="0"/>
        <v>0.33548970489552615</v>
      </c>
      <c r="H6" s="32">
        <v>0</v>
      </c>
      <c r="I6" s="17">
        <f>ROUND(H6/(E6-F6),2)</f>
        <v>0</v>
      </c>
      <c r="J6" s="17">
        <f>(F6+H6)/E6</f>
        <v>0.66451029510447379</v>
      </c>
    </row>
    <row r="7" spans="2:10" x14ac:dyDescent="0.2">
      <c r="B7" s="10" t="s">
        <v>4</v>
      </c>
      <c r="C7" s="10" t="s">
        <v>3</v>
      </c>
      <c r="D7" s="22">
        <v>94726691</v>
      </c>
      <c r="E7" s="27">
        <v>641227927</v>
      </c>
      <c r="F7" s="32">
        <v>426102559</v>
      </c>
      <c r="G7" s="17">
        <f t="shared" si="0"/>
        <v>0.33548970489552615</v>
      </c>
      <c r="H7" s="32">
        <v>117155696</v>
      </c>
      <c r="I7" s="17">
        <f>ROUND(H7/(E7-F7),2)</f>
        <v>0.54</v>
      </c>
      <c r="J7" s="17">
        <f>(F7+H7)/E7</f>
        <v>0.84721552528388244</v>
      </c>
    </row>
    <row r="8" spans="2:10" x14ac:dyDescent="0.2">
      <c r="B8" s="11" t="s">
        <v>5</v>
      </c>
      <c r="C8" s="11" t="s">
        <v>2</v>
      </c>
      <c r="D8" s="23">
        <v>94726691</v>
      </c>
      <c r="E8" s="28">
        <v>641227927</v>
      </c>
      <c r="F8" s="33">
        <v>473115101</v>
      </c>
      <c r="G8" s="18">
        <f t="shared" si="0"/>
        <v>0.26217327555666492</v>
      </c>
      <c r="H8" s="33">
        <v>0</v>
      </c>
      <c r="I8" s="18">
        <f>ROUND(H8/(E8-F8),2)</f>
        <v>0</v>
      </c>
      <c r="J8" s="18">
        <f>(F8+H8)/E8</f>
        <v>0.73782672444333508</v>
      </c>
    </row>
    <row r="9" spans="2:10" x14ac:dyDescent="0.2">
      <c r="B9" s="11" t="s">
        <v>5</v>
      </c>
      <c r="C9" s="11" t="s">
        <v>3</v>
      </c>
      <c r="D9" s="23">
        <v>94726691</v>
      </c>
      <c r="E9" s="28">
        <v>641227927</v>
      </c>
      <c r="F9" s="33">
        <v>473115101</v>
      </c>
      <c r="G9" s="18">
        <f t="shared" si="0"/>
        <v>0.26217327555666492</v>
      </c>
      <c r="H9" s="33">
        <v>71201132</v>
      </c>
      <c r="I9" s="18">
        <f>ROUND(H9/(E9-F9),2)</f>
        <v>0.42</v>
      </c>
      <c r="J9" s="18">
        <f>(F9+H9)/E9</f>
        <v>0.84886545030344573</v>
      </c>
    </row>
  </sheetData>
  <mergeCells count="1">
    <mergeCell ref="E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FFC5-94A1-544C-B41E-1FFD0D9461E5}">
  <dimension ref="A1"/>
  <sheetViews>
    <sheetView workbookViewId="0">
      <selection activeCell="D8" sqref="D8:R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Short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2019-03-07T13:08:34Z</dcterms:created>
  <dcterms:modified xsi:type="dcterms:W3CDTF">2019-03-08T03:55:21Z</dcterms:modified>
</cp:coreProperties>
</file>