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4.xml" ContentType="application/vnd.openxmlformats-officedocument.spreadsheetml.comments+xml"/>
  <Override PartName="/xl/drawings/drawing4.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ЭтаКнига" defaultThemeVersion="124226"/>
  <mc:AlternateContent xmlns:mc="http://schemas.openxmlformats.org/markup-compatibility/2006">
    <mc:Choice Requires="x15">
      <x15ac:absPath xmlns:x15ac="http://schemas.microsoft.com/office/spreadsheetml/2010/11/ac" url="C:\Users\user\Desktop\MO\"/>
    </mc:Choice>
  </mc:AlternateContent>
  <xr:revisionPtr revIDLastSave="0" documentId="13_ncr:1_{D9748223-750E-4652-8A57-51F59E64889E}" xr6:coauthVersionLast="47" xr6:coauthVersionMax="47" xr10:uidLastSave="{00000000-0000-0000-0000-000000000000}"/>
  <bookViews>
    <workbookView xWindow="-120" yWindow="-120" windowWidth="20730" windowHeight="11160" activeTab="3" xr2:uid="{00000000-000D-0000-FFFF-FFFF00000000}"/>
  </bookViews>
  <sheets>
    <sheet name="sheet1" sheetId="1" r:id="rId1"/>
    <sheet name="FindingMax" sheetId="6" r:id="rId2"/>
    <sheet name="FindingMin" sheetId="2" r:id="rId3"/>
    <sheet name="sheet3" sheetId="7" r:id="rId4"/>
    <sheet name="sheet4" sheetId="4" r:id="rId5"/>
    <sheet name="sheet5" sheetId="5" r:id="rId6"/>
  </sheets>
  <externalReferences>
    <externalReference r:id="rId7"/>
    <externalReference r:id="rId8"/>
  </externalReferences>
  <definedNames>
    <definedName name="_xlnm._FilterDatabase" localSheetId="4" hidden="1">sheet4!$A$10:$M$67</definedName>
    <definedName name="_xlnm._FilterDatabase" localSheetId="5" hidden="1">sheet5!$A$11:$K$36</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7" l="1"/>
  <c r="E4" i="7"/>
  <c r="L1" i="7"/>
  <c r="I68" i="4" l="1"/>
  <c r="J17" i="4" l="1"/>
  <c r="J18" i="4"/>
  <c r="J19" i="4"/>
  <c r="J20" i="4"/>
  <c r="J21" i="4"/>
  <c r="J22" i="4"/>
  <c r="J23" i="4"/>
  <c r="J24" i="4"/>
  <c r="J25" i="4"/>
  <c r="J26" i="4"/>
  <c r="J27" i="4"/>
  <c r="I67" i="4" l="1"/>
  <c r="K67" i="1"/>
  <c r="J67" i="1" s="1"/>
  <c r="I67" i="1"/>
  <c r="K66" i="1"/>
  <c r="J66" i="1" s="1"/>
  <c r="I66" i="1"/>
  <c r="K65" i="1"/>
  <c r="J65" i="1"/>
  <c r="I65" i="1"/>
  <c r="K64" i="1"/>
  <c r="J64" i="1" s="1"/>
  <c r="I64" i="1"/>
  <c r="K63" i="1"/>
  <c r="J63" i="1" s="1"/>
  <c r="I63" i="1"/>
  <c r="K62" i="1"/>
  <c r="J62" i="1" s="1"/>
  <c r="I62" i="1"/>
  <c r="K61" i="1"/>
  <c r="J61" i="1" s="1"/>
  <c r="I61" i="1"/>
  <c r="K60" i="1"/>
  <c r="J60" i="1"/>
  <c r="I60" i="1"/>
  <c r="K59" i="1"/>
  <c r="J59" i="1" s="1"/>
  <c r="I59" i="1"/>
  <c r="K58" i="1"/>
  <c r="J58" i="1"/>
  <c r="I58" i="1"/>
  <c r="K57" i="1"/>
  <c r="J57" i="1"/>
  <c r="I57" i="1"/>
  <c r="K56" i="1"/>
  <c r="J56" i="1" s="1"/>
  <c r="I56" i="1"/>
  <c r="K55" i="1"/>
  <c r="J55" i="1"/>
  <c r="I55" i="1"/>
  <c r="K54" i="1"/>
  <c r="J54" i="1" s="1"/>
  <c r="I54" i="1"/>
  <c r="K53" i="1"/>
  <c r="J53" i="1" s="1"/>
  <c r="I53" i="1"/>
  <c r="K52" i="1"/>
  <c r="J52" i="1"/>
  <c r="I52" i="1"/>
  <c r="K51" i="1"/>
  <c r="J51" i="1" s="1"/>
  <c r="I51" i="1"/>
  <c r="K50" i="1"/>
  <c r="J50" i="1"/>
  <c r="I50" i="1"/>
  <c r="K49" i="1"/>
  <c r="J49" i="1"/>
  <c r="I49" i="1"/>
  <c r="K48" i="1"/>
  <c r="J48" i="1" s="1"/>
  <c r="I48" i="1"/>
  <c r="K47" i="1"/>
  <c r="J47" i="1"/>
  <c r="I47" i="1"/>
  <c r="K46" i="1"/>
  <c r="J46" i="1" s="1"/>
  <c r="I46" i="1"/>
  <c r="K45" i="1"/>
  <c r="J45" i="1" s="1"/>
  <c r="I45" i="1"/>
  <c r="K44" i="1"/>
  <c r="J44" i="1"/>
  <c r="I44" i="1"/>
  <c r="K43" i="1"/>
  <c r="J43" i="1" s="1"/>
  <c r="I43" i="1"/>
  <c r="K42" i="1"/>
  <c r="J42" i="1"/>
  <c r="I42" i="1"/>
  <c r="K41" i="1"/>
  <c r="J41" i="1"/>
  <c r="I41" i="1"/>
  <c r="K40" i="1"/>
  <c r="J40" i="1" s="1"/>
  <c r="I40" i="1"/>
  <c r="K39" i="1"/>
  <c r="J39" i="1"/>
  <c r="I39" i="1"/>
  <c r="K38" i="1"/>
  <c r="J38" i="1" s="1"/>
  <c r="I38" i="1"/>
  <c r="K37" i="1"/>
  <c r="J37" i="1" s="1"/>
  <c r="I37" i="1"/>
  <c r="K36" i="1"/>
  <c r="J36" i="1"/>
  <c r="I36" i="1"/>
  <c r="K35" i="1"/>
  <c r="J35" i="1" s="1"/>
  <c r="I35" i="1"/>
  <c r="K34" i="1"/>
  <c r="J34" i="1"/>
  <c r="I34" i="1"/>
  <c r="K33" i="1"/>
  <c r="J33" i="1"/>
  <c r="I33" i="1"/>
  <c r="K32" i="1"/>
  <c r="J32" i="1" s="1"/>
  <c r="I32" i="1"/>
  <c r="K31" i="1"/>
  <c r="J31" i="1"/>
  <c r="I31" i="1"/>
  <c r="K30" i="1"/>
  <c r="J30" i="1" s="1"/>
  <c r="I30" i="1"/>
  <c r="K29" i="1"/>
  <c r="J29" i="1" s="1"/>
  <c r="I29" i="1"/>
  <c r="K28" i="1"/>
  <c r="J28" i="1"/>
  <c r="I28" i="1"/>
  <c r="K27" i="1"/>
  <c r="J27" i="1" s="1"/>
  <c r="I27" i="1"/>
  <c r="K26" i="1"/>
  <c r="J26" i="1"/>
  <c r="I26" i="1"/>
  <c r="K25" i="1"/>
  <c r="J25" i="1"/>
  <c r="I25" i="1"/>
  <c r="K24" i="1"/>
  <c r="J24" i="1" s="1"/>
  <c r="I24" i="1"/>
  <c r="K23" i="1"/>
  <c r="J23" i="1"/>
  <c r="I23" i="1"/>
  <c r="K22" i="1"/>
  <c r="J22" i="1" s="1"/>
  <c r="I22" i="1"/>
  <c r="K21" i="1"/>
  <c r="J21" i="1" s="1"/>
  <c r="I21" i="1"/>
  <c r="K20" i="1"/>
  <c r="J20" i="1"/>
  <c r="I20" i="1"/>
  <c r="K19" i="1"/>
  <c r="J19" i="1" s="1"/>
  <c r="I19" i="1"/>
  <c r="K18" i="1"/>
  <c r="J18" i="1"/>
  <c r="I18" i="1"/>
  <c r="K17" i="1"/>
  <c r="J17" i="1"/>
  <c r="I17" i="1"/>
  <c r="K16" i="1"/>
  <c r="J16" i="1" s="1"/>
  <c r="I16" i="1"/>
  <c r="K15" i="1"/>
  <c r="J15" i="1"/>
  <c r="I15" i="1"/>
  <c r="K14" i="1"/>
  <c r="J14" i="1" s="1"/>
  <c r="I14" i="1"/>
  <c r="K13" i="1"/>
  <c r="J13" i="1" s="1"/>
  <c r="I13" i="1"/>
  <c r="K12" i="1"/>
  <c r="J12" i="1"/>
  <c r="I12" i="1"/>
  <c r="K11" i="1"/>
  <c r="J11" i="1" s="1"/>
  <c r="I11" i="1"/>
  <c r="K10" i="1"/>
  <c r="J10" i="1" s="1"/>
  <c r="I10" i="1"/>
  <c r="K9" i="1"/>
  <c r="J9" i="1"/>
  <c r="I9" i="1"/>
  <c r="K8" i="1"/>
  <c r="J8" i="1" s="1"/>
  <c r="I8" i="1"/>
  <c r="K7" i="1"/>
  <c r="J7" i="1" s="1"/>
  <c r="I7" i="1"/>
  <c r="K6" i="1"/>
  <c r="J6" i="1" s="1"/>
  <c r="I6" i="1"/>
  <c r="K5" i="1"/>
  <c r="J5" i="1" s="1"/>
  <c r="I5" i="1"/>
  <c r="K4" i="1"/>
  <c r="J4" i="1"/>
  <c r="I4" i="1"/>
  <c r="K5" i="6" l="1"/>
  <c r="M5" i="6"/>
  <c r="F5" i="6" s="1"/>
  <c r="G5" i="6" s="1"/>
  <c r="B5" i="6"/>
  <c r="K5" i="2"/>
  <c r="M5" i="2"/>
  <c r="K6" i="2" s="1"/>
  <c r="L6" i="2" s="1"/>
  <c r="L5" i="2"/>
  <c r="B5" i="2"/>
  <c r="C5" i="2" s="1"/>
  <c r="J12" i="4"/>
  <c r="J13" i="4"/>
  <c r="J14" i="4"/>
  <c r="J15" i="4"/>
  <c r="J16" i="4"/>
  <c r="J28" i="4"/>
  <c r="J29" i="4"/>
  <c r="J30" i="4"/>
  <c r="J31" i="4"/>
  <c r="J32" i="4"/>
  <c r="J33" i="4"/>
  <c r="J34" i="4"/>
  <c r="J35" i="4"/>
  <c r="J36" i="4"/>
  <c r="J37" i="4"/>
  <c r="J38" i="4"/>
  <c r="J39" i="4"/>
  <c r="J40" i="4"/>
  <c r="J41" i="4"/>
  <c r="J42" i="4"/>
  <c r="J43" i="4"/>
  <c r="J44" i="4"/>
  <c r="J45" i="4"/>
  <c r="J46" i="4"/>
  <c r="J47" i="4"/>
  <c r="J48" i="4"/>
  <c r="J50" i="4"/>
  <c r="J51" i="4"/>
  <c r="J52" i="4"/>
  <c r="J53" i="4"/>
  <c r="J54" i="4"/>
  <c r="J55" i="4"/>
  <c r="J56" i="4"/>
  <c r="J57" i="4"/>
  <c r="J58" i="4"/>
  <c r="J59" i="4"/>
  <c r="J60" i="4"/>
  <c r="J61" i="4"/>
  <c r="J62" i="4"/>
  <c r="J63" i="4"/>
  <c r="J64" i="4"/>
  <c r="J65" i="4"/>
  <c r="J66" i="4"/>
  <c r="K7" i="2" l="1"/>
  <c r="K8" i="2" s="1"/>
  <c r="K6" i="6"/>
  <c r="K7" i="6" s="1"/>
  <c r="L7" i="2"/>
  <c r="L5" i="6"/>
  <c r="F5" i="2"/>
  <c r="G5" i="2" s="1"/>
  <c r="B6" i="2" s="1"/>
  <c r="C6" i="2" s="1"/>
  <c r="L6" i="6"/>
  <c r="C5" i="6"/>
  <c r="B6" i="6"/>
  <c r="L8" i="2"/>
  <c r="K9" i="2"/>
  <c r="E5" i="2" l="1"/>
  <c r="E6" i="2"/>
  <c r="C6" i="6"/>
  <c r="E6" i="6"/>
  <c r="E5" i="6"/>
  <c r="B7" i="2"/>
  <c r="L9" i="2"/>
  <c r="K10" i="2"/>
  <c r="L7" i="6"/>
  <c r="K8" i="6"/>
  <c r="B7" i="6" l="1"/>
  <c r="K9" i="6"/>
  <c r="L8" i="6"/>
  <c r="C7" i="2"/>
  <c r="E7" i="2"/>
  <c r="K11" i="2"/>
  <c r="L10" i="2"/>
  <c r="B8" i="2" l="1"/>
  <c r="L9" i="6"/>
  <c r="K10" i="6"/>
  <c r="K12" i="2"/>
  <c r="L11" i="2"/>
  <c r="C7" i="6"/>
  <c r="E7" i="6"/>
  <c r="C8" i="2" l="1"/>
  <c r="E8" i="2"/>
  <c r="K13" i="2"/>
  <c r="L12" i="2"/>
  <c r="L10" i="6"/>
  <c r="K11" i="6"/>
  <c r="B8" i="6"/>
  <c r="K14" i="2" l="1"/>
  <c r="L13" i="2"/>
  <c r="C8" i="6"/>
  <c r="E8" i="6"/>
  <c r="B9" i="2"/>
  <c r="K12" i="6"/>
  <c r="L11" i="6"/>
  <c r="K13" i="6" l="1"/>
  <c r="L12" i="6"/>
  <c r="C9" i="2"/>
  <c r="E9" i="2"/>
  <c r="B9" i="6"/>
  <c r="K15" i="2"/>
  <c r="L14" i="2"/>
  <c r="K16" i="2" l="1"/>
  <c r="L15" i="2"/>
  <c r="C9" i="6"/>
  <c r="E9" i="6"/>
  <c r="B10" i="2"/>
  <c r="K14" i="6"/>
  <c r="L13" i="6"/>
  <c r="B10" i="6" l="1"/>
  <c r="K15" i="6"/>
  <c r="L14" i="6"/>
  <c r="L16" i="2"/>
  <c r="K17" i="2"/>
  <c r="C10" i="2"/>
  <c r="E10" i="2"/>
  <c r="B11" i="2" l="1"/>
  <c r="K18" i="2"/>
  <c r="L17" i="2"/>
  <c r="C10" i="6"/>
  <c r="E10" i="6"/>
  <c r="K16" i="6"/>
  <c r="L15" i="6"/>
  <c r="B11" i="6" l="1"/>
  <c r="K19" i="2"/>
  <c r="L18" i="2"/>
  <c r="C11" i="2"/>
  <c r="E11" i="2"/>
  <c r="K17" i="6"/>
  <c r="L16" i="6"/>
  <c r="B12" i="2" l="1"/>
  <c r="K20" i="2"/>
  <c r="L19" i="2"/>
  <c r="L17" i="6"/>
  <c r="K18" i="6"/>
  <c r="C11" i="6"/>
  <c r="E11" i="6"/>
  <c r="L18" i="6" l="1"/>
  <c r="K19" i="6"/>
  <c r="L20" i="2"/>
  <c r="K21" i="2"/>
  <c r="B12" i="6"/>
  <c r="C12" i="2"/>
  <c r="E12" i="2"/>
  <c r="K22" i="2" l="1"/>
  <c r="L21" i="2"/>
  <c r="K20" i="6"/>
  <c r="L19" i="6"/>
  <c r="C12" i="6"/>
  <c r="E12" i="6"/>
  <c r="B13" i="2"/>
  <c r="B13" i="6" l="1"/>
  <c r="K21" i="6"/>
  <c r="L20" i="6"/>
  <c r="E13" i="2"/>
  <c r="C13" i="2"/>
  <c r="K23" i="2"/>
  <c r="L22" i="2"/>
  <c r="B14" i="2" l="1"/>
  <c r="L21" i="6"/>
  <c r="K22" i="6"/>
  <c r="K24" i="2"/>
  <c r="L23" i="2"/>
  <c r="E13" i="6"/>
  <c r="C13" i="6"/>
  <c r="B14" i="6" l="1"/>
  <c r="K25" i="2"/>
  <c r="L24" i="2"/>
  <c r="K23" i="6"/>
  <c r="L22" i="6"/>
  <c r="C14" i="2"/>
  <c r="E14" i="2"/>
  <c r="C14" i="6" l="1"/>
  <c r="E14" i="6"/>
  <c r="K24" i="6"/>
  <c r="L23" i="6"/>
  <c r="K26" i="2"/>
  <c r="L25" i="2"/>
  <c r="B15" i="2"/>
  <c r="K25" i="6" l="1"/>
  <c r="L24" i="6"/>
  <c r="L26" i="2"/>
  <c r="K27" i="2"/>
  <c r="C15" i="2"/>
  <c r="E15" i="2"/>
  <c r="B15" i="6"/>
  <c r="B16" i="2" l="1"/>
  <c r="K28" i="2"/>
  <c r="L27" i="2"/>
  <c r="C15" i="6"/>
  <c r="E15" i="6"/>
  <c r="L25" i="6"/>
  <c r="K26" i="6"/>
  <c r="L28" i="2" l="1"/>
  <c r="K29" i="2"/>
  <c r="K27" i="6"/>
  <c r="L26" i="6"/>
  <c r="E16" i="2"/>
  <c r="C16" i="2"/>
  <c r="B16" i="6"/>
  <c r="B17" i="2" l="1"/>
  <c r="C16" i="6"/>
  <c r="E16" i="6"/>
  <c r="K28" i="6"/>
  <c r="L27" i="6"/>
  <c r="K30" i="2"/>
  <c r="L29" i="2"/>
  <c r="B17" i="6" l="1"/>
  <c r="K31" i="2"/>
  <c r="L30" i="2"/>
  <c r="K29" i="6"/>
  <c r="L28" i="6"/>
  <c r="C17" i="2"/>
  <c r="E17" i="2"/>
  <c r="K30" i="6" l="1"/>
  <c r="L29" i="6"/>
  <c r="L31" i="2"/>
  <c r="K32" i="2"/>
  <c r="B18" i="2"/>
  <c r="C17" i="6"/>
  <c r="E17" i="6"/>
  <c r="K31" i="6" l="1"/>
  <c r="L30" i="6"/>
  <c r="C18" i="2"/>
  <c r="E18" i="2"/>
  <c r="L32" i="2"/>
  <c r="K33" i="2"/>
  <c r="B18" i="6"/>
  <c r="L31" i="6" l="1"/>
  <c r="K32" i="6"/>
  <c r="K34" i="2"/>
  <c r="L33" i="2"/>
  <c r="B19" i="2"/>
  <c r="C18" i="6"/>
  <c r="E18" i="6"/>
  <c r="K35" i="2" l="1"/>
  <c r="L34" i="2"/>
  <c r="K33" i="6"/>
  <c r="L32" i="6"/>
  <c r="C19" i="2"/>
  <c r="E19" i="2"/>
  <c r="B19" i="6"/>
  <c r="B20" i="2" l="1"/>
  <c r="C19" i="6"/>
  <c r="E19" i="6"/>
  <c r="K34" i="6"/>
  <c r="L33" i="6"/>
  <c r="K36" i="2"/>
  <c r="L35" i="2"/>
  <c r="B20" i="6" l="1"/>
  <c r="L34" i="6"/>
  <c r="K35" i="6"/>
  <c r="L36" i="2"/>
  <c r="K37" i="2"/>
  <c r="C20" i="2"/>
  <c r="E20" i="2"/>
  <c r="L37" i="2" l="1"/>
  <c r="K38" i="2"/>
  <c r="K36" i="6"/>
  <c r="L35" i="6"/>
  <c r="B21" i="2"/>
  <c r="C20" i="6"/>
  <c r="E20" i="6"/>
  <c r="E21" i="2" l="1"/>
  <c r="C21" i="2"/>
  <c r="K39" i="2"/>
  <c r="L38" i="2"/>
  <c r="K37" i="6"/>
  <c r="L36" i="6"/>
  <c r="B21" i="6"/>
  <c r="K40" i="2" l="1"/>
  <c r="L39" i="2"/>
  <c r="L37" i="6"/>
  <c r="K38" i="6"/>
  <c r="B22" i="2"/>
  <c r="C21" i="6"/>
  <c r="E21" i="6"/>
  <c r="C22" i="2" l="1"/>
  <c r="E22" i="2"/>
  <c r="K39" i="6"/>
  <c r="L38" i="6"/>
  <c r="K41" i="2"/>
  <c r="L40" i="2"/>
  <c r="B22" i="6"/>
  <c r="K42" i="2" l="1"/>
  <c r="L41" i="2"/>
  <c r="K40" i="6"/>
  <c r="L39" i="6"/>
  <c r="B23" i="2"/>
  <c r="C22" i="6"/>
  <c r="E22" i="6"/>
  <c r="C23" i="2" l="1"/>
  <c r="E23" i="2"/>
  <c r="K41" i="6"/>
  <c r="L40" i="6"/>
  <c r="B23" i="6"/>
  <c r="K43" i="2"/>
  <c r="L42" i="2"/>
  <c r="C23" i="6" l="1"/>
  <c r="E23" i="6"/>
  <c r="B24" i="2"/>
  <c r="K42" i="6"/>
  <c r="L41" i="6"/>
  <c r="K44" i="2"/>
  <c r="L43" i="2"/>
  <c r="F7" i="2"/>
  <c r="E24" i="2" l="1"/>
  <c r="C24" i="2"/>
  <c r="K43" i="6"/>
  <c r="L42" i="6"/>
  <c r="L44" i="2"/>
  <c r="K45" i="2"/>
  <c r="B24" i="6"/>
  <c r="K44" i="6" l="1"/>
  <c r="L43" i="6"/>
  <c r="K46" i="2"/>
  <c r="L45" i="2"/>
  <c r="B25" i="2"/>
  <c r="E24" i="6"/>
  <c r="C24" i="6"/>
  <c r="K47" i="2" l="1"/>
  <c r="L46" i="2"/>
  <c r="K45" i="6"/>
  <c r="L44" i="6"/>
  <c r="C25" i="2"/>
  <c r="E25" i="2"/>
  <c r="B25" i="6"/>
  <c r="B26" i="2" l="1"/>
  <c r="L47" i="2"/>
  <c r="K48" i="2"/>
  <c r="K46" i="6"/>
  <c r="L45" i="6"/>
  <c r="C25" i="6"/>
  <c r="E25" i="6"/>
  <c r="K47" i="6" l="1"/>
  <c r="L46" i="6"/>
  <c r="K49" i="2"/>
  <c r="L48" i="2"/>
  <c r="C26" i="2"/>
  <c r="E26" i="2"/>
  <c r="B26" i="6"/>
  <c r="B27" i="2" l="1"/>
  <c r="K50" i="2"/>
  <c r="L49" i="2"/>
  <c r="L47" i="6"/>
  <c r="K48" i="6"/>
  <c r="C26" i="6"/>
  <c r="E26" i="6"/>
  <c r="K49" i="6" l="1"/>
  <c r="L48" i="6"/>
  <c r="C27" i="2"/>
  <c r="E27" i="2"/>
  <c r="K51" i="2"/>
  <c r="L50" i="2"/>
  <c r="B27" i="6"/>
  <c r="B28" i="2" l="1"/>
  <c r="K52" i="2"/>
  <c r="L51" i="2"/>
  <c r="C27" i="6"/>
  <c r="E27" i="6"/>
  <c r="L49" i="6"/>
  <c r="K50" i="6"/>
  <c r="L52" i="2" l="1"/>
  <c r="K53" i="2"/>
  <c r="L50" i="6"/>
  <c r="K51" i="6"/>
  <c r="B28" i="6"/>
  <c r="C28" i="2"/>
  <c r="E28" i="2"/>
  <c r="E28" i="6" l="1"/>
  <c r="C28" i="6"/>
  <c r="K54" i="2"/>
  <c r="L53" i="2"/>
  <c r="K52" i="6"/>
  <c r="L51" i="6"/>
  <c r="B29" i="2"/>
  <c r="C29" i="2" l="1"/>
  <c r="E29" i="2"/>
  <c r="K53" i="6"/>
  <c r="L52" i="6"/>
  <c r="B29" i="6"/>
  <c r="K55" i="2"/>
  <c r="L54" i="2"/>
  <c r="K54" i="6" l="1"/>
  <c r="L53" i="6"/>
  <c r="B30" i="2"/>
  <c r="C29" i="6"/>
  <c r="E29" i="6"/>
  <c r="K56" i="2"/>
  <c r="L55" i="2"/>
  <c r="B30" i="6" l="1"/>
  <c r="K55" i="6"/>
  <c r="L54" i="6"/>
  <c r="C30" i="2"/>
  <c r="E30" i="2"/>
  <c r="K57" i="2"/>
  <c r="L56" i="2"/>
  <c r="K56" i="6" l="1"/>
  <c r="L55" i="6"/>
  <c r="C30" i="6"/>
  <c r="E30" i="6"/>
  <c r="B31" i="2"/>
  <c r="K58" i="2"/>
  <c r="L57" i="2"/>
  <c r="K57" i="6" l="1"/>
  <c r="L56" i="6"/>
  <c r="E31" i="2"/>
  <c r="C31" i="2"/>
  <c r="B31" i="6"/>
  <c r="L58" i="2"/>
  <c r="K59" i="2"/>
  <c r="B32" i="2" l="1"/>
  <c r="L57" i="6"/>
  <c r="K58" i="6"/>
  <c r="K60" i="2"/>
  <c r="L59" i="2"/>
  <c r="C31" i="6"/>
  <c r="E31" i="6"/>
  <c r="C32" i="2" l="1"/>
  <c r="E32" i="2"/>
  <c r="B32" i="6"/>
  <c r="L60" i="2"/>
  <c r="K61" i="2"/>
  <c r="L58" i="6"/>
  <c r="K59" i="6"/>
  <c r="B33" i="2" l="1"/>
  <c r="K62" i="2"/>
  <c r="L61" i="2"/>
  <c r="C32" i="6"/>
  <c r="E32" i="6"/>
  <c r="L59" i="6"/>
  <c r="K60" i="6"/>
  <c r="K63" i="2" l="1"/>
  <c r="L62" i="2"/>
  <c r="K61" i="6"/>
  <c r="L60" i="6"/>
  <c r="B33" i="6"/>
  <c r="C33" i="2"/>
  <c r="E33" i="2"/>
  <c r="L63" i="2" l="1"/>
  <c r="K64" i="2"/>
  <c r="C33" i="6"/>
  <c r="E33" i="6"/>
  <c r="L61" i="6"/>
  <c r="K62" i="6"/>
  <c r="B34" i="2"/>
  <c r="K65" i="2" l="1"/>
  <c r="L64" i="2"/>
  <c r="K63" i="6"/>
  <c r="L62" i="6"/>
  <c r="B34" i="6"/>
  <c r="C34" i="2"/>
  <c r="E34" i="2"/>
  <c r="K66" i="2" l="1"/>
  <c r="L65" i="2"/>
  <c r="C34" i="6"/>
  <c r="E34" i="6"/>
  <c r="K64" i="6"/>
  <c r="L63" i="6"/>
  <c r="B35" i="2"/>
  <c r="B35" i="6" l="1"/>
  <c r="K67" i="2"/>
  <c r="L66" i="2"/>
  <c r="K65" i="6"/>
  <c r="L64" i="6"/>
  <c r="C35" i="2"/>
  <c r="E35" i="2"/>
  <c r="K66" i="6" l="1"/>
  <c r="L65" i="6"/>
  <c r="C35" i="6"/>
  <c r="E35" i="6"/>
  <c r="K68" i="2"/>
  <c r="L67" i="2"/>
  <c r="B36" i="2"/>
  <c r="B36" i="6" l="1"/>
  <c r="L68" i="2"/>
  <c r="K69" i="2"/>
  <c r="C36" i="2"/>
  <c r="E36" i="2"/>
  <c r="K67" i="6"/>
  <c r="L66" i="6"/>
  <c r="L69" i="2" l="1"/>
  <c r="K70" i="2"/>
  <c r="B37" i="2"/>
  <c r="K68" i="6"/>
  <c r="L67" i="6"/>
  <c r="E36" i="6"/>
  <c r="C36" i="6"/>
  <c r="C37" i="2" l="1"/>
  <c r="E37" i="2"/>
  <c r="B37" i="6"/>
  <c r="K71" i="2"/>
  <c r="L70" i="2"/>
  <c r="K69" i="6"/>
  <c r="L68" i="6"/>
  <c r="K72" i="2" l="1"/>
  <c r="L71" i="2"/>
  <c r="B38" i="2"/>
  <c r="L69" i="6"/>
  <c r="K70" i="6"/>
  <c r="C37" i="6"/>
  <c r="E37" i="6"/>
  <c r="K71" i="6" l="1"/>
  <c r="L70" i="6"/>
  <c r="B38" i="6"/>
  <c r="C38" i="2"/>
  <c r="E38" i="2"/>
  <c r="L72" i="2"/>
  <c r="K73" i="2"/>
  <c r="C38" i="6" l="1"/>
  <c r="E38" i="6"/>
  <c r="L73" i="2"/>
  <c r="K74" i="2"/>
  <c r="L71" i="6"/>
  <c r="K72" i="6"/>
  <c r="B39" i="2"/>
  <c r="K73" i="6" l="1"/>
  <c r="L72" i="6"/>
  <c r="K75" i="2"/>
  <c r="L74" i="2"/>
  <c r="B39" i="6"/>
  <c r="C39" i="2"/>
  <c r="E39" i="2"/>
  <c r="K74" i="6" l="1"/>
  <c r="L73" i="6"/>
  <c r="B40" i="2"/>
  <c r="C39" i="6"/>
  <c r="E39" i="6"/>
  <c r="K76" i="2"/>
  <c r="L75" i="2"/>
  <c r="C40" i="2" l="1"/>
  <c r="E40" i="2"/>
  <c r="L74" i="6"/>
  <c r="K75" i="6"/>
  <c r="B40" i="6"/>
  <c r="K77" i="2"/>
  <c r="L76" i="2"/>
  <c r="C40" i="6" l="1"/>
  <c r="E40" i="6"/>
  <c r="K76" i="6"/>
  <c r="L75" i="6"/>
  <c r="K78" i="2"/>
  <c r="L77" i="2"/>
  <c r="B41" i="2"/>
  <c r="B41" i="6" l="1"/>
  <c r="K79" i="2"/>
  <c r="L78" i="2"/>
  <c r="K77" i="6"/>
  <c r="L76" i="6"/>
  <c r="C41" i="2"/>
  <c r="E41" i="2"/>
  <c r="K78" i="6" l="1"/>
  <c r="L77" i="6"/>
  <c r="L79" i="2"/>
  <c r="K80" i="2"/>
  <c r="B42" i="2"/>
  <c r="C41" i="6"/>
  <c r="E41" i="6"/>
  <c r="K81" i="2" l="1"/>
  <c r="L80" i="2"/>
  <c r="C42" i="2"/>
  <c r="E42" i="2"/>
  <c r="B42" i="6"/>
  <c r="K79" i="6"/>
  <c r="L78" i="6"/>
  <c r="B43" i="2" l="1"/>
  <c r="E42" i="6"/>
  <c r="C42" i="6"/>
  <c r="K80" i="6"/>
  <c r="L79" i="6"/>
  <c r="L81" i="2"/>
  <c r="K82" i="2"/>
  <c r="K81" i="6" l="1"/>
  <c r="L80" i="6"/>
  <c r="B43" i="6"/>
  <c r="K83" i="2"/>
  <c r="L82" i="2"/>
  <c r="C43" i="2"/>
  <c r="E43" i="2"/>
  <c r="K84" i="2" l="1"/>
  <c r="L83" i="2"/>
  <c r="C43" i="6"/>
  <c r="E43" i="6"/>
  <c r="B44" i="2"/>
  <c r="L81" i="6"/>
  <c r="K82" i="6"/>
  <c r="C44" i="2" l="1"/>
  <c r="E44" i="2"/>
  <c r="B44" i="6"/>
  <c r="L82" i="6"/>
  <c r="K83" i="6"/>
  <c r="L84" i="2"/>
  <c r="K85" i="2"/>
  <c r="C44" i="6" l="1"/>
  <c r="E44" i="6"/>
  <c r="K86" i="2"/>
  <c r="L85" i="2"/>
  <c r="K84" i="6"/>
  <c r="L83" i="6"/>
  <c r="B45" i="2"/>
  <c r="K85" i="6" l="1"/>
  <c r="L84" i="6"/>
  <c r="C45" i="2"/>
  <c r="E45" i="2"/>
  <c r="K87" i="2"/>
  <c r="L86" i="2"/>
  <c r="B45" i="6"/>
  <c r="K88" i="2" l="1"/>
  <c r="L87" i="2"/>
  <c r="L85" i="6"/>
  <c r="K86" i="6"/>
  <c r="B46" i="2"/>
  <c r="C45" i="6"/>
  <c r="E45" i="6"/>
  <c r="K89" i="2" l="1"/>
  <c r="L88" i="2"/>
  <c r="C46" i="2"/>
  <c r="E46" i="2"/>
  <c r="K87" i="6"/>
  <c r="L86" i="6"/>
  <c r="B46" i="6"/>
  <c r="L87" i="6" l="1"/>
  <c r="K88" i="6"/>
  <c r="L89" i="2"/>
  <c r="K90" i="2"/>
  <c r="B47" i="2"/>
  <c r="C46" i="6"/>
  <c r="E46" i="6"/>
  <c r="E47" i="2" l="1"/>
  <c r="C47" i="2"/>
  <c r="K91" i="2"/>
  <c r="L90" i="2"/>
  <c r="K89" i="6"/>
  <c r="L88" i="6"/>
  <c r="B47" i="6"/>
  <c r="K92" i="2" l="1"/>
  <c r="L91" i="2"/>
  <c r="C47" i="6"/>
  <c r="E47" i="6"/>
  <c r="K90" i="6"/>
  <c r="L89" i="6"/>
  <c r="B48" i="2"/>
  <c r="B48" i="6" l="1"/>
  <c r="C48" i="2"/>
  <c r="E48" i="2"/>
  <c r="L92" i="2"/>
  <c r="K93" i="2"/>
  <c r="K91" i="6"/>
  <c r="L90" i="6"/>
  <c r="K94" i="2" l="1"/>
  <c r="L93" i="2"/>
  <c r="C48" i="6"/>
  <c r="E48" i="6"/>
  <c r="K92" i="6"/>
  <c r="L91" i="6"/>
  <c r="B49" i="2"/>
  <c r="B49" i="6" l="1"/>
  <c r="C49" i="2"/>
  <c r="E49" i="2"/>
  <c r="K93" i="6"/>
  <c r="L92" i="6"/>
  <c r="L94" i="2"/>
  <c r="K95" i="2"/>
  <c r="B50" i="2" l="1"/>
  <c r="K94" i="6"/>
  <c r="L93" i="6"/>
  <c r="K96" i="2"/>
  <c r="L95" i="2"/>
  <c r="C49" i="6"/>
  <c r="E49" i="6"/>
  <c r="K97" i="2" l="1"/>
  <c r="L96" i="2"/>
  <c r="K95" i="6"/>
  <c r="L94" i="6"/>
  <c r="C50" i="2"/>
  <c r="E50" i="2"/>
  <c r="B50" i="6"/>
  <c r="K96" i="6" l="1"/>
  <c r="L95" i="6"/>
  <c r="B51" i="2"/>
  <c r="C50" i="6"/>
  <c r="E50" i="6"/>
  <c r="K98" i="2"/>
  <c r="L97" i="2"/>
  <c r="C51" i="2" l="1"/>
  <c r="E51" i="2"/>
  <c r="B51" i="6"/>
  <c r="L98" i="2"/>
  <c r="K99" i="2"/>
  <c r="K97" i="6"/>
  <c r="L96" i="6"/>
  <c r="K100" i="2" l="1"/>
  <c r="L99" i="2"/>
  <c r="C51" i="6"/>
  <c r="E51" i="6"/>
  <c r="K98" i="6"/>
  <c r="L97" i="6"/>
  <c r="B52" i="2"/>
  <c r="K99" i="6" l="1"/>
  <c r="L98" i="6"/>
  <c r="L100" i="2"/>
  <c r="K101" i="2"/>
  <c r="B52" i="6"/>
  <c r="C52" i="2"/>
  <c r="E52" i="2"/>
  <c r="E52" i="6" l="1"/>
  <c r="C52" i="6"/>
  <c r="K102" i="2"/>
  <c r="L101" i="2"/>
  <c r="B53" i="2"/>
  <c r="L99" i="6"/>
  <c r="K100" i="6"/>
  <c r="C53" i="2" l="1"/>
  <c r="E53" i="2"/>
  <c r="B53" i="6"/>
  <c r="K103" i="2"/>
  <c r="L102" i="2"/>
  <c r="K101" i="6"/>
  <c r="L100" i="6"/>
  <c r="C53" i="6" l="1"/>
  <c r="E53" i="6"/>
  <c r="L101" i="6"/>
  <c r="K102" i="6"/>
  <c r="K104" i="2"/>
  <c r="L103" i="2"/>
  <c r="B54" i="2"/>
  <c r="K103" i="6" l="1"/>
  <c r="L102" i="6"/>
  <c r="K105" i="2"/>
  <c r="L104" i="2"/>
  <c r="C54" i="2"/>
  <c r="E54" i="2"/>
  <c r="B54" i="6"/>
  <c r="B55" i="2" l="1"/>
  <c r="K106" i="2"/>
  <c r="L105" i="2"/>
  <c r="K104" i="6"/>
  <c r="L103" i="6"/>
  <c r="C54" i="6"/>
  <c r="E54" i="6"/>
  <c r="K105" i="6" l="1"/>
  <c r="L104" i="6"/>
  <c r="K107" i="2"/>
  <c r="L106" i="2"/>
  <c r="B55" i="6"/>
  <c r="C55" i="2"/>
  <c r="E55" i="2"/>
  <c r="C55" i="6" l="1"/>
  <c r="E55" i="6"/>
  <c r="L107" i="2"/>
  <c r="K108" i="2"/>
  <c r="K106" i="6"/>
  <c r="L105" i="6"/>
  <c r="B56" i="2"/>
  <c r="K107" i="6" l="1"/>
  <c r="L106" i="6"/>
  <c r="L108" i="2"/>
  <c r="K109" i="2"/>
  <c r="C56" i="2"/>
  <c r="E56" i="2"/>
  <c r="B56" i="6"/>
  <c r="K110" i="2" l="1"/>
  <c r="L109" i="2"/>
  <c r="B57" i="2"/>
  <c r="C56" i="6"/>
  <c r="E56" i="6"/>
  <c r="L107" i="6"/>
  <c r="K108" i="6"/>
  <c r="B57" i="6" l="1"/>
  <c r="C57" i="2"/>
  <c r="E57" i="2"/>
  <c r="K109" i="6"/>
  <c r="L108" i="6"/>
  <c r="L110" i="2"/>
  <c r="K111" i="2"/>
  <c r="K110" i="6" l="1"/>
  <c r="L109" i="6"/>
  <c r="B58" i="2"/>
  <c r="L111" i="2"/>
  <c r="K112" i="2"/>
  <c r="E57" i="6"/>
  <c r="C57" i="6"/>
  <c r="L112" i="2" l="1"/>
  <c r="K113" i="2"/>
  <c r="C58" i="2"/>
  <c r="E58" i="2"/>
  <c r="B58" i="6"/>
  <c r="K111" i="6"/>
  <c r="L110" i="6"/>
  <c r="C58" i="6" l="1"/>
  <c r="E58" i="6"/>
  <c r="B59" i="2"/>
  <c r="K114" i="2"/>
  <c r="L113" i="2"/>
  <c r="L111" i="6"/>
  <c r="K112" i="6"/>
  <c r="K115" i="2" l="1"/>
  <c r="L114" i="2"/>
  <c r="C59" i="2"/>
  <c r="E59" i="2"/>
  <c r="K113" i="6"/>
  <c r="L112" i="6"/>
  <c r="B59" i="6"/>
  <c r="B60" i="2" l="1"/>
  <c r="L113" i="6"/>
  <c r="K114" i="6"/>
  <c r="K116" i="2"/>
  <c r="L115" i="2"/>
  <c r="C59" i="6"/>
  <c r="E59" i="6"/>
  <c r="L116" i="2" l="1"/>
  <c r="K117" i="2"/>
  <c r="L114" i="6"/>
  <c r="K115" i="6"/>
  <c r="C60" i="2"/>
  <c r="E60" i="2"/>
  <c r="B60" i="6"/>
  <c r="K116" i="6" l="1"/>
  <c r="L115" i="6"/>
  <c r="K118" i="2"/>
  <c r="L117" i="2"/>
  <c r="B61" i="2"/>
  <c r="E60" i="6"/>
  <c r="C60" i="6"/>
  <c r="C61" i="2" l="1"/>
  <c r="E61" i="2"/>
  <c r="K119" i="2"/>
  <c r="L118" i="2"/>
  <c r="B61" i="6"/>
  <c r="K117" i="6"/>
  <c r="L116" i="6"/>
  <c r="K120" i="2" l="1"/>
  <c r="L119" i="2"/>
  <c r="C61" i="6"/>
  <c r="E61" i="6"/>
  <c r="B62" i="2"/>
  <c r="K118" i="6"/>
  <c r="L117" i="6"/>
  <c r="C62" i="2" l="1"/>
  <c r="E62" i="2"/>
  <c r="B62" i="6"/>
  <c r="K119" i="6"/>
  <c r="L118" i="6"/>
  <c r="K121" i="2"/>
  <c r="L120" i="2"/>
  <c r="K120" i="6" l="1"/>
  <c r="L119" i="6"/>
  <c r="C62" i="6"/>
  <c r="E62" i="6"/>
  <c r="K122" i="2"/>
  <c r="L121" i="2"/>
  <c r="B63" i="2"/>
  <c r="B63" i="6" l="1"/>
  <c r="K123" i="2"/>
  <c r="L122" i="2"/>
  <c r="C63" i="2"/>
  <c r="E63" i="2"/>
  <c r="K121" i="6"/>
  <c r="L120" i="6"/>
  <c r="B64" i="2" l="1"/>
  <c r="L123" i="2"/>
  <c r="K124" i="2"/>
  <c r="K122" i="6"/>
  <c r="L121" i="6"/>
  <c r="C63" i="6"/>
  <c r="E63" i="6"/>
  <c r="L122" i="6" l="1"/>
  <c r="K123" i="6"/>
  <c r="L124" i="2"/>
  <c r="K125" i="2"/>
  <c r="E64" i="2"/>
  <c r="C64" i="2"/>
  <c r="B64" i="6"/>
  <c r="L123" i="6" l="1"/>
  <c r="K124" i="6"/>
  <c r="C64" i="6"/>
  <c r="E64" i="6"/>
  <c r="B65" i="2"/>
  <c r="K126" i="2"/>
  <c r="L125" i="2"/>
  <c r="K125" i="6" l="1"/>
  <c r="L124" i="6"/>
  <c r="C65" i="2"/>
  <c r="E65" i="2"/>
  <c r="B65" i="6"/>
  <c r="K127" i="2"/>
  <c r="L126" i="2"/>
  <c r="C65" i="6" l="1"/>
  <c r="E65" i="6"/>
  <c r="B66" i="2"/>
  <c r="K128" i="2"/>
  <c r="L127" i="2"/>
  <c r="L125" i="6"/>
  <c r="K126" i="6"/>
  <c r="C66" i="2" l="1"/>
  <c r="E66" i="2"/>
  <c r="K127" i="6"/>
  <c r="L126" i="6"/>
  <c r="K129" i="2"/>
  <c r="L128" i="2"/>
  <c r="B66" i="6"/>
  <c r="L129" i="2" l="1"/>
  <c r="K130" i="2"/>
  <c r="K128" i="6"/>
  <c r="L127" i="6"/>
  <c r="B67" i="2"/>
  <c r="E66" i="6"/>
  <c r="C66" i="6"/>
  <c r="C67" i="2" l="1"/>
  <c r="E67" i="2"/>
  <c r="K129" i="6"/>
  <c r="L128" i="6"/>
  <c r="L130" i="2"/>
  <c r="K131" i="2"/>
  <c r="B67" i="6"/>
  <c r="K132" i="2" l="1"/>
  <c r="L131" i="2"/>
  <c r="C67" i="6"/>
  <c r="E67" i="6"/>
  <c r="K130" i="6"/>
  <c r="L129" i="6"/>
  <c r="B68" i="2"/>
  <c r="K131" i="6" l="1"/>
  <c r="L130" i="6"/>
  <c r="B68" i="6"/>
  <c r="C68" i="2"/>
  <c r="E68" i="2"/>
  <c r="L132" i="2"/>
  <c r="K133" i="2"/>
  <c r="E68" i="6" l="1"/>
  <c r="C68" i="6"/>
  <c r="B69" i="2"/>
  <c r="K134" i="2"/>
  <c r="L133" i="2"/>
  <c r="K132" i="6"/>
  <c r="L131" i="6"/>
  <c r="B69" i="6" l="1"/>
  <c r="K135" i="2"/>
  <c r="L134" i="2"/>
  <c r="C69" i="2"/>
  <c r="E69" i="2"/>
  <c r="K133" i="6"/>
  <c r="L132" i="6"/>
  <c r="C69" i="6" l="1"/>
  <c r="E69" i="6"/>
  <c r="B70" i="2"/>
  <c r="L135" i="2"/>
  <c r="K136" i="2"/>
  <c r="L133" i="6"/>
  <c r="K134" i="6"/>
  <c r="K137" i="2" l="1"/>
  <c r="L136" i="2"/>
  <c r="B70" i="6"/>
  <c r="E70" i="2"/>
  <c r="C70" i="2"/>
  <c r="K135" i="6"/>
  <c r="L134" i="6"/>
  <c r="B71" i="2" l="1"/>
  <c r="L135" i="6"/>
  <c r="K136" i="6"/>
  <c r="C70" i="6"/>
  <c r="E70" i="6"/>
  <c r="K138" i="2"/>
  <c r="L137" i="2"/>
  <c r="B71" i="6" l="1"/>
  <c r="K137" i="6"/>
  <c r="L136" i="6"/>
  <c r="K139" i="2"/>
  <c r="L138" i="2"/>
  <c r="E71" i="2"/>
  <c r="C71" i="2"/>
  <c r="C71" i="6" l="1"/>
  <c r="E71" i="6"/>
  <c r="L139" i="2"/>
  <c r="K140" i="2"/>
  <c r="L137" i="6"/>
  <c r="K138" i="6"/>
  <c r="B72" i="2"/>
  <c r="L138" i="6" l="1"/>
  <c r="K139" i="6"/>
  <c r="L140" i="2"/>
  <c r="K141" i="2"/>
  <c r="B72" i="6"/>
  <c r="C72" i="2"/>
  <c r="E72" i="2"/>
  <c r="K142" i="2" l="1"/>
  <c r="L141" i="2"/>
  <c r="K140" i="6"/>
  <c r="L139" i="6"/>
  <c r="E72" i="6"/>
  <c r="C72" i="6"/>
  <c r="B73" i="2"/>
  <c r="B73" i="6" l="1"/>
  <c r="K141" i="6"/>
  <c r="L140" i="6"/>
  <c r="C73" i="2"/>
  <c r="E73" i="2"/>
  <c r="K143" i="2"/>
  <c r="L142" i="2"/>
  <c r="B74" i="2" l="1"/>
  <c r="K142" i="6"/>
  <c r="L141" i="6"/>
  <c r="K144" i="2"/>
  <c r="L143" i="2"/>
  <c r="C73" i="6"/>
  <c r="E73" i="6"/>
  <c r="K145" i="2" l="1"/>
  <c r="L144" i="2"/>
  <c r="K143" i="6"/>
  <c r="L142" i="6"/>
  <c r="B74" i="6"/>
  <c r="C74" i="2"/>
  <c r="E74" i="2"/>
  <c r="K144" i="6" l="1"/>
  <c r="L143" i="6"/>
  <c r="K146" i="2"/>
  <c r="L145" i="2"/>
  <c r="C74" i="6"/>
  <c r="E74" i="6"/>
  <c r="B75" i="2"/>
  <c r="K147" i="2" l="1"/>
  <c r="L146" i="2"/>
  <c r="K145" i="6"/>
  <c r="L144" i="6"/>
  <c r="B75" i="6"/>
  <c r="C75" i="2"/>
  <c r="E75" i="2"/>
  <c r="L145" i="6" l="1"/>
  <c r="K146" i="6"/>
  <c r="K148" i="2"/>
  <c r="L147" i="2"/>
  <c r="C75" i="6"/>
  <c r="E75" i="6"/>
  <c r="B76" i="2"/>
  <c r="B76" i="6" l="1"/>
  <c r="L148" i="2"/>
  <c r="K149" i="2"/>
  <c r="L146" i="6"/>
  <c r="K147" i="6"/>
  <c r="C76" i="2"/>
  <c r="E76" i="2"/>
  <c r="K148" i="6" l="1"/>
  <c r="L147" i="6"/>
  <c r="K150" i="2"/>
  <c r="L149" i="2"/>
  <c r="E76" i="6"/>
  <c r="C76" i="6"/>
  <c r="B77" i="2"/>
  <c r="B77" i="6" l="1"/>
  <c r="L150" i="2"/>
  <c r="K151" i="2"/>
  <c r="E77" i="2"/>
  <c r="C77" i="2"/>
  <c r="F7" i="6"/>
  <c r="L148" i="6"/>
  <c r="K149" i="6"/>
  <c r="K150" i="6" l="1"/>
  <c r="L149" i="6"/>
  <c r="B78" i="2"/>
  <c r="L151" i="2"/>
  <c r="K152" i="2"/>
  <c r="E77" i="6"/>
  <c r="C77" i="6"/>
  <c r="K153" i="2" l="1"/>
  <c r="L152" i="2"/>
  <c r="C78" i="2"/>
  <c r="E78" i="2"/>
  <c r="B78" i="6"/>
  <c r="L150" i="6"/>
  <c r="K151" i="6"/>
  <c r="K152" i="6" l="1"/>
  <c r="L151" i="6"/>
  <c r="C78" i="6"/>
  <c r="E78" i="6"/>
  <c r="B79" i="2"/>
  <c r="K154" i="2"/>
  <c r="L153" i="2"/>
  <c r="B79" i="6" l="1"/>
  <c r="E79" i="2"/>
  <c r="C79" i="2"/>
  <c r="K155" i="2"/>
  <c r="L154" i="2"/>
  <c r="L152" i="6"/>
  <c r="K153" i="6"/>
  <c r="K154" i="6" l="1"/>
  <c r="L153" i="6"/>
  <c r="K156" i="2"/>
  <c r="L155" i="2"/>
  <c r="B80" i="2"/>
  <c r="C79" i="6"/>
  <c r="E79" i="6"/>
  <c r="L156" i="2" l="1"/>
  <c r="K157" i="2"/>
  <c r="L154" i="6"/>
  <c r="K155" i="6"/>
  <c r="C80" i="2"/>
  <c r="E80" i="2"/>
  <c r="B80" i="6"/>
  <c r="B81" i="2" l="1"/>
  <c r="L155" i="6"/>
  <c r="K156" i="6"/>
  <c r="K158" i="2"/>
  <c r="L157" i="2"/>
  <c r="C80" i="6"/>
  <c r="E80" i="6"/>
  <c r="K159" i="2" l="1"/>
  <c r="L158" i="2"/>
  <c r="L156" i="6"/>
  <c r="K157" i="6"/>
  <c r="B81" i="6"/>
  <c r="C81" i="2"/>
  <c r="E81" i="2"/>
  <c r="C81" i="6" l="1"/>
  <c r="E81" i="6"/>
  <c r="K158" i="6"/>
  <c r="L157" i="6"/>
  <c r="B82" i="2"/>
  <c r="K160" i="2"/>
  <c r="L159" i="2"/>
  <c r="C82" i="2" l="1"/>
  <c r="E82" i="2"/>
  <c r="L158" i="6"/>
  <c r="K159" i="6"/>
  <c r="L160" i="2"/>
  <c r="K161" i="2"/>
  <c r="B82" i="6"/>
  <c r="K160" i="6" l="1"/>
  <c r="L159" i="6"/>
  <c r="C82" i="6"/>
  <c r="E82" i="6"/>
  <c r="L161" i="2"/>
  <c r="K162" i="2"/>
  <c r="B83" i="2"/>
  <c r="K163" i="2" l="1"/>
  <c r="L162" i="2"/>
  <c r="B83" i="6"/>
  <c r="L160" i="6"/>
  <c r="K161" i="6"/>
  <c r="C83" i="2"/>
  <c r="E83" i="2"/>
  <c r="K162" i="6" l="1"/>
  <c r="L161" i="6"/>
  <c r="C83" i="6"/>
  <c r="E83" i="6"/>
  <c r="B84" i="2"/>
  <c r="K164" i="2"/>
  <c r="L163" i="2"/>
  <c r="B84" i="6" l="1"/>
  <c r="C84" i="2"/>
  <c r="E84" i="2"/>
  <c r="K163" i="6"/>
  <c r="L162" i="6"/>
  <c r="L164" i="2"/>
  <c r="K165" i="2"/>
  <c r="K166" i="2" l="1"/>
  <c r="L165" i="2"/>
  <c r="K164" i="6"/>
  <c r="L163" i="6"/>
  <c r="B85" i="2"/>
  <c r="E84" i="6"/>
  <c r="C84" i="6"/>
  <c r="C85" i="2" l="1"/>
  <c r="E85" i="2"/>
  <c r="K167" i="2"/>
  <c r="L166" i="2"/>
  <c r="L164" i="6"/>
  <c r="K165" i="6"/>
  <c r="B85" i="6"/>
  <c r="K166" i="6" l="1"/>
  <c r="L165" i="6"/>
  <c r="K168" i="2"/>
  <c r="L167" i="2"/>
  <c r="C85" i="6"/>
  <c r="E85" i="6"/>
  <c r="B86" i="2"/>
  <c r="B86" i="6" l="1"/>
  <c r="K169" i="2"/>
  <c r="L168" i="2"/>
  <c r="E86" i="2"/>
  <c r="C86" i="2"/>
  <c r="L166" i="6"/>
  <c r="K167" i="6"/>
  <c r="B87" i="2" l="1"/>
  <c r="K170" i="2"/>
  <c r="L169" i="2"/>
  <c r="K168" i="6"/>
  <c r="L167" i="6"/>
  <c r="C86" i="6"/>
  <c r="E86" i="6"/>
  <c r="L170" i="2" l="1"/>
  <c r="K171" i="2"/>
  <c r="L168" i="6"/>
  <c r="K169" i="6"/>
  <c r="B87" i="6"/>
  <c r="C87" i="2"/>
  <c r="E87" i="2"/>
  <c r="L171" i="2" l="1"/>
  <c r="K172" i="2"/>
  <c r="K170" i="6"/>
  <c r="L169" i="6"/>
  <c r="C87" i="6"/>
  <c r="E87" i="6"/>
  <c r="B88" i="2"/>
  <c r="L172" i="2" l="1"/>
  <c r="K173" i="2"/>
  <c r="B88" i="6"/>
  <c r="L170" i="6"/>
  <c r="K171" i="6"/>
  <c r="C88" i="2"/>
  <c r="E88" i="2"/>
  <c r="K172" i="6" l="1"/>
  <c r="L171" i="6"/>
  <c r="C88" i="6"/>
  <c r="E88" i="6"/>
  <c r="K174" i="2"/>
  <c r="L173" i="2"/>
  <c r="B89" i="2"/>
  <c r="B89" i="6" l="1"/>
  <c r="E89" i="2"/>
  <c r="C89" i="2"/>
  <c r="K175" i="2"/>
  <c r="L174" i="2"/>
  <c r="L172" i="6"/>
  <c r="K173" i="6"/>
  <c r="B90" i="2" l="1"/>
  <c r="K174" i="6"/>
  <c r="L173" i="6"/>
  <c r="K176" i="2"/>
  <c r="L175" i="2"/>
  <c r="C89" i="6"/>
  <c r="E89" i="6"/>
  <c r="C90" i="2" l="1"/>
  <c r="E90" i="2"/>
  <c r="K177" i="2"/>
  <c r="L176" i="2"/>
  <c r="L174" i="6"/>
  <c r="K175" i="6"/>
  <c r="B90" i="6"/>
  <c r="K176" i="6" l="1"/>
  <c r="L175" i="6"/>
  <c r="L177" i="2"/>
  <c r="K178" i="2"/>
  <c r="B91" i="2"/>
  <c r="C90" i="6"/>
  <c r="E90" i="6"/>
  <c r="C91" i="2" l="1"/>
  <c r="E91" i="2"/>
  <c r="K179" i="2"/>
  <c r="L178" i="2"/>
  <c r="B91" i="6"/>
  <c r="L176" i="6"/>
  <c r="K177" i="6"/>
  <c r="K180" i="2" l="1"/>
  <c r="L179" i="2"/>
  <c r="L177" i="6"/>
  <c r="K178" i="6"/>
  <c r="C91" i="6"/>
  <c r="E91" i="6"/>
  <c r="B92" i="2"/>
  <c r="L178" i="6" l="1"/>
  <c r="K179" i="6"/>
  <c r="B92" i="6"/>
  <c r="C92" i="2"/>
  <c r="E92" i="2"/>
  <c r="L180" i="2"/>
  <c r="K181" i="2"/>
  <c r="B93" i="2" l="1"/>
  <c r="E92" i="6"/>
  <c r="C92" i="6"/>
  <c r="K182" i="2"/>
  <c r="L181" i="2"/>
  <c r="K180" i="6"/>
  <c r="L179" i="6"/>
  <c r="L180" i="6" l="1"/>
  <c r="K181" i="6"/>
  <c r="K183" i="2"/>
  <c r="L182" i="2"/>
  <c r="B93" i="6"/>
  <c r="C93" i="2"/>
  <c r="E93" i="2"/>
  <c r="K182" i="6" l="1"/>
  <c r="L181" i="6"/>
  <c r="C93" i="6"/>
  <c r="E93" i="6"/>
  <c r="L183" i="2"/>
  <c r="K184" i="2"/>
  <c r="B94" i="2"/>
  <c r="K185" i="2" l="1"/>
  <c r="L184" i="2"/>
  <c r="B94" i="6"/>
  <c r="L182" i="6"/>
  <c r="K183" i="6"/>
  <c r="E94" i="2"/>
  <c r="C94" i="2"/>
  <c r="C94" i="6" l="1"/>
  <c r="E94" i="6"/>
  <c r="K186" i="2"/>
  <c r="L185" i="2"/>
  <c r="K184" i="6"/>
  <c r="L183" i="6"/>
  <c r="B95" i="2"/>
  <c r="B95" i="6" l="1"/>
  <c r="K185" i="6"/>
  <c r="L184" i="6"/>
  <c r="K187" i="2"/>
  <c r="L186" i="2"/>
  <c r="E95" i="2"/>
  <c r="C95" i="2"/>
  <c r="K188" i="2" l="1"/>
  <c r="L187" i="2"/>
  <c r="B96" i="2"/>
  <c r="K186" i="6"/>
  <c r="L185" i="6"/>
  <c r="C95" i="6"/>
  <c r="E95" i="6"/>
  <c r="L186" i="6" l="1"/>
  <c r="K187" i="6"/>
  <c r="C96" i="2"/>
  <c r="E96" i="2"/>
  <c r="L188" i="2"/>
  <c r="K189" i="2"/>
  <c r="B96" i="6"/>
  <c r="L187" i="6" l="1"/>
  <c r="K188" i="6"/>
  <c r="K190" i="2"/>
  <c r="L189" i="2"/>
  <c r="B97" i="2"/>
  <c r="C96" i="6"/>
  <c r="E96" i="6"/>
  <c r="C97" i="2" l="1"/>
  <c r="E97" i="2"/>
  <c r="K191" i="2"/>
  <c r="L190" i="2"/>
  <c r="L188" i="6"/>
  <c r="K189" i="6"/>
  <c r="B97" i="6"/>
  <c r="K192" i="2" l="1"/>
  <c r="L191" i="2"/>
  <c r="K190" i="6"/>
  <c r="L189" i="6"/>
  <c r="E97" i="6"/>
  <c r="C97" i="6"/>
  <c r="B98" i="2"/>
  <c r="B98" i="6" l="1"/>
  <c r="L190" i="6"/>
  <c r="K191" i="6"/>
  <c r="L192" i="2"/>
  <c r="K193" i="2"/>
  <c r="E98" i="2"/>
  <c r="C98" i="2"/>
  <c r="B99" i="2" l="1"/>
  <c r="L193" i="2"/>
  <c r="K194" i="2"/>
  <c r="K192" i="6"/>
  <c r="L191" i="6"/>
  <c r="C98" i="6"/>
  <c r="E98" i="6"/>
  <c r="C99" i="2" l="1"/>
  <c r="E99" i="2"/>
  <c r="L192" i="6"/>
  <c r="K193" i="6"/>
  <c r="K195" i="2"/>
  <c r="L194" i="2"/>
  <c r="B99" i="6"/>
  <c r="K194" i="6" l="1"/>
  <c r="L193" i="6"/>
  <c r="B100" i="2"/>
  <c r="K196" i="2"/>
  <c r="L195" i="2"/>
  <c r="C99" i="6"/>
  <c r="E99" i="6"/>
  <c r="E100" i="2" l="1"/>
  <c r="C100" i="2"/>
  <c r="L194" i="6"/>
  <c r="K195" i="6"/>
  <c r="L196" i="2"/>
  <c r="K197" i="2"/>
  <c r="B100" i="6"/>
  <c r="B101" i="2" l="1"/>
  <c r="K198" i="2"/>
  <c r="L197" i="2"/>
  <c r="K196" i="6"/>
  <c r="L195" i="6"/>
  <c r="E100" i="6"/>
  <c r="C100" i="6"/>
  <c r="C101" i="2" l="1"/>
  <c r="E101" i="2"/>
  <c r="L196" i="6"/>
  <c r="K197" i="6"/>
  <c r="B101" i="6"/>
  <c r="L198" i="2"/>
  <c r="K199" i="2"/>
  <c r="K198" i="6" l="1"/>
  <c r="L197" i="6"/>
  <c r="K200" i="2"/>
  <c r="L199" i="2"/>
  <c r="E101" i="6"/>
  <c r="C101" i="6"/>
  <c r="B102" i="2"/>
  <c r="B102" i="6" l="1"/>
  <c r="K201" i="2"/>
  <c r="L200" i="2"/>
  <c r="E102" i="2"/>
  <c r="C102" i="2"/>
  <c r="L198" i="6"/>
  <c r="K199" i="6"/>
  <c r="C102" i="6" l="1"/>
  <c r="E102" i="6"/>
  <c r="B103" i="2"/>
  <c r="K202" i="2"/>
  <c r="L201" i="2"/>
  <c r="K200" i="6"/>
  <c r="L199" i="6"/>
  <c r="C103" i="2" l="1"/>
  <c r="E103" i="2"/>
  <c r="L200" i="6"/>
  <c r="K201" i="6"/>
  <c r="L202" i="2"/>
  <c r="K203" i="2"/>
  <c r="B103" i="6"/>
  <c r="L203" i="2" l="1"/>
  <c r="K204" i="2"/>
  <c r="K202" i="6"/>
  <c r="L201" i="6"/>
  <c r="B104" i="2"/>
  <c r="C103" i="6"/>
  <c r="E103" i="6"/>
  <c r="E104" i="2" l="1"/>
  <c r="C104" i="2"/>
  <c r="L204" i="2"/>
  <c r="K205" i="2"/>
  <c r="L205" i="2" s="1"/>
  <c r="L202" i="6"/>
  <c r="K203" i="6"/>
  <c r="B104" i="6"/>
  <c r="L203" i="6" l="1"/>
  <c r="K204" i="6"/>
  <c r="B105" i="2"/>
  <c r="N5" i="2"/>
  <c r="P5" i="2"/>
  <c r="C104" i="6"/>
  <c r="E104" i="6"/>
  <c r="J7" i="2" l="1"/>
  <c r="D5" i="2"/>
  <c r="J5" i="2"/>
  <c r="J6" i="2"/>
  <c r="D6" i="2"/>
  <c r="J8" i="2"/>
  <c r="J9" i="2"/>
  <c r="D7" i="2"/>
  <c r="J10" i="2"/>
  <c r="J11" i="2"/>
  <c r="J12" i="2"/>
  <c r="D8" i="2"/>
  <c r="J13" i="2"/>
  <c r="D9" i="2"/>
  <c r="J14" i="2"/>
  <c r="J15" i="2"/>
  <c r="J16" i="2"/>
  <c r="D10" i="2"/>
  <c r="J17" i="2"/>
  <c r="D11" i="2"/>
  <c r="J18" i="2"/>
  <c r="J19" i="2"/>
  <c r="J20" i="2"/>
  <c r="D12" i="2"/>
  <c r="J21" i="2"/>
  <c r="J22" i="2"/>
  <c r="D13" i="2"/>
  <c r="J23" i="2"/>
  <c r="D14" i="2"/>
  <c r="J24" i="2"/>
  <c r="J25" i="2"/>
  <c r="J26" i="2"/>
  <c r="D15" i="2"/>
  <c r="J27" i="2"/>
  <c r="D16" i="2"/>
  <c r="J28" i="2"/>
  <c r="J29" i="2"/>
  <c r="J30" i="2"/>
  <c r="D17" i="2"/>
  <c r="J31" i="2"/>
  <c r="J32" i="2"/>
  <c r="D18" i="2"/>
  <c r="J33" i="2"/>
  <c r="J34" i="2"/>
  <c r="D19" i="2"/>
  <c r="J35" i="2"/>
  <c r="D20" i="2"/>
  <c r="J36" i="2"/>
  <c r="J37" i="2"/>
  <c r="D21" i="2"/>
  <c r="J38" i="2"/>
  <c r="J39" i="2"/>
  <c r="D22" i="2"/>
  <c r="J40" i="2"/>
  <c r="J41" i="2"/>
  <c r="D23" i="2"/>
  <c r="J42" i="2"/>
  <c r="J43" i="2"/>
  <c r="J44" i="2"/>
  <c r="D24" i="2"/>
  <c r="J45" i="2"/>
  <c r="D25" i="2"/>
  <c r="J46" i="2"/>
  <c r="J47" i="2"/>
  <c r="J48" i="2"/>
  <c r="D26" i="2"/>
  <c r="J49" i="2"/>
  <c r="D27" i="2"/>
  <c r="J50" i="2"/>
  <c r="J51" i="2"/>
  <c r="D28" i="2"/>
  <c r="J52" i="2"/>
  <c r="J53" i="2"/>
  <c r="D29" i="2"/>
  <c r="J54" i="2"/>
  <c r="J55" i="2"/>
  <c r="D30" i="2"/>
  <c r="J56" i="2"/>
  <c r="J57" i="2"/>
  <c r="D31" i="2"/>
  <c r="J58" i="2"/>
  <c r="J59" i="2"/>
  <c r="J60" i="2"/>
  <c r="D32" i="2"/>
  <c r="J61" i="2"/>
  <c r="J62" i="2"/>
  <c r="D33" i="2"/>
  <c r="J63" i="2"/>
  <c r="J64" i="2"/>
  <c r="D34" i="2"/>
  <c r="J65" i="2"/>
  <c r="D35" i="2"/>
  <c r="J66" i="2"/>
  <c r="J67" i="2"/>
  <c r="D36" i="2"/>
  <c r="J68" i="2"/>
  <c r="J69" i="2"/>
  <c r="D37" i="2"/>
  <c r="J70" i="2"/>
  <c r="J71" i="2"/>
  <c r="D38" i="2"/>
  <c r="J72" i="2"/>
  <c r="J73" i="2"/>
  <c r="D39" i="2"/>
  <c r="J74" i="2"/>
  <c r="J75" i="2"/>
  <c r="J76" i="2"/>
  <c r="D40" i="2"/>
  <c r="J77" i="2"/>
  <c r="J78" i="2"/>
  <c r="D41" i="2"/>
  <c r="J79" i="2"/>
  <c r="D42" i="2"/>
  <c r="J80" i="2"/>
  <c r="J81" i="2"/>
  <c r="D43" i="2"/>
  <c r="J82" i="2"/>
  <c r="J83" i="2"/>
  <c r="D44" i="2"/>
  <c r="J84" i="2"/>
  <c r="J85" i="2"/>
  <c r="J86" i="2"/>
  <c r="D45" i="2"/>
  <c r="J87" i="2"/>
  <c r="D46" i="2"/>
  <c r="J88" i="2"/>
  <c r="J89" i="2"/>
  <c r="D47" i="2"/>
  <c r="J90" i="2"/>
  <c r="J91" i="2"/>
  <c r="J92" i="2"/>
  <c r="D48" i="2"/>
  <c r="J93" i="2"/>
  <c r="D49" i="2"/>
  <c r="J94" i="2"/>
  <c r="J95" i="2"/>
  <c r="J96" i="2"/>
  <c r="D50" i="2"/>
  <c r="J97" i="2"/>
  <c r="J98" i="2"/>
  <c r="D51" i="2"/>
  <c r="J99" i="2"/>
  <c r="J100" i="2"/>
  <c r="D52" i="2"/>
  <c r="J101" i="2"/>
  <c r="J102" i="2"/>
  <c r="D53" i="2"/>
  <c r="J103" i="2"/>
  <c r="D54" i="2"/>
  <c r="J104" i="2"/>
  <c r="J105" i="2"/>
  <c r="D55" i="2"/>
  <c r="J106" i="2"/>
  <c r="J107" i="2"/>
  <c r="D56" i="2"/>
  <c r="J108" i="2"/>
  <c r="J109" i="2"/>
  <c r="D57" i="2"/>
  <c r="J110" i="2"/>
  <c r="J111" i="2"/>
  <c r="J112" i="2"/>
  <c r="D58" i="2"/>
  <c r="J113" i="2"/>
  <c r="D59" i="2"/>
  <c r="J114" i="2"/>
  <c r="J115" i="2"/>
  <c r="D60" i="2"/>
  <c r="J116" i="2"/>
  <c r="J117" i="2"/>
  <c r="J118" i="2"/>
  <c r="D61" i="2"/>
  <c r="J119" i="2"/>
  <c r="D62" i="2"/>
  <c r="J120" i="2"/>
  <c r="J121" i="2"/>
  <c r="J122" i="2"/>
  <c r="D63" i="2"/>
  <c r="J123" i="2"/>
  <c r="J124" i="2"/>
  <c r="D64" i="2"/>
  <c r="J125" i="2"/>
  <c r="J126" i="2"/>
  <c r="D65" i="2"/>
  <c r="J127" i="2"/>
  <c r="J128" i="2"/>
  <c r="D66" i="2"/>
  <c r="J129" i="2"/>
  <c r="D67" i="2"/>
  <c r="J130" i="2"/>
  <c r="J131" i="2"/>
  <c r="J132" i="2"/>
  <c r="D68" i="2"/>
  <c r="J133" i="2"/>
  <c r="J134" i="2"/>
  <c r="D69" i="2"/>
  <c r="J135" i="2"/>
  <c r="D70" i="2"/>
  <c r="J136" i="2"/>
  <c r="J137" i="2"/>
  <c r="D71" i="2"/>
  <c r="J138" i="2"/>
  <c r="J139" i="2"/>
  <c r="J140" i="2"/>
  <c r="D72" i="2"/>
  <c r="J141" i="2"/>
  <c r="D73" i="2"/>
  <c r="J142" i="2"/>
  <c r="J143" i="2"/>
  <c r="J144" i="2"/>
  <c r="D74" i="2"/>
  <c r="J145" i="2"/>
  <c r="D75" i="2"/>
  <c r="J146" i="2"/>
  <c r="J147" i="2"/>
  <c r="D76" i="2"/>
  <c r="J148" i="2"/>
  <c r="J149" i="2"/>
  <c r="D77" i="2"/>
  <c r="J150" i="2"/>
  <c r="J151" i="2"/>
  <c r="J152" i="2"/>
  <c r="D78" i="2"/>
  <c r="J153" i="2"/>
  <c r="J154" i="2"/>
  <c r="D79" i="2"/>
  <c r="J155" i="2"/>
  <c r="J156" i="2"/>
  <c r="D80" i="2"/>
  <c r="J157" i="2"/>
  <c r="D81" i="2"/>
  <c r="J158" i="2"/>
  <c r="J159" i="2"/>
  <c r="J160" i="2"/>
  <c r="D82" i="2"/>
  <c r="J161" i="2"/>
  <c r="J162" i="2"/>
  <c r="D83" i="2"/>
  <c r="J163" i="2"/>
  <c r="J164" i="2"/>
  <c r="D84" i="2"/>
  <c r="J165" i="2"/>
  <c r="D85" i="2"/>
  <c r="J166" i="2"/>
  <c r="J167" i="2"/>
  <c r="D86" i="2"/>
  <c r="J168" i="2"/>
  <c r="J169" i="2"/>
  <c r="D87" i="2"/>
  <c r="J170" i="2"/>
  <c r="J171" i="2"/>
  <c r="D88" i="2"/>
  <c r="J172" i="2"/>
  <c r="J173" i="2"/>
  <c r="D89" i="2"/>
  <c r="J174" i="2"/>
  <c r="J175" i="2"/>
  <c r="J176" i="2"/>
  <c r="D90" i="2"/>
  <c r="J177" i="2"/>
  <c r="D91" i="2"/>
  <c r="J178" i="2"/>
  <c r="J179" i="2"/>
  <c r="J180" i="2"/>
  <c r="D92" i="2"/>
  <c r="J181" i="2"/>
  <c r="J182" i="2"/>
  <c r="D93" i="2"/>
  <c r="J183" i="2"/>
  <c r="J184" i="2"/>
  <c r="D94" i="2"/>
  <c r="J185" i="2"/>
  <c r="J186" i="2"/>
  <c r="D95" i="2"/>
  <c r="J187" i="2"/>
  <c r="J188" i="2"/>
  <c r="D96" i="2"/>
  <c r="J189" i="2"/>
  <c r="D97" i="2"/>
  <c r="J190" i="2"/>
  <c r="J191" i="2"/>
  <c r="J192" i="2"/>
  <c r="D98" i="2"/>
  <c r="J193" i="2"/>
  <c r="D99" i="2"/>
  <c r="J194" i="2"/>
  <c r="J195" i="2"/>
  <c r="D100" i="2"/>
  <c r="J196" i="2"/>
  <c r="J197" i="2"/>
  <c r="D101" i="2"/>
  <c r="J198" i="2"/>
  <c r="J199" i="2"/>
  <c r="J200" i="2"/>
  <c r="D102" i="2"/>
  <c r="J201" i="2"/>
  <c r="J202" i="2"/>
  <c r="D103" i="2"/>
  <c r="J203" i="2"/>
  <c r="E105" i="2"/>
  <c r="C105" i="2"/>
  <c r="J204" i="2"/>
  <c r="J205" i="2"/>
  <c r="D104" i="2"/>
  <c r="B105" i="6"/>
  <c r="L204" i="6"/>
  <c r="K205" i="6"/>
  <c r="L205" i="6" s="1"/>
  <c r="C105" i="6" l="1"/>
  <c r="E105" i="6"/>
  <c r="P5" i="6"/>
  <c r="J205" i="6" s="1"/>
  <c r="N5" i="6"/>
  <c r="B106" i="2"/>
  <c r="D105" i="2"/>
  <c r="C106" i="2" l="1"/>
  <c r="E106" i="2"/>
  <c r="J204" i="6"/>
  <c r="J5" i="6"/>
  <c r="D5" i="6"/>
  <c r="J6" i="6"/>
  <c r="D6" i="6"/>
  <c r="J7" i="6"/>
  <c r="J8" i="6"/>
  <c r="J9" i="6"/>
  <c r="D7" i="6"/>
  <c r="J10" i="6"/>
  <c r="D8" i="6"/>
  <c r="J11" i="6"/>
  <c r="J12" i="6"/>
  <c r="D9" i="6"/>
  <c r="J13" i="6"/>
  <c r="J14" i="6"/>
  <c r="J15" i="6"/>
  <c r="D10" i="6"/>
  <c r="J16" i="6"/>
  <c r="J17" i="6"/>
  <c r="D11" i="6"/>
  <c r="J18" i="6"/>
  <c r="J19" i="6"/>
  <c r="D12" i="6"/>
  <c r="J20" i="6"/>
  <c r="J21" i="6"/>
  <c r="D13" i="6"/>
  <c r="J22" i="6"/>
  <c r="D14" i="6"/>
  <c r="J23" i="6"/>
  <c r="J24" i="6"/>
  <c r="D15" i="6"/>
  <c r="J25" i="6"/>
  <c r="J26" i="6"/>
  <c r="D16" i="6"/>
  <c r="J27" i="6"/>
  <c r="J28" i="6"/>
  <c r="J29" i="6"/>
  <c r="D17" i="6"/>
  <c r="J30" i="6"/>
  <c r="D18" i="6"/>
  <c r="J31" i="6"/>
  <c r="J32" i="6"/>
  <c r="D19" i="6"/>
  <c r="J33" i="6"/>
  <c r="J34" i="6"/>
  <c r="D20" i="6"/>
  <c r="J35" i="6"/>
  <c r="J36" i="6"/>
  <c r="D21" i="6"/>
  <c r="J37" i="6"/>
  <c r="J38" i="6"/>
  <c r="J39" i="6"/>
  <c r="D22" i="6"/>
  <c r="J40" i="6"/>
  <c r="J41" i="6"/>
  <c r="D23" i="6"/>
  <c r="J42" i="6"/>
  <c r="J43" i="6"/>
  <c r="D24" i="6"/>
  <c r="J44" i="6"/>
  <c r="J45" i="6"/>
  <c r="D25" i="6"/>
  <c r="J46" i="6"/>
  <c r="D26" i="6"/>
  <c r="J47" i="6"/>
  <c r="J48" i="6"/>
  <c r="D27" i="6"/>
  <c r="J49" i="6"/>
  <c r="J50" i="6"/>
  <c r="J51" i="6"/>
  <c r="D28" i="6"/>
  <c r="J52" i="6"/>
  <c r="J53" i="6"/>
  <c r="D29" i="6"/>
  <c r="J54" i="6"/>
  <c r="J55" i="6"/>
  <c r="D30" i="6"/>
  <c r="J56" i="6"/>
  <c r="J57" i="6"/>
  <c r="D31" i="6"/>
  <c r="J58" i="6"/>
  <c r="J59" i="6"/>
  <c r="D32" i="6"/>
  <c r="J60" i="6"/>
  <c r="J61" i="6"/>
  <c r="D33" i="6"/>
  <c r="J62" i="6"/>
  <c r="J63" i="6"/>
  <c r="D34" i="6"/>
  <c r="J64" i="6"/>
  <c r="J65" i="6"/>
  <c r="D35" i="6"/>
  <c r="J66" i="6"/>
  <c r="J67" i="6"/>
  <c r="D36" i="6"/>
  <c r="J68" i="6"/>
  <c r="J69" i="6"/>
  <c r="D37" i="6"/>
  <c r="J70" i="6"/>
  <c r="J71" i="6"/>
  <c r="D38" i="6"/>
  <c r="J72" i="6"/>
  <c r="D39" i="6"/>
  <c r="J73" i="6"/>
  <c r="J74" i="6"/>
  <c r="D40" i="6"/>
  <c r="J75" i="6"/>
  <c r="J76" i="6"/>
  <c r="J77" i="6"/>
  <c r="D41" i="6"/>
  <c r="J78" i="6"/>
  <c r="D42" i="6"/>
  <c r="J79" i="6"/>
  <c r="J80" i="6"/>
  <c r="D43" i="6"/>
  <c r="J81" i="6"/>
  <c r="J82" i="6"/>
  <c r="D44" i="6"/>
  <c r="J83" i="6"/>
  <c r="J84" i="6"/>
  <c r="J85" i="6"/>
  <c r="D45" i="6"/>
  <c r="J86" i="6"/>
  <c r="D46" i="6"/>
  <c r="J87" i="6"/>
  <c r="J88" i="6"/>
  <c r="J89" i="6"/>
  <c r="D47" i="6"/>
  <c r="J90" i="6"/>
  <c r="J91" i="6"/>
  <c r="D48" i="6"/>
  <c r="J92" i="6"/>
  <c r="D49" i="6"/>
  <c r="J93" i="6"/>
  <c r="J94" i="6"/>
  <c r="D50" i="6"/>
  <c r="J95" i="6"/>
  <c r="J96" i="6"/>
  <c r="D51" i="6"/>
  <c r="J97" i="6"/>
  <c r="J98" i="6"/>
  <c r="D52" i="6"/>
  <c r="J99" i="6"/>
  <c r="J100" i="6"/>
  <c r="D53" i="6"/>
  <c r="J101" i="6"/>
  <c r="J102" i="6"/>
  <c r="J103" i="6"/>
  <c r="D54" i="6"/>
  <c r="J104" i="6"/>
  <c r="D55" i="6"/>
  <c r="J105" i="6"/>
  <c r="J106" i="6"/>
  <c r="D56" i="6"/>
  <c r="J107" i="6"/>
  <c r="J108" i="6"/>
  <c r="J109" i="6"/>
  <c r="D57" i="6"/>
  <c r="J110" i="6"/>
  <c r="J111" i="6"/>
  <c r="D58" i="6"/>
  <c r="J112" i="6"/>
  <c r="J113" i="6"/>
  <c r="D59" i="6"/>
  <c r="J114" i="6"/>
  <c r="D60" i="6"/>
  <c r="J115" i="6"/>
  <c r="J116" i="6"/>
  <c r="D61" i="6"/>
  <c r="J117" i="6"/>
  <c r="J118" i="6"/>
  <c r="D62" i="6"/>
  <c r="J119" i="6"/>
  <c r="J120" i="6"/>
  <c r="D63" i="6"/>
  <c r="J121" i="6"/>
  <c r="J122" i="6"/>
  <c r="D64" i="6"/>
  <c r="J123" i="6"/>
  <c r="J124" i="6"/>
  <c r="D65" i="6"/>
  <c r="J125" i="6"/>
  <c r="J126" i="6"/>
  <c r="D66" i="6"/>
  <c r="J127" i="6"/>
  <c r="J128" i="6"/>
  <c r="J129" i="6"/>
  <c r="D67" i="6"/>
  <c r="J130" i="6"/>
  <c r="J131" i="6"/>
  <c r="D68" i="6"/>
  <c r="J132" i="6"/>
  <c r="J133" i="6"/>
  <c r="D69" i="6"/>
  <c r="J134" i="6"/>
  <c r="J135" i="6"/>
  <c r="D70" i="6"/>
  <c r="J136" i="6"/>
  <c r="J137" i="6"/>
  <c r="D71" i="6"/>
  <c r="J138" i="6"/>
  <c r="J139" i="6"/>
  <c r="D72" i="6"/>
  <c r="J140" i="6"/>
  <c r="J141" i="6"/>
  <c r="D73" i="6"/>
  <c r="J142" i="6"/>
  <c r="D74" i="6"/>
  <c r="J143" i="6"/>
  <c r="J144" i="6"/>
  <c r="J145" i="6"/>
  <c r="D75" i="6"/>
  <c r="J146" i="6"/>
  <c r="D76" i="6"/>
  <c r="J147" i="6"/>
  <c r="J148" i="6"/>
  <c r="J149" i="6"/>
  <c r="D77" i="6"/>
  <c r="J150" i="6"/>
  <c r="D78" i="6"/>
  <c r="J151" i="6"/>
  <c r="J152" i="6"/>
  <c r="D79" i="6"/>
  <c r="J153" i="6"/>
  <c r="J154" i="6"/>
  <c r="J155" i="6"/>
  <c r="D80" i="6"/>
  <c r="J156" i="6"/>
  <c r="D81" i="6"/>
  <c r="J157" i="6"/>
  <c r="J158" i="6"/>
  <c r="D82" i="6"/>
  <c r="J159" i="6"/>
  <c r="J160" i="6"/>
  <c r="D83" i="6"/>
  <c r="J161" i="6"/>
  <c r="J162" i="6"/>
  <c r="J163" i="6"/>
  <c r="D84" i="6"/>
  <c r="J164" i="6"/>
  <c r="J165" i="6"/>
  <c r="D85" i="6"/>
  <c r="J166" i="6"/>
  <c r="J167" i="6"/>
  <c r="D86" i="6"/>
  <c r="J168" i="6"/>
  <c r="J169" i="6"/>
  <c r="D87" i="6"/>
  <c r="J170" i="6"/>
  <c r="D88" i="6"/>
  <c r="J171" i="6"/>
  <c r="J172" i="6"/>
  <c r="J173" i="6"/>
  <c r="D89" i="6"/>
  <c r="J174" i="6"/>
  <c r="J175" i="6"/>
  <c r="D90" i="6"/>
  <c r="J176" i="6"/>
  <c r="D91" i="6"/>
  <c r="J177" i="6"/>
  <c r="J178" i="6"/>
  <c r="J179" i="6"/>
  <c r="D92" i="6"/>
  <c r="J180" i="6"/>
  <c r="J181" i="6"/>
  <c r="D93" i="6"/>
  <c r="J182" i="6"/>
  <c r="D94" i="6"/>
  <c r="J183" i="6"/>
  <c r="J184" i="6"/>
  <c r="D95" i="6"/>
  <c r="J185" i="6"/>
  <c r="J186" i="6"/>
  <c r="J187" i="6"/>
  <c r="D96" i="6"/>
  <c r="J188" i="6"/>
  <c r="D97" i="6"/>
  <c r="J189" i="6"/>
  <c r="J190" i="6"/>
  <c r="J191" i="6"/>
  <c r="D98" i="6"/>
  <c r="J192" i="6"/>
  <c r="D99" i="6"/>
  <c r="J193" i="6"/>
  <c r="J194" i="6"/>
  <c r="J195" i="6"/>
  <c r="D100" i="6"/>
  <c r="J196" i="6"/>
  <c r="D101" i="6"/>
  <c r="J197" i="6"/>
  <c r="J198" i="6"/>
  <c r="J199" i="6"/>
  <c r="D102" i="6"/>
  <c r="J200" i="6"/>
  <c r="D103" i="6"/>
  <c r="J201" i="6"/>
  <c r="J202" i="6"/>
  <c r="D104" i="6"/>
  <c r="J203" i="6"/>
  <c r="D105" i="6"/>
  <c r="B106" i="6"/>
  <c r="C106" i="6" l="1"/>
  <c r="E106" i="6"/>
  <c r="B107" i="2"/>
  <c r="D106" i="2"/>
  <c r="C107" i="2" l="1"/>
  <c r="E107" i="2"/>
  <c r="B107" i="6"/>
  <c r="D106" i="6"/>
  <c r="C107" i="6" l="1"/>
  <c r="E107" i="6"/>
  <c r="B108" i="2"/>
  <c r="D107" i="2"/>
  <c r="E108" i="2" l="1"/>
  <c r="C108" i="2"/>
  <c r="B108" i="6"/>
  <c r="D107" i="6"/>
  <c r="D108" i="2" l="1"/>
  <c r="B109" i="2"/>
  <c r="E108" i="6"/>
  <c r="C108" i="6"/>
  <c r="C109" i="2" l="1"/>
  <c r="E109" i="2"/>
  <c r="B109" i="6"/>
  <c r="D108" i="6"/>
  <c r="C109" i="6" l="1"/>
  <c r="E109" i="6"/>
  <c r="B110" i="2"/>
  <c r="D109" i="2"/>
  <c r="C110" i="2" l="1"/>
  <c r="E110" i="2"/>
  <c r="B110" i="6"/>
  <c r="D109" i="6"/>
  <c r="C110" i="6" l="1"/>
  <c r="E110" i="6"/>
  <c r="B111" i="2"/>
  <c r="D110" i="2"/>
  <c r="E111" i="2" l="1"/>
  <c r="C111" i="2"/>
  <c r="D110" i="6"/>
  <c r="B111" i="6"/>
  <c r="B112" i="2" l="1"/>
  <c r="D111" i="2"/>
  <c r="C111" i="6"/>
  <c r="E111" i="6"/>
  <c r="D111" i="6" l="1"/>
  <c r="B112" i="6"/>
  <c r="C112" i="2"/>
  <c r="E112" i="2"/>
  <c r="C112" i="6" l="1"/>
  <c r="E112" i="6"/>
  <c r="B113" i="2"/>
  <c r="D112" i="2"/>
  <c r="E113" i="2" l="1"/>
  <c r="C113" i="2"/>
  <c r="B113" i="6"/>
  <c r="D112" i="6"/>
  <c r="B114" i="2" l="1"/>
  <c r="D113" i="2"/>
  <c r="C113" i="6"/>
  <c r="E113" i="6"/>
  <c r="B114" i="6" l="1"/>
  <c r="D113" i="6"/>
  <c r="E114" i="2"/>
  <c r="C114" i="2"/>
  <c r="B115" i="2" l="1"/>
  <c r="D114" i="2"/>
  <c r="C114" i="6"/>
  <c r="E114" i="6"/>
  <c r="D114" i="6" l="1"/>
  <c r="B115" i="6"/>
  <c r="C115" i="2"/>
  <c r="E115" i="2"/>
  <c r="D115" i="2" l="1"/>
  <c r="B116" i="2"/>
  <c r="C115" i="6"/>
  <c r="E115" i="6"/>
  <c r="D115" i="6" l="1"/>
  <c r="B116" i="6"/>
  <c r="E116" i="2"/>
  <c r="C116" i="2"/>
  <c r="B117" i="2" l="1"/>
  <c r="D116" i="2"/>
  <c r="E116" i="6"/>
  <c r="C116" i="6"/>
  <c r="B117" i="6" l="1"/>
  <c r="D116" i="6"/>
  <c r="C117" i="2"/>
  <c r="E117" i="2"/>
  <c r="B118" i="2" l="1"/>
  <c r="D117" i="2"/>
  <c r="C117" i="6"/>
  <c r="E117" i="6"/>
  <c r="B118" i="6" l="1"/>
  <c r="D117" i="6"/>
  <c r="E118" i="2"/>
  <c r="C118" i="2"/>
  <c r="B119" i="2" l="1"/>
  <c r="D118" i="2"/>
  <c r="E118" i="6"/>
  <c r="C118" i="6"/>
  <c r="B119" i="6" l="1"/>
  <c r="D118" i="6"/>
  <c r="E119" i="2"/>
  <c r="C119" i="2"/>
  <c r="B120" i="2" l="1"/>
  <c r="D119" i="2"/>
  <c r="C119" i="6"/>
  <c r="E119" i="6"/>
  <c r="D119" i="6" l="1"/>
  <c r="B120" i="6"/>
  <c r="E120" i="2"/>
  <c r="C120" i="2"/>
  <c r="E120" i="6" l="1"/>
  <c r="C120" i="6"/>
  <c r="D120" i="2"/>
  <c r="B121" i="2"/>
  <c r="D120" i="6" l="1"/>
  <c r="B121" i="6"/>
  <c r="E121" i="2"/>
  <c r="C121" i="2"/>
  <c r="C121" i="6" l="1"/>
  <c r="E121" i="6"/>
  <c r="B122" i="2"/>
  <c r="D121" i="2"/>
  <c r="C122" i="2" l="1"/>
  <c r="E122" i="2"/>
  <c r="B122" i="6"/>
  <c r="D121" i="6"/>
  <c r="C122" i="6" l="1"/>
  <c r="E122" i="6"/>
  <c r="B123" i="2"/>
  <c r="D122" i="2"/>
  <c r="C123" i="2" l="1"/>
  <c r="E123" i="2"/>
  <c r="D122" i="6"/>
  <c r="B123" i="6"/>
  <c r="C123" i="6" l="1"/>
  <c r="E123" i="6"/>
  <c r="B124" i="2"/>
  <c r="D123" i="2"/>
  <c r="C124" i="2" l="1"/>
  <c r="E124" i="2"/>
  <c r="B124" i="6"/>
  <c r="D123" i="6"/>
  <c r="E124" i="6" l="1"/>
  <c r="C124" i="6"/>
  <c r="B125" i="2"/>
  <c r="D124" i="2"/>
  <c r="E125" i="2" l="1"/>
  <c r="C125" i="2"/>
  <c r="D124" i="6"/>
  <c r="B125" i="6"/>
  <c r="D125" i="2" l="1"/>
  <c r="B126" i="2"/>
  <c r="C125" i="6"/>
  <c r="E125" i="6"/>
  <c r="C126" i="2" l="1"/>
  <c r="E126" i="2"/>
  <c r="B126" i="6"/>
  <c r="D125" i="6"/>
  <c r="C126" i="6" l="1"/>
  <c r="E126" i="6"/>
  <c r="B127" i="2"/>
  <c r="D126" i="2"/>
  <c r="E127" i="2" l="1"/>
  <c r="C127" i="2"/>
  <c r="B127" i="6"/>
  <c r="D126" i="6"/>
  <c r="C127" i="6" l="1"/>
  <c r="E127" i="6"/>
  <c r="B128" i="2"/>
  <c r="D127" i="2"/>
  <c r="E128" i="2" l="1"/>
  <c r="C128" i="2"/>
  <c r="D127" i="6"/>
  <c r="B128" i="6"/>
  <c r="C128" i="6" l="1"/>
  <c r="E128" i="6"/>
  <c r="B129" i="2"/>
  <c r="D128" i="2"/>
  <c r="C129" i="2" l="1"/>
  <c r="E129" i="2"/>
  <c r="D128" i="6"/>
  <c r="B129" i="6"/>
  <c r="C129" i="6" l="1"/>
  <c r="E129" i="6"/>
  <c r="D129" i="2"/>
  <c r="B130" i="2"/>
  <c r="C130" i="2" l="1"/>
  <c r="E130" i="2"/>
  <c r="D129" i="6"/>
  <c r="B130" i="6"/>
  <c r="C130" i="6" l="1"/>
  <c r="E130" i="6"/>
  <c r="B131" i="2"/>
  <c r="D130" i="2"/>
  <c r="E131" i="2" l="1"/>
  <c r="C131" i="2"/>
  <c r="B131" i="6"/>
  <c r="D130" i="6"/>
  <c r="C131" i="6" l="1"/>
  <c r="E131" i="6"/>
  <c r="D131" i="2"/>
  <c r="B132" i="2"/>
  <c r="C132" i="2" l="1"/>
  <c r="E132" i="2"/>
  <c r="B132" i="6"/>
  <c r="D131" i="6"/>
  <c r="E132" i="6" l="1"/>
  <c r="C132" i="6"/>
  <c r="B133" i="2"/>
  <c r="D132" i="2"/>
  <c r="C133" i="2" l="1"/>
  <c r="E133" i="2"/>
  <c r="B133" i="6"/>
  <c r="D132" i="6"/>
  <c r="E133" i="6" l="1"/>
  <c r="C133" i="6"/>
  <c r="B134" i="2"/>
  <c r="D133" i="2"/>
  <c r="D133" i="6" l="1"/>
  <c r="B134" i="6"/>
  <c r="C134" i="2"/>
  <c r="E134" i="2"/>
  <c r="C134" i="6" l="1"/>
  <c r="E134" i="6"/>
  <c r="B135" i="2"/>
  <c r="D134" i="2"/>
  <c r="E135" i="2" l="1"/>
  <c r="C135" i="2"/>
  <c r="B135" i="6"/>
  <c r="D134" i="6"/>
  <c r="D135" i="2" l="1"/>
  <c r="B136" i="2"/>
  <c r="C135" i="6"/>
  <c r="E135" i="6"/>
  <c r="C136" i="2" l="1"/>
  <c r="E136" i="2"/>
  <c r="D135" i="6"/>
  <c r="B136" i="6"/>
  <c r="E136" i="6" l="1"/>
  <c r="C136" i="6"/>
  <c r="D136" i="2"/>
  <c r="B137" i="2"/>
  <c r="C137" i="2" l="1"/>
  <c r="E137" i="2"/>
  <c r="D136" i="6"/>
  <c r="B137" i="6"/>
  <c r="C137" i="6" l="1"/>
  <c r="E137" i="6"/>
  <c r="B138" i="2"/>
  <c r="D137" i="2"/>
  <c r="C138" i="2" l="1"/>
  <c r="E138" i="2"/>
  <c r="D137" i="6"/>
  <c r="B138" i="6"/>
  <c r="E138" i="6" l="1"/>
  <c r="C138" i="6"/>
  <c r="B139" i="2"/>
  <c r="D138" i="2"/>
  <c r="B139" i="6" l="1"/>
  <c r="D138" i="6"/>
  <c r="E139" i="2"/>
  <c r="C139" i="2"/>
  <c r="D139" i="2" l="1"/>
  <c r="B140" i="2"/>
  <c r="C139" i="6"/>
  <c r="E139" i="6"/>
  <c r="C140" i="2" l="1"/>
  <c r="E140" i="2"/>
  <c r="B140" i="6"/>
  <c r="D139" i="6"/>
  <c r="E140" i="6" l="1"/>
  <c r="C140" i="6"/>
  <c r="B141" i="2"/>
  <c r="D140" i="2"/>
  <c r="E141" i="2" l="1"/>
  <c r="C141" i="2"/>
  <c r="B141" i="6"/>
  <c r="D140" i="6"/>
  <c r="D141" i="2" l="1"/>
  <c r="B142" i="2"/>
  <c r="E141" i="6"/>
  <c r="C141" i="6"/>
  <c r="C142" i="2" l="1"/>
  <c r="E142" i="2"/>
  <c r="B142" i="6"/>
  <c r="D141" i="6"/>
  <c r="E142" i="6" l="1"/>
  <c r="C142" i="6"/>
  <c r="B143" i="2"/>
  <c r="D142" i="2"/>
  <c r="D142" i="6" l="1"/>
  <c r="B143" i="6"/>
  <c r="E143" i="2"/>
  <c r="C143" i="2"/>
  <c r="C143" i="6" l="1"/>
  <c r="E143" i="6"/>
  <c r="B144" i="2"/>
  <c r="D143" i="2"/>
  <c r="C144" i="2" l="1"/>
  <c r="E144" i="2"/>
  <c r="D143" i="6"/>
  <c r="B144" i="6"/>
  <c r="C144" i="6" l="1"/>
  <c r="E144" i="6"/>
  <c r="D144" i="2"/>
  <c r="B145" i="2"/>
  <c r="E145" i="2" l="1"/>
  <c r="C145" i="2"/>
  <c r="B145" i="6"/>
  <c r="D144" i="6"/>
  <c r="B146" i="2" l="1"/>
  <c r="D145" i="2"/>
  <c r="E145" i="6"/>
  <c r="C145" i="6"/>
  <c r="D145" i="6" l="1"/>
  <c r="B146" i="6"/>
  <c r="E146" i="2"/>
  <c r="C146" i="2"/>
  <c r="B147" i="2" l="1"/>
  <c r="D146" i="2"/>
  <c r="C146" i="6"/>
  <c r="E146" i="6"/>
  <c r="D146" i="6" l="1"/>
  <c r="B147" i="6"/>
  <c r="C147" i="2"/>
  <c r="E147" i="2"/>
  <c r="C147" i="6" l="1"/>
  <c r="E147" i="6"/>
  <c r="D147" i="2"/>
  <c r="B148" i="2"/>
  <c r="C148" i="2" l="1"/>
  <c r="E148" i="2"/>
  <c r="B148" i="6"/>
  <c r="D147" i="6"/>
  <c r="E148" i="6" l="1"/>
  <c r="C148" i="6"/>
  <c r="B149" i="2"/>
  <c r="D148" i="2"/>
  <c r="E149" i="2" l="1"/>
  <c r="C149" i="2"/>
  <c r="B149" i="6"/>
  <c r="D148" i="6"/>
  <c r="C149" i="6" l="1"/>
  <c r="E149" i="6"/>
  <c r="D149" i="2"/>
  <c r="B150" i="2"/>
  <c r="C150" i="2" l="1"/>
  <c r="E150" i="2"/>
  <c r="D149" i="6"/>
  <c r="B150" i="6"/>
  <c r="E150" i="6" l="1"/>
  <c r="C150" i="6"/>
  <c r="B151" i="2"/>
  <c r="D150" i="2"/>
  <c r="E151" i="2" l="1"/>
  <c r="C151" i="2"/>
  <c r="B151" i="6"/>
  <c r="D150" i="6"/>
  <c r="C151" i="6" l="1"/>
  <c r="E151" i="6"/>
  <c r="B152" i="2"/>
  <c r="D151" i="2"/>
  <c r="E152" i="2" l="1"/>
  <c r="C152" i="2"/>
  <c r="D151" i="6"/>
  <c r="B152" i="6"/>
  <c r="D152" i="2" l="1"/>
  <c r="B153" i="2"/>
  <c r="E152" i="6"/>
  <c r="C152" i="6"/>
  <c r="C153" i="2" l="1"/>
  <c r="E153" i="2"/>
  <c r="D152" i="6"/>
  <c r="B153" i="6"/>
  <c r="C153" i="6" l="1"/>
  <c r="E153" i="6"/>
  <c r="D153" i="2"/>
  <c r="B154" i="2"/>
  <c r="C154" i="2" l="1"/>
  <c r="E154" i="2"/>
  <c r="B154" i="6"/>
  <c r="D153" i="6"/>
  <c r="C154" i="6" l="1"/>
  <c r="E154" i="6"/>
  <c r="B155" i="2"/>
  <c r="D154" i="2"/>
  <c r="C155" i="2" l="1"/>
  <c r="E155" i="2"/>
  <c r="D154" i="6"/>
  <c r="B155" i="6"/>
  <c r="C155" i="6" l="1"/>
  <c r="E155" i="6"/>
  <c r="B156" i="2"/>
  <c r="D155" i="2"/>
  <c r="C156" i="2" l="1"/>
  <c r="E156" i="2"/>
  <c r="D155" i="6"/>
  <c r="B156" i="6"/>
  <c r="E156" i="6" l="1"/>
  <c r="C156" i="6"/>
  <c r="D156" i="2"/>
  <c r="B157" i="2"/>
  <c r="D156" i="6" l="1"/>
  <c r="B157" i="6"/>
  <c r="E157" i="2"/>
  <c r="C157" i="2"/>
  <c r="E157" i="6" l="1"/>
  <c r="C157" i="6"/>
  <c r="D157" i="2"/>
  <c r="B158" i="2"/>
  <c r="B158" i="6" l="1"/>
  <c r="D157" i="6"/>
  <c r="C158" i="2"/>
  <c r="E158" i="2"/>
  <c r="B159" i="2" l="1"/>
  <c r="D158" i="2"/>
  <c r="C158" i="6"/>
  <c r="E158" i="6"/>
  <c r="D158" i="6" l="1"/>
  <c r="B159" i="6"/>
  <c r="E159" i="2"/>
  <c r="C159" i="2"/>
  <c r="D159" i="2" l="1"/>
  <c r="B160" i="2"/>
  <c r="C159" i="6"/>
  <c r="E159" i="6"/>
  <c r="D159" i="6" l="1"/>
  <c r="B160" i="6"/>
  <c r="E160" i="2"/>
  <c r="C160" i="2"/>
  <c r="B161" i="2" l="1"/>
  <c r="D160" i="2"/>
  <c r="E160" i="6"/>
  <c r="C160" i="6"/>
  <c r="B161" i="6" l="1"/>
  <c r="D160" i="6"/>
  <c r="C161" i="2"/>
  <c r="E161" i="2"/>
  <c r="B162" i="2" l="1"/>
  <c r="D161" i="2"/>
  <c r="E161" i="6"/>
  <c r="C161" i="6"/>
  <c r="D161" i="6" l="1"/>
  <c r="B162" i="6"/>
  <c r="E162" i="2"/>
  <c r="C162" i="2"/>
  <c r="C162" i="6" l="1"/>
  <c r="E162" i="6"/>
  <c r="B163" i="2"/>
  <c r="D162" i="2"/>
  <c r="E163" i="2" l="1"/>
  <c r="C163" i="2"/>
  <c r="B163" i="6"/>
  <c r="D162" i="6"/>
  <c r="B164" i="2" l="1"/>
  <c r="D163" i="2"/>
  <c r="C163" i="6"/>
  <c r="E163" i="6"/>
  <c r="B164" i="6" l="1"/>
  <c r="D163" i="6"/>
  <c r="C164" i="2"/>
  <c r="E164" i="2"/>
  <c r="B165" i="2" l="1"/>
  <c r="D164" i="2"/>
  <c r="E164" i="6"/>
  <c r="C164" i="6"/>
  <c r="D164" i="6" l="1"/>
  <c r="B165" i="6"/>
  <c r="C165" i="2"/>
  <c r="E165" i="2"/>
  <c r="D165" i="2" l="1"/>
  <c r="B166" i="2"/>
  <c r="E165" i="6"/>
  <c r="C165" i="6"/>
  <c r="D165" i="6" l="1"/>
  <c r="B166" i="6"/>
  <c r="E166" i="2"/>
  <c r="C166" i="2"/>
  <c r="B167" i="2" l="1"/>
  <c r="D166" i="2"/>
  <c r="E166" i="6"/>
  <c r="C166" i="6"/>
  <c r="B167" i="6" l="1"/>
  <c r="D166" i="6"/>
  <c r="E167" i="2"/>
  <c r="C167" i="2"/>
  <c r="D167" i="2" l="1"/>
  <c r="B168" i="2"/>
  <c r="C167" i="6"/>
  <c r="E167" i="6"/>
  <c r="D167" i="6" l="1"/>
  <c r="B168" i="6"/>
  <c r="E168" i="2"/>
  <c r="C168" i="2"/>
  <c r="B169" i="2" l="1"/>
  <c r="D168" i="2"/>
  <c r="C168" i="6"/>
  <c r="E168" i="6"/>
  <c r="B169" i="6" l="1"/>
  <c r="D168" i="6"/>
  <c r="C169" i="2"/>
  <c r="E169" i="2"/>
  <c r="B170" i="2" l="1"/>
  <c r="D169" i="2"/>
  <c r="E169" i="6"/>
  <c r="C169" i="6"/>
  <c r="D169" i="6" l="1"/>
  <c r="B170" i="6"/>
  <c r="E170" i="2"/>
  <c r="C170" i="2"/>
  <c r="B171" i="2" l="1"/>
  <c r="D170" i="2"/>
  <c r="E170" i="6"/>
  <c r="C170" i="6"/>
  <c r="D170" i="6" l="1"/>
  <c r="B171" i="6"/>
  <c r="E171" i="2"/>
  <c r="C171" i="2"/>
  <c r="B172" i="2" l="1"/>
  <c r="D171" i="2"/>
  <c r="C171" i="6"/>
  <c r="E171" i="6"/>
  <c r="B172" i="6" l="1"/>
  <c r="D171" i="6"/>
  <c r="E172" i="2"/>
  <c r="C172" i="2"/>
  <c r="D172" i="2" l="1"/>
  <c r="B173" i="2"/>
  <c r="E172" i="6"/>
  <c r="C172" i="6"/>
  <c r="B173" i="6" l="1"/>
  <c r="D172" i="6"/>
  <c r="E173" i="2"/>
  <c r="C173" i="2"/>
  <c r="B174" i="2" l="1"/>
  <c r="D173" i="2"/>
  <c r="E173" i="6"/>
  <c r="C173" i="6"/>
  <c r="D173" i="6" l="1"/>
  <c r="B174" i="6"/>
  <c r="C174" i="2"/>
  <c r="E174" i="2"/>
  <c r="B175" i="2" l="1"/>
  <c r="D174" i="2"/>
  <c r="E174" i="6"/>
  <c r="C174" i="6"/>
  <c r="B175" i="6" l="1"/>
  <c r="D174" i="6"/>
  <c r="E175" i="2"/>
  <c r="C175" i="2"/>
  <c r="B176" i="2" l="1"/>
  <c r="D175" i="2"/>
  <c r="C175" i="6"/>
  <c r="E175" i="6"/>
  <c r="D175" i="6" l="1"/>
  <c r="B176" i="6"/>
  <c r="E176" i="2"/>
  <c r="C176" i="2"/>
  <c r="B177" i="2" l="1"/>
  <c r="D176" i="2"/>
  <c r="C176" i="6"/>
  <c r="E176" i="6"/>
  <c r="B177" i="6" l="1"/>
  <c r="D176" i="6"/>
  <c r="E177" i="2"/>
  <c r="C177" i="2"/>
  <c r="D177" i="2" l="1"/>
  <c r="B178" i="2"/>
  <c r="C177" i="6"/>
  <c r="E177" i="6"/>
  <c r="E178" i="2" l="1"/>
  <c r="C178" i="2"/>
  <c r="B178" i="6"/>
  <c r="D177" i="6"/>
  <c r="B179" i="2" l="1"/>
  <c r="D178" i="2"/>
  <c r="C178" i="6"/>
  <c r="E178" i="6"/>
  <c r="D178" i="6" l="1"/>
  <c r="B179" i="6"/>
  <c r="C179" i="2"/>
  <c r="E179" i="2"/>
  <c r="C179" i="6" l="1"/>
  <c r="E179" i="6"/>
  <c r="B180" i="2"/>
  <c r="D179" i="2"/>
  <c r="E180" i="2" l="1"/>
  <c r="C180" i="2"/>
  <c r="D179" i="6"/>
  <c r="B180" i="6"/>
  <c r="B181" i="2" l="1"/>
  <c r="D180" i="2"/>
  <c r="E180" i="6"/>
  <c r="C180" i="6"/>
  <c r="B181" i="6" l="1"/>
  <c r="D180" i="6"/>
  <c r="E181" i="2"/>
  <c r="C181" i="2"/>
  <c r="D181" i="2" l="1"/>
  <c r="B182" i="2"/>
  <c r="C181" i="6"/>
  <c r="E181" i="6"/>
  <c r="C182" i="2" l="1"/>
  <c r="E182" i="2"/>
  <c r="B182" i="6"/>
  <c r="D181" i="6"/>
  <c r="E182" i="6" l="1"/>
  <c r="C182" i="6"/>
  <c r="B183" i="2"/>
  <c r="D182" i="2"/>
  <c r="D182" i="6" l="1"/>
  <c r="B183" i="6"/>
  <c r="E183" i="2"/>
  <c r="C183" i="2"/>
  <c r="C183" i="6" l="1"/>
  <c r="E183" i="6"/>
  <c r="B184" i="2"/>
  <c r="D183" i="2"/>
  <c r="E184" i="2" l="1"/>
  <c r="C184" i="2"/>
  <c r="D183" i="6"/>
  <c r="B184" i="6"/>
  <c r="E184" i="6" l="1"/>
  <c r="C184" i="6"/>
  <c r="B185" i="2"/>
  <c r="D184" i="2"/>
  <c r="C185" i="2" l="1"/>
  <c r="E185" i="2"/>
  <c r="D184" i="6"/>
  <c r="B185" i="6"/>
  <c r="C185" i="6" l="1"/>
  <c r="E185" i="6"/>
  <c r="B186" i="2"/>
  <c r="D185" i="2"/>
  <c r="E186" i="2" l="1"/>
  <c r="C186" i="2"/>
  <c r="B186" i="6"/>
  <c r="D185" i="6"/>
  <c r="C186" i="6" l="1"/>
  <c r="E186" i="6"/>
  <c r="B187" i="2"/>
  <c r="D186" i="2"/>
  <c r="E187" i="2" l="1"/>
  <c r="C187" i="2"/>
  <c r="B187" i="6"/>
  <c r="D186" i="6"/>
  <c r="C187" i="6" l="1"/>
  <c r="E187" i="6"/>
  <c r="B188" i="2"/>
  <c r="D187" i="2"/>
  <c r="C188" i="2" l="1"/>
  <c r="E188" i="2"/>
  <c r="B188" i="6"/>
  <c r="D187" i="6"/>
  <c r="E188" i="6" l="1"/>
  <c r="C188" i="6"/>
  <c r="D188" i="2"/>
  <c r="B189" i="2"/>
  <c r="D188" i="6" l="1"/>
  <c r="B189" i="6"/>
  <c r="E189" i="2"/>
  <c r="C189" i="2"/>
  <c r="C189" i="6" l="1"/>
  <c r="E189" i="6"/>
  <c r="B190" i="2"/>
  <c r="D189" i="2"/>
  <c r="C190" i="2" l="1"/>
  <c r="E190" i="2"/>
  <c r="B190" i="6"/>
  <c r="D189" i="6"/>
  <c r="C190" i="6" l="1"/>
  <c r="E190" i="6"/>
  <c r="B191" i="2"/>
  <c r="D190" i="2"/>
  <c r="E191" i="2" l="1"/>
  <c r="C191" i="2"/>
  <c r="B191" i="6"/>
  <c r="D190" i="6"/>
  <c r="D191" i="2" l="1"/>
  <c r="B192" i="2"/>
  <c r="C191" i="6"/>
  <c r="E191" i="6"/>
  <c r="C192" i="2" l="1"/>
  <c r="E192" i="2"/>
  <c r="D191" i="6"/>
  <c r="B192" i="6"/>
  <c r="C192" i="6" l="1"/>
  <c r="E192" i="6"/>
  <c r="B193" i="2"/>
  <c r="D192" i="2"/>
  <c r="E193" i="2" l="1"/>
  <c r="C193" i="2"/>
  <c r="D192" i="6"/>
  <c r="B193" i="6"/>
  <c r="D193" i="2" l="1"/>
  <c r="B194" i="2"/>
  <c r="E193" i="6"/>
  <c r="C193" i="6"/>
  <c r="E194" i="2" l="1"/>
  <c r="C194" i="2"/>
  <c r="D193" i="6"/>
  <c r="B194" i="6"/>
  <c r="B195" i="2" l="1"/>
  <c r="D194" i="2"/>
  <c r="C194" i="6"/>
  <c r="E194" i="6"/>
  <c r="B195" i="6" l="1"/>
  <c r="D194" i="6"/>
  <c r="C195" i="2"/>
  <c r="E195" i="2"/>
  <c r="D195" i="2" l="1"/>
  <c r="B196" i="2"/>
  <c r="C195" i="6"/>
  <c r="E195" i="6"/>
  <c r="B196" i="6" l="1"/>
  <c r="D195" i="6"/>
  <c r="C196" i="2"/>
  <c r="E196" i="2"/>
  <c r="D196" i="2" l="1"/>
  <c r="B197" i="2"/>
  <c r="E196" i="6"/>
  <c r="C196" i="6"/>
  <c r="C197" i="2" l="1"/>
  <c r="E197" i="2"/>
  <c r="B197" i="6"/>
  <c r="D196" i="6"/>
  <c r="E197" i="6" l="1"/>
  <c r="C197" i="6"/>
  <c r="B198" i="2"/>
  <c r="D197" i="2"/>
  <c r="D197" i="6" l="1"/>
  <c r="B198" i="6"/>
  <c r="E198" i="2"/>
  <c r="C198" i="2"/>
  <c r="C198" i="6" l="1"/>
  <c r="E198" i="6"/>
  <c r="B199" i="2"/>
  <c r="D198" i="2"/>
  <c r="E199" i="2" l="1"/>
  <c r="C199" i="2"/>
  <c r="B199" i="6"/>
  <c r="D198" i="6"/>
  <c r="D199" i="2" l="1"/>
  <c r="B200" i="2"/>
  <c r="C199" i="6"/>
  <c r="E199" i="6"/>
  <c r="C200" i="2" l="1"/>
  <c r="E200" i="2"/>
  <c r="D199" i="6"/>
  <c r="B200" i="6"/>
  <c r="E200" i="6" l="1"/>
  <c r="C200" i="6"/>
  <c r="B201" i="2"/>
  <c r="D200" i="2"/>
  <c r="D200" i="6" l="1"/>
  <c r="B201" i="6"/>
  <c r="E201" i="2"/>
  <c r="C201" i="2"/>
  <c r="C201" i="6" l="1"/>
  <c r="E201" i="6"/>
  <c r="B202" i="2"/>
  <c r="D201" i="2"/>
  <c r="E202" i="2" l="1"/>
  <c r="C202" i="2"/>
  <c r="D201" i="6"/>
  <c r="B202" i="6"/>
  <c r="E202" i="6" l="1"/>
  <c r="C202" i="6"/>
  <c r="B203" i="2"/>
  <c r="D202" i="2"/>
  <c r="B203" i="6" l="1"/>
  <c r="D202" i="6"/>
  <c r="C203" i="2"/>
  <c r="E203" i="2"/>
  <c r="B204" i="2" l="1"/>
  <c r="D203" i="2"/>
  <c r="C203" i="6"/>
  <c r="E203" i="6"/>
  <c r="B204" i="6" l="1"/>
  <c r="D203" i="6"/>
  <c r="E204" i="2"/>
  <c r="C204" i="2"/>
  <c r="D204" i="2" l="1"/>
  <c r="B205" i="2"/>
  <c r="E204" i="6"/>
  <c r="C204" i="6"/>
  <c r="B205" i="6" l="1"/>
  <c r="D204" i="6"/>
  <c r="E205" i="2"/>
  <c r="C205" i="2"/>
  <c r="D205" i="2" s="1"/>
  <c r="C205" i="6" l="1"/>
  <c r="D205" i="6" s="1"/>
  <c r="E205" i="6"/>
  <c r="J49" i="4"/>
  <c r="O1" i="7"/>
  <c r="B4" i="7"/>
  <c r="C4" i="7"/>
  <c r="G4" i="7"/>
  <c r="I4" i="7"/>
  <c r="J4" i="7"/>
  <c r="M4" i="7"/>
  <c r="B5" i="7"/>
  <c r="C5" i="7"/>
  <c r="D5" i="7"/>
  <c r="I5" i="7"/>
  <c r="M5" i="7"/>
  <c r="B6" i="7"/>
  <c r="C6" i="7"/>
  <c r="D6" i="7"/>
  <c r="I6" i="7"/>
  <c r="M6" i="7"/>
  <c r="B7" i="7"/>
  <c r="C7" i="7"/>
  <c r="D7" i="7"/>
  <c r="I7" i="7"/>
  <c r="M7" i="7"/>
  <c r="B8" i="7"/>
  <c r="C8" i="7"/>
  <c r="D8" i="7"/>
  <c r="I8" i="7"/>
  <c r="M8" i="7"/>
  <c r="B9" i="7"/>
  <c r="C9" i="7"/>
  <c r="D9" i="7"/>
  <c r="I9" i="7"/>
  <c r="M9" i="7"/>
  <c r="B10" i="7"/>
  <c r="C10" i="7"/>
  <c r="D10" i="7"/>
  <c r="I10" i="7"/>
  <c r="M10" i="7"/>
  <c r="B11" i="7"/>
  <c r="C11" i="7"/>
  <c r="D11" i="7"/>
  <c r="I11" i="7"/>
  <c r="M11" i="7"/>
  <c r="B12" i="7"/>
  <c r="C12" i="7"/>
  <c r="D12" i="7"/>
  <c r="I12" i="7"/>
  <c r="M12" i="7"/>
  <c r="B13" i="7"/>
  <c r="C13" i="7"/>
  <c r="D13" i="7"/>
  <c r="I13" i="7"/>
  <c r="M13" i="7"/>
  <c r="B14" i="7"/>
  <c r="C14" i="7"/>
  <c r="D14" i="7"/>
  <c r="I14" i="7"/>
  <c r="M14" i="7"/>
  <c r="B15" i="7"/>
  <c r="C15" i="7"/>
  <c r="D15" i="7"/>
  <c r="I15" i="7"/>
  <c r="M15" i="7"/>
  <c r="B16" i="7"/>
  <c r="C16" i="7"/>
  <c r="D16" i="7"/>
  <c r="I16" i="7"/>
  <c r="M16" i="7"/>
  <c r="B17" i="7"/>
  <c r="C17" i="7"/>
  <c r="D17" i="7"/>
  <c r="I17" i="7"/>
  <c r="M17" i="7"/>
  <c r="B18" i="7"/>
  <c r="C18" i="7"/>
  <c r="D18" i="7"/>
  <c r="I18" i="7"/>
  <c r="M18" i="7"/>
  <c r="B19" i="7"/>
  <c r="C19" i="7"/>
  <c r="D19" i="7"/>
  <c r="I19" i="7"/>
  <c r="M19" i="7"/>
  <c r="B20" i="7"/>
  <c r="C20" i="7"/>
  <c r="D20" i="7"/>
  <c r="I20" i="7"/>
  <c r="M20" i="7"/>
  <c r="B21" i="7"/>
  <c r="C21" i="7"/>
  <c r="D21" i="7"/>
  <c r="I21" i="7"/>
  <c r="M21" i="7"/>
  <c r="B22" i="7"/>
  <c r="C22" i="7"/>
  <c r="D22" i="7"/>
  <c r="I22" i="7"/>
  <c r="M22" i="7"/>
  <c r="B23" i="7"/>
  <c r="C23" i="7"/>
  <c r="D23" i="7"/>
  <c r="I23" i="7"/>
  <c r="M23" i="7"/>
  <c r="B24" i="7"/>
  <c r="C24" i="7"/>
  <c r="D24" i="7"/>
  <c r="I24" i="7"/>
  <c r="M24" i="7"/>
  <c r="B25" i="7"/>
  <c r="C25" i="7"/>
  <c r="D25" i="7"/>
  <c r="B26" i="7"/>
  <c r="C26" i="7"/>
  <c r="D26" i="7"/>
  <c r="B27" i="7"/>
  <c r="C27" i="7"/>
  <c r="D27" i="7"/>
  <c r="B28" i="7"/>
  <c r="C28" i="7"/>
  <c r="D28" i="7"/>
  <c r="B29" i="7"/>
  <c r="C29" i="7"/>
  <c r="D29" i="7"/>
  <c r="B30" i="7"/>
  <c r="C30" i="7"/>
  <c r="D30" i="7"/>
  <c r="B31" i="7"/>
  <c r="C31" i="7"/>
  <c r="D31" i="7"/>
  <c r="B32" i="7"/>
  <c r="C32" i="7"/>
  <c r="D32" i="7"/>
  <c r="B33" i="7"/>
  <c r="C33" i="7"/>
  <c r="D33" i="7"/>
  <c r="B34" i="7"/>
  <c r="C34" i="7"/>
  <c r="D34" i="7"/>
  <c r="B35" i="7"/>
  <c r="C35" i="7"/>
  <c r="D35" i="7"/>
  <c r="B36" i="7"/>
  <c r="C36" i="7"/>
  <c r="D36" i="7"/>
  <c r="B37" i="7"/>
  <c r="C37" i="7"/>
  <c r="D37" i="7"/>
  <c r="B38" i="7"/>
  <c r="C38" i="7"/>
  <c r="D38" i="7"/>
  <c r="B39" i="7"/>
  <c r="C39" i="7"/>
  <c r="D39" i="7"/>
  <c r="B40" i="7"/>
  <c r="C40" i="7"/>
  <c r="D40" i="7"/>
  <c r="B41" i="7"/>
  <c r="C41" i="7"/>
  <c r="D41" i="7"/>
  <c r="B42" i="7"/>
  <c r="C42" i="7"/>
  <c r="D42" i="7"/>
  <c r="B43" i="7"/>
  <c r="C43" i="7"/>
  <c r="D43" i="7"/>
  <c r="A7" i="4"/>
  <c r="B7" i="4"/>
  <c r="C7" i="4"/>
  <c r="D7" i="4"/>
  <c r="E7" i="4"/>
  <c r="F7" i="4"/>
  <c r="G7" i="4"/>
  <c r="H7" i="4"/>
  <c r="I7" i="4"/>
  <c r="J7" i="4"/>
  <c r="K7" i="4"/>
  <c r="L7" i="4"/>
  <c r="M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Ten</author>
    <author>ten_IG</author>
  </authors>
  <commentList>
    <comment ref="A3" authorId="0" shapeId="0" xr:uid="{00000000-0006-0000-0000-000001000000}">
      <text>
        <r>
          <rPr>
            <b/>
            <sz val="8"/>
            <color indexed="81"/>
            <rFont val="Tahoma"/>
            <family val="2"/>
            <charset val="204"/>
          </rPr>
          <t>Ten:</t>
        </r>
        <r>
          <rPr>
            <sz val="8"/>
            <color indexed="81"/>
            <rFont val="Tahoma"/>
            <family val="2"/>
            <charset val="204"/>
          </rPr>
          <t xml:space="preserve">
Version of Task
Вариант задания</t>
        </r>
      </text>
    </comment>
    <comment ref="D3" authorId="1" shapeId="0" xr:uid="{00000000-0006-0000-0000-000002000000}">
      <text>
        <r>
          <rPr>
            <b/>
            <sz val="8"/>
            <color indexed="81"/>
            <rFont val="Tahoma"/>
            <family val="2"/>
            <charset val="204"/>
          </rPr>
          <t>ten_IG:</t>
        </r>
        <r>
          <rPr>
            <sz val="8"/>
            <color indexed="81"/>
            <rFont val="Tahoma"/>
            <family val="2"/>
            <charset val="204"/>
          </rPr>
          <t xml:space="preserve">
Себестоимость//Начальная точка поиска в лаб №1, 2//
Cos//Original Searching Point in Labs no.1, 2</t>
        </r>
      </text>
    </comment>
    <comment ref="F3" authorId="1" shapeId="0" xr:uid="{00000000-0006-0000-0000-000003000000}">
      <text>
        <r>
          <rPr>
            <b/>
            <sz val="8"/>
            <color indexed="81"/>
            <rFont val="Tahoma"/>
            <family val="2"/>
            <charset val="204"/>
          </rPr>
          <t>ten_IG:</t>
        </r>
        <r>
          <rPr>
            <sz val="8"/>
            <color indexed="81"/>
            <rFont val="Tahoma"/>
            <family val="2"/>
            <charset val="204"/>
          </rPr>
          <t xml:space="preserve">
Допустимая погрешность решения задачи//
Tolerance of the solution</t>
        </r>
      </text>
    </comment>
    <comment ref="G3" authorId="1" shapeId="0" xr:uid="{00000000-0006-0000-0000-000004000000}">
      <text>
        <r>
          <rPr>
            <b/>
            <sz val="8"/>
            <color indexed="81"/>
            <rFont val="Tahoma"/>
            <family val="2"/>
            <charset val="204"/>
          </rPr>
          <t>ten_IG:</t>
        </r>
        <r>
          <rPr>
            <sz val="8"/>
            <color indexed="81"/>
            <rFont val="Tahoma"/>
            <family val="2"/>
            <charset val="204"/>
          </rPr>
          <t xml:space="preserve">
Предельная величина кредита//
The Limit of Credit value</t>
        </r>
      </text>
    </comment>
    <comment ref="I3" authorId="1" shapeId="0" xr:uid="{00000000-0006-0000-0000-000005000000}">
      <text>
        <r>
          <rPr>
            <b/>
            <sz val="8"/>
            <color indexed="81"/>
            <rFont val="Tahoma"/>
            <family val="2"/>
            <charset val="204"/>
          </rPr>
          <t>ten_IG:</t>
        </r>
        <r>
          <rPr>
            <sz val="8"/>
            <color indexed="81"/>
            <rFont val="Tahoma"/>
            <family val="2"/>
            <charset val="204"/>
          </rPr>
          <t xml:space="preserve">
Solution of odds labs// Решение для нечетных задач</t>
        </r>
      </text>
    </comment>
    <comment ref="J3" authorId="1" shapeId="0" xr:uid="{00000000-0006-0000-0000-000006000000}">
      <text>
        <r>
          <rPr>
            <b/>
            <sz val="8"/>
            <color indexed="81"/>
            <rFont val="Tahoma"/>
            <family val="2"/>
            <charset val="204"/>
          </rPr>
          <t>ten_IG:</t>
        </r>
        <r>
          <rPr>
            <sz val="8"/>
            <color indexed="81"/>
            <rFont val="Tahoma"/>
            <family val="2"/>
            <charset val="204"/>
          </rPr>
          <t xml:space="preserve">
Solution of even labs.. Решение для четных задач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ten</author>
  </authors>
  <commentList>
    <comment ref="G4" authorId="0" shapeId="0" xr:uid="{00000000-0006-0000-0100-000001000000}">
      <text>
        <r>
          <rPr>
            <b/>
            <sz val="8"/>
            <color indexed="81"/>
            <rFont val="Tahoma"/>
            <family val="2"/>
            <charset val="204"/>
          </rPr>
          <t>ten:</t>
        </r>
        <r>
          <rPr>
            <sz val="8"/>
            <color indexed="81"/>
            <rFont val="Tahoma"/>
            <family val="2"/>
            <charset val="204"/>
          </rPr>
          <t xml:space="preserve">
In the Even Search Method the following inequality is obey:
h&lt;=Tolerance.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ten</author>
  </authors>
  <commentList>
    <comment ref="G4" authorId="0" shapeId="0" xr:uid="{00000000-0006-0000-0200-000001000000}">
      <text>
        <r>
          <rPr>
            <b/>
            <sz val="8"/>
            <color indexed="81"/>
            <rFont val="Tahoma"/>
            <family val="2"/>
            <charset val="204"/>
          </rPr>
          <t>ten:</t>
        </r>
        <r>
          <rPr>
            <sz val="8"/>
            <color indexed="81"/>
            <rFont val="Tahoma"/>
            <family val="2"/>
            <charset val="204"/>
          </rPr>
          <t xml:space="preserve">
In the Even Search Method the following inequality is obey:
h&lt;=Tolerance.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Ten</author>
    <author>ten_IG</author>
  </authors>
  <commentList>
    <comment ref="D3" authorId="0" shapeId="0" xr:uid="{CD624209-3514-4E76-B4DB-60C370D23511}">
      <text>
        <r>
          <rPr>
            <b/>
            <sz val="8"/>
            <color indexed="81"/>
            <rFont val="Tahoma"/>
            <family val="2"/>
            <charset val="204"/>
          </rPr>
          <t xml:space="preserve">Ten:
Parameter A(k) refers to "Asymptotic Error Constant" 
Параметр A(k) называется "Константа асимптотической ошибки" </t>
        </r>
      </text>
    </comment>
    <comment ref="H3" authorId="1" shapeId="0" xr:uid="{04A8A8B4-B284-41BA-B746-98BEA38D880B}">
      <text>
        <r>
          <rPr>
            <b/>
            <sz val="8"/>
            <color indexed="81"/>
            <rFont val="Tahoma"/>
            <family val="2"/>
            <charset val="204"/>
          </rPr>
          <t>ten_IG:</t>
        </r>
        <r>
          <rPr>
            <sz val="8"/>
            <color indexed="81"/>
            <rFont val="Tahoma"/>
            <family val="2"/>
            <charset val="204"/>
          </rPr>
          <t xml:space="preserve">
Значение Sigma, которое будет выделено синим цветом это есть искомое значение параметра Sigma, необходимое для определения скорости сходимости метода оптимизации!!!</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ten_IG</author>
    <author>Администратор</author>
  </authors>
  <commentList>
    <comment ref="A5" authorId="0" shapeId="0" xr:uid="{00000000-0006-0000-0400-000001000000}">
      <text>
        <r>
          <rPr>
            <b/>
            <sz val="8"/>
            <color indexed="81"/>
            <rFont val="Tahoma"/>
            <family val="2"/>
            <charset val="204"/>
          </rPr>
          <t>ten_IG:</t>
        </r>
        <r>
          <rPr>
            <sz val="8"/>
            <color indexed="81"/>
            <rFont val="Tahoma"/>
            <family val="2"/>
            <charset val="204"/>
          </rPr>
          <t xml:space="preserve">
Copyrigt©2002 by Joseph Gregorievitch Ten.
This Program is property of the J.Gr. Ten.
All right reserved. Design in the Kyrgyz Republic.
Except as permitted under the Kyrgyz Republic Copyright Act of 1998, no part of this Program may be reproduced or distributed in any form or by any means, or stored in a database or retrieval system, without the prior written permission of the author Joseph Gregorievitch Ten.
Phone: +996 (3312) 42-38-53
E-mail: tenig@hotmail.com, tenig@mail.ru
http://www.ktu-pocs.elcat.kg
</t>
        </r>
      </text>
    </comment>
    <comment ref="K11" authorId="1" shapeId="0" xr:uid="{00000000-0006-0000-0400-000002000000}">
      <text>
        <r>
          <rPr>
            <b/>
            <sz val="8"/>
            <color indexed="81"/>
            <rFont val="Tahoma"/>
            <family val="2"/>
            <charset val="204"/>
          </rPr>
          <t>tenig:
The Even search method have property 
Step size&lt;= Tolerence.</t>
        </r>
      </text>
    </comment>
    <comment ref="I67" authorId="0" shapeId="0" xr:uid="{00000000-0006-0000-0400-000003000000}">
      <text>
        <r>
          <rPr>
            <b/>
            <sz val="8"/>
            <color indexed="81"/>
            <rFont val="Tahoma"/>
            <family val="2"/>
            <charset val="204"/>
          </rPr>
          <t>ten_IG:</t>
        </r>
        <r>
          <rPr>
            <sz val="8"/>
            <color indexed="81"/>
            <rFont val="Tahoma"/>
            <family val="2"/>
            <charset val="204"/>
          </rPr>
          <t xml:space="preserve">
Insert the optimal solution of your problem!
Вставить оптимальное значение цены для Задачи №2.</t>
        </r>
      </text>
    </comment>
    <comment ref="I68" authorId="0" shapeId="0" xr:uid="{E330BDA1-EB69-4816-9B55-6FB6A3D184AD}">
      <text>
        <r>
          <rPr>
            <b/>
            <sz val="8"/>
            <color indexed="81"/>
            <rFont val="Tahoma"/>
            <family val="2"/>
            <charset val="204"/>
          </rPr>
          <t>ten_IG:</t>
        </r>
        <r>
          <rPr>
            <sz val="8"/>
            <color indexed="81"/>
            <rFont val="Tahoma"/>
            <family val="2"/>
            <charset val="204"/>
          </rPr>
          <t xml:space="preserve">
Insert the optimal solution of your problem!
Вставить оптимальное значение цены для Задачи №2.</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K11" authorId="0" shapeId="0" xr:uid="{00000000-0006-0000-0500-000001000000}">
      <text>
        <r>
          <rPr>
            <b/>
            <sz val="8"/>
            <color indexed="81"/>
            <rFont val="Tahoma"/>
            <family val="2"/>
            <charset val="204"/>
          </rPr>
          <t>tenig:
The Even search method have property 
Step size&lt;= Tolerence.</t>
        </r>
      </text>
    </comment>
    <comment ref="K40" authorId="0" shapeId="0" xr:uid="{00000000-0006-0000-0500-000002000000}">
      <text>
        <r>
          <rPr>
            <b/>
            <sz val="8"/>
            <color indexed="81"/>
            <rFont val="Tahoma"/>
            <family val="2"/>
            <charset val="204"/>
          </rPr>
          <t>tenig:
The Even search method have property 
Step size&lt;= Tolerence.</t>
        </r>
      </text>
    </comment>
  </commentList>
</comments>
</file>

<file path=xl/sharedStrings.xml><?xml version="1.0" encoding="utf-8"?>
<sst xmlns="http://schemas.openxmlformats.org/spreadsheetml/2006/main" count="179" uniqueCount="121">
  <si>
    <t>№</t>
  </si>
  <si>
    <t>N</t>
  </si>
  <si>
    <t>alfa</t>
  </si>
  <si>
    <t>Цена(k)</t>
  </si>
  <si>
    <r>
      <t>Ошибка: e</t>
    </r>
    <r>
      <rPr>
        <b/>
        <vertAlign val="subscript"/>
        <sz val="10"/>
        <rFont val="Arial Cyr"/>
        <charset val="204"/>
      </rPr>
      <t>k</t>
    </r>
    <r>
      <rPr>
        <b/>
        <sz val="10"/>
        <rFont val="Arial Cyr"/>
        <charset val="204"/>
      </rPr>
      <t>=abs(X</t>
    </r>
    <r>
      <rPr>
        <b/>
        <vertAlign val="superscript"/>
        <sz val="10"/>
        <rFont val="Arial Cyr"/>
        <charset val="204"/>
      </rPr>
      <t>*</t>
    </r>
    <r>
      <rPr>
        <b/>
        <sz val="10"/>
        <rFont val="Arial Cyr"/>
        <charset val="204"/>
      </rPr>
      <t>-X</t>
    </r>
    <r>
      <rPr>
        <b/>
        <vertAlign val="subscript"/>
        <sz val="10"/>
        <rFont val="Arial Cyr"/>
        <charset val="204"/>
      </rPr>
      <t>k</t>
    </r>
    <r>
      <rPr>
        <b/>
        <sz val="10"/>
        <rFont val="Arial Cyr"/>
        <charset val="204"/>
      </rPr>
      <t>)</t>
    </r>
  </si>
  <si>
    <r>
      <t>A</t>
    </r>
    <r>
      <rPr>
        <b/>
        <vertAlign val="subscript"/>
        <sz val="10"/>
        <rFont val="Arial Cyr"/>
        <charset val="204"/>
      </rPr>
      <t>k</t>
    </r>
    <r>
      <rPr>
        <b/>
        <sz val="10"/>
        <rFont val="Arial Cyr"/>
        <charset val="204"/>
      </rPr>
      <t>=e</t>
    </r>
    <r>
      <rPr>
        <b/>
        <vertAlign val="subscript"/>
        <sz val="10"/>
        <rFont val="Arial Cyr"/>
        <charset val="204"/>
      </rPr>
      <t>k+1</t>
    </r>
    <r>
      <rPr>
        <b/>
        <sz val="10"/>
        <rFont val="Arial Cyr"/>
        <charset val="204"/>
      </rPr>
      <t>/(e</t>
    </r>
    <r>
      <rPr>
        <b/>
        <vertAlign val="subscript"/>
        <sz val="10"/>
        <rFont val="Arial Cyr"/>
        <charset val="204"/>
      </rPr>
      <t>k</t>
    </r>
    <r>
      <rPr>
        <b/>
        <sz val="10"/>
        <rFont val="Arial Cyr"/>
        <charset val="204"/>
      </rPr>
      <t>)^sigma=abs(X</t>
    </r>
    <r>
      <rPr>
        <b/>
        <vertAlign val="superscript"/>
        <sz val="10"/>
        <rFont val="Arial Cyr"/>
        <charset val="204"/>
      </rPr>
      <t>*</t>
    </r>
    <r>
      <rPr>
        <b/>
        <sz val="10"/>
        <rFont val="Arial Cyr"/>
        <charset val="204"/>
      </rPr>
      <t>-X</t>
    </r>
    <r>
      <rPr>
        <b/>
        <vertAlign val="subscript"/>
        <sz val="10"/>
        <rFont val="Arial Cyr"/>
        <charset val="204"/>
      </rPr>
      <t>k+1</t>
    </r>
    <r>
      <rPr>
        <b/>
        <sz val="10"/>
        <rFont val="Arial Cyr"/>
        <charset val="204"/>
      </rPr>
      <t>)/abs(X*-Xk)^sigma</t>
    </r>
  </si>
  <si>
    <t>sigma</t>
  </si>
  <si>
    <t>X*</t>
  </si>
  <si>
    <t>List of sigma</t>
  </si>
  <si>
    <r>
      <t>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</si>
  <si>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r>
      <t>MIN[abs((A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</si>
  <si>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t>Parametr_A</t>
  </si>
  <si>
    <t>Parametr_B</t>
  </si>
  <si>
    <t>Cost</t>
  </si>
  <si>
    <t>Parametr_D</t>
  </si>
  <si>
    <t>Tolerance</t>
  </si>
  <si>
    <r>
      <t>X*</t>
    </r>
    <r>
      <rPr>
        <vertAlign val="subscript"/>
        <sz val="8"/>
        <rFont val="Arial Cyr"/>
        <charset val="204"/>
      </rPr>
      <t>1</t>
    </r>
  </si>
  <si>
    <r>
      <t>X*</t>
    </r>
    <r>
      <rPr>
        <vertAlign val="subscript"/>
        <sz val="8"/>
        <rFont val="Arial Cyr"/>
        <charset val="204"/>
      </rPr>
      <t>2</t>
    </r>
  </si>
  <si>
    <t>Parameters of the Market Models for laboratory works in Methods of Optimization</t>
  </si>
  <si>
    <t>It is a sample</t>
  </si>
  <si>
    <t>Table 4.3 Initial Data to calculation the Convergence Speed of the Even Search Method</t>
  </si>
  <si>
    <t>Table 4.4. Computer Program for Evaluation  of the Even Search Method's Convergence Speed</t>
  </si>
  <si>
    <r>
      <t xml:space="preserve">Laboratory works #_4: Investigate the </t>
    </r>
    <r>
      <rPr>
        <b/>
        <sz val="14"/>
        <rFont val="Arial"/>
        <family val="2"/>
        <charset val="204"/>
      </rPr>
      <t>Even search method</t>
    </r>
    <r>
      <rPr>
        <sz val="10"/>
        <rFont val="Arial Cyr"/>
        <charset val="204"/>
      </rPr>
      <t xml:space="preserve"> to solution of Problem #2</t>
    </r>
  </si>
  <si>
    <r>
      <t xml:space="preserve">Problem definition  #_2: Find the maximum of Profit by the Price of market </t>
    </r>
    <r>
      <rPr>
        <b/>
        <sz val="10"/>
        <rFont val="Arial"/>
        <family val="2"/>
        <charset val="204"/>
      </rPr>
      <t>with</t>
    </r>
    <r>
      <rPr>
        <sz val="10"/>
        <rFont val="Arial Cyr"/>
        <charset val="204"/>
      </rPr>
      <t xml:space="preserve"> Constraints.</t>
    </r>
  </si>
  <si>
    <t>Profit=Demand*(Price-Cost);  Demand=A/(Price+Price*B)^(2*D); Credit=Cost*Demand; Credit&lt;=Constraint.</t>
  </si>
  <si>
    <t>The Program implementation to Even search method</t>
  </si>
  <si>
    <t>Initialize the Programe</t>
  </si>
  <si>
    <t>Program start</t>
  </si>
  <si>
    <t>Number of iterations</t>
  </si>
  <si>
    <t>Price</t>
  </si>
  <si>
    <t>Demand</t>
  </si>
  <si>
    <t>Profit</t>
  </si>
  <si>
    <t>Credit</t>
  </si>
  <si>
    <t>Credit- Constraint</t>
  </si>
  <si>
    <t>Report by searching process state</t>
  </si>
  <si>
    <t>Optimum Price</t>
  </si>
  <si>
    <t>Optimum Demand</t>
  </si>
  <si>
    <t>Optimum Profit</t>
  </si>
  <si>
    <t>Optimum Credit</t>
  </si>
  <si>
    <t>Optimal Credit-Constraint</t>
  </si>
  <si>
    <t>Amount of iterations</t>
  </si>
  <si>
    <t>Optimum Credit– Constraints</t>
  </si>
  <si>
    <t>Initial Price</t>
  </si>
  <si>
    <t>Search domain size: Initial Price- Optimum Price</t>
  </si>
  <si>
    <t>Step size</t>
  </si>
  <si>
    <t>The tasks on laboratory work:</t>
  </si>
  <si>
    <t>(i) Investigate the Dependences of Amount of Iterations with Respect to Tolerance, Initial Approximately (Initial Price), respectively.</t>
  </si>
  <si>
    <t>(ii) These functions must be plotted in Figure 4.1 through Figure 4.2, respectively.</t>
  </si>
  <si>
    <t>(iii) Determine the Speed of Convergence "SC" and Asymptotic Error Constant "A".</t>
  </si>
  <si>
    <t>Table 4.1: The Dependence of Amount of Iterations with Respect to Tolerance.</t>
  </si>
  <si>
    <t>Table 4.2: The Dependence of Amount of Iterations with Respect to Initial Approximation (or Step Size Value).</t>
  </si>
  <si>
    <t>Table 1: List of Market Models parameters among students</t>
  </si>
  <si>
    <t>Limit of Credit Value</t>
  </si>
  <si>
    <t>k</t>
  </si>
  <si>
    <t xml:space="preserve">f(x)=[exp(x)-2-x]^2 </t>
  </si>
  <si>
    <t>h</t>
  </si>
  <si>
    <t>Min f(x)</t>
  </si>
  <si>
    <t>Max f(x)</t>
  </si>
  <si>
    <t>a</t>
  </si>
  <si>
    <t>b</t>
  </si>
  <si>
    <r>
      <t>x</t>
    </r>
    <r>
      <rPr>
        <b/>
        <vertAlign val="superscript"/>
        <sz val="10"/>
        <rFont val="Arial"/>
        <family val="2"/>
        <charset val="204"/>
      </rPr>
      <t>k</t>
    </r>
  </si>
  <si>
    <r>
      <t>f(x</t>
    </r>
    <r>
      <rPr>
        <b/>
        <vertAlign val="superscript"/>
        <sz val="10"/>
        <rFont val="Arial"/>
        <family val="2"/>
        <charset val="204"/>
      </rPr>
      <t>k</t>
    </r>
    <r>
      <rPr>
        <b/>
        <sz val="10"/>
        <rFont val="Arial"/>
        <family val="2"/>
        <charset val="204"/>
      </rPr>
      <t>)</t>
    </r>
  </si>
  <si>
    <r>
      <t>f(x</t>
    </r>
    <r>
      <rPr>
        <b/>
        <vertAlign val="superscript"/>
        <sz val="10"/>
        <rFont val="Arial"/>
        <family val="2"/>
        <charset val="204"/>
      </rPr>
      <t>k</t>
    </r>
    <r>
      <rPr>
        <b/>
        <sz val="10"/>
        <rFont val="Arial"/>
        <family val="2"/>
        <charset val="204"/>
      </rPr>
      <t>)-Min_f(x</t>
    </r>
    <r>
      <rPr>
        <b/>
        <vertAlign val="superscript"/>
        <sz val="10"/>
        <rFont val="Arial"/>
        <family val="2"/>
        <charset val="204"/>
      </rPr>
      <t>k</t>
    </r>
    <r>
      <rPr>
        <b/>
        <sz val="10"/>
        <rFont val="Arial"/>
        <family val="2"/>
        <charset val="204"/>
      </rPr>
      <t>)</t>
    </r>
  </si>
  <si>
    <r>
      <t>x</t>
    </r>
    <r>
      <rPr>
        <b/>
        <vertAlign val="superscript"/>
        <sz val="10"/>
        <rFont val="Arial"/>
        <family val="2"/>
        <charset val="204"/>
      </rPr>
      <t>k</t>
    </r>
    <r>
      <rPr>
        <b/>
        <sz val="10"/>
        <rFont val="Arial"/>
        <family val="2"/>
        <charset val="204"/>
      </rPr>
      <t>-x</t>
    </r>
    <r>
      <rPr>
        <b/>
        <vertAlign val="superscript"/>
        <sz val="10"/>
        <rFont val="Arial"/>
        <family val="2"/>
        <charset val="204"/>
      </rPr>
      <t>k-1</t>
    </r>
  </si>
  <si>
    <t>x*(arg minf(x))</t>
  </si>
  <si>
    <t>Table 3.1-1 Even Search Method for finding minimum of objective function</t>
  </si>
  <si>
    <t>Table 3.1-2 Even Search Method for finding the maximum of the objective function</t>
  </si>
  <si>
    <t>Table 3.2-2 Complete Enumeration method of optimization</t>
  </si>
  <si>
    <t>Table 3.2-1 Complete Enumeration method of optimization</t>
  </si>
  <si>
    <r>
      <t xml:space="preserve">Exercise 3.1 Use  the Even Search method to  find the local </t>
    </r>
    <r>
      <rPr>
        <b/>
        <u/>
        <sz val="10"/>
        <rFont val="Arial"/>
        <family val="2"/>
        <charset val="204"/>
      </rPr>
      <t>minimum</t>
    </r>
    <r>
      <rPr>
        <b/>
        <sz val="10"/>
        <rFont val="Arial"/>
        <family val="2"/>
        <charset val="204"/>
      </rPr>
      <t xml:space="preserve"> of given objective function</t>
    </r>
  </si>
  <si>
    <r>
      <t>f(x</t>
    </r>
    <r>
      <rPr>
        <b/>
        <vertAlign val="superscript"/>
        <sz val="8"/>
        <rFont val="Arial"/>
        <family val="2"/>
        <charset val="204"/>
      </rPr>
      <t>k</t>
    </r>
    <r>
      <rPr>
        <b/>
        <sz val="8"/>
        <rFont val="Arial"/>
        <family val="2"/>
        <charset val="204"/>
      </rPr>
      <t>)-Min{f(xk)}</t>
    </r>
  </si>
  <si>
    <r>
      <t>x</t>
    </r>
    <r>
      <rPr>
        <b/>
        <vertAlign val="superscript"/>
        <sz val="8"/>
        <rFont val="Arial"/>
        <family val="2"/>
        <charset val="204"/>
      </rPr>
      <t>k</t>
    </r>
  </si>
  <si>
    <r>
      <t>f(x</t>
    </r>
    <r>
      <rPr>
        <b/>
        <vertAlign val="superscript"/>
        <sz val="8"/>
        <rFont val="Arial"/>
        <family val="2"/>
        <charset val="204"/>
      </rPr>
      <t>k</t>
    </r>
    <r>
      <rPr>
        <b/>
        <sz val="8"/>
        <rFont val="Arial"/>
        <family val="2"/>
        <charset val="204"/>
      </rPr>
      <t>)</t>
    </r>
  </si>
  <si>
    <r>
      <t xml:space="preserve">Exercise 3.1 Use  the Even Search method to  find the local </t>
    </r>
    <r>
      <rPr>
        <b/>
        <u/>
        <sz val="10"/>
        <rFont val="Arial"/>
        <family val="2"/>
        <charset val="204"/>
      </rPr>
      <t>maximum</t>
    </r>
    <r>
      <rPr>
        <b/>
        <sz val="10"/>
        <rFont val="Arial"/>
        <family val="2"/>
        <charset val="204"/>
      </rPr>
      <t xml:space="preserve"> of given objective function</t>
    </r>
  </si>
  <si>
    <r>
      <t>f(x</t>
    </r>
    <r>
      <rPr>
        <b/>
        <vertAlign val="superscript"/>
        <sz val="10"/>
        <rFont val="Arial"/>
        <family val="2"/>
        <charset val="204"/>
      </rPr>
      <t>k</t>
    </r>
    <r>
      <rPr>
        <b/>
        <sz val="10"/>
        <rFont val="Arial"/>
        <family val="2"/>
        <charset val="204"/>
      </rPr>
      <t>)-Max_f(x</t>
    </r>
    <r>
      <rPr>
        <b/>
        <vertAlign val="superscript"/>
        <sz val="10"/>
        <rFont val="Arial"/>
        <family val="2"/>
        <charset val="204"/>
      </rPr>
      <t>k</t>
    </r>
    <r>
      <rPr>
        <b/>
        <sz val="10"/>
        <rFont val="Arial"/>
        <family val="2"/>
        <charset val="204"/>
      </rPr>
      <t>)</t>
    </r>
  </si>
  <si>
    <r>
      <t>f(x</t>
    </r>
    <r>
      <rPr>
        <b/>
        <vertAlign val="superscript"/>
        <sz val="8"/>
        <rFont val="Arial"/>
        <family val="2"/>
        <charset val="204"/>
      </rPr>
      <t>k</t>
    </r>
    <r>
      <rPr>
        <b/>
        <sz val="8"/>
        <rFont val="Arial"/>
        <family val="2"/>
        <charset val="204"/>
      </rPr>
      <t>)-Max{f(xk)}</t>
    </r>
  </si>
  <si>
    <t>Table 4: Dependence the Amount of iterations with respect to Tolerence and Initial Price, and Step Size.</t>
  </si>
  <si>
    <t>Choice Initiale Price</t>
  </si>
  <si>
    <t>Choice Tolerance</t>
  </si>
  <si>
    <t>Name of students from class SE-22</t>
  </si>
  <si>
    <t>из ПИангл-1-22</t>
  </si>
  <si>
    <t>Абдираимова Элнура</t>
  </si>
  <si>
    <t>Бактыбеков Дастан</t>
  </si>
  <si>
    <t>Бектурсунова Айжамал</t>
  </si>
  <si>
    <t>Дамирбек у Долонбек</t>
  </si>
  <si>
    <t>Жолдошов Арстанбек</t>
  </si>
  <si>
    <t xml:space="preserve">Ибрагимова Бегимай </t>
  </si>
  <si>
    <t>Ибраимов Рустэм</t>
  </si>
  <si>
    <t>Кенешова Айтенира</t>
  </si>
  <si>
    <t>Койчуманов Темирлан</t>
  </si>
  <si>
    <t>Кубатова Арууке</t>
  </si>
  <si>
    <t>Мирбек Асель</t>
  </si>
  <si>
    <t>Муканбаева Аэлита</t>
  </si>
  <si>
    <t>Русланова Бермет</t>
  </si>
  <si>
    <t>Турдугулова Бермет</t>
  </si>
  <si>
    <t>Эркинбеков Тилек</t>
  </si>
  <si>
    <t>из ПИангл-2-22</t>
  </si>
  <si>
    <t>Аламанова Алтынай</t>
  </si>
  <si>
    <t>Асанбек у. Рысбек</t>
  </si>
  <si>
    <t>Бейшебаева Жанара</t>
  </si>
  <si>
    <t>Джолоев Азат</t>
  </si>
  <si>
    <t>Иманалиева Кундуз</t>
  </si>
  <si>
    <t>Исаева Адинай</t>
  </si>
  <si>
    <t>Исаков Артур</t>
  </si>
  <si>
    <t>Кадырова Айданек</t>
  </si>
  <si>
    <t>Каныбекова Айнура</t>
  </si>
  <si>
    <t>Накыпов Эрмек</t>
  </si>
  <si>
    <t>Оморали у Нурзаман</t>
  </si>
  <si>
    <t>Русалиев Рустам</t>
  </si>
  <si>
    <t>Сагынбеков Арсен</t>
  </si>
  <si>
    <t>Сулайманов Эрлик</t>
  </si>
  <si>
    <t>Токтоназаров Дениз</t>
  </si>
  <si>
    <t>Кыюм Абдул Али Лякат</t>
  </si>
  <si>
    <t xml:space="preserve"> </t>
  </si>
  <si>
    <t xml:space="preserve">  </t>
  </si>
  <si>
    <t>Linear speed of convergence</t>
  </si>
  <si>
    <t>Superlinear Speed of convergence</t>
  </si>
  <si>
    <t>f(x)-min</t>
  </si>
  <si>
    <t>Quadratic Speed of convergence</t>
  </si>
  <si>
    <t>Conclusion (automatically generated): 1) Convergence of the Even Search method depends on the position of the point X0 with respect to the optimal point X*. If X0 is on the right, the method does not converge; if X0 is on the left, the method converges with SIGMA = 1.2) The Even Search method has a convergence speed of Linear speed of convergence, because the sequence {abs(X*–Xk+1)/abs(X*–Xk)^sigma} converges to the Asymptotic Error Constant A = 0,999899608474931 only at SIGMA = 1</t>
  </si>
  <si>
    <t>Elapsed time: 1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</si>
</sst>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
    <numFmt numFmtId="165" formatCode="0.0000"/>
    <numFmt numFmtId="166" formatCode="0.000000E+00"/>
    <numFmt numFmtId="167" formatCode="#,##0.000000"/>
    <numFmt numFmtId="168" formatCode="0.E+00"/>
    <numFmt numFmtId="169" formatCode="0.00000"/>
  </numFmts>
  <fonts count="33" x14ac:knownFonts="1">
    <font>
      <sz val="10"/>
      <name val="Arial Cyr"/>
      <charset val="204"/>
    </font>
    <font>
      <sz val="10"/>
      <name val="Arial Cyr"/>
      <charset val="204"/>
    </font>
    <font>
      <sz val="8"/>
      <name val="Arial Cyr"/>
      <charset val="204"/>
    </font>
    <font>
      <b/>
      <sz val="10"/>
      <name val="Arial Cyr"/>
      <charset val="204"/>
    </font>
    <font>
      <b/>
      <vertAlign val="subscript"/>
      <sz val="10"/>
      <name val="Arial Cyr"/>
      <charset val="204"/>
    </font>
    <font>
      <b/>
      <sz val="8"/>
      <color indexed="81"/>
      <name val="Tahoma"/>
      <family val="2"/>
      <charset val="204"/>
    </font>
    <font>
      <sz val="8"/>
      <color indexed="81"/>
      <name val="Tahoma"/>
      <family val="2"/>
      <charset val="204"/>
    </font>
    <font>
      <b/>
      <sz val="8"/>
      <name val="Arial Cyr"/>
      <charset val="204"/>
    </font>
    <font>
      <b/>
      <sz val="8"/>
      <name val="Arial"/>
      <family val="2"/>
    </font>
    <font>
      <sz val="12"/>
      <name val="Times New Roman"/>
      <family val="1"/>
      <charset val="204"/>
    </font>
    <font>
      <b/>
      <vertAlign val="superscript"/>
      <sz val="10"/>
      <name val="Arial Cyr"/>
      <charset val="204"/>
    </font>
    <font>
      <sz val="10"/>
      <name val="Arial"/>
      <family val="2"/>
      <charset val="204"/>
    </font>
    <font>
      <b/>
      <sz val="10"/>
      <name val="Arial"/>
      <family val="2"/>
      <charset val="204"/>
    </font>
    <font>
      <vertAlign val="subscript"/>
      <sz val="8"/>
      <name val="Arial Cyr"/>
      <charset val="204"/>
    </font>
    <font>
      <b/>
      <sz val="10"/>
      <name val="Arial"/>
      <family val="2"/>
    </font>
    <font>
      <sz val="8"/>
      <name val="Arial"/>
      <family val="2"/>
      <charset val="204"/>
    </font>
    <font>
      <b/>
      <sz val="14"/>
      <name val="Arial"/>
      <family val="2"/>
      <charset val="204"/>
    </font>
    <font>
      <sz val="8"/>
      <name val="Arial"/>
      <family val="2"/>
      <charset val="204"/>
    </font>
    <font>
      <sz val="10"/>
      <name val="Arial"/>
      <family val="2"/>
    </font>
    <font>
      <b/>
      <sz val="12"/>
      <name val="Times New Roman"/>
      <family val="1"/>
      <charset val="204"/>
    </font>
    <font>
      <sz val="10"/>
      <name val="Times New Roman"/>
      <family val="1"/>
      <charset val="204"/>
    </font>
    <font>
      <b/>
      <u/>
      <sz val="10"/>
      <name val="Arial"/>
      <family val="2"/>
      <charset val="204"/>
    </font>
    <font>
      <b/>
      <vertAlign val="superscript"/>
      <sz val="10"/>
      <name val="Arial"/>
      <family val="2"/>
      <charset val="204"/>
    </font>
    <font>
      <b/>
      <sz val="10"/>
      <name val="Arial"/>
      <family val="2"/>
      <charset val="204"/>
    </font>
    <font>
      <b/>
      <sz val="8"/>
      <name val="Arial"/>
      <family val="2"/>
      <charset val="204"/>
    </font>
    <font>
      <b/>
      <vertAlign val="superscript"/>
      <sz val="8"/>
      <name val="Arial"/>
      <family val="2"/>
      <charset val="204"/>
    </font>
    <font>
      <sz val="10"/>
      <color indexed="10"/>
      <name val="Arial Cyr"/>
      <charset val="204"/>
    </font>
    <font>
      <b/>
      <sz val="10"/>
      <color theme="1"/>
      <name val="Arial"/>
      <family val="2"/>
      <charset val="204"/>
    </font>
    <font>
      <sz val="10"/>
      <color theme="1"/>
      <name val="Arial"/>
      <family val="2"/>
      <charset val="204"/>
    </font>
    <font>
      <sz val="10"/>
      <color rgb="FF000000"/>
      <name val="Arial Cyr"/>
    </font>
    <font>
      <sz val="10"/>
      <color theme="0" tint="-0.14999847407452621"/>
      <name val="Arial"/>
      <family val="2"/>
    </font>
    <font>
      <sz val="10"/>
      <color theme="1"/>
      <name val="Arial Cyr"/>
      <charset val="204"/>
    </font>
    <font>
      <sz val="12"/>
      <name val="Arial Cyr"/>
      <charset val="204"/>
    </font>
  </fonts>
  <fills count="9">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11"/>
        <bgColor indexed="64"/>
      </patternFill>
    </fill>
    <fill>
      <patternFill patternType="solid">
        <fgColor theme="0"/>
        <bgColor indexed="64"/>
      </patternFill>
    </fill>
    <fill>
      <patternFill patternType="solid">
        <fgColor rgb="FFD9D9D9"/>
        <bgColor rgb="FFD9D9D9"/>
      </patternFill>
    </fill>
    <fill>
      <patternFill patternType="solid">
        <fgColor rgb="FF00B050"/>
        <bgColor indexed="64"/>
      </patternFill>
    </fill>
    <fill>
      <patternFill patternType="solid">
        <fgColor rgb="FFFFFF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62">
    <xf numFmtId="0" fontId="0" fillId="0" borderId="0" xfId="0"/>
    <xf numFmtId="0" fontId="0" fillId="0" borderId="1" xfId="0" applyBorder="1"/>
    <xf numFmtId="11" fontId="0" fillId="0" borderId="1" xfId="0" applyNumberFormat="1" applyBorder="1"/>
    <xf numFmtId="0" fontId="0" fillId="0" borderId="2" xfId="0" applyBorder="1" applyAlignment="1">
      <alignment wrapText="1"/>
    </xf>
    <xf numFmtId="0" fontId="0" fillId="0" borderId="3" xfId="0" applyBorder="1" applyAlignment="1">
      <alignment wrapText="1"/>
    </xf>
    <xf numFmtId="3" fontId="0" fillId="0" borderId="1" xfId="0" applyNumberFormat="1" applyBorder="1"/>
    <xf numFmtId="165" fontId="1" fillId="2" borderId="4" xfId="0" applyNumberFormat="1" applyFont="1" applyFill="1" applyBorder="1" applyAlignment="1" applyProtection="1">
      <alignment wrapText="1"/>
      <protection locked="0"/>
    </xf>
    <xf numFmtId="0" fontId="0" fillId="0" borderId="5" xfId="0" applyBorder="1" applyProtection="1">
      <protection locked="0"/>
    </xf>
    <xf numFmtId="168" fontId="0" fillId="0" borderId="1" xfId="0" applyNumberFormat="1" applyBorder="1"/>
    <xf numFmtId="0" fontId="0" fillId="0" borderId="1" xfId="0" applyBorder="1" applyProtection="1">
      <protection locked="0"/>
    </xf>
    <xf numFmtId="0" fontId="0" fillId="0" borderId="6" xfId="0" applyBorder="1" applyProtection="1">
      <protection locked="0"/>
    </xf>
    <xf numFmtId="0" fontId="0" fillId="0" borderId="0" xfId="0" applyProtection="1">
      <protection locked="0"/>
    </xf>
    <xf numFmtId="0" fontId="0" fillId="0" borderId="7" xfId="0" applyBorder="1" applyProtection="1">
      <protection locked="0"/>
    </xf>
    <xf numFmtId="0" fontId="0" fillId="0" borderId="8" xfId="0" applyBorder="1" applyProtection="1">
      <protection locked="0"/>
    </xf>
    <xf numFmtId="11" fontId="2" fillId="0" borderId="1" xfId="0" applyNumberFormat="1" applyFont="1" applyBorder="1" applyProtection="1">
      <protection locked="0"/>
    </xf>
    <xf numFmtId="166" fontId="2" fillId="2" borderId="1" xfId="0" applyNumberFormat="1" applyFont="1" applyFill="1" applyBorder="1" applyAlignment="1" applyProtection="1">
      <alignment wrapText="1"/>
      <protection locked="0"/>
    </xf>
    <xf numFmtId="1" fontId="2" fillId="2" borderId="1" xfId="0" applyNumberFormat="1" applyFont="1" applyFill="1" applyBorder="1" applyAlignment="1" applyProtection="1">
      <alignment wrapText="1"/>
      <protection locked="0"/>
    </xf>
    <xf numFmtId="0" fontId="0" fillId="0" borderId="2" xfId="0" applyBorder="1" applyProtection="1">
      <protection locked="0"/>
    </xf>
    <xf numFmtId="1" fontId="0" fillId="0" borderId="8" xfId="0" applyNumberFormat="1" applyBorder="1" applyProtection="1">
      <protection locked="0"/>
    </xf>
    <xf numFmtId="0" fontId="0" fillId="0" borderId="3" xfId="0" applyBorder="1" applyProtection="1">
      <protection locked="0"/>
    </xf>
    <xf numFmtId="0" fontId="0" fillId="0" borderId="9" xfId="0" applyBorder="1" applyProtection="1">
      <protection locked="0"/>
    </xf>
    <xf numFmtId="1" fontId="0" fillId="0" borderId="1" xfId="0" applyNumberFormat="1" applyBorder="1" applyProtection="1">
      <protection locked="0"/>
    </xf>
    <xf numFmtId="0" fontId="0" fillId="0" borderId="10" xfId="0" applyBorder="1" applyProtection="1">
      <protection locked="0"/>
    </xf>
    <xf numFmtId="0" fontId="0" fillId="0" borderId="11" xfId="0" applyBorder="1" applyProtection="1">
      <protection locked="0"/>
    </xf>
    <xf numFmtId="1" fontId="0" fillId="0" borderId="6" xfId="0" applyNumberFormat="1" applyBorder="1" applyProtection="1">
      <protection locked="0"/>
    </xf>
    <xf numFmtId="0" fontId="0" fillId="0" borderId="12" xfId="0" applyBorder="1" applyProtection="1">
      <protection locked="0"/>
    </xf>
    <xf numFmtId="0" fontId="0" fillId="0" borderId="13" xfId="0" applyBorder="1" applyProtection="1">
      <protection locked="0"/>
    </xf>
    <xf numFmtId="0" fontId="0" fillId="0" borderId="14" xfId="0" applyBorder="1" applyProtection="1">
      <protection locked="0"/>
    </xf>
    <xf numFmtId="1" fontId="0" fillId="0" borderId="14" xfId="0" applyNumberFormat="1" applyBorder="1" applyProtection="1">
      <protection locked="0"/>
    </xf>
    <xf numFmtId="0" fontId="0" fillId="0" borderId="15" xfId="0" applyBorder="1" applyProtection="1">
      <protection locked="0"/>
    </xf>
    <xf numFmtId="1" fontId="0" fillId="0" borderId="0" xfId="0" applyNumberFormat="1" applyProtection="1">
      <protection locked="0"/>
    </xf>
    <xf numFmtId="1" fontId="0" fillId="0" borderId="16" xfId="0" applyNumberFormat="1" applyBorder="1" applyProtection="1">
      <protection locked="0"/>
    </xf>
    <xf numFmtId="0" fontId="0" fillId="0" borderId="17" xfId="0" applyBorder="1" applyProtection="1">
      <protection locked="0"/>
    </xf>
    <xf numFmtId="1" fontId="0" fillId="0" borderId="17" xfId="0" applyNumberFormat="1" applyBorder="1" applyProtection="1">
      <protection locked="0"/>
    </xf>
    <xf numFmtId="0" fontId="7" fillId="0" borderId="18" xfId="0" applyFont="1" applyBorder="1" applyAlignment="1">
      <alignment horizontal="center" vertical="center" wrapText="1"/>
    </xf>
    <xf numFmtId="0" fontId="0" fillId="0" borderId="9" xfId="0" applyBorder="1"/>
    <xf numFmtId="0" fontId="0" fillId="0" borderId="11" xfId="0" applyBorder="1"/>
    <xf numFmtId="0" fontId="0" fillId="0" borderId="6" xfId="0" applyBorder="1"/>
    <xf numFmtId="3" fontId="0" fillId="0" borderId="8" xfId="0" applyNumberFormat="1" applyBorder="1"/>
    <xf numFmtId="3" fontId="0" fillId="0" borderId="6" xfId="0" applyNumberFormat="1" applyBorder="1"/>
    <xf numFmtId="11" fontId="2" fillId="3" borderId="4" xfId="0" applyNumberFormat="1" applyFont="1" applyFill="1" applyBorder="1" applyProtection="1">
      <protection locked="0"/>
    </xf>
    <xf numFmtId="11" fontId="2" fillId="3" borderId="1" xfId="0" applyNumberFormat="1" applyFont="1" applyFill="1" applyBorder="1" applyProtection="1">
      <protection locked="0"/>
    </xf>
    <xf numFmtId="3" fontId="0" fillId="0" borderId="8" xfId="0" applyNumberFormat="1" applyBorder="1" applyProtection="1">
      <protection locked="0"/>
    </xf>
    <xf numFmtId="3" fontId="0" fillId="0" borderId="1" xfId="0" applyNumberFormat="1" applyBorder="1" applyProtection="1">
      <protection locked="0"/>
    </xf>
    <xf numFmtId="3" fontId="0" fillId="0" borderId="6" xfId="0" applyNumberFormat="1" applyBorder="1" applyProtection="1">
      <protection locked="0"/>
    </xf>
    <xf numFmtId="3" fontId="0" fillId="0" borderId="14" xfId="0" applyNumberFormat="1" applyBorder="1" applyProtection="1">
      <protection locked="0"/>
    </xf>
    <xf numFmtId="3" fontId="0" fillId="0" borderId="0" xfId="0" applyNumberFormat="1"/>
    <xf numFmtId="3" fontId="0" fillId="3" borderId="19" xfId="0" applyNumberFormat="1" applyFill="1" applyBorder="1"/>
    <xf numFmtId="0" fontId="0" fillId="0" borderId="2" xfId="0" applyBorder="1"/>
    <xf numFmtId="0" fontId="0" fillId="0" borderId="8" xfId="0" applyBorder="1"/>
    <xf numFmtId="11" fontId="0" fillId="0" borderId="20" xfId="0" applyNumberFormat="1" applyBorder="1"/>
    <xf numFmtId="0" fontId="0" fillId="0" borderId="3" xfId="0" applyBorder="1"/>
    <xf numFmtId="0" fontId="0" fillId="0" borderId="21" xfId="0" applyBorder="1"/>
    <xf numFmtId="0" fontId="0" fillId="0" borderId="10" xfId="0" applyBorder="1"/>
    <xf numFmtId="0" fontId="11" fillId="0" borderId="9" xfId="0" applyFont="1" applyBorder="1" applyAlignment="1">
      <alignment horizontal="center"/>
    </xf>
    <xf numFmtId="0" fontId="12" fillId="0" borderId="11" xfId="0" applyFont="1" applyBorder="1" applyAlignment="1">
      <alignment horizontal="center"/>
    </xf>
    <xf numFmtId="0" fontId="0" fillId="0" borderId="12" xfId="0" applyBorder="1"/>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14" fillId="0" borderId="0" xfId="0" applyFont="1"/>
    <xf numFmtId="0" fontId="1" fillId="0" borderId="2" xfId="0" applyFont="1" applyBorder="1" applyAlignment="1">
      <alignment wrapText="1"/>
    </xf>
    <xf numFmtId="0" fontId="2" fillId="0" borderId="8" xfId="0" applyFont="1" applyBorder="1" applyAlignment="1">
      <alignment wrapText="1"/>
    </xf>
    <xf numFmtId="0" fontId="17" fillId="0" borderId="8" xfId="0" applyFont="1" applyBorder="1" applyAlignment="1">
      <alignment wrapText="1"/>
    </xf>
    <xf numFmtId="0" fontId="1" fillId="0" borderId="22" xfId="0" applyFont="1" applyBorder="1" applyAlignment="1">
      <alignment wrapText="1"/>
    </xf>
    <xf numFmtId="0" fontId="18" fillId="0" borderId="8" xfId="0" applyFont="1" applyBorder="1" applyAlignment="1">
      <alignment wrapText="1"/>
    </xf>
    <xf numFmtId="0" fontId="17" fillId="0" borderId="3" xfId="0" applyFont="1" applyBorder="1" applyAlignment="1">
      <alignment wrapText="1"/>
    </xf>
    <xf numFmtId="0" fontId="14" fillId="0" borderId="18" xfId="0" applyFont="1" applyBorder="1" applyAlignment="1">
      <alignment wrapText="1"/>
    </xf>
    <xf numFmtId="0" fontId="14" fillId="0" borderId="22" xfId="0" applyFont="1" applyBorder="1" applyAlignment="1">
      <alignment wrapText="1"/>
    </xf>
    <xf numFmtId="0" fontId="3" fillId="0" borderId="22" xfId="0" applyFont="1" applyBorder="1" applyAlignment="1">
      <alignment wrapText="1"/>
    </xf>
    <xf numFmtId="0" fontId="3" fillId="0" borderId="23" xfId="0" applyFont="1" applyBorder="1"/>
    <xf numFmtId="0" fontId="19" fillId="0" borderId="0" xfId="0" applyFont="1"/>
    <xf numFmtId="0" fontId="20" fillId="0" borderId="0" xfId="0" applyFont="1"/>
    <xf numFmtId="0" fontId="12" fillId="0" borderId="0" xfId="0" applyFont="1"/>
    <xf numFmtId="0" fontId="3" fillId="0" borderId="18" xfId="0" applyFont="1" applyBorder="1" applyAlignment="1">
      <alignment horizontal="center" wrapText="1"/>
    </xf>
    <xf numFmtId="0" fontId="3" fillId="0" borderId="22" xfId="0" applyFont="1" applyBorder="1" applyAlignment="1">
      <alignment horizontal="center" wrapText="1"/>
    </xf>
    <xf numFmtId="0" fontId="3" fillId="0" borderId="4" xfId="0" applyFont="1" applyBorder="1" applyAlignment="1">
      <alignment horizontal="center" wrapText="1"/>
    </xf>
    <xf numFmtId="0" fontId="3" fillId="0" borderId="24" xfId="0" applyFont="1" applyBorder="1" applyAlignment="1">
      <alignment horizontal="center" wrapText="1"/>
    </xf>
    <xf numFmtId="0" fontId="3" fillId="0" borderId="25" xfId="0" applyFont="1" applyBorder="1" applyAlignment="1">
      <alignment horizontal="center" wrapText="1"/>
    </xf>
    <xf numFmtId="0" fontId="3" fillId="0" borderId="26" xfId="0" applyFont="1" applyBorder="1" applyAlignment="1">
      <alignment horizontal="center" wrapText="1"/>
    </xf>
    <xf numFmtId="0" fontId="3" fillId="0" borderId="28" xfId="0" applyFont="1" applyBorder="1" applyAlignment="1">
      <alignment horizontal="center"/>
    </xf>
    <xf numFmtId="0" fontId="12" fillId="0" borderId="18" xfId="0" applyFont="1" applyBorder="1" applyAlignment="1">
      <alignment horizontal="center" vertical="center"/>
    </xf>
    <xf numFmtId="0" fontId="12" fillId="0" borderId="22" xfId="0" applyFont="1" applyBorder="1" applyAlignment="1">
      <alignment horizontal="center" vertical="center"/>
    </xf>
    <xf numFmtId="0" fontId="23" fillId="0" borderId="4" xfId="0" applyFont="1" applyBorder="1" applyAlignment="1">
      <alignment wrapText="1"/>
    </xf>
    <xf numFmtId="0" fontId="12" fillId="0" borderId="4" xfId="0" applyFont="1" applyBorder="1" applyAlignment="1">
      <alignment horizontal="center" vertical="center"/>
    </xf>
    <xf numFmtId="164" fontId="0" fillId="0" borderId="1" xfId="0" applyNumberFormat="1" applyBorder="1"/>
    <xf numFmtId="169" fontId="15" fillId="0" borderId="1" xfId="0" applyNumberFormat="1" applyFont="1" applyBorder="1"/>
    <xf numFmtId="0" fontId="0" fillId="3" borderId="29" xfId="0" applyFill="1" applyBorder="1" applyAlignment="1">
      <alignment horizontal="center" vertical="center"/>
    </xf>
    <xf numFmtId="0" fontId="12" fillId="3" borderId="24" xfId="0" applyFont="1" applyFill="1" applyBorder="1" applyAlignment="1">
      <alignment horizontal="center" vertical="center"/>
    </xf>
    <xf numFmtId="0" fontId="0" fillId="0" borderId="30" xfId="0" applyBorder="1" applyAlignment="1">
      <alignment horizontal="center"/>
    </xf>
    <xf numFmtId="0" fontId="0" fillId="4" borderId="6" xfId="0" applyFill="1" applyBorder="1" applyAlignment="1">
      <alignment horizontal="center"/>
    </xf>
    <xf numFmtId="0" fontId="0" fillId="3" borderId="6" xfId="0" applyFill="1" applyBorder="1" applyAlignment="1">
      <alignment horizontal="center"/>
    </xf>
    <xf numFmtId="0" fontId="0" fillId="0" borderId="6" xfId="0" applyBorder="1" applyAlignment="1">
      <alignment horizontal="center"/>
    </xf>
    <xf numFmtId="3" fontId="0" fillId="0" borderId="12" xfId="0" applyNumberFormat="1" applyBorder="1" applyAlignment="1">
      <alignment horizontal="center"/>
    </xf>
    <xf numFmtId="0" fontId="0" fillId="4" borderId="31" xfId="0" applyFill="1" applyBorder="1" applyAlignment="1">
      <alignment horizontal="center"/>
    </xf>
    <xf numFmtId="0" fontId="0" fillId="4" borderId="32" xfId="0" applyFill="1" applyBorder="1"/>
    <xf numFmtId="0" fontId="3" fillId="0" borderId="0" xfId="0" applyFont="1"/>
    <xf numFmtId="0" fontId="24" fillId="0" borderId="18" xfId="0" applyFont="1" applyBorder="1" applyAlignment="1">
      <alignment horizontal="center" vertical="center"/>
    </xf>
    <xf numFmtId="0" fontId="24" fillId="0" borderId="22" xfId="0" applyFont="1" applyBorder="1" applyAlignment="1">
      <alignment horizontal="center" vertical="center"/>
    </xf>
    <xf numFmtId="0" fontId="24" fillId="0" borderId="8" xfId="0" applyFont="1" applyBorder="1" applyAlignment="1">
      <alignment horizontal="center"/>
    </xf>
    <xf numFmtId="0" fontId="24" fillId="0" borderId="3" xfId="0" applyFont="1" applyBorder="1" applyAlignment="1">
      <alignment horizontal="center"/>
    </xf>
    <xf numFmtId="0" fontId="7" fillId="0" borderId="0" xfId="0" applyFont="1"/>
    <xf numFmtId="164" fontId="26" fillId="0" borderId="1" xfId="0" applyNumberFormat="1" applyFont="1" applyBorder="1"/>
    <xf numFmtId="0" fontId="2" fillId="0" borderId="29" xfId="0" applyFont="1" applyBorder="1" applyAlignment="1">
      <alignment horizontal="center" vertical="center"/>
    </xf>
    <xf numFmtId="0" fontId="17" fillId="0" borderId="24" xfId="0" applyFont="1" applyBorder="1" applyAlignment="1">
      <alignment horizontal="center" vertical="center"/>
    </xf>
    <xf numFmtId="0" fontId="0" fillId="3" borderId="31" xfId="0" applyFill="1" applyBorder="1" applyAlignment="1">
      <alignment horizontal="center"/>
    </xf>
    <xf numFmtId="0" fontId="0" fillId="3" borderId="32" xfId="0" applyFill="1" applyBorder="1"/>
    <xf numFmtId="0" fontId="8" fillId="3" borderId="1" xfId="0" applyFont="1" applyFill="1" applyBorder="1"/>
    <xf numFmtId="11" fontId="8" fillId="3" borderId="1" xfId="0" applyNumberFormat="1" applyFont="1" applyFill="1" applyBorder="1"/>
    <xf numFmtId="0" fontId="2" fillId="3" borderId="1" xfId="0" applyFont="1" applyFill="1" applyBorder="1"/>
    <xf numFmtId="0" fontId="2" fillId="3" borderId="1" xfId="0" applyFont="1" applyFill="1" applyBorder="1" applyAlignment="1">
      <alignment horizontal="center"/>
    </xf>
    <xf numFmtId="167" fontId="2" fillId="3" borderId="1" xfId="0" applyNumberFormat="1" applyFont="1" applyFill="1" applyBorder="1" applyProtection="1">
      <protection hidden="1"/>
    </xf>
    <xf numFmtId="166" fontId="0" fillId="3" borderId="1" xfId="0" applyNumberFormat="1" applyFill="1" applyBorder="1" applyProtection="1">
      <protection hidden="1"/>
    </xf>
    <xf numFmtId="0" fontId="0" fillId="3" borderId="1" xfId="0" applyFill="1" applyBorder="1" applyProtection="1">
      <protection hidden="1"/>
    </xf>
    <xf numFmtId="0" fontId="0" fillId="0" borderId="1" xfId="0" applyBorder="1" applyProtection="1">
      <protection hidden="1"/>
    </xf>
    <xf numFmtId="167" fontId="1" fillId="0" borderId="1" xfId="0" applyNumberFormat="1" applyFont="1" applyBorder="1" applyProtection="1">
      <protection hidden="1"/>
    </xf>
    <xf numFmtId="166" fontId="1" fillId="0" borderId="1" xfId="0" applyNumberFormat="1" applyFont="1" applyBorder="1" applyProtection="1">
      <protection hidden="1"/>
    </xf>
    <xf numFmtId="0" fontId="0" fillId="5" borderId="1" xfId="0" applyFill="1" applyBorder="1" applyAlignment="1">
      <alignment vertical="center"/>
    </xf>
    <xf numFmtId="0" fontId="27" fillId="6" borderId="40" xfId="0" applyFont="1" applyFill="1" applyBorder="1" applyAlignment="1">
      <alignment horizontal="center" wrapText="1"/>
    </xf>
    <xf numFmtId="0" fontId="28" fillId="0" borderId="40" xfId="0" applyFont="1" applyBorder="1"/>
    <xf numFmtId="0" fontId="0" fillId="7" borderId="1" xfId="0" applyFill="1" applyBorder="1"/>
    <xf numFmtId="11" fontId="0" fillId="7" borderId="1" xfId="0" applyNumberFormat="1" applyFill="1" applyBorder="1"/>
    <xf numFmtId="0" fontId="28" fillId="7" borderId="40" xfId="0" applyFont="1" applyFill="1" applyBorder="1"/>
    <xf numFmtId="167" fontId="1" fillId="7" borderId="1" xfId="0" applyNumberFormat="1" applyFont="1" applyFill="1" applyBorder="1" applyProtection="1">
      <protection hidden="1"/>
    </xf>
    <xf numFmtId="166" fontId="1" fillId="7" borderId="1" xfId="0" applyNumberFormat="1" applyFont="1" applyFill="1" applyBorder="1" applyProtection="1">
      <protection hidden="1"/>
    </xf>
    <xf numFmtId="0" fontId="0" fillId="7" borderId="1" xfId="0" applyFill="1" applyBorder="1" applyProtection="1">
      <protection hidden="1"/>
    </xf>
    <xf numFmtId="3" fontId="0" fillId="0" borderId="14" xfId="0" applyNumberFormat="1" applyBorder="1"/>
    <xf numFmtId="3" fontId="0" fillId="0" borderId="22" xfId="0" applyNumberFormat="1" applyBorder="1" applyProtection="1">
      <protection locked="0"/>
    </xf>
    <xf numFmtId="3" fontId="0" fillId="0" borderId="24" xfId="0" applyNumberFormat="1" applyBorder="1" applyProtection="1">
      <protection locked="0"/>
    </xf>
    <xf numFmtId="0" fontId="14" fillId="0" borderId="0" xfId="0" applyFont="1" applyAlignment="1">
      <alignment wrapText="1"/>
    </xf>
    <xf numFmtId="3" fontId="0" fillId="0" borderId="3" xfId="0" applyNumberFormat="1" applyBorder="1"/>
    <xf numFmtId="3" fontId="0" fillId="0" borderId="10" xfId="0" applyNumberFormat="1" applyBorder="1"/>
    <xf numFmtId="3" fontId="0" fillId="0" borderId="12" xfId="0" applyNumberFormat="1" applyBorder="1"/>
    <xf numFmtId="1" fontId="0" fillId="0" borderId="34" xfId="0" applyNumberFormat="1" applyBorder="1" applyProtection="1">
      <protection locked="0"/>
    </xf>
    <xf numFmtId="0" fontId="0" fillId="0" borderId="14" xfId="0" applyBorder="1"/>
    <xf numFmtId="0" fontId="0" fillId="0" borderId="15" xfId="0" applyBorder="1"/>
    <xf numFmtId="1" fontId="0" fillId="0" borderId="0" xfId="0" applyNumberFormat="1"/>
    <xf numFmtId="0" fontId="30" fillId="0" borderId="0" xfId="0" applyFont="1"/>
    <xf numFmtId="0" fontId="0" fillId="0" borderId="19" xfId="0" applyBorder="1"/>
    <xf numFmtId="0" fontId="3" fillId="8" borderId="27" xfId="0" applyFont="1" applyFill="1" applyBorder="1" applyAlignment="1">
      <alignment horizontal="center"/>
    </xf>
    <xf numFmtId="0" fontId="11" fillId="5" borderId="2" xfId="0" applyFont="1" applyFill="1" applyBorder="1" applyAlignment="1">
      <alignment horizontal="center"/>
    </xf>
    <xf numFmtId="0" fontId="31" fillId="5" borderId="3" xfId="0" applyFont="1" applyFill="1" applyBorder="1"/>
    <xf numFmtId="0" fontId="0" fillId="0" borderId="41" xfId="0" applyBorder="1"/>
    <xf numFmtId="0" fontId="0" fillId="0" borderId="42" xfId="0" applyBorder="1"/>
    <xf numFmtId="0" fontId="0" fillId="0" borderId="43" xfId="0" applyBorder="1"/>
    <xf numFmtId="0" fontId="9" fillId="0" borderId="33" xfId="0" applyFont="1" applyBorder="1" applyAlignment="1">
      <alignment horizontal="center" wrapText="1"/>
    </xf>
    <xf numFmtId="0" fontId="9" fillId="0" borderId="34" xfId="0" applyFont="1" applyBorder="1" applyAlignment="1">
      <alignment horizontal="center" wrapText="1"/>
    </xf>
    <xf numFmtId="0" fontId="9" fillId="0" borderId="38" xfId="0" applyFont="1" applyBorder="1" applyAlignment="1">
      <alignment horizontal="center" wrapText="1"/>
    </xf>
    <xf numFmtId="0" fontId="9" fillId="0" borderId="16" xfId="0" applyFont="1" applyBorder="1" applyAlignment="1">
      <alignment horizontal="center" wrapText="1"/>
    </xf>
    <xf numFmtId="0" fontId="9" fillId="0" borderId="35" xfId="0" applyFont="1" applyBorder="1" applyAlignment="1">
      <alignment horizontal="center" wrapText="1"/>
    </xf>
    <xf numFmtId="0" fontId="9" fillId="0" borderId="39" xfId="0" applyFont="1" applyBorder="1" applyAlignment="1">
      <alignment horizontal="center" wrapText="1"/>
    </xf>
    <xf numFmtId="0" fontId="0" fillId="0" borderId="20" xfId="0" applyBorder="1" applyAlignment="1">
      <alignment horizontal="center"/>
    </xf>
    <xf numFmtId="0" fontId="0" fillId="0" borderId="44" xfId="0" applyBorder="1" applyAlignment="1">
      <alignment horizontal="center"/>
    </xf>
    <xf numFmtId="0" fontId="0" fillId="0" borderId="21" xfId="0" applyBorder="1" applyAlignment="1">
      <alignment horizontal="center"/>
    </xf>
    <xf numFmtId="0" fontId="32" fillId="0" borderId="33" xfId="0" applyFont="1" applyBorder="1" applyAlignment="1">
      <alignment horizontal="left" vertical="center" wrapText="1"/>
    </xf>
    <xf numFmtId="0" fontId="32" fillId="0" borderId="34" xfId="0" applyFont="1" applyBorder="1" applyAlignment="1">
      <alignment horizontal="left" vertical="center" wrapText="1"/>
    </xf>
    <xf numFmtId="0" fontId="32" fillId="0" borderId="35" xfId="0" applyFont="1" applyBorder="1" applyAlignment="1">
      <alignment horizontal="left" vertical="center" wrapText="1"/>
    </xf>
    <xf numFmtId="0" fontId="32" fillId="0" borderId="36" xfId="0" applyFont="1" applyBorder="1" applyAlignment="1">
      <alignment horizontal="left" vertical="center" wrapText="1"/>
    </xf>
    <xf numFmtId="0" fontId="32" fillId="0" borderId="0" xfId="0" applyFont="1" applyAlignment="1">
      <alignment horizontal="left" vertical="center" wrapText="1"/>
    </xf>
    <xf numFmtId="0" fontId="32" fillId="0" borderId="37" xfId="0" applyFont="1" applyBorder="1" applyAlignment="1">
      <alignment horizontal="left" vertical="center" wrapText="1"/>
    </xf>
    <xf numFmtId="0" fontId="32" fillId="0" borderId="38" xfId="0" applyFont="1" applyBorder="1" applyAlignment="1">
      <alignment horizontal="left" vertical="center" wrapText="1"/>
    </xf>
    <xf numFmtId="0" fontId="32" fillId="0" borderId="16" xfId="0" applyFont="1" applyBorder="1" applyAlignment="1">
      <alignment horizontal="left" vertical="center" wrapText="1"/>
    </xf>
    <xf numFmtId="0" fontId="32" fillId="0" borderId="39" xfId="0" applyFont="1" applyBorder="1" applyAlignment="1">
      <alignment horizontal="left" vertical="center" wrapText="1"/>
    </xf>
  </cellXfs>
  <cellStyles count="1">
    <cellStyle name="Обычный" xfId="0" builtinId="0"/>
  </cellStyles>
  <dxfs count="9">
    <dxf>
      <fill>
        <patternFill>
          <bgColor indexed="11"/>
        </patternFill>
      </fill>
    </dxf>
    <dxf>
      <fill>
        <patternFill>
          <bgColor indexed="41"/>
        </patternFill>
      </fill>
    </dxf>
    <dxf>
      <fill>
        <patternFill>
          <bgColor indexed="15"/>
        </patternFill>
      </fill>
    </dxf>
    <dxf>
      <fill>
        <patternFill>
          <bgColor indexed="11"/>
        </patternFill>
      </fill>
    </dxf>
    <dxf>
      <fill>
        <patternFill>
          <bgColor indexed="11"/>
        </patternFill>
      </fill>
    </dxf>
    <dxf>
      <fill>
        <patternFill>
          <bgColor indexed="13"/>
        </patternFill>
      </fill>
    </dxf>
    <dxf>
      <fill>
        <patternFill>
          <bgColor indexed="13"/>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n-US"/>
              <a:t>Figure 1. The graph of the function f(x)=[exp(x)-2-x]^2 </a:t>
            </a:r>
          </a:p>
        </c:rich>
      </c:tx>
      <c:layout>
        <c:manualLayout>
          <c:xMode val="edge"/>
          <c:yMode val="edge"/>
          <c:x val="0.16891929045100132"/>
          <c:y val="3.0732931471934729E-2"/>
        </c:manualLayout>
      </c:layout>
      <c:overlay val="0"/>
      <c:spPr>
        <a:noFill/>
        <a:ln w="25400">
          <a:noFill/>
        </a:ln>
      </c:spPr>
    </c:title>
    <c:autoTitleDeleted val="0"/>
    <c:plotArea>
      <c:layout>
        <c:manualLayout>
          <c:layoutTarget val="inner"/>
          <c:xMode val="edge"/>
          <c:yMode val="edge"/>
          <c:x val="0.11936963191870759"/>
          <c:y val="0.14184429910123722"/>
          <c:w val="0.83108290901892645"/>
          <c:h val="0.63829934595556748"/>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FindingMax!$K$5:$K$205</c:f>
              <c:numCache>
                <c:formatCode>0.000000</c:formatCode>
                <c:ptCount val="201"/>
                <c:pt idx="0">
                  <c:v>-1.5</c:v>
                </c:pt>
                <c:pt idx="1">
                  <c:v>-1.4875</c:v>
                </c:pt>
                <c:pt idx="2">
                  <c:v>-1.4750000000000001</c:v>
                </c:pt>
                <c:pt idx="3">
                  <c:v>-1.4625000000000001</c:v>
                </c:pt>
                <c:pt idx="4">
                  <c:v>-1.4500000000000002</c:v>
                </c:pt>
                <c:pt idx="5">
                  <c:v>-1.4375000000000002</c:v>
                </c:pt>
                <c:pt idx="6">
                  <c:v>-1.4250000000000003</c:v>
                </c:pt>
                <c:pt idx="7">
                  <c:v>-1.4125000000000003</c:v>
                </c:pt>
                <c:pt idx="8">
                  <c:v>-1.4000000000000004</c:v>
                </c:pt>
                <c:pt idx="9">
                  <c:v>-1.3875000000000004</c:v>
                </c:pt>
                <c:pt idx="10">
                  <c:v>-1.3750000000000004</c:v>
                </c:pt>
                <c:pt idx="11">
                  <c:v>-1.3625000000000005</c:v>
                </c:pt>
                <c:pt idx="12">
                  <c:v>-1.3500000000000005</c:v>
                </c:pt>
                <c:pt idx="13">
                  <c:v>-1.3375000000000006</c:v>
                </c:pt>
                <c:pt idx="14">
                  <c:v>-1.3250000000000006</c:v>
                </c:pt>
                <c:pt idx="15">
                  <c:v>-1.3125000000000007</c:v>
                </c:pt>
                <c:pt idx="16">
                  <c:v>-1.3000000000000007</c:v>
                </c:pt>
                <c:pt idx="17">
                  <c:v>-1.2875000000000008</c:v>
                </c:pt>
                <c:pt idx="18">
                  <c:v>-1.2750000000000008</c:v>
                </c:pt>
                <c:pt idx="19">
                  <c:v>-1.2625000000000008</c:v>
                </c:pt>
                <c:pt idx="20">
                  <c:v>-1.2500000000000009</c:v>
                </c:pt>
                <c:pt idx="21">
                  <c:v>-1.2375000000000009</c:v>
                </c:pt>
                <c:pt idx="22">
                  <c:v>-1.225000000000001</c:v>
                </c:pt>
                <c:pt idx="23">
                  <c:v>-1.212500000000001</c:v>
                </c:pt>
                <c:pt idx="24">
                  <c:v>-1.2000000000000011</c:v>
                </c:pt>
                <c:pt idx="25">
                  <c:v>-1.1875000000000011</c:v>
                </c:pt>
                <c:pt idx="26">
                  <c:v>-1.1750000000000012</c:v>
                </c:pt>
                <c:pt idx="27">
                  <c:v>-1.1625000000000012</c:v>
                </c:pt>
                <c:pt idx="28">
                  <c:v>-1.1500000000000012</c:v>
                </c:pt>
                <c:pt idx="29">
                  <c:v>-1.1375000000000013</c:v>
                </c:pt>
                <c:pt idx="30">
                  <c:v>-1.1250000000000013</c:v>
                </c:pt>
                <c:pt idx="31">
                  <c:v>-1.1125000000000014</c:v>
                </c:pt>
                <c:pt idx="32">
                  <c:v>-1.1000000000000014</c:v>
                </c:pt>
                <c:pt idx="33">
                  <c:v>-1.0875000000000015</c:v>
                </c:pt>
                <c:pt idx="34">
                  <c:v>-1.0750000000000015</c:v>
                </c:pt>
                <c:pt idx="35">
                  <c:v>-1.0625000000000016</c:v>
                </c:pt>
                <c:pt idx="36">
                  <c:v>-1.0500000000000016</c:v>
                </c:pt>
                <c:pt idx="37">
                  <c:v>-1.0375000000000016</c:v>
                </c:pt>
                <c:pt idx="38">
                  <c:v>-1.0250000000000017</c:v>
                </c:pt>
                <c:pt idx="39">
                  <c:v>-1.0125000000000017</c:v>
                </c:pt>
                <c:pt idx="40">
                  <c:v>-1.0000000000000018</c:v>
                </c:pt>
                <c:pt idx="41">
                  <c:v>-0.98750000000000182</c:v>
                </c:pt>
                <c:pt idx="42">
                  <c:v>-0.97500000000000187</c:v>
                </c:pt>
                <c:pt idx="43">
                  <c:v>-0.96250000000000191</c:v>
                </c:pt>
                <c:pt idx="44">
                  <c:v>-0.95000000000000195</c:v>
                </c:pt>
                <c:pt idx="45">
                  <c:v>-0.937500000000002</c:v>
                </c:pt>
                <c:pt idx="46">
                  <c:v>-0.92500000000000204</c:v>
                </c:pt>
                <c:pt idx="47">
                  <c:v>-0.91250000000000209</c:v>
                </c:pt>
                <c:pt idx="48">
                  <c:v>-0.90000000000000213</c:v>
                </c:pt>
                <c:pt idx="49">
                  <c:v>-0.88750000000000218</c:v>
                </c:pt>
                <c:pt idx="50">
                  <c:v>-0.87500000000000222</c:v>
                </c:pt>
                <c:pt idx="51">
                  <c:v>-0.86250000000000226</c:v>
                </c:pt>
                <c:pt idx="52">
                  <c:v>-0.85000000000000231</c:v>
                </c:pt>
                <c:pt idx="53">
                  <c:v>-0.83750000000000235</c:v>
                </c:pt>
                <c:pt idx="54">
                  <c:v>-0.8250000000000024</c:v>
                </c:pt>
                <c:pt idx="55">
                  <c:v>-0.81250000000000244</c:v>
                </c:pt>
                <c:pt idx="56">
                  <c:v>-0.80000000000000249</c:v>
                </c:pt>
                <c:pt idx="57">
                  <c:v>-0.78750000000000253</c:v>
                </c:pt>
                <c:pt idx="58">
                  <c:v>-0.77500000000000258</c:v>
                </c:pt>
                <c:pt idx="59">
                  <c:v>-0.76250000000000262</c:v>
                </c:pt>
                <c:pt idx="60">
                  <c:v>-0.75000000000000266</c:v>
                </c:pt>
                <c:pt idx="61">
                  <c:v>-0.73750000000000271</c:v>
                </c:pt>
                <c:pt idx="62">
                  <c:v>-0.72500000000000275</c:v>
                </c:pt>
                <c:pt idx="63">
                  <c:v>-0.7125000000000028</c:v>
                </c:pt>
                <c:pt idx="64">
                  <c:v>-0.70000000000000284</c:v>
                </c:pt>
                <c:pt idx="65">
                  <c:v>-0.68750000000000289</c:v>
                </c:pt>
                <c:pt idx="66">
                  <c:v>-0.67500000000000293</c:v>
                </c:pt>
                <c:pt idx="67">
                  <c:v>-0.66250000000000298</c:v>
                </c:pt>
                <c:pt idx="68">
                  <c:v>-0.65000000000000302</c:v>
                </c:pt>
                <c:pt idx="69">
                  <c:v>-0.63750000000000306</c:v>
                </c:pt>
                <c:pt idx="70">
                  <c:v>-0.62500000000000311</c:v>
                </c:pt>
                <c:pt idx="71">
                  <c:v>-0.61250000000000315</c:v>
                </c:pt>
                <c:pt idx="72">
                  <c:v>-0.6000000000000032</c:v>
                </c:pt>
                <c:pt idx="73">
                  <c:v>-0.58750000000000324</c:v>
                </c:pt>
                <c:pt idx="74">
                  <c:v>-0.57500000000000329</c:v>
                </c:pt>
                <c:pt idx="75">
                  <c:v>-0.56250000000000333</c:v>
                </c:pt>
                <c:pt idx="76">
                  <c:v>-0.55000000000000338</c:v>
                </c:pt>
                <c:pt idx="77">
                  <c:v>-0.53750000000000342</c:v>
                </c:pt>
                <c:pt idx="78">
                  <c:v>-0.52500000000000346</c:v>
                </c:pt>
                <c:pt idx="79">
                  <c:v>-0.51250000000000351</c:v>
                </c:pt>
                <c:pt idx="80">
                  <c:v>-0.50000000000000355</c:v>
                </c:pt>
                <c:pt idx="81">
                  <c:v>-0.48750000000000354</c:v>
                </c:pt>
                <c:pt idx="82">
                  <c:v>-0.47500000000000353</c:v>
                </c:pt>
                <c:pt idx="83">
                  <c:v>-0.46250000000000352</c:v>
                </c:pt>
                <c:pt idx="84">
                  <c:v>-0.45000000000000351</c:v>
                </c:pt>
                <c:pt idx="85">
                  <c:v>-0.4375000000000035</c:v>
                </c:pt>
                <c:pt idx="86">
                  <c:v>-0.42500000000000349</c:v>
                </c:pt>
                <c:pt idx="87">
                  <c:v>-0.41250000000000347</c:v>
                </c:pt>
                <c:pt idx="88">
                  <c:v>-0.40000000000000346</c:v>
                </c:pt>
                <c:pt idx="89">
                  <c:v>-0.38750000000000345</c:v>
                </c:pt>
                <c:pt idx="90">
                  <c:v>-0.37500000000000344</c:v>
                </c:pt>
                <c:pt idx="91">
                  <c:v>-0.36250000000000343</c:v>
                </c:pt>
                <c:pt idx="92">
                  <c:v>-0.35000000000000342</c:v>
                </c:pt>
                <c:pt idx="93">
                  <c:v>-0.33750000000000341</c:v>
                </c:pt>
                <c:pt idx="94">
                  <c:v>-0.3250000000000034</c:v>
                </c:pt>
                <c:pt idx="95">
                  <c:v>-0.31250000000000339</c:v>
                </c:pt>
                <c:pt idx="96">
                  <c:v>-0.30000000000000338</c:v>
                </c:pt>
                <c:pt idx="97">
                  <c:v>-0.28750000000000336</c:v>
                </c:pt>
                <c:pt idx="98">
                  <c:v>-0.27500000000000335</c:v>
                </c:pt>
                <c:pt idx="99">
                  <c:v>-0.26250000000000334</c:v>
                </c:pt>
                <c:pt idx="100">
                  <c:v>-0.25000000000000333</c:v>
                </c:pt>
                <c:pt idx="101">
                  <c:v>-0.23750000000000332</c:v>
                </c:pt>
                <c:pt idx="102">
                  <c:v>-0.22500000000000331</c:v>
                </c:pt>
                <c:pt idx="103">
                  <c:v>-0.2125000000000033</c:v>
                </c:pt>
                <c:pt idx="104">
                  <c:v>-0.20000000000000329</c:v>
                </c:pt>
                <c:pt idx="105">
                  <c:v>-0.18750000000000328</c:v>
                </c:pt>
                <c:pt idx="106">
                  <c:v>-0.17500000000000326</c:v>
                </c:pt>
                <c:pt idx="107">
                  <c:v>-0.16250000000000325</c:v>
                </c:pt>
                <c:pt idx="108">
                  <c:v>-0.15000000000000324</c:v>
                </c:pt>
                <c:pt idx="109">
                  <c:v>-0.13750000000000323</c:v>
                </c:pt>
                <c:pt idx="110">
                  <c:v>-0.12500000000000322</c:v>
                </c:pt>
                <c:pt idx="111">
                  <c:v>-0.11250000000000322</c:v>
                </c:pt>
                <c:pt idx="112">
                  <c:v>-0.10000000000000323</c:v>
                </c:pt>
                <c:pt idx="113">
                  <c:v>-8.7500000000003228E-2</c:v>
                </c:pt>
                <c:pt idx="114">
                  <c:v>-7.5000000000003231E-2</c:v>
                </c:pt>
                <c:pt idx="115">
                  <c:v>-6.2500000000003234E-2</c:v>
                </c:pt>
                <c:pt idx="116">
                  <c:v>-5.0000000000003236E-2</c:v>
                </c:pt>
                <c:pt idx="117">
                  <c:v>-3.7500000000003239E-2</c:v>
                </c:pt>
                <c:pt idx="118">
                  <c:v>-2.5000000000003238E-2</c:v>
                </c:pt>
                <c:pt idx="119">
                  <c:v>-1.2500000000003238E-2</c:v>
                </c:pt>
                <c:pt idx="120">
                  <c:v>-3.236994006172722E-15</c:v>
                </c:pt>
                <c:pt idx="121">
                  <c:v>1.2499999999996764E-2</c:v>
                </c:pt>
                <c:pt idx="122">
                  <c:v>2.4999999999996764E-2</c:v>
                </c:pt>
                <c:pt idx="123">
                  <c:v>3.7499999999996765E-2</c:v>
                </c:pt>
                <c:pt idx="124">
                  <c:v>4.9999999999996769E-2</c:v>
                </c:pt>
                <c:pt idx="125">
                  <c:v>6.2499999999996766E-2</c:v>
                </c:pt>
                <c:pt idx="126">
                  <c:v>7.4999999999996764E-2</c:v>
                </c:pt>
                <c:pt idx="127">
                  <c:v>8.7499999999996761E-2</c:v>
                </c:pt>
                <c:pt idx="128">
                  <c:v>9.9999999999996758E-2</c:v>
                </c:pt>
                <c:pt idx="129">
                  <c:v>0.11249999999999676</c:v>
                </c:pt>
                <c:pt idx="130">
                  <c:v>0.12499999999999675</c:v>
                </c:pt>
                <c:pt idx="131">
                  <c:v>0.13749999999999676</c:v>
                </c:pt>
                <c:pt idx="132">
                  <c:v>0.14999999999999677</c:v>
                </c:pt>
                <c:pt idx="133">
                  <c:v>0.16249999999999679</c:v>
                </c:pt>
                <c:pt idx="134">
                  <c:v>0.1749999999999968</c:v>
                </c:pt>
                <c:pt idx="135">
                  <c:v>0.18749999999999681</c:v>
                </c:pt>
                <c:pt idx="136">
                  <c:v>0.19999999999999682</c:v>
                </c:pt>
                <c:pt idx="137">
                  <c:v>0.21249999999999683</c:v>
                </c:pt>
                <c:pt idx="138">
                  <c:v>0.22499999999999684</c:v>
                </c:pt>
                <c:pt idx="139">
                  <c:v>0.23749999999999685</c:v>
                </c:pt>
                <c:pt idx="140">
                  <c:v>0.24999999999999686</c:v>
                </c:pt>
                <c:pt idx="141">
                  <c:v>0.26249999999999685</c:v>
                </c:pt>
                <c:pt idx="142">
                  <c:v>0.27499999999999686</c:v>
                </c:pt>
                <c:pt idx="143">
                  <c:v>0.28749999999999687</c:v>
                </c:pt>
                <c:pt idx="144">
                  <c:v>0.29999999999999688</c:v>
                </c:pt>
                <c:pt idx="145">
                  <c:v>0.31249999999999689</c:v>
                </c:pt>
                <c:pt idx="146">
                  <c:v>0.3249999999999969</c:v>
                </c:pt>
                <c:pt idx="147">
                  <c:v>0.33749999999999691</c:v>
                </c:pt>
                <c:pt idx="148">
                  <c:v>0.34999999999999692</c:v>
                </c:pt>
                <c:pt idx="149">
                  <c:v>0.36249999999999694</c:v>
                </c:pt>
                <c:pt idx="150">
                  <c:v>0.37499999999999695</c:v>
                </c:pt>
                <c:pt idx="151">
                  <c:v>0.38749999999999696</c:v>
                </c:pt>
                <c:pt idx="152">
                  <c:v>0.39999999999999697</c:v>
                </c:pt>
                <c:pt idx="153">
                  <c:v>0.41249999999999698</c:v>
                </c:pt>
                <c:pt idx="154">
                  <c:v>0.42499999999999699</c:v>
                </c:pt>
                <c:pt idx="155">
                  <c:v>0.437499999999997</c:v>
                </c:pt>
                <c:pt idx="156">
                  <c:v>0.44999999999999701</c:v>
                </c:pt>
                <c:pt idx="157">
                  <c:v>0.46249999999999702</c:v>
                </c:pt>
                <c:pt idx="158">
                  <c:v>0.47499999999999704</c:v>
                </c:pt>
                <c:pt idx="159">
                  <c:v>0.48749999999999705</c:v>
                </c:pt>
                <c:pt idx="160">
                  <c:v>0.49999999999999706</c:v>
                </c:pt>
                <c:pt idx="161">
                  <c:v>0.51249999999999707</c:v>
                </c:pt>
                <c:pt idx="162">
                  <c:v>0.52499999999999702</c:v>
                </c:pt>
                <c:pt idx="163">
                  <c:v>0.53749999999999698</c:v>
                </c:pt>
                <c:pt idx="164">
                  <c:v>0.54999999999999694</c:v>
                </c:pt>
                <c:pt idx="165">
                  <c:v>0.56249999999999689</c:v>
                </c:pt>
                <c:pt idx="166">
                  <c:v>0.57499999999999685</c:v>
                </c:pt>
                <c:pt idx="167">
                  <c:v>0.5874999999999968</c:v>
                </c:pt>
                <c:pt idx="168">
                  <c:v>0.59999999999999676</c:v>
                </c:pt>
                <c:pt idx="169">
                  <c:v>0.61249999999999671</c:v>
                </c:pt>
                <c:pt idx="170">
                  <c:v>0.62499999999999667</c:v>
                </c:pt>
                <c:pt idx="171">
                  <c:v>0.63749999999999662</c:v>
                </c:pt>
                <c:pt idx="172">
                  <c:v>0.64999999999999658</c:v>
                </c:pt>
                <c:pt idx="173">
                  <c:v>0.66249999999999654</c:v>
                </c:pt>
                <c:pt idx="174">
                  <c:v>0.67499999999999649</c:v>
                </c:pt>
                <c:pt idx="175">
                  <c:v>0.68749999999999645</c:v>
                </c:pt>
                <c:pt idx="176">
                  <c:v>0.6999999999999964</c:v>
                </c:pt>
                <c:pt idx="177">
                  <c:v>0.71249999999999636</c:v>
                </c:pt>
                <c:pt idx="178">
                  <c:v>0.72499999999999631</c:v>
                </c:pt>
                <c:pt idx="179">
                  <c:v>0.73749999999999627</c:v>
                </c:pt>
                <c:pt idx="180">
                  <c:v>0.74999999999999623</c:v>
                </c:pt>
                <c:pt idx="181">
                  <c:v>0.76249999999999618</c:v>
                </c:pt>
                <c:pt idx="182">
                  <c:v>0.77499999999999614</c:v>
                </c:pt>
                <c:pt idx="183">
                  <c:v>0.78749999999999609</c:v>
                </c:pt>
                <c:pt idx="184">
                  <c:v>0.79999999999999605</c:v>
                </c:pt>
                <c:pt idx="185">
                  <c:v>0.812499999999996</c:v>
                </c:pt>
                <c:pt idx="186">
                  <c:v>0.82499999999999596</c:v>
                </c:pt>
                <c:pt idx="187">
                  <c:v>0.83749999999999591</c:v>
                </c:pt>
                <c:pt idx="188">
                  <c:v>0.84999999999999587</c:v>
                </c:pt>
                <c:pt idx="189">
                  <c:v>0.86249999999999583</c:v>
                </c:pt>
                <c:pt idx="190">
                  <c:v>0.87499999999999578</c:v>
                </c:pt>
                <c:pt idx="191">
                  <c:v>0.88749999999999574</c:v>
                </c:pt>
                <c:pt idx="192">
                  <c:v>0.89999999999999569</c:v>
                </c:pt>
                <c:pt idx="193">
                  <c:v>0.91249999999999565</c:v>
                </c:pt>
                <c:pt idx="194">
                  <c:v>0.9249999999999956</c:v>
                </c:pt>
                <c:pt idx="195">
                  <c:v>0.93749999999999556</c:v>
                </c:pt>
                <c:pt idx="196">
                  <c:v>0.94999999999999551</c:v>
                </c:pt>
                <c:pt idx="197">
                  <c:v>0.96249999999999547</c:v>
                </c:pt>
                <c:pt idx="198">
                  <c:v>0.97499999999999543</c:v>
                </c:pt>
                <c:pt idx="199">
                  <c:v>0.98749999999999538</c:v>
                </c:pt>
                <c:pt idx="200">
                  <c:v>0.99999999999999534</c:v>
                </c:pt>
              </c:numCache>
            </c:numRef>
          </c:cat>
          <c:val>
            <c:numRef>
              <c:f>FindingMax!$L$5:$L$205</c:f>
              <c:numCache>
                <c:formatCode>General</c:formatCode>
                <c:ptCount val="201"/>
                <c:pt idx="0">
                  <c:v>7.6656908219434078E-2</c:v>
                </c:pt>
                <c:pt idx="1">
                  <c:v>8.2118472147665808E-2</c:v>
                </c:pt>
                <c:pt idx="2">
                  <c:v>8.7747042550948798E-2</c:v>
                </c:pt>
                <c:pt idx="3">
                  <c:v>9.3540302047574658E-2</c:v>
                </c:pt>
                <c:pt idx="4">
                  <c:v>9.9495903153229703E-2</c:v>
                </c:pt>
                <c:pt idx="5">
                  <c:v>0.10561146802138684</c:v>
                </c:pt>
                <c:pt idx="6">
                  <c:v>0.11188458818524487</c:v>
                </c:pt>
                <c:pt idx="7">
                  <c:v>0.11831282430138178</c:v>
                </c:pt>
                <c:pt idx="8">
                  <c:v>0.12489370589529003</c:v>
                </c:pt>
                <c:pt idx="9">
                  <c:v>0.13162473110897169</c:v>
                </c:pt>
                <c:pt idx="10">
                  <c:v>0.13850336645077432</c:v>
                </c:pt>
                <c:pt idx="11">
                  <c:v>0.14552704654765819</c:v>
                </c:pt>
                <c:pt idx="12">
                  <c:v>0.15269317390009043</c:v>
                </c:pt>
                <c:pt idx="13">
                  <c:v>0.15999911863976762</c:v>
                </c:pt>
                <c:pt idx="14">
                  <c:v>0.16744221829037836</c:v>
                </c:pt>
                <c:pt idx="15">
                  <c:v>0.17501977753162326</c:v>
                </c:pt>
                <c:pt idx="16">
                  <c:v>0.18272906796671567</c:v>
                </c:pt>
                <c:pt idx="17">
                  <c:v>0.19056732789359823</c:v>
                </c:pt>
                <c:pt idx="18">
                  <c:v>0.198531762080112</c:v>
                </c:pt>
                <c:pt idx="19">
                  <c:v>0.20661954154337406</c:v>
                </c:pt>
                <c:pt idx="20">
                  <c:v>0.21482780333361298</c:v>
                </c:pt>
                <c:pt idx="21">
                  <c:v>0.22315365032273546</c:v>
                </c:pt>
                <c:pt idx="22">
                  <c:v>0.23159415099789396</c:v>
                </c:pt>
                <c:pt idx="23">
                  <c:v>0.24014633926034518</c:v>
                </c:pt>
                <c:pt idx="24">
                  <c:v>0.24880721422988844</c:v>
                </c:pt>
                <c:pt idx="25">
                  <c:v>0.2575737400551914</c:v>
                </c:pt>
                <c:pt idx="26">
                  <c:v>0.2664428457303159</c:v>
                </c:pt>
                <c:pt idx="27">
                  <c:v>0.2754114249177691</c:v>
                </c:pt>
                <c:pt idx="28">
                  <c:v>0.28447633577841236</c:v>
                </c:pt>
                <c:pt idx="29">
                  <c:v>0.29363440080857856</c:v>
                </c:pt>
                <c:pt idx="30">
                  <c:v>0.3028824066847513</c:v>
                </c:pt>
                <c:pt idx="31">
                  <c:v>0.31221710411617692</c:v>
                </c:pt>
                <c:pt idx="32">
                  <c:v>0.32163520770578963</c:v>
                </c:pt>
                <c:pt idx="33">
                  <c:v>0.33113339581984347</c:v>
                </c:pt>
                <c:pt idx="34">
                  <c:v>0.34070831046665739</c:v>
                </c:pt>
                <c:pt idx="35">
                  <c:v>0.35035655718489128</c:v>
                </c:pt>
                <c:pt idx="36">
                  <c:v>0.36007470494178545</c:v>
                </c:pt>
                <c:pt idx="37">
                  <c:v>0.36985928604181262</c:v>
                </c:pt>
                <c:pt idx="38">
                  <c:v>0.37970679604619728</c:v>
                </c:pt>
                <c:pt idx="39">
                  <c:v>0.38961369370378152</c:v>
                </c:pt>
                <c:pt idx="40">
                  <c:v>0.39957640089372665</c:v>
                </c:pt>
                <c:pt idx="41">
                  <c:v>0.4095913025805526</c:v>
                </c:pt>
                <c:pt idx="42">
                  <c:v>0.41965474678204029</c:v>
                </c:pt>
                <c:pt idx="43">
                  <c:v>0.42976304455053194</c:v>
                </c:pt>
                <c:pt idx="44">
                  <c:v>0.43991246996818106</c:v>
                </c:pt>
                <c:pt idx="45">
                  <c:v>0.45009926015672896</c:v>
                </c:pt>
                <c:pt idx="46">
                  <c:v>0.46031961530239135</c:v>
                </c:pt>
                <c:pt idx="47">
                  <c:v>0.47056969869646254</c:v>
                </c:pt>
                <c:pt idx="48">
                  <c:v>0.48084563679226661</c:v>
                </c:pt>
                <c:pt idx="49">
                  <c:v>0.49114351927909511</c:v>
                </c:pt>
                <c:pt idx="50">
                  <c:v>0.50145939917379923</c:v>
                </c:pt>
                <c:pt idx="51">
                  <c:v>0.51178929293071995</c:v>
                </c:pt>
                <c:pt idx="52">
                  <c:v>0.52212918057066138</c:v>
                </c:pt>
                <c:pt idx="53">
                  <c:v>0.53247500582963481</c:v>
                </c:pt>
                <c:pt idx="54">
                  <c:v>0.54282267632812131</c:v>
                </c:pt>
                <c:pt idx="55">
                  <c:v>0.55316806376162742</c:v>
                </c:pt>
                <c:pt idx="56">
                  <c:v>0.56350700411332155</c:v>
                </c:pt>
                <c:pt idx="57">
                  <c:v>0.57383529788957988</c:v>
                </c:pt>
                <c:pt idx="58">
                  <c:v>0.58414871037927463</c:v>
                </c:pt>
                <c:pt idx="59">
                  <c:v>0.59444297193768114</c:v>
                </c:pt>
                <c:pt idx="60">
                  <c:v>0.60471377829589079</c:v>
                </c:pt>
                <c:pt idx="61">
                  <c:v>0.61495679089665778</c:v>
                </c:pt>
                <c:pt idx="62">
                  <c:v>0.62516763725762126</c:v>
                </c:pt>
                <c:pt idx="63">
                  <c:v>0.63534191136288154</c:v>
                </c:pt>
                <c:pt idx="64">
                  <c:v>0.64547517408393951</c:v>
                </c:pt>
                <c:pt idx="65">
                  <c:v>0.65556295363102401</c:v>
                </c:pt>
                <c:pt idx="66">
                  <c:v>0.66560074603588393</c:v>
                </c:pt>
                <c:pt idx="67">
                  <c:v>0.67558401566713022</c:v>
                </c:pt>
                <c:pt idx="68">
                  <c:v>0.6855081957792668</c:v>
                </c:pt>
                <c:pt idx="69">
                  <c:v>0.69536868909656202</c:v>
                </c:pt>
                <c:pt idx="70">
                  <c:v>0.70516086843296466</c:v>
                </c:pt>
                <c:pt idx="71">
                  <c:v>0.71488007734928605</c:v>
                </c:pt>
                <c:pt idx="72">
                  <c:v>0.72452163084892551</c:v>
                </c:pt>
                <c:pt idx="73">
                  <c:v>0.73408081611342824</c:v>
                </c:pt>
                <c:pt idx="74">
                  <c:v>0.74355289327922713</c:v>
                </c:pt>
                <c:pt idx="75">
                  <c:v>0.7529330962569436</c:v>
                </c:pt>
                <c:pt idx="76">
                  <c:v>0.7622166335946654</c:v>
                </c:pt>
                <c:pt idx="77">
                  <c:v>0.77139868938666389</c:v>
                </c:pt>
                <c:pt idx="78">
                  <c:v>0.78047442422904845</c:v>
                </c:pt>
                <c:pt idx="79">
                  <c:v>0.78943897622391068</c:v>
                </c:pt>
                <c:pt idx="80">
                  <c:v>0.79828746203353929</c:v>
                </c:pt>
                <c:pt idx="81">
                  <c:v>0.80701497798634747</c:v>
                </c:pt>
                <c:pt idx="82">
                  <c:v>0.81561660123618773</c:v>
                </c:pt>
                <c:pt idx="83">
                  <c:v>0.82408739097678985</c:v>
                </c:pt>
                <c:pt idx="84">
                  <c:v>0.83242238971309968</c:v>
                </c:pt>
                <c:pt idx="85">
                  <c:v>0.84061662459134356</c:v>
                </c:pt>
                <c:pt idx="86">
                  <c:v>0.84866510878970558</c:v>
                </c:pt>
                <c:pt idx="87">
                  <c:v>0.85656284297154928</c:v>
                </c:pt>
                <c:pt idx="88">
                  <c:v>0.86430481680317384</c:v>
                </c:pt>
                <c:pt idx="89">
                  <c:v>0.8718860105381524</c:v>
                </c:pt>
                <c:pt idx="90">
                  <c:v>0.87930139667035334</c:v>
                </c:pt>
                <c:pt idx="91">
                  <c:v>0.8865459416578082</c:v>
                </c:pt>
                <c:pt idx="92">
                  <c:v>0.89361460771965306</c:v>
                </c:pt>
                <c:pt idx="93">
                  <c:v>0.90050235470842654</c:v>
                </c:pt>
                <c:pt idx="94">
                  <c:v>0.90720414206007238</c:v>
                </c:pt>
                <c:pt idx="95">
                  <c:v>0.91371493082407251</c:v>
                </c:pt>
                <c:pt idx="96">
                  <c:v>0.92002968577618405</c:v>
                </c:pt>
                <c:pt idx="97">
                  <c:v>0.92614337761634102</c:v>
                </c:pt>
                <c:pt idx="98">
                  <c:v>0.93205098525434393</c:v>
                </c:pt>
                <c:pt idx="99">
                  <c:v>0.93774749818603109</c:v>
                </c:pt>
                <c:pt idx="100">
                  <c:v>0.94322791896271485</c:v>
                </c:pt>
                <c:pt idx="101">
                  <c:v>0.94848726575672371</c:v>
                </c:pt>
                <c:pt idx="102">
                  <c:v>0.95352057502598353</c:v>
                </c:pt>
                <c:pt idx="103">
                  <c:v>0.95832290428065348</c:v>
                </c:pt>
                <c:pt idx="104">
                  <c:v>0.9628893349549037</c:v>
                </c:pt>
                <c:pt idx="105">
                  <c:v>0.96721497538701962</c:v>
                </c:pt>
                <c:pt idx="106">
                  <c:v>0.97129496391110581</c:v>
                </c:pt>
                <c:pt idx="107">
                  <c:v>0.97512447206373343</c:v>
                </c:pt>
                <c:pt idx="108">
                  <c:v>0.97869870790900282</c:v>
                </c:pt>
                <c:pt idx="109">
                  <c:v>0.98201291948555447</c:v>
                </c:pt>
                <c:pt idx="110">
                  <c:v>0.98506239837917131</c:v>
                </c:pt>
                <c:pt idx="111">
                  <c:v>0.98784248342472958</c:v>
                </c:pt>
                <c:pt idx="112">
                  <c:v>0.99034856454133502</c:v>
                </c:pt>
                <c:pt idx="113">
                  <c:v>0.99257608670459962</c:v>
                </c:pt>
                <c:pt idx="114">
                  <c:v>0.99452055406012863</c:v>
                </c:pt>
                <c:pt idx="115">
                  <c:v>0.99617753418237642</c:v>
                </c:pt>
                <c:pt idx="116">
                  <c:v>0.99754266248317458</c:v>
                </c:pt>
                <c:pt idx="117">
                  <c:v>0.99861164677432768</c:v>
                </c:pt>
                <c:pt idx="118">
                  <c:v>0.99938027198879986</c:v>
                </c:pt>
                <c:pt idx="119">
                  <c:v>0.99984440506515382</c:v>
                </c:pt>
                <c:pt idx="120">
                  <c:v>0.99999999999999978</c:v>
                </c:pt>
                <c:pt idx="121">
                  <c:v>0.99984310307337554</c:v>
                </c:pt>
                <c:pt idx="122">
                  <c:v>0.99936985825208746</c:v>
                </c:pt>
                <c:pt idx="123">
                  <c:v>0.99857651277619452</c:v>
                </c:pt>
                <c:pt idx="124">
                  <c:v>0.9974594229339494</c:v>
                </c:pt>
                <c:pt idx="125">
                  <c:v>0.99601506003065665</c:v>
                </c:pt>
                <c:pt idx="126">
                  <c:v>0.99424001655706284</c:v>
                </c:pt>
                <c:pt idx="127">
                  <c:v>0.99213101256303526</c:v>
                </c:pt>
                <c:pt idx="128">
                  <c:v>0.98968490224245065</c:v>
                </c:pt>
                <c:pt idx="129">
                  <c:v>0.98689868073536724</c:v>
                </c:pt>
                <c:pt idx="130">
                  <c:v>0.98376949115373069</c:v>
                </c:pt>
                <c:pt idx="131">
                  <c:v>0.98029463183701393</c:v>
                </c:pt>
                <c:pt idx="132">
                  <c:v>0.97647156384438694</c:v>
                </c:pt>
                <c:pt idx="133">
                  <c:v>0.97229791869016624</c:v>
                </c:pt>
                <c:pt idx="134">
                  <c:v>0.96777150632950071</c:v>
                </c:pt>
                <c:pt idx="135">
                  <c:v>0.9628903234014119</c:v>
                </c:pt>
                <c:pt idx="136">
                  <c:v>0.95765256173652469</c:v>
                </c:pt>
                <c:pt idx="137">
                  <c:v>0.9520566171369953</c:v>
                </c:pt>
                <c:pt idx="138">
                  <c:v>0.94610109843637402</c:v>
                </c:pt>
                <c:pt idx="139">
                  <c:v>0.93978483684731517</c:v>
                </c:pt>
                <c:pt idx="140">
                  <c:v>0.93310689560529336</c:v>
                </c:pt>
                <c:pt idx="141">
                  <c:v>0.92606657991667074</c:v>
                </c:pt>
                <c:pt idx="142">
                  <c:v>0.91866344721971849</c:v>
                </c:pt>
                <c:pt idx="143">
                  <c:v>0.91089731776738792</c:v>
                </c:pt>
                <c:pt idx="144">
                  <c:v>0.90276828554089672</c:v>
                </c:pt>
                <c:pt idx="145">
                  <c:v>0.89427672950341641</c:v>
                </c:pt>
                <c:pt idx="146">
                  <c:v>0.88542332520340394</c:v>
                </c:pt>
                <c:pt idx="147">
                  <c:v>0.8762090567373747</c:v>
                </c:pt>
                <c:pt idx="148">
                  <c:v>0.86663522908216994</c:v>
                </c:pt>
                <c:pt idx="149">
                  <c:v>0.85670348080705161</c:v>
                </c:pt>
                <c:pt idx="150">
                  <c:v>0.84641579717622095</c:v>
                </c:pt>
                <c:pt idx="151">
                  <c:v>0.83577452365264637</c:v>
                </c:pt>
                <c:pt idx="152">
                  <c:v>0.82478237981437263</c:v>
                </c:pt>
                <c:pt idx="153">
                  <c:v>0.81344247369478617</c:v>
                </c:pt>
                <c:pt idx="154">
                  <c:v>0.80175831655860708</c:v>
                </c:pt>
                <c:pt idx="155">
                  <c:v>0.78973383812570197</c:v>
                </c:pt>
                <c:pt idx="156">
                  <c:v>0.77737340225512574</c:v>
                </c:pt>
                <c:pt idx="157">
                  <c:v>0.76468182310213018</c:v>
                </c:pt>
                <c:pt idx="158">
                  <c:v>0.7516643817612243</c:v>
                </c:pt>
                <c:pt idx="159">
                  <c:v>0.73832684340869836</c:v>
                </c:pt>
                <c:pt idx="160">
                  <c:v>0.72467547495840778</c:v>
                </c:pt>
                <c:pt idx="161">
                  <c:v>0.71071706324494877</c:v>
                </c:pt>
                <c:pt idx="162">
                  <c:v>0.69645893374875589</c:v>
                </c:pt>
                <c:pt idx="163">
                  <c:v>0.68190896987801863</c:v>
                </c:pt>
                <c:pt idx="164">
                  <c:v>0.66707563282272109</c:v>
                </c:pt>
                <c:pt idx="165">
                  <c:v>0.65196798199650485</c:v>
                </c:pt>
                <c:pt idx="166">
                  <c:v>0.63659569608247402</c:v>
                </c:pt>
                <c:pt idx="167">
                  <c:v>0.62096909469948525</c:v>
                </c:pt>
                <c:pt idx="168">
                  <c:v>0.60509916070590486</c:v>
                </c:pt>
                <c:pt idx="169">
                  <c:v>0.58899756315826168</c:v>
                </c:pt>
                <c:pt idx="170">
                  <c:v>0.57267668094267821</c:v>
                </c:pt>
                <c:pt idx="171">
                  <c:v>0.55614962709744875</c:v>
                </c:pt>
                <c:pt idx="172">
                  <c:v>0.53943027384559961</c:v>
                </c:pt>
                <c:pt idx="173">
                  <c:v>0.52253327835677532</c:v>
                </c:pt>
                <c:pt idx="174">
                  <c:v>0.50547410925829672</c:v>
                </c:pt>
                <c:pt idx="175">
                  <c:v>0.48826907391576335</c:v>
                </c:pt>
                <c:pt idx="176">
                  <c:v>0.47093534650410662</c:v>
                </c:pt>
                <c:pt idx="177">
                  <c:v>0.45349099689054512</c:v>
                </c:pt>
                <c:pt idx="178">
                  <c:v>0.43595502035147121</c:v>
                </c:pt>
                <c:pt idx="179">
                  <c:v>0.4183473681458536</c:v>
                </c:pt>
                <c:pt idx="180">
                  <c:v>0.40068897896835937</c:v>
                </c:pt>
                <c:pt idx="181">
                  <c:v>0.38300181130598832</c:v>
                </c:pt>
                <c:pt idx="182">
                  <c:v>0.36530887672264145</c:v>
                </c:pt>
                <c:pt idx="183">
                  <c:v>0.34763427409669656</c:v>
                </c:pt>
                <c:pt idx="184">
                  <c:v>0.33000322483730155</c:v>
                </c:pt>
                <c:pt idx="185">
                  <c:v>0.31244210910578851</c:v>
                </c:pt>
                <c:pt idx="186">
                  <c:v>0.29497850306928869</c:v>
                </c:pt>
                <c:pt idx="187">
                  <c:v>0.2776412172143467</c:v>
                </c:pt>
                <c:pt idx="188">
                  <c:v>0.26046033574905691</c:v>
                </c:pt>
                <c:pt idx="189">
                  <c:v>0.24346725712298692</c:v>
                </c:pt>
                <c:pt idx="190">
                  <c:v>0.22669473569492296</c:v>
                </c:pt>
                <c:pt idx="191">
                  <c:v>0.21017692457925818</c:v>
                </c:pt>
                <c:pt idx="192">
                  <c:v>0.19394941970264346</c:v>
                </c:pt>
                <c:pt idx="193">
                  <c:v>0.17804930510335548</c:v>
                </c:pt>
                <c:pt idx="194">
                  <c:v>0.1625151995066714</c:v>
                </c:pt>
                <c:pt idx="195">
                  <c:v>0.14738730421042234</c:v>
                </c:pt>
                <c:pt idx="196">
                  <c:v>0.13270745231578215</c:v>
                </c:pt>
                <c:pt idx="197">
                  <c:v>0.11851915933925596</c:v>
                </c:pt>
                <c:pt idx="198">
                  <c:v>0.10486767524278846</c:v>
                </c:pt>
                <c:pt idx="199">
                  <c:v>9.1800037919852626E-2</c:v>
                </c:pt>
                <c:pt idx="200">
                  <c:v>7.9365128176383276E-2</c:v>
                </c:pt>
              </c:numCache>
            </c:numRef>
          </c:val>
          <c:smooth val="0"/>
          <c:extLst>
            <c:ext xmlns:c16="http://schemas.microsoft.com/office/drawing/2014/chart" uri="{C3380CC4-5D6E-409C-BE32-E72D297353CC}">
              <c16:uniqueId val="{00000000-2CE0-48E1-8D6C-05C93EDC2BB5}"/>
            </c:ext>
          </c:extLst>
        </c:ser>
        <c:dLbls>
          <c:showLegendKey val="0"/>
          <c:showVal val="0"/>
          <c:showCatName val="0"/>
          <c:showSerName val="0"/>
          <c:showPercent val="0"/>
          <c:showBubbleSize val="0"/>
        </c:dLbls>
        <c:marker val="1"/>
        <c:smooth val="0"/>
        <c:axId val="197287936"/>
        <c:axId val="191071360"/>
      </c:lineChart>
      <c:catAx>
        <c:axId val="19728793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x</a:t>
                </a:r>
              </a:p>
            </c:rich>
          </c:tx>
          <c:layout>
            <c:manualLayout>
              <c:xMode val="edge"/>
              <c:yMode val="edge"/>
              <c:x val="0.5225236717950974"/>
              <c:y val="0.91489572920298001"/>
            </c:manualLayout>
          </c:layout>
          <c:overlay val="0"/>
          <c:spPr>
            <a:noFill/>
            <a:ln w="25400">
              <a:noFill/>
            </a:ln>
          </c:spPr>
        </c:title>
        <c:numFmt formatCode="0.0000" sourceLinked="0"/>
        <c:majorTickMark val="out"/>
        <c:minorTickMark val="none"/>
        <c:tickLblPos val="nextTo"/>
        <c:spPr>
          <a:ln w="3175">
            <a:solidFill>
              <a:srgbClr val="000000"/>
            </a:solidFill>
            <a:prstDash val="solid"/>
          </a:ln>
        </c:spPr>
        <c:txPr>
          <a:bodyPr rot="-5280000" vert="horz"/>
          <a:lstStyle/>
          <a:p>
            <a:pPr>
              <a:defRPr sz="900" b="0" i="0" u="none" strike="noStrike" baseline="0">
                <a:solidFill>
                  <a:srgbClr val="000000"/>
                </a:solidFill>
                <a:latin typeface="Arial"/>
                <a:ea typeface="Arial"/>
                <a:cs typeface="Arial"/>
              </a:defRPr>
            </a:pPr>
            <a:endParaRPr lang="ru-RU"/>
          </a:p>
        </c:txPr>
        <c:crossAx val="191071360"/>
        <c:crosses val="autoZero"/>
        <c:auto val="1"/>
        <c:lblAlgn val="ctr"/>
        <c:lblOffset val="100"/>
        <c:tickLblSkip val="10"/>
        <c:tickMarkSkip val="1"/>
        <c:noMultiLvlLbl val="0"/>
      </c:catAx>
      <c:valAx>
        <c:axId val="191071360"/>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y=f(x)=[exp(x)-2-x]^2 </a:t>
                </a:r>
              </a:p>
            </c:rich>
          </c:tx>
          <c:layout>
            <c:manualLayout>
              <c:xMode val="edge"/>
              <c:yMode val="edge"/>
              <c:x val="3.603611529621361E-2"/>
              <c:y val="0.3262418879328455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ru-RU"/>
          </a:p>
        </c:txPr>
        <c:crossAx val="1972879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ru-RU"/>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n-US"/>
              <a:t>Figure 1. The graph of the function f(x)=[exp(x)-2-x]^2 </a:t>
            </a:r>
          </a:p>
        </c:rich>
      </c:tx>
      <c:layout>
        <c:manualLayout>
          <c:xMode val="edge"/>
          <c:yMode val="edge"/>
          <c:x val="0.16891929045100132"/>
          <c:y val="3.0732931471934729E-2"/>
        </c:manualLayout>
      </c:layout>
      <c:overlay val="0"/>
      <c:spPr>
        <a:noFill/>
        <a:ln w="25400">
          <a:noFill/>
        </a:ln>
      </c:spPr>
    </c:title>
    <c:autoTitleDeleted val="0"/>
    <c:plotArea>
      <c:layout>
        <c:manualLayout>
          <c:layoutTarget val="inner"/>
          <c:xMode val="edge"/>
          <c:yMode val="edge"/>
          <c:x val="0.11936963191870759"/>
          <c:y val="0.14184429910123722"/>
          <c:w val="0.83108290901892645"/>
          <c:h val="0.63829934595556748"/>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FindingMin!$K$5:$K$205</c:f>
              <c:numCache>
                <c:formatCode>0.000000</c:formatCode>
                <c:ptCount val="201"/>
                <c:pt idx="0">
                  <c:v>-2.5</c:v>
                </c:pt>
                <c:pt idx="1">
                  <c:v>-2.4874999999999998</c:v>
                </c:pt>
                <c:pt idx="2">
                  <c:v>-2.4749999999999996</c:v>
                </c:pt>
                <c:pt idx="3">
                  <c:v>-2.4624999999999995</c:v>
                </c:pt>
                <c:pt idx="4">
                  <c:v>-2.4499999999999993</c:v>
                </c:pt>
                <c:pt idx="5">
                  <c:v>-2.4374999999999991</c:v>
                </c:pt>
                <c:pt idx="6">
                  <c:v>-2.4249999999999989</c:v>
                </c:pt>
                <c:pt idx="7">
                  <c:v>-2.4124999999999988</c:v>
                </c:pt>
                <c:pt idx="8">
                  <c:v>-2.3999999999999986</c:v>
                </c:pt>
                <c:pt idx="9">
                  <c:v>-2.3874999999999984</c:v>
                </c:pt>
                <c:pt idx="10">
                  <c:v>-2.3749999999999982</c:v>
                </c:pt>
                <c:pt idx="11">
                  <c:v>-2.362499999999998</c:v>
                </c:pt>
                <c:pt idx="12">
                  <c:v>-2.3499999999999979</c:v>
                </c:pt>
                <c:pt idx="13">
                  <c:v>-2.3374999999999977</c:v>
                </c:pt>
                <c:pt idx="14">
                  <c:v>-2.3249999999999975</c:v>
                </c:pt>
                <c:pt idx="15">
                  <c:v>-2.3124999999999973</c:v>
                </c:pt>
                <c:pt idx="16">
                  <c:v>-2.2999999999999972</c:v>
                </c:pt>
                <c:pt idx="17">
                  <c:v>-2.287499999999997</c:v>
                </c:pt>
                <c:pt idx="18">
                  <c:v>-2.2749999999999968</c:v>
                </c:pt>
                <c:pt idx="19">
                  <c:v>-2.2624999999999966</c:v>
                </c:pt>
                <c:pt idx="20">
                  <c:v>-2.2499999999999964</c:v>
                </c:pt>
                <c:pt idx="21">
                  <c:v>-2.2374999999999963</c:v>
                </c:pt>
                <c:pt idx="22">
                  <c:v>-2.2249999999999961</c:v>
                </c:pt>
                <c:pt idx="23">
                  <c:v>-2.2124999999999959</c:v>
                </c:pt>
                <c:pt idx="24">
                  <c:v>-2.1999999999999957</c:v>
                </c:pt>
                <c:pt idx="25">
                  <c:v>-2.1874999999999956</c:v>
                </c:pt>
                <c:pt idx="26">
                  <c:v>-2.1749999999999954</c:v>
                </c:pt>
                <c:pt idx="27">
                  <c:v>-2.1624999999999952</c:v>
                </c:pt>
                <c:pt idx="28">
                  <c:v>-2.149999999999995</c:v>
                </c:pt>
                <c:pt idx="29">
                  <c:v>-2.1374999999999948</c:v>
                </c:pt>
                <c:pt idx="30">
                  <c:v>-2.1249999999999947</c:v>
                </c:pt>
                <c:pt idx="31">
                  <c:v>-2.1124999999999945</c:v>
                </c:pt>
                <c:pt idx="32">
                  <c:v>-2.0999999999999943</c:v>
                </c:pt>
                <c:pt idx="33">
                  <c:v>-2.0874999999999941</c:v>
                </c:pt>
                <c:pt idx="34">
                  <c:v>-2.074999999999994</c:v>
                </c:pt>
                <c:pt idx="35">
                  <c:v>-2.0624999999999938</c:v>
                </c:pt>
                <c:pt idx="36">
                  <c:v>-2.0499999999999936</c:v>
                </c:pt>
                <c:pt idx="37">
                  <c:v>-2.0374999999999934</c:v>
                </c:pt>
                <c:pt idx="38">
                  <c:v>-2.0249999999999932</c:v>
                </c:pt>
                <c:pt idx="39">
                  <c:v>-2.0124999999999931</c:v>
                </c:pt>
                <c:pt idx="40">
                  <c:v>-1.9999999999999931</c:v>
                </c:pt>
                <c:pt idx="41">
                  <c:v>-1.9874999999999932</c:v>
                </c:pt>
                <c:pt idx="42">
                  <c:v>-1.9749999999999932</c:v>
                </c:pt>
                <c:pt idx="43">
                  <c:v>-1.9624999999999932</c:v>
                </c:pt>
                <c:pt idx="44">
                  <c:v>-1.9499999999999933</c:v>
                </c:pt>
                <c:pt idx="45">
                  <c:v>-1.9374999999999933</c:v>
                </c:pt>
                <c:pt idx="46">
                  <c:v>-1.9249999999999934</c:v>
                </c:pt>
                <c:pt idx="47">
                  <c:v>-1.9124999999999934</c:v>
                </c:pt>
                <c:pt idx="48">
                  <c:v>-1.8999999999999935</c:v>
                </c:pt>
                <c:pt idx="49">
                  <c:v>-1.8874999999999935</c:v>
                </c:pt>
                <c:pt idx="50">
                  <c:v>-1.8749999999999936</c:v>
                </c:pt>
                <c:pt idx="51">
                  <c:v>-1.8624999999999936</c:v>
                </c:pt>
                <c:pt idx="52">
                  <c:v>-1.8499999999999936</c:v>
                </c:pt>
                <c:pt idx="53">
                  <c:v>-1.8374999999999937</c:v>
                </c:pt>
                <c:pt idx="54">
                  <c:v>-1.8249999999999937</c:v>
                </c:pt>
                <c:pt idx="55">
                  <c:v>-1.8124999999999938</c:v>
                </c:pt>
                <c:pt idx="56">
                  <c:v>-1.7999999999999938</c:v>
                </c:pt>
                <c:pt idx="57">
                  <c:v>-1.7874999999999939</c:v>
                </c:pt>
                <c:pt idx="58">
                  <c:v>-1.7749999999999939</c:v>
                </c:pt>
                <c:pt idx="59">
                  <c:v>-1.762499999999994</c:v>
                </c:pt>
                <c:pt idx="60">
                  <c:v>-1.749999999999994</c:v>
                </c:pt>
                <c:pt idx="61">
                  <c:v>-1.737499999999994</c:v>
                </c:pt>
                <c:pt idx="62">
                  <c:v>-1.7249999999999941</c:v>
                </c:pt>
                <c:pt idx="63">
                  <c:v>-1.7124999999999941</c:v>
                </c:pt>
                <c:pt idx="64">
                  <c:v>-1.6999999999999942</c:v>
                </c:pt>
                <c:pt idx="65">
                  <c:v>-1.6874999999999942</c:v>
                </c:pt>
                <c:pt idx="66">
                  <c:v>-1.6749999999999943</c:v>
                </c:pt>
                <c:pt idx="67">
                  <c:v>-1.6624999999999943</c:v>
                </c:pt>
                <c:pt idx="68">
                  <c:v>-1.6499999999999944</c:v>
                </c:pt>
                <c:pt idx="69">
                  <c:v>-1.6374999999999944</c:v>
                </c:pt>
                <c:pt idx="70">
                  <c:v>-1.6249999999999944</c:v>
                </c:pt>
                <c:pt idx="71">
                  <c:v>-1.6124999999999945</c:v>
                </c:pt>
                <c:pt idx="72">
                  <c:v>-1.5999999999999945</c:v>
                </c:pt>
                <c:pt idx="73">
                  <c:v>-1.5874999999999946</c:v>
                </c:pt>
                <c:pt idx="74">
                  <c:v>-1.5749999999999946</c:v>
                </c:pt>
                <c:pt idx="75">
                  <c:v>-1.5624999999999947</c:v>
                </c:pt>
                <c:pt idx="76">
                  <c:v>-1.5499999999999947</c:v>
                </c:pt>
                <c:pt idx="77">
                  <c:v>-1.5374999999999948</c:v>
                </c:pt>
                <c:pt idx="78">
                  <c:v>-1.5249999999999948</c:v>
                </c:pt>
                <c:pt idx="79">
                  <c:v>-1.5124999999999948</c:v>
                </c:pt>
                <c:pt idx="80">
                  <c:v>-1.4999999999999949</c:v>
                </c:pt>
                <c:pt idx="81">
                  <c:v>-1.4874999999999949</c:v>
                </c:pt>
                <c:pt idx="82">
                  <c:v>-1.474999999999995</c:v>
                </c:pt>
                <c:pt idx="83">
                  <c:v>-1.462499999999995</c:v>
                </c:pt>
                <c:pt idx="84">
                  <c:v>-1.4499999999999951</c:v>
                </c:pt>
                <c:pt idx="85">
                  <c:v>-1.4374999999999951</c:v>
                </c:pt>
                <c:pt idx="86">
                  <c:v>-1.4249999999999952</c:v>
                </c:pt>
                <c:pt idx="87">
                  <c:v>-1.4124999999999952</c:v>
                </c:pt>
                <c:pt idx="88">
                  <c:v>-1.3999999999999952</c:v>
                </c:pt>
                <c:pt idx="89">
                  <c:v>-1.3874999999999953</c:v>
                </c:pt>
                <c:pt idx="90">
                  <c:v>-1.3749999999999953</c:v>
                </c:pt>
                <c:pt idx="91">
                  <c:v>-1.3624999999999954</c:v>
                </c:pt>
                <c:pt idx="92">
                  <c:v>-1.3499999999999954</c:v>
                </c:pt>
                <c:pt idx="93">
                  <c:v>-1.3374999999999955</c:v>
                </c:pt>
                <c:pt idx="94">
                  <c:v>-1.3249999999999955</c:v>
                </c:pt>
                <c:pt idx="95">
                  <c:v>-1.3124999999999956</c:v>
                </c:pt>
                <c:pt idx="96">
                  <c:v>-1.2999999999999956</c:v>
                </c:pt>
                <c:pt idx="97">
                  <c:v>-1.2874999999999956</c:v>
                </c:pt>
                <c:pt idx="98">
                  <c:v>-1.2749999999999957</c:v>
                </c:pt>
                <c:pt idx="99">
                  <c:v>-1.2624999999999957</c:v>
                </c:pt>
                <c:pt idx="100">
                  <c:v>-1.2499999999999958</c:v>
                </c:pt>
                <c:pt idx="101">
                  <c:v>-1.2374999999999958</c:v>
                </c:pt>
                <c:pt idx="102">
                  <c:v>-1.2249999999999959</c:v>
                </c:pt>
                <c:pt idx="103">
                  <c:v>-1.2124999999999959</c:v>
                </c:pt>
                <c:pt idx="104">
                  <c:v>-1.199999999999996</c:v>
                </c:pt>
                <c:pt idx="105">
                  <c:v>-1.187499999999996</c:v>
                </c:pt>
                <c:pt idx="106">
                  <c:v>-1.174999999999996</c:v>
                </c:pt>
                <c:pt idx="107">
                  <c:v>-1.1624999999999961</c:v>
                </c:pt>
                <c:pt idx="108">
                  <c:v>-1.1499999999999961</c:v>
                </c:pt>
                <c:pt idx="109">
                  <c:v>-1.1374999999999962</c:v>
                </c:pt>
                <c:pt idx="110">
                  <c:v>-1.1249999999999962</c:v>
                </c:pt>
                <c:pt idx="111">
                  <c:v>-1.1124999999999963</c:v>
                </c:pt>
                <c:pt idx="112">
                  <c:v>-1.0999999999999963</c:v>
                </c:pt>
                <c:pt idx="113">
                  <c:v>-1.0874999999999964</c:v>
                </c:pt>
                <c:pt idx="114">
                  <c:v>-1.0749999999999964</c:v>
                </c:pt>
                <c:pt idx="115">
                  <c:v>-1.0624999999999964</c:v>
                </c:pt>
                <c:pt idx="116">
                  <c:v>-1.0499999999999965</c:v>
                </c:pt>
                <c:pt idx="117">
                  <c:v>-1.0374999999999965</c:v>
                </c:pt>
                <c:pt idx="118">
                  <c:v>-1.0249999999999966</c:v>
                </c:pt>
                <c:pt idx="119">
                  <c:v>-1.0124999999999966</c:v>
                </c:pt>
                <c:pt idx="120">
                  <c:v>-0.99999999999999667</c:v>
                </c:pt>
                <c:pt idx="121">
                  <c:v>-0.98749999999999671</c:v>
                </c:pt>
                <c:pt idx="122">
                  <c:v>-0.97499999999999676</c:v>
                </c:pt>
                <c:pt idx="123">
                  <c:v>-0.9624999999999968</c:v>
                </c:pt>
                <c:pt idx="124">
                  <c:v>-0.94999999999999685</c:v>
                </c:pt>
                <c:pt idx="125">
                  <c:v>-0.93749999999999689</c:v>
                </c:pt>
                <c:pt idx="126">
                  <c:v>-0.92499999999999694</c:v>
                </c:pt>
                <c:pt idx="127">
                  <c:v>-0.91249999999999698</c:v>
                </c:pt>
                <c:pt idx="128">
                  <c:v>-0.89999999999999702</c:v>
                </c:pt>
                <c:pt idx="129">
                  <c:v>-0.88749999999999707</c:v>
                </c:pt>
                <c:pt idx="130">
                  <c:v>-0.87499999999999711</c:v>
                </c:pt>
                <c:pt idx="131">
                  <c:v>-0.86249999999999716</c:v>
                </c:pt>
                <c:pt idx="132">
                  <c:v>-0.8499999999999972</c:v>
                </c:pt>
                <c:pt idx="133">
                  <c:v>-0.83749999999999725</c:v>
                </c:pt>
                <c:pt idx="134">
                  <c:v>-0.82499999999999729</c:v>
                </c:pt>
                <c:pt idx="135">
                  <c:v>-0.81249999999999734</c:v>
                </c:pt>
                <c:pt idx="136">
                  <c:v>-0.79999999999999738</c:v>
                </c:pt>
                <c:pt idx="137">
                  <c:v>-0.78749999999999742</c:v>
                </c:pt>
                <c:pt idx="138">
                  <c:v>-0.77499999999999747</c:v>
                </c:pt>
                <c:pt idx="139">
                  <c:v>-0.76249999999999751</c:v>
                </c:pt>
                <c:pt idx="140">
                  <c:v>-0.74999999999999756</c:v>
                </c:pt>
                <c:pt idx="141">
                  <c:v>-0.7374999999999976</c:v>
                </c:pt>
                <c:pt idx="142">
                  <c:v>-0.72499999999999765</c:v>
                </c:pt>
                <c:pt idx="143">
                  <c:v>-0.71249999999999769</c:v>
                </c:pt>
                <c:pt idx="144">
                  <c:v>-0.69999999999999774</c:v>
                </c:pt>
                <c:pt idx="145">
                  <c:v>-0.68749999999999778</c:v>
                </c:pt>
                <c:pt idx="146">
                  <c:v>-0.67499999999999782</c:v>
                </c:pt>
                <c:pt idx="147">
                  <c:v>-0.66249999999999787</c:v>
                </c:pt>
                <c:pt idx="148">
                  <c:v>-0.64999999999999791</c:v>
                </c:pt>
                <c:pt idx="149">
                  <c:v>-0.63749999999999796</c:v>
                </c:pt>
                <c:pt idx="150">
                  <c:v>-0.624999999999998</c:v>
                </c:pt>
                <c:pt idx="151">
                  <c:v>-0.61249999999999805</c:v>
                </c:pt>
                <c:pt idx="152">
                  <c:v>-0.59999999999999809</c:v>
                </c:pt>
                <c:pt idx="153">
                  <c:v>-0.58749999999999813</c:v>
                </c:pt>
                <c:pt idx="154">
                  <c:v>-0.57499999999999818</c:v>
                </c:pt>
                <c:pt idx="155">
                  <c:v>-0.56249999999999822</c:v>
                </c:pt>
                <c:pt idx="156">
                  <c:v>-0.54999999999999827</c:v>
                </c:pt>
                <c:pt idx="157">
                  <c:v>-0.53749999999999831</c:v>
                </c:pt>
                <c:pt idx="158">
                  <c:v>-0.52499999999999836</c:v>
                </c:pt>
                <c:pt idx="159">
                  <c:v>-0.5124999999999984</c:v>
                </c:pt>
                <c:pt idx="160">
                  <c:v>-0.49999999999999839</c:v>
                </c:pt>
                <c:pt idx="161">
                  <c:v>-0.48749999999999838</c:v>
                </c:pt>
                <c:pt idx="162">
                  <c:v>-0.47499999999999837</c:v>
                </c:pt>
                <c:pt idx="163">
                  <c:v>-0.46249999999999836</c:v>
                </c:pt>
                <c:pt idx="164">
                  <c:v>-0.44999999999999835</c:v>
                </c:pt>
                <c:pt idx="165">
                  <c:v>-0.43749999999999833</c:v>
                </c:pt>
                <c:pt idx="166">
                  <c:v>-0.42499999999999832</c:v>
                </c:pt>
                <c:pt idx="167">
                  <c:v>-0.41249999999999831</c:v>
                </c:pt>
                <c:pt idx="168">
                  <c:v>-0.3999999999999983</c:v>
                </c:pt>
                <c:pt idx="169">
                  <c:v>-0.38749999999999829</c:v>
                </c:pt>
                <c:pt idx="170">
                  <c:v>-0.37499999999999828</c:v>
                </c:pt>
                <c:pt idx="171">
                  <c:v>-0.36249999999999827</c:v>
                </c:pt>
                <c:pt idx="172">
                  <c:v>-0.34999999999999826</c:v>
                </c:pt>
                <c:pt idx="173">
                  <c:v>-0.33749999999999825</c:v>
                </c:pt>
                <c:pt idx="174">
                  <c:v>-0.32499999999999823</c:v>
                </c:pt>
                <c:pt idx="175">
                  <c:v>-0.31249999999999822</c:v>
                </c:pt>
                <c:pt idx="176">
                  <c:v>-0.29999999999999821</c:v>
                </c:pt>
                <c:pt idx="177">
                  <c:v>-0.2874999999999982</c:v>
                </c:pt>
                <c:pt idx="178">
                  <c:v>-0.27499999999999819</c:v>
                </c:pt>
                <c:pt idx="179">
                  <c:v>-0.26249999999999818</c:v>
                </c:pt>
                <c:pt idx="180">
                  <c:v>-0.24999999999999817</c:v>
                </c:pt>
                <c:pt idx="181">
                  <c:v>-0.23749999999999816</c:v>
                </c:pt>
                <c:pt idx="182">
                  <c:v>-0.22499999999999815</c:v>
                </c:pt>
                <c:pt idx="183">
                  <c:v>-0.21249999999999813</c:v>
                </c:pt>
                <c:pt idx="184">
                  <c:v>-0.19999999999999812</c:v>
                </c:pt>
                <c:pt idx="185">
                  <c:v>-0.18749999999999811</c:v>
                </c:pt>
                <c:pt idx="186">
                  <c:v>-0.1749999999999981</c:v>
                </c:pt>
                <c:pt idx="187">
                  <c:v>-0.16249999999999809</c:v>
                </c:pt>
                <c:pt idx="188">
                  <c:v>-0.14999999999999808</c:v>
                </c:pt>
                <c:pt idx="189">
                  <c:v>-0.13749999999999807</c:v>
                </c:pt>
                <c:pt idx="190">
                  <c:v>-0.12499999999999807</c:v>
                </c:pt>
                <c:pt idx="191">
                  <c:v>-0.11249999999999807</c:v>
                </c:pt>
                <c:pt idx="192">
                  <c:v>-9.9999999999998077E-2</c:v>
                </c:pt>
                <c:pt idx="193">
                  <c:v>-8.7499999999998079E-2</c:v>
                </c:pt>
                <c:pt idx="194">
                  <c:v>-7.4999999999998082E-2</c:v>
                </c:pt>
                <c:pt idx="195">
                  <c:v>-6.2499999999998085E-2</c:v>
                </c:pt>
                <c:pt idx="196">
                  <c:v>-4.9999999999998088E-2</c:v>
                </c:pt>
                <c:pt idx="197">
                  <c:v>-3.749999999999809E-2</c:v>
                </c:pt>
                <c:pt idx="198">
                  <c:v>-2.499999999999809E-2</c:v>
                </c:pt>
                <c:pt idx="199">
                  <c:v>-1.2499999999998089E-2</c:v>
                </c:pt>
                <c:pt idx="200">
                  <c:v>1.9116652705264414E-15</c:v>
                </c:pt>
              </c:numCache>
            </c:numRef>
          </c:cat>
          <c:val>
            <c:numRef>
              <c:f>FindingMin!$L$5:$L$205</c:f>
              <c:numCache>
                <c:formatCode>General</c:formatCode>
                <c:ptCount val="201"/>
                <c:pt idx="0">
                  <c:v>0.33882294562298421</c:v>
                </c:pt>
                <c:pt idx="1">
                  <c:v>0.32560433222072432</c:v>
                </c:pt>
                <c:pt idx="2">
                  <c:v>0.31266324967349668</c:v>
                </c:pt>
                <c:pt idx="3">
                  <c:v>0.29999898435520783</c:v>
                </c:pt>
                <c:pt idx="4">
                  <c:v>0.28761081092035712</c:v>
                </c:pt>
                <c:pt idx="5">
                  <c:v>0.27549799213985188</c:v>
                </c:pt>
                <c:pt idx="6">
                  <c:v>0.26365977873499896</c:v>
                </c:pt>
                <c:pt idx="7">
                  <c:v>0.25209540920965728</c:v>
                </c:pt>
                <c:pt idx="8">
                  <c:v>0.2408041096805488</c:v>
                </c:pt>
                <c:pt idx="9">
                  <c:v>0.22978509370571507</c:v>
                </c:pt>
                <c:pt idx="10">
                  <c:v>0.21903756211111677</c:v>
                </c:pt>
                <c:pt idx="11">
                  <c:v>0.20856070281536468</c:v>
                </c:pt>
                <c:pt idx="12">
                  <c:v>0.19835369065257891</c:v>
                </c:pt>
                <c:pt idx="13">
                  <c:v>0.18841568719336688</c:v>
                </c:pt>
                <c:pt idx="14">
                  <c:v>0.17874584056391915</c:v>
                </c:pt>
                <c:pt idx="15">
                  <c:v>0.16934328526321127</c:v>
                </c:pt>
                <c:pt idx="16">
                  <c:v>0.16020714197831379</c:v>
                </c:pt>
                <c:pt idx="17">
                  <c:v>0.15133651739780102</c:v>
                </c:pt>
                <c:pt idx="18">
                  <c:v>0.14273050402325796</c:v>
                </c:pt>
                <c:pt idx="19">
                  <c:v>0.1343881799788815</c:v>
                </c:pt>
                <c:pt idx="20">
                  <c:v>0.12630860881917219</c:v>
                </c:pt>
                <c:pt idx="21">
                  <c:v>0.11849083933471818</c:v>
                </c:pt>
                <c:pt idx="22">
                  <c:v>0.11093390535606623</c:v>
                </c:pt>
                <c:pt idx="23">
                  <c:v>0.10363682555568204</c:v>
                </c:pt>
                <c:pt idx="24">
                  <c:v>9.6598603247999626E-2</c:v>
                </c:pt>
                <c:pt idx="25">
                  <c:v>8.9818226187560579E-2</c:v>
                </c:pt>
                <c:pt idx="26">
                  <c:v>8.329466636524481E-2</c:v>
                </c:pt>
                <c:pt idx="27">
                  <c:v>7.7026879802596593E-2</c:v>
                </c:pt>
                <c:pt idx="28">
                  <c:v>7.1013806344247726E-2</c:v>
                </c:pt>
                <c:pt idx="29">
                  <c:v>6.5254369448443469E-2</c:v>
                </c:pt>
                <c:pt idx="30">
                  <c:v>5.9747475975676909E-2</c:v>
                </c:pt>
                <c:pt idx="31">
                  <c:v>5.4492015975435681E-2</c:v>
                </c:pt>
                <c:pt idx="32">
                  <c:v>4.9486862471071834E-2</c:v>
                </c:pt>
                <c:pt idx="33">
                  <c:v>4.4730871242799508E-2</c:v>
                </c:pt>
                <c:pt idx="34">
                  <c:v>4.0222880608831946E-2</c:v>
                </c:pt>
                <c:pt idx="35">
                  <c:v>3.5961711204668276E-2</c:v>
                </c:pt>
                <c:pt idx="36">
                  <c:v>3.1946165760539713E-2</c:v>
                </c:pt>
                <c:pt idx="37">
                  <c:v>2.8175028877029995E-2</c:v>
                </c:pt>
                <c:pt idx="38">
                  <c:v>2.4647066798883194E-2</c:v>
                </c:pt>
                <c:pt idx="39">
                  <c:v>2.1361027187013045E-2</c:v>
                </c:pt>
                <c:pt idx="40">
                  <c:v>1.831563888873259E-2</c:v>
                </c:pt>
                <c:pt idx="41">
                  <c:v>1.5509611706219357E-2</c:v>
                </c:pt>
                <c:pt idx="42">
                  <c:v>1.2941636163237851E-2</c:v>
                </c:pt>
                <c:pt idx="43">
                  <c:v>1.061038327013771E-2</c:v>
                </c:pt>
                <c:pt idx="44">
                  <c:v>8.5145042871519663E-3</c:v>
                </c:pt>
                <c:pt idx="45">
                  <c:v>6.6526304860171715E-3</c:v>
                </c:pt>
                <c:pt idx="46">
                  <c:v>5.0233729099422595E-3</c:v>
                </c:pt>
                <c:pt idx="47">
                  <c:v>3.6253221319526604E-3</c:v>
                </c:pt>
                <c:pt idx="48">
                  <c:v>2.4570480116380298E-3</c:v>
                </c:pt>
                <c:pt idx="49">
                  <c:v>1.5170994503350291E-3</c:v>
                </c:pt>
                <c:pt idx="50">
                  <c:v>8.040041447766827E-4</c:v>
                </c:pt>
                <c:pt idx="51">
                  <c:v>3.1626833924334937E-4</c:v>
                </c:pt>
                <c:pt idx="52">
                  <c:v>5.2376576251027155E-5</c:v>
                </c:pt>
                <c:pt idx="53">
                  <c:v>1.0791445815644157E-5</c:v>
                </c:pt>
                <c:pt idx="54">
                  <c:v>1.8995333333362419E-4</c:v>
                </c:pt>
                <c:pt idx="55">
                  <c:v>5.8828016612134254E-4</c:v>
                </c:pt>
                <c:pt idx="56">
                  <c:v>1.204167158658303E-3</c:v>
                </c:pt>
                <c:pt idx="57">
                  <c:v>2.0359865565812078E-3</c:v>
                </c:pt>
                <c:pt idx="58">
                  <c:v>3.0820873794784594E-3</c:v>
                </c:pt>
                <c:pt idx="59">
                  <c:v>4.3407951625370617E-3</c:v>
                </c:pt>
                <c:pt idx="60">
                  <c:v>5.8104116970966926E-3</c:v>
                </c:pt>
                <c:pt idx="61">
                  <c:v>7.4892147701679356E-3</c:v>
                </c:pt>
                <c:pt idx="62">
                  <c:v>9.375457902974756E-3</c:v>
                </c:pt>
                <c:pt idx="63">
                  <c:v>1.1467370088583749E-2</c:v>
                </c:pt>
                <c:pt idx="64">
                  <c:v>1.3763155528686384E-2</c:v>
                </c:pt>
                <c:pt idx="65">
                  <c:v>1.6260993369602062E-2</c:v>
                </c:pt>
                <c:pt idx="66">
                  <c:v>1.895903743757427E-2</c:v>
                </c:pt>
                <c:pt idx="67">
                  <c:v>2.185541597343469E-2</c:v>
                </c:pt>
                <c:pt idx="68">
                  <c:v>2.494823136671356E-2</c:v>
                </c:pt>
                <c:pt idx="69">
                  <c:v>2.8235559889277041E-2</c:v>
                </c:pt>
                <c:pt idx="70">
                  <c:v>3.1715451428578088E-2</c:v>
                </c:pt>
                <c:pt idx="71">
                  <c:v>3.5385929220608216E-2</c:v>
                </c:pt>
                <c:pt idx="72">
                  <c:v>3.9244989582643587E-2</c:v>
                </c:pt>
                <c:pt idx="73">
                  <c:v>4.3290601645880646E-2</c:v>
                </c:pt>
                <c:pt idx="74">
                  <c:v>4.7520707088062338E-2</c:v>
                </c:pt>
                <c:pt idx="75">
                  <c:v>5.193321986619874E-2</c:v>
                </c:pt>
                <c:pt idx="76">
                  <c:v>5.6526025949491021E-2</c:v>
                </c:pt>
                <c:pt idx="77">
                  <c:v>6.1296983052570607E-2</c:v>
                </c:pt>
                <c:pt idx="78">
                  <c:v>6.624392036917183E-2</c:v>
                </c:pt>
                <c:pt idx="79">
                  <c:v>7.1364638306359168E-2</c:v>
                </c:pt>
                <c:pt idx="80">
                  <c:v>7.6656908219436284E-2</c:v>
                </c:pt>
                <c:pt idx="81">
                  <c:v>8.2118472147667973E-2</c:v>
                </c:pt>
                <c:pt idx="82">
                  <c:v>8.7747042550951171E-2</c:v>
                </c:pt>
                <c:pt idx="83">
                  <c:v>9.3540302047576976E-2</c:v>
                </c:pt>
                <c:pt idx="84">
                  <c:v>9.9495903153232215E-2</c:v>
                </c:pt>
                <c:pt idx="85">
                  <c:v>0.10561146802138929</c:v>
                </c:pt>
                <c:pt idx="86">
                  <c:v>0.11188458818524739</c:v>
                </c:pt>
                <c:pt idx="87">
                  <c:v>0.11831282430138437</c:v>
                </c:pt>
                <c:pt idx="88">
                  <c:v>0.12489370589529269</c:v>
                </c:pt>
                <c:pt idx="89">
                  <c:v>0.13162473110897441</c:v>
                </c:pt>
                <c:pt idx="90">
                  <c:v>0.13850336645077713</c:v>
                </c:pt>
                <c:pt idx="91">
                  <c:v>0.14552704654766108</c:v>
                </c:pt>
                <c:pt idx="92">
                  <c:v>0.15269317390009354</c:v>
                </c:pt>
                <c:pt idx="93">
                  <c:v>0.15999911863977065</c:v>
                </c:pt>
                <c:pt idx="94">
                  <c:v>0.16744221829038144</c:v>
                </c:pt>
                <c:pt idx="95">
                  <c:v>0.17501977753162623</c:v>
                </c:pt>
                <c:pt idx="96">
                  <c:v>0.18272906796671892</c:v>
                </c:pt>
                <c:pt idx="97">
                  <c:v>0.19056732789360134</c:v>
                </c:pt>
                <c:pt idx="98">
                  <c:v>0.19853176208011536</c:v>
                </c:pt>
                <c:pt idx="99">
                  <c:v>0.20661954154337728</c:v>
                </c:pt>
                <c:pt idx="100">
                  <c:v>0.21482780333361648</c:v>
                </c:pt>
                <c:pt idx="101">
                  <c:v>0.22315365032273882</c:v>
                </c:pt>
                <c:pt idx="102">
                  <c:v>0.23159415099789737</c:v>
                </c:pt>
                <c:pt idx="103">
                  <c:v>0.24014633926034867</c:v>
                </c:pt>
                <c:pt idx="104">
                  <c:v>0.24880721422989197</c:v>
                </c:pt>
                <c:pt idx="105">
                  <c:v>0.25757374005519501</c:v>
                </c:pt>
                <c:pt idx="106">
                  <c:v>0.26644284573031979</c:v>
                </c:pt>
                <c:pt idx="107">
                  <c:v>0.27541142491777282</c:v>
                </c:pt>
                <c:pt idx="108">
                  <c:v>0.28447633577841613</c:v>
                </c:pt>
                <c:pt idx="109">
                  <c:v>0.29363440080858216</c:v>
                </c:pt>
                <c:pt idx="110">
                  <c:v>0.30288240668475497</c:v>
                </c:pt>
                <c:pt idx="111">
                  <c:v>0.31221710411618087</c:v>
                </c:pt>
                <c:pt idx="112">
                  <c:v>0.3216352077057934</c:v>
                </c:pt>
                <c:pt idx="113">
                  <c:v>0.3311333958198473</c:v>
                </c:pt>
                <c:pt idx="114">
                  <c:v>0.34070831046666128</c:v>
                </c:pt>
                <c:pt idx="115">
                  <c:v>0.35035655718489522</c:v>
                </c:pt>
                <c:pt idx="116">
                  <c:v>0.36007470494178945</c:v>
                </c:pt>
                <c:pt idx="117">
                  <c:v>0.36985928604181667</c:v>
                </c:pt>
                <c:pt idx="118">
                  <c:v>0.37970679604620139</c:v>
                </c:pt>
                <c:pt idx="119">
                  <c:v>0.38961369370378568</c:v>
                </c:pt>
                <c:pt idx="120">
                  <c:v>0.39957640089373053</c:v>
                </c:pt>
                <c:pt idx="121">
                  <c:v>0.40959130258055654</c:v>
                </c:pt>
                <c:pt idx="122">
                  <c:v>0.41965474678204462</c:v>
                </c:pt>
                <c:pt idx="123">
                  <c:v>0.42976304455053599</c:v>
                </c:pt>
                <c:pt idx="124">
                  <c:v>0.43991246996818489</c:v>
                </c:pt>
                <c:pt idx="125">
                  <c:v>0.45009926015673313</c:v>
                </c:pt>
                <c:pt idx="126">
                  <c:v>0.46031961530239557</c:v>
                </c:pt>
                <c:pt idx="127">
                  <c:v>0.47056969869646681</c:v>
                </c:pt>
                <c:pt idx="128">
                  <c:v>0.48084563679227094</c:v>
                </c:pt>
                <c:pt idx="129">
                  <c:v>0.49114351927909949</c:v>
                </c:pt>
                <c:pt idx="130">
                  <c:v>0.50145939917380367</c:v>
                </c:pt>
                <c:pt idx="131">
                  <c:v>0.51178929293072406</c:v>
                </c:pt>
                <c:pt idx="132">
                  <c:v>0.52212918057066549</c:v>
                </c:pt>
                <c:pt idx="133">
                  <c:v>0.53247500582963903</c:v>
                </c:pt>
                <c:pt idx="134">
                  <c:v>0.54282267632812564</c:v>
                </c:pt>
                <c:pt idx="135">
                  <c:v>0.55316806376163175</c:v>
                </c:pt>
                <c:pt idx="136">
                  <c:v>0.56350700411332555</c:v>
                </c:pt>
                <c:pt idx="137">
                  <c:v>0.57383529788958387</c:v>
                </c:pt>
                <c:pt idx="138">
                  <c:v>0.58414871037927896</c:v>
                </c:pt>
                <c:pt idx="139">
                  <c:v>0.59444297193768525</c:v>
                </c:pt>
                <c:pt idx="140">
                  <c:v>0.60471377829589501</c:v>
                </c:pt>
                <c:pt idx="141">
                  <c:v>0.614956790896662</c:v>
                </c:pt>
                <c:pt idx="142">
                  <c:v>0.62516763725762514</c:v>
                </c:pt>
                <c:pt idx="143">
                  <c:v>0.63534191136288587</c:v>
                </c:pt>
                <c:pt idx="144">
                  <c:v>0.64547517408394339</c:v>
                </c:pt>
                <c:pt idx="145">
                  <c:v>0.65556295363102834</c:v>
                </c:pt>
                <c:pt idx="146">
                  <c:v>0.66560074603588792</c:v>
                </c:pt>
                <c:pt idx="147">
                  <c:v>0.67558401566713422</c:v>
                </c:pt>
                <c:pt idx="148">
                  <c:v>0.68550819577927091</c:v>
                </c:pt>
                <c:pt idx="149">
                  <c:v>0.69536868909656613</c:v>
                </c:pt>
                <c:pt idx="150">
                  <c:v>0.70516086843296877</c:v>
                </c:pt>
                <c:pt idx="151">
                  <c:v>0.71488007734929016</c:v>
                </c:pt>
                <c:pt idx="152">
                  <c:v>0.72452163084892973</c:v>
                </c:pt>
                <c:pt idx="153">
                  <c:v>0.73408081611343201</c:v>
                </c:pt>
                <c:pt idx="154">
                  <c:v>0.74355289327923091</c:v>
                </c:pt>
                <c:pt idx="155">
                  <c:v>0.75293309625694738</c:v>
                </c:pt>
                <c:pt idx="156">
                  <c:v>0.76221663359466973</c:v>
                </c:pt>
                <c:pt idx="157">
                  <c:v>0.77139868938666745</c:v>
                </c:pt>
                <c:pt idx="158">
                  <c:v>0.780474424229052</c:v>
                </c:pt>
                <c:pt idx="159">
                  <c:v>0.78943897622391423</c:v>
                </c:pt>
                <c:pt idx="160">
                  <c:v>0.79828746203354284</c:v>
                </c:pt>
                <c:pt idx="161">
                  <c:v>0.80701497798635125</c:v>
                </c:pt>
                <c:pt idx="162">
                  <c:v>0.81561660123619117</c:v>
                </c:pt>
                <c:pt idx="163">
                  <c:v>0.8240873909767934</c:v>
                </c:pt>
                <c:pt idx="164">
                  <c:v>0.83242238971310289</c:v>
                </c:pt>
                <c:pt idx="165">
                  <c:v>0.84061662459134656</c:v>
                </c:pt>
                <c:pt idx="166">
                  <c:v>0.84866510878970913</c:v>
                </c:pt>
                <c:pt idx="167">
                  <c:v>0.8565628429715525</c:v>
                </c:pt>
                <c:pt idx="168">
                  <c:v>0.86430481680317672</c:v>
                </c:pt>
                <c:pt idx="169">
                  <c:v>0.87188601053815551</c:v>
                </c:pt>
                <c:pt idx="170">
                  <c:v>0.87930139667035645</c:v>
                </c:pt>
                <c:pt idx="171">
                  <c:v>0.88654594165781064</c:v>
                </c:pt>
                <c:pt idx="172">
                  <c:v>0.89361460771965606</c:v>
                </c:pt>
                <c:pt idx="173">
                  <c:v>0.90050235470842932</c:v>
                </c:pt>
                <c:pt idx="174">
                  <c:v>0.90720414206007549</c:v>
                </c:pt>
                <c:pt idx="175">
                  <c:v>0.91371493082407507</c:v>
                </c:pt>
                <c:pt idx="176">
                  <c:v>0.9200296857761866</c:v>
                </c:pt>
                <c:pt idx="177">
                  <c:v>0.9261433776163438</c:v>
                </c:pt>
                <c:pt idx="178">
                  <c:v>0.93205098525434671</c:v>
                </c:pt>
                <c:pt idx="179">
                  <c:v>0.93774749818603331</c:v>
                </c:pt>
                <c:pt idx="180">
                  <c:v>0.94322791896271696</c:v>
                </c:pt>
                <c:pt idx="181">
                  <c:v>0.94848726575672571</c:v>
                </c:pt>
                <c:pt idx="182">
                  <c:v>0.95352057502598586</c:v>
                </c:pt>
                <c:pt idx="183">
                  <c:v>0.95832290428065559</c:v>
                </c:pt>
                <c:pt idx="184">
                  <c:v>0.96288933495490503</c:v>
                </c:pt>
                <c:pt idx="185">
                  <c:v>0.9672149753870215</c:v>
                </c:pt>
                <c:pt idx="186">
                  <c:v>0.97129496391110737</c:v>
                </c:pt>
                <c:pt idx="187">
                  <c:v>0.97512447206373476</c:v>
                </c:pt>
                <c:pt idx="188">
                  <c:v>0.97869870790900415</c:v>
                </c:pt>
                <c:pt idx="189">
                  <c:v>0.98201291948555602</c:v>
                </c:pt>
                <c:pt idx="190">
                  <c:v>0.98506239837917264</c:v>
                </c:pt>
                <c:pt idx="191">
                  <c:v>0.98784248342473113</c:v>
                </c:pt>
                <c:pt idx="192">
                  <c:v>0.99034856454133591</c:v>
                </c:pt>
                <c:pt idx="193">
                  <c:v>0.99257608670460096</c:v>
                </c:pt>
                <c:pt idx="194">
                  <c:v>0.99452055406012929</c:v>
                </c:pt>
                <c:pt idx="195">
                  <c:v>0.99617753418237687</c:v>
                </c:pt>
                <c:pt idx="196">
                  <c:v>0.99754266248317525</c:v>
                </c:pt>
                <c:pt idx="197">
                  <c:v>0.99861164677432768</c:v>
                </c:pt>
                <c:pt idx="198">
                  <c:v>0.99938027198880031</c:v>
                </c:pt>
                <c:pt idx="199">
                  <c:v>0.99984440506515404</c:v>
                </c:pt>
                <c:pt idx="200">
                  <c:v>0.99999999999999978</c:v>
                </c:pt>
              </c:numCache>
            </c:numRef>
          </c:val>
          <c:smooth val="0"/>
          <c:extLst>
            <c:ext xmlns:c16="http://schemas.microsoft.com/office/drawing/2014/chart" uri="{C3380CC4-5D6E-409C-BE32-E72D297353CC}">
              <c16:uniqueId val="{00000000-AAF7-4634-B5B5-C88FF46EC344}"/>
            </c:ext>
          </c:extLst>
        </c:ser>
        <c:dLbls>
          <c:showLegendKey val="0"/>
          <c:showVal val="0"/>
          <c:showCatName val="0"/>
          <c:showSerName val="0"/>
          <c:showPercent val="0"/>
          <c:showBubbleSize val="0"/>
        </c:dLbls>
        <c:marker val="1"/>
        <c:smooth val="0"/>
        <c:axId val="189139456"/>
        <c:axId val="237976896"/>
      </c:lineChart>
      <c:catAx>
        <c:axId val="18913945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x</a:t>
                </a:r>
              </a:p>
            </c:rich>
          </c:tx>
          <c:layout>
            <c:manualLayout>
              <c:xMode val="edge"/>
              <c:yMode val="edge"/>
              <c:x val="0.5225236717950974"/>
              <c:y val="0.91489572920298001"/>
            </c:manualLayout>
          </c:layout>
          <c:overlay val="0"/>
          <c:spPr>
            <a:noFill/>
            <a:ln w="25400">
              <a:noFill/>
            </a:ln>
          </c:spPr>
        </c:title>
        <c:numFmt formatCode="0.0000" sourceLinked="0"/>
        <c:majorTickMark val="out"/>
        <c:minorTickMark val="none"/>
        <c:tickLblPos val="nextTo"/>
        <c:spPr>
          <a:ln w="3175">
            <a:solidFill>
              <a:srgbClr val="000000"/>
            </a:solidFill>
            <a:prstDash val="solid"/>
          </a:ln>
        </c:spPr>
        <c:txPr>
          <a:bodyPr rot="-5280000" vert="horz"/>
          <a:lstStyle/>
          <a:p>
            <a:pPr>
              <a:defRPr sz="900" b="0" i="0" u="none" strike="noStrike" baseline="0">
                <a:solidFill>
                  <a:srgbClr val="000000"/>
                </a:solidFill>
                <a:latin typeface="Arial"/>
                <a:ea typeface="Arial"/>
                <a:cs typeface="Arial"/>
              </a:defRPr>
            </a:pPr>
            <a:endParaRPr lang="ru-RU"/>
          </a:p>
        </c:txPr>
        <c:crossAx val="237976896"/>
        <c:crosses val="autoZero"/>
        <c:auto val="1"/>
        <c:lblAlgn val="ctr"/>
        <c:lblOffset val="100"/>
        <c:tickLblSkip val="20"/>
        <c:tickMarkSkip val="1"/>
        <c:noMultiLvlLbl val="0"/>
      </c:catAx>
      <c:valAx>
        <c:axId val="237976896"/>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y=f(x)=[exp(x)-2-x]^2 </a:t>
                </a:r>
              </a:p>
            </c:rich>
          </c:tx>
          <c:layout>
            <c:manualLayout>
              <c:xMode val="edge"/>
              <c:yMode val="edge"/>
              <c:x val="3.603611529621361E-2"/>
              <c:y val="0.3262418879328455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ru-RU"/>
          </a:p>
        </c:txPr>
        <c:crossAx val="18913945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ru-RU"/>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kern="1200" cap="all" spc="120" normalizeH="0" baseline="0">
                <a:solidFill>
                  <a:sysClr val="windowText" lastClr="000000">
                    <a:lumMod val="65000"/>
                    <a:lumOff val="35000"/>
                  </a:sysClr>
                </a:solidFill>
              </a:rPr>
              <a:t>Figure 4.1: Dependence of Amount of Iteration with to Tolerance</a:t>
            </a:r>
            <a:endParaRPr lang="ru-RU" sz="1200" b="1" i="0" u="none" strike="noStrike" kern="1200" cap="all" spc="120" normalizeH="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v>IP=117965856</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sheet5!$H$12:$H$16</c:f>
              <c:numCache>
                <c:formatCode>General</c:formatCode>
                <c:ptCount val="5"/>
                <c:pt idx="0">
                  <c:v>10000000</c:v>
                </c:pt>
                <c:pt idx="1">
                  <c:v>1000000</c:v>
                </c:pt>
                <c:pt idx="2">
                  <c:v>100000</c:v>
                </c:pt>
                <c:pt idx="3">
                  <c:v>10000</c:v>
                </c:pt>
                <c:pt idx="4">
                  <c:v>1000</c:v>
                </c:pt>
              </c:numCache>
            </c:numRef>
          </c:cat>
          <c:val>
            <c:numRef>
              <c:f>sheet5!$G$12:$G$16</c:f>
              <c:numCache>
                <c:formatCode>General</c:formatCode>
                <c:ptCount val="5"/>
                <c:pt idx="0">
                  <c:v>5</c:v>
                </c:pt>
                <c:pt idx="1">
                  <c:v>50</c:v>
                </c:pt>
                <c:pt idx="2">
                  <c:v>500</c:v>
                </c:pt>
                <c:pt idx="3">
                  <c:v>5000</c:v>
                </c:pt>
                <c:pt idx="4">
                  <c:v>50000</c:v>
                </c:pt>
              </c:numCache>
            </c:numRef>
          </c:val>
          <c:smooth val="0"/>
          <c:extLst>
            <c:ext xmlns:c16="http://schemas.microsoft.com/office/drawing/2014/chart" uri="{C3380CC4-5D6E-409C-BE32-E72D297353CC}">
              <c16:uniqueId val="{00000001-A118-4847-8F78-2D543E739E6D}"/>
            </c:ext>
          </c:extLst>
        </c:ser>
        <c:ser>
          <c:idx val="1"/>
          <c:order val="1"/>
          <c:tx>
            <c:v>IP=127965856</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sheet5!$H$12:$H$16</c:f>
              <c:numCache>
                <c:formatCode>General</c:formatCode>
                <c:ptCount val="5"/>
                <c:pt idx="0">
                  <c:v>10000000</c:v>
                </c:pt>
                <c:pt idx="1">
                  <c:v>1000000</c:v>
                </c:pt>
                <c:pt idx="2">
                  <c:v>100000</c:v>
                </c:pt>
                <c:pt idx="3">
                  <c:v>10000</c:v>
                </c:pt>
                <c:pt idx="4">
                  <c:v>1000</c:v>
                </c:pt>
              </c:numCache>
            </c:numRef>
          </c:cat>
          <c:val>
            <c:numRef>
              <c:f>sheet5!$G$17:$G$21</c:f>
              <c:numCache>
                <c:formatCode>General</c:formatCode>
                <c:ptCount val="5"/>
                <c:pt idx="0">
                  <c:v>4</c:v>
                </c:pt>
                <c:pt idx="1">
                  <c:v>40</c:v>
                </c:pt>
                <c:pt idx="2">
                  <c:v>400</c:v>
                </c:pt>
                <c:pt idx="3">
                  <c:v>4000</c:v>
                </c:pt>
                <c:pt idx="4">
                  <c:v>40000</c:v>
                </c:pt>
              </c:numCache>
            </c:numRef>
          </c:val>
          <c:smooth val="0"/>
          <c:extLst>
            <c:ext xmlns:c16="http://schemas.microsoft.com/office/drawing/2014/chart" uri="{C3380CC4-5D6E-409C-BE32-E72D297353CC}">
              <c16:uniqueId val="{00000002-A118-4847-8F78-2D543E739E6D}"/>
            </c:ext>
          </c:extLst>
        </c:ser>
        <c:ser>
          <c:idx val="2"/>
          <c:order val="2"/>
          <c:tx>
            <c:v>IP=137965856</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sheet5!$H$12:$H$16</c:f>
              <c:numCache>
                <c:formatCode>General</c:formatCode>
                <c:ptCount val="5"/>
                <c:pt idx="0">
                  <c:v>10000000</c:v>
                </c:pt>
                <c:pt idx="1">
                  <c:v>1000000</c:v>
                </c:pt>
                <c:pt idx="2">
                  <c:v>100000</c:v>
                </c:pt>
                <c:pt idx="3">
                  <c:v>10000</c:v>
                </c:pt>
                <c:pt idx="4">
                  <c:v>1000</c:v>
                </c:pt>
              </c:numCache>
            </c:numRef>
          </c:cat>
          <c:val>
            <c:numRef>
              <c:f>sheet5!$G$22:$G$26</c:f>
              <c:numCache>
                <c:formatCode>General</c:formatCode>
                <c:ptCount val="5"/>
                <c:pt idx="0">
                  <c:v>3</c:v>
                </c:pt>
                <c:pt idx="1">
                  <c:v>30</c:v>
                </c:pt>
                <c:pt idx="2">
                  <c:v>300</c:v>
                </c:pt>
                <c:pt idx="3">
                  <c:v>3000</c:v>
                </c:pt>
                <c:pt idx="4">
                  <c:v>30000</c:v>
                </c:pt>
              </c:numCache>
            </c:numRef>
          </c:val>
          <c:smooth val="0"/>
          <c:extLst>
            <c:ext xmlns:c16="http://schemas.microsoft.com/office/drawing/2014/chart" uri="{C3380CC4-5D6E-409C-BE32-E72D297353CC}">
              <c16:uniqueId val="{00000003-A118-4847-8F78-2D543E739E6D}"/>
            </c:ext>
          </c:extLst>
        </c:ser>
        <c:ser>
          <c:idx val="3"/>
          <c:order val="3"/>
          <c:tx>
            <c:v>IP=147965856</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sheet5!$H$12:$H$16</c:f>
              <c:numCache>
                <c:formatCode>General</c:formatCode>
                <c:ptCount val="5"/>
                <c:pt idx="0">
                  <c:v>10000000</c:v>
                </c:pt>
                <c:pt idx="1">
                  <c:v>1000000</c:v>
                </c:pt>
                <c:pt idx="2">
                  <c:v>100000</c:v>
                </c:pt>
                <c:pt idx="3">
                  <c:v>10000</c:v>
                </c:pt>
                <c:pt idx="4">
                  <c:v>1000</c:v>
                </c:pt>
              </c:numCache>
            </c:numRef>
          </c:cat>
          <c:val>
            <c:numRef>
              <c:f>sheet5!$G$27:$G$31</c:f>
              <c:numCache>
                <c:formatCode>General</c:formatCode>
                <c:ptCount val="5"/>
                <c:pt idx="0">
                  <c:v>2</c:v>
                </c:pt>
                <c:pt idx="1">
                  <c:v>20</c:v>
                </c:pt>
                <c:pt idx="2">
                  <c:v>200</c:v>
                </c:pt>
                <c:pt idx="3">
                  <c:v>2000</c:v>
                </c:pt>
                <c:pt idx="4">
                  <c:v>20000</c:v>
                </c:pt>
              </c:numCache>
            </c:numRef>
          </c:val>
          <c:smooth val="0"/>
          <c:extLst>
            <c:ext xmlns:c16="http://schemas.microsoft.com/office/drawing/2014/chart" uri="{C3380CC4-5D6E-409C-BE32-E72D297353CC}">
              <c16:uniqueId val="{00000004-A118-4847-8F78-2D543E739E6D}"/>
            </c:ext>
          </c:extLst>
        </c:ser>
        <c:ser>
          <c:idx val="4"/>
          <c:order val="4"/>
          <c:tx>
            <c:v>IP=157965856</c:v>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sheet5!$H$12:$H$16</c:f>
              <c:numCache>
                <c:formatCode>General</c:formatCode>
                <c:ptCount val="5"/>
                <c:pt idx="0">
                  <c:v>10000000</c:v>
                </c:pt>
                <c:pt idx="1">
                  <c:v>1000000</c:v>
                </c:pt>
                <c:pt idx="2">
                  <c:v>100000</c:v>
                </c:pt>
                <c:pt idx="3">
                  <c:v>10000</c:v>
                </c:pt>
                <c:pt idx="4">
                  <c:v>1000</c:v>
                </c:pt>
              </c:numCache>
            </c:numRef>
          </c:cat>
          <c:val>
            <c:numRef>
              <c:f>sheet5!$G$32:$G$36</c:f>
              <c:numCache>
                <c:formatCode>General</c:formatCode>
                <c:ptCount val="5"/>
                <c:pt idx="0">
                  <c:v>1</c:v>
                </c:pt>
                <c:pt idx="1">
                  <c:v>10</c:v>
                </c:pt>
                <c:pt idx="2">
                  <c:v>100</c:v>
                </c:pt>
                <c:pt idx="3">
                  <c:v>1000</c:v>
                </c:pt>
                <c:pt idx="4">
                  <c:v>10000</c:v>
                </c:pt>
              </c:numCache>
            </c:numRef>
          </c:val>
          <c:smooth val="0"/>
          <c:extLst>
            <c:ext xmlns:c16="http://schemas.microsoft.com/office/drawing/2014/chart" uri="{C3380CC4-5D6E-409C-BE32-E72D297353CC}">
              <c16:uniqueId val="{00000005-A118-4847-8F78-2D543E739E6D}"/>
            </c:ext>
          </c:extLst>
        </c:ser>
        <c:dLbls>
          <c:showLegendKey val="0"/>
          <c:showVal val="0"/>
          <c:showCatName val="0"/>
          <c:showSerName val="0"/>
          <c:showPercent val="0"/>
          <c:showBubbleSize val="0"/>
        </c:dLbls>
        <c:marker val="1"/>
        <c:smooth val="0"/>
        <c:axId val="14181872"/>
        <c:axId val="14177072"/>
      </c:lineChart>
      <c:catAx>
        <c:axId val="1418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Tolerance</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177072"/>
        <c:crosses val="autoZero"/>
        <c:auto val="1"/>
        <c:lblAlgn val="ctr"/>
        <c:lblOffset val="100"/>
        <c:noMultiLvlLbl val="0"/>
      </c:catAx>
      <c:valAx>
        <c:axId val="1417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000" b="0" i="0" u="none" strike="noStrike" kern="1200" baseline="0">
                    <a:solidFill>
                      <a:sysClr val="windowText" lastClr="000000">
                        <a:lumMod val="65000"/>
                        <a:lumOff val="35000"/>
                      </a:sysClr>
                    </a:solidFill>
                  </a:rPr>
                  <a:t>Amount of iteration</a:t>
                </a:r>
                <a:endParaRPr lang="ru-RU"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18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kern="1200" cap="all" spc="120" normalizeH="0" baseline="0">
                <a:solidFill>
                  <a:sysClr val="windowText" lastClr="000000">
                    <a:lumMod val="65000"/>
                    <a:lumOff val="35000"/>
                  </a:sysClr>
                </a:solidFill>
              </a:rPr>
              <a:t>Figure 4.2: Dependence of Amount of Iteration with respect to initial price</a:t>
            </a:r>
            <a:endParaRPr lang="ru-RU" sz="1200" b="1" i="0" u="none" strike="noStrike" kern="1200" cap="all" spc="120" normalizeH="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v>Tol=10000000</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sheet5!$I$41:$I$45</c:f>
              <c:numCache>
                <c:formatCode>General</c:formatCode>
                <c:ptCount val="5"/>
                <c:pt idx="0">
                  <c:v>117965856</c:v>
                </c:pt>
                <c:pt idx="1">
                  <c:v>127965856</c:v>
                </c:pt>
                <c:pt idx="2">
                  <c:v>137965856</c:v>
                </c:pt>
                <c:pt idx="3">
                  <c:v>147965856</c:v>
                </c:pt>
                <c:pt idx="4">
                  <c:v>157965856</c:v>
                </c:pt>
              </c:numCache>
            </c:numRef>
          </c:cat>
          <c:val>
            <c:numRef>
              <c:f>sheet5!$G$41:$G$45</c:f>
              <c:numCache>
                <c:formatCode>General</c:formatCode>
                <c:ptCount val="5"/>
                <c:pt idx="0">
                  <c:v>5</c:v>
                </c:pt>
                <c:pt idx="1">
                  <c:v>4</c:v>
                </c:pt>
                <c:pt idx="2">
                  <c:v>3</c:v>
                </c:pt>
                <c:pt idx="3">
                  <c:v>2</c:v>
                </c:pt>
                <c:pt idx="4">
                  <c:v>1</c:v>
                </c:pt>
              </c:numCache>
            </c:numRef>
          </c:val>
          <c:smooth val="0"/>
          <c:extLst>
            <c:ext xmlns:c16="http://schemas.microsoft.com/office/drawing/2014/chart" uri="{C3380CC4-5D6E-409C-BE32-E72D297353CC}">
              <c16:uniqueId val="{00000000-092D-4EE8-A8E8-BC259508ADCE}"/>
            </c:ext>
          </c:extLst>
        </c:ser>
        <c:ser>
          <c:idx val="1"/>
          <c:order val="1"/>
          <c:tx>
            <c:v>Tol=1000000</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sheet5!$I$41:$I$45</c:f>
              <c:numCache>
                <c:formatCode>General</c:formatCode>
                <c:ptCount val="5"/>
                <c:pt idx="0">
                  <c:v>117965856</c:v>
                </c:pt>
                <c:pt idx="1">
                  <c:v>127965856</c:v>
                </c:pt>
                <c:pt idx="2">
                  <c:v>137965856</c:v>
                </c:pt>
                <c:pt idx="3">
                  <c:v>147965856</c:v>
                </c:pt>
                <c:pt idx="4">
                  <c:v>157965856</c:v>
                </c:pt>
              </c:numCache>
            </c:numRef>
          </c:cat>
          <c:val>
            <c:numRef>
              <c:f>sheet5!$G$46:$G$50</c:f>
              <c:numCache>
                <c:formatCode>General</c:formatCode>
                <c:ptCount val="5"/>
                <c:pt idx="0">
                  <c:v>50</c:v>
                </c:pt>
                <c:pt idx="1">
                  <c:v>40</c:v>
                </c:pt>
                <c:pt idx="2">
                  <c:v>30</c:v>
                </c:pt>
                <c:pt idx="3">
                  <c:v>20</c:v>
                </c:pt>
                <c:pt idx="4">
                  <c:v>10</c:v>
                </c:pt>
              </c:numCache>
            </c:numRef>
          </c:val>
          <c:smooth val="0"/>
          <c:extLst>
            <c:ext xmlns:c16="http://schemas.microsoft.com/office/drawing/2014/chart" uri="{C3380CC4-5D6E-409C-BE32-E72D297353CC}">
              <c16:uniqueId val="{00000001-092D-4EE8-A8E8-BC259508ADCE}"/>
            </c:ext>
          </c:extLst>
        </c:ser>
        <c:ser>
          <c:idx val="2"/>
          <c:order val="2"/>
          <c:tx>
            <c:v>Tol=100000</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sheet5!$I$41:$I$45</c:f>
              <c:numCache>
                <c:formatCode>General</c:formatCode>
                <c:ptCount val="5"/>
                <c:pt idx="0">
                  <c:v>117965856</c:v>
                </c:pt>
                <c:pt idx="1">
                  <c:v>127965856</c:v>
                </c:pt>
                <c:pt idx="2">
                  <c:v>137965856</c:v>
                </c:pt>
                <c:pt idx="3">
                  <c:v>147965856</c:v>
                </c:pt>
                <c:pt idx="4">
                  <c:v>157965856</c:v>
                </c:pt>
              </c:numCache>
            </c:numRef>
          </c:cat>
          <c:val>
            <c:numRef>
              <c:f>sheet5!$G$51:$G$55</c:f>
              <c:numCache>
                <c:formatCode>General</c:formatCode>
                <c:ptCount val="5"/>
                <c:pt idx="0">
                  <c:v>500</c:v>
                </c:pt>
                <c:pt idx="1">
                  <c:v>400</c:v>
                </c:pt>
                <c:pt idx="2">
                  <c:v>300</c:v>
                </c:pt>
                <c:pt idx="3">
                  <c:v>200</c:v>
                </c:pt>
                <c:pt idx="4">
                  <c:v>100</c:v>
                </c:pt>
              </c:numCache>
            </c:numRef>
          </c:val>
          <c:smooth val="0"/>
          <c:extLst>
            <c:ext xmlns:c16="http://schemas.microsoft.com/office/drawing/2014/chart" uri="{C3380CC4-5D6E-409C-BE32-E72D297353CC}">
              <c16:uniqueId val="{00000002-092D-4EE8-A8E8-BC259508ADCE}"/>
            </c:ext>
          </c:extLst>
        </c:ser>
        <c:ser>
          <c:idx val="3"/>
          <c:order val="3"/>
          <c:tx>
            <c:v>Tol=10000</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sheet5!$I$41:$I$45</c:f>
              <c:numCache>
                <c:formatCode>General</c:formatCode>
                <c:ptCount val="5"/>
                <c:pt idx="0">
                  <c:v>117965856</c:v>
                </c:pt>
                <c:pt idx="1">
                  <c:v>127965856</c:v>
                </c:pt>
                <c:pt idx="2">
                  <c:v>137965856</c:v>
                </c:pt>
                <c:pt idx="3">
                  <c:v>147965856</c:v>
                </c:pt>
                <c:pt idx="4">
                  <c:v>157965856</c:v>
                </c:pt>
              </c:numCache>
            </c:numRef>
          </c:cat>
          <c:val>
            <c:numRef>
              <c:f>sheet5!$G$56:$G$60</c:f>
              <c:numCache>
                <c:formatCode>General</c:formatCode>
                <c:ptCount val="5"/>
                <c:pt idx="0">
                  <c:v>5000</c:v>
                </c:pt>
                <c:pt idx="1">
                  <c:v>4000</c:v>
                </c:pt>
                <c:pt idx="2">
                  <c:v>3000</c:v>
                </c:pt>
                <c:pt idx="3">
                  <c:v>2000</c:v>
                </c:pt>
                <c:pt idx="4">
                  <c:v>1000</c:v>
                </c:pt>
              </c:numCache>
            </c:numRef>
          </c:val>
          <c:smooth val="0"/>
          <c:extLst>
            <c:ext xmlns:c16="http://schemas.microsoft.com/office/drawing/2014/chart" uri="{C3380CC4-5D6E-409C-BE32-E72D297353CC}">
              <c16:uniqueId val="{00000003-092D-4EE8-A8E8-BC259508ADCE}"/>
            </c:ext>
          </c:extLst>
        </c:ser>
        <c:ser>
          <c:idx val="4"/>
          <c:order val="4"/>
          <c:tx>
            <c:v>Tol=1000</c:v>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sheet5!$I$41:$I$45</c:f>
              <c:numCache>
                <c:formatCode>General</c:formatCode>
                <c:ptCount val="5"/>
                <c:pt idx="0">
                  <c:v>117965856</c:v>
                </c:pt>
                <c:pt idx="1">
                  <c:v>127965856</c:v>
                </c:pt>
                <c:pt idx="2">
                  <c:v>137965856</c:v>
                </c:pt>
                <c:pt idx="3">
                  <c:v>147965856</c:v>
                </c:pt>
                <c:pt idx="4">
                  <c:v>157965856</c:v>
                </c:pt>
              </c:numCache>
            </c:numRef>
          </c:cat>
          <c:val>
            <c:numRef>
              <c:f>sheet5!$G$61:$G$65</c:f>
              <c:numCache>
                <c:formatCode>General</c:formatCode>
                <c:ptCount val="5"/>
                <c:pt idx="0">
                  <c:v>50000</c:v>
                </c:pt>
                <c:pt idx="1">
                  <c:v>40000</c:v>
                </c:pt>
                <c:pt idx="2">
                  <c:v>30000</c:v>
                </c:pt>
                <c:pt idx="3">
                  <c:v>20000</c:v>
                </c:pt>
                <c:pt idx="4">
                  <c:v>10000</c:v>
                </c:pt>
              </c:numCache>
            </c:numRef>
          </c:val>
          <c:smooth val="0"/>
          <c:extLst>
            <c:ext xmlns:c16="http://schemas.microsoft.com/office/drawing/2014/chart" uri="{C3380CC4-5D6E-409C-BE32-E72D297353CC}">
              <c16:uniqueId val="{00000004-092D-4EE8-A8E8-BC259508ADCE}"/>
            </c:ext>
          </c:extLst>
        </c:ser>
        <c:dLbls>
          <c:showLegendKey val="0"/>
          <c:showVal val="0"/>
          <c:showCatName val="0"/>
          <c:showSerName val="0"/>
          <c:showPercent val="0"/>
          <c:showBubbleSize val="0"/>
        </c:dLbls>
        <c:marker val="1"/>
        <c:smooth val="0"/>
        <c:axId val="316740112"/>
        <c:axId val="316729552"/>
      </c:lineChart>
      <c:catAx>
        <c:axId val="31674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Initial</a:t>
                </a:r>
                <a:r>
                  <a:rPr lang="en-US" baseline="0"/>
                  <a:t> Price</a:t>
                </a:r>
                <a:endParaRPr lang="ru-R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16729552"/>
        <c:crosses val="autoZero"/>
        <c:auto val="1"/>
        <c:lblAlgn val="ctr"/>
        <c:lblOffset val="100"/>
        <c:noMultiLvlLbl val="0"/>
      </c:catAx>
      <c:valAx>
        <c:axId val="316729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000" b="0" i="0" u="none" strike="noStrike" kern="1200" baseline="0">
                    <a:solidFill>
                      <a:sysClr val="windowText" lastClr="000000">
                        <a:lumMod val="65000"/>
                        <a:lumOff val="35000"/>
                      </a:sysClr>
                    </a:solidFill>
                  </a:rPr>
                  <a:t>Amount of iteration</a:t>
                </a:r>
                <a:endParaRPr lang="ru-RU"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1674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16" fmlaLink="$E$5" fmlaRange="$H$4:$H$24" noThreeD="1" sel="1" val="0"/>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9" dropStyle="combo" dx="16" fmlaLink="I5" fmlaRange="sheet5!$K$12:$K$19" sel="8" val="0"/>
</file>

<file path=xl/ctrlProps/ctrlProp4.xml><?xml version="1.0" encoding="utf-8"?>
<formControlPr xmlns="http://schemas.microsoft.com/office/spreadsheetml/2009/9/main" objectType="List" dx="16" fmlaLink="H5" fmlaRange="$G$4:$G$5" sel="2" val="0"/>
</file>

<file path=xl/ctrlProps/ctrlProp5.xml><?xml version="1.0" encoding="utf-8"?>
<formControlPr xmlns="http://schemas.microsoft.com/office/spreadsheetml/2009/9/main" objectType="Drop" dropLines="9" dropStyle="combo" dx="16" fmlaRange="[2]sheet5!$K$7:$K$14" sel="0" val="0"/>
</file>

<file path=xl/ctrlProps/ctrlProp6.xml><?xml version="1.0" encoding="utf-8"?>
<formControlPr xmlns="http://schemas.microsoft.com/office/spreadsheetml/2009/9/main" objectType="Drop" dropLines="9" dropStyle="combo" dx="16" fmlaLink="$K$5" fmlaRange="$K$12:$K$22" sel="5" val="2"/>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47625</xdr:colOff>
      <xdr:row>5</xdr:row>
      <xdr:rowOff>76200</xdr:rowOff>
    </xdr:from>
    <xdr:to>
      <xdr:col>20</xdr:col>
      <xdr:colOff>85725</xdr:colOff>
      <xdr:row>30</xdr:row>
      <xdr:rowOff>47625</xdr:rowOff>
    </xdr:to>
    <xdr:graphicFrame macro="">
      <xdr:nvGraphicFramePr>
        <xdr:cNvPr id="6145" name="Chart 1">
          <a:extLst>
            <a:ext uri="{FF2B5EF4-FFF2-40B4-BE49-F238E27FC236}">
              <a16:creationId xmlns:a16="http://schemas.microsoft.com/office/drawing/2014/main" id="{00000000-0008-0000-0100-000001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47625</xdr:colOff>
      <xdr:row>5</xdr:row>
      <xdr:rowOff>76200</xdr:rowOff>
    </xdr:from>
    <xdr:to>
      <xdr:col>20</xdr:col>
      <xdr:colOff>85725</xdr:colOff>
      <xdr:row>30</xdr:row>
      <xdr:rowOff>47625</xdr:rowOff>
    </xdr:to>
    <xdr:graphicFrame macro="">
      <xdr:nvGraphicFramePr>
        <xdr:cNvPr id="5123" name="Chart 3">
          <a:extLst>
            <a:ext uri="{FF2B5EF4-FFF2-40B4-BE49-F238E27FC236}">
              <a16:creationId xmlns:a16="http://schemas.microsoft.com/office/drawing/2014/main" id="{00000000-0008-0000-0200-000003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5</xdr:row>
          <xdr:rowOff>19050</xdr:rowOff>
        </xdr:from>
        <xdr:to>
          <xdr:col>5</xdr:col>
          <xdr:colOff>28575</xdr:colOff>
          <xdr:row>21</xdr:row>
          <xdr:rowOff>152400</xdr:rowOff>
        </xdr:to>
        <xdr:sp macro="" textlink="">
          <xdr:nvSpPr>
            <xdr:cNvPr id="11265" name="List Box 1" hidden="1">
              <a:extLst>
                <a:ext uri="{63B3BB69-23CF-44E3-9099-C40C66FF867C}">
                  <a14:compatExt spid="_x0000_s11265"/>
                </a:ext>
                <a:ext uri="{FF2B5EF4-FFF2-40B4-BE49-F238E27FC236}">
                  <a16:creationId xmlns:a16="http://schemas.microsoft.com/office/drawing/2014/main" id="{00000000-0008-0000-0300-000001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838200</xdr:colOff>
          <xdr:row>6</xdr:row>
          <xdr:rowOff>142875</xdr:rowOff>
        </xdr:from>
        <xdr:to>
          <xdr:col>12</xdr:col>
          <xdr:colOff>0</xdr:colOff>
          <xdr:row>9</xdr:row>
          <xdr:rowOff>47625</xdr:rowOff>
        </xdr:to>
        <xdr:sp macro="" textlink="">
          <xdr:nvSpPr>
            <xdr:cNvPr id="11266" name="Button 2" hidden="1">
              <a:extLst>
                <a:ext uri="{63B3BB69-23CF-44E3-9099-C40C66FF867C}">
                  <a14:compatExt spid="_x0000_s11266"/>
                </a:ext>
                <a:ext uri="{FF2B5EF4-FFF2-40B4-BE49-F238E27FC236}">
                  <a16:creationId xmlns:a16="http://schemas.microsoft.com/office/drawing/2014/main" id="{00000000-0008-0000-0300-000002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endParaRPr lang="ru-RU" sz="1000" b="0" i="0" u="none" strike="noStrike" baseline="0">
                <a:solidFill>
                  <a:srgbClr val="000000"/>
                </a:solidFill>
                <a:latin typeface="Arial Cyr"/>
                <a:cs typeface="Arial Cyr"/>
              </a:endParaRPr>
            </a:p>
            <a:p>
              <a:pPr algn="ctr" rtl="0">
                <a:defRPr sz="1000"/>
              </a:pPr>
              <a:r>
                <a:rPr lang="ru-RU" sz="1000" b="0" i="0" u="none" strike="noStrike" baseline="0">
                  <a:solidFill>
                    <a:srgbClr val="000000"/>
                  </a:solidFill>
                  <a:latin typeface="Arial Cyr"/>
                  <a:cs typeface="Arial Cyr"/>
                </a:rPr>
                <a:t>Scan Sigma Values</a:t>
              </a:r>
            </a:p>
          </xdr:txBody>
        </xdr:sp>
        <xdr:clientData fPrintsWithSheet="0"/>
      </xdr:twoCellAnchor>
    </mc:Choice>
    <mc:Fallback/>
  </mc:AlternateContent>
  <xdr:oneCellAnchor>
    <xdr:from>
      <xdr:col>1</xdr:col>
      <xdr:colOff>484910</xdr:colOff>
      <xdr:row>44</xdr:row>
      <xdr:rowOff>11545</xdr:rowOff>
    </xdr:from>
    <xdr:ext cx="1870364" cy="819727"/>
    <xdr:sp macro="" textlink="">
      <xdr:nvSpPr>
        <xdr:cNvPr id="2" name="TextBox 1">
          <a:extLst>
            <a:ext uri="{FF2B5EF4-FFF2-40B4-BE49-F238E27FC236}">
              <a16:creationId xmlns:a16="http://schemas.microsoft.com/office/drawing/2014/main" id="{20AD4E87-5C5E-432D-B564-274138BFD391}"/>
            </a:ext>
          </a:extLst>
        </xdr:cNvPr>
        <xdr:cNvSpPr txBox="1"/>
      </xdr:nvSpPr>
      <xdr:spPr>
        <a:xfrm>
          <a:off x="808760" y="7698220"/>
          <a:ext cx="1870364" cy="819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ru-RU" sz="1100"/>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4</xdr:row>
          <xdr:rowOff>0</xdr:rowOff>
        </xdr:from>
        <xdr:to>
          <xdr:col>8</xdr:col>
          <xdr:colOff>904875</xdr:colOff>
          <xdr:row>5</xdr:row>
          <xdr:rowOff>0</xdr:rowOff>
        </xdr:to>
        <xdr:sp macro="" textlink="">
          <xdr:nvSpPr>
            <xdr:cNvPr id="1027" name="Drop Down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3</xdr:row>
          <xdr:rowOff>28575</xdr:rowOff>
        </xdr:from>
        <xdr:to>
          <xdr:col>8</xdr:col>
          <xdr:colOff>0</xdr:colOff>
          <xdr:row>5</xdr:row>
          <xdr:rowOff>9525</xdr:rowOff>
        </xdr:to>
        <xdr:sp macro="" textlink="">
          <xdr:nvSpPr>
            <xdr:cNvPr id="1148" name="List Box 124" hidden="1">
              <a:extLst>
                <a:ext uri="{63B3BB69-23CF-44E3-9099-C40C66FF867C}">
                  <a14:compatExt spid="_x0000_s1148"/>
                </a:ext>
                <a:ext uri="{FF2B5EF4-FFF2-40B4-BE49-F238E27FC236}">
                  <a16:creationId xmlns:a16="http://schemas.microsoft.com/office/drawing/2014/main" id="{00000000-0008-0000-0400-00007C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xdr:row>
          <xdr:rowOff>0</xdr:rowOff>
        </xdr:from>
        <xdr:to>
          <xdr:col>8</xdr:col>
          <xdr:colOff>904875</xdr:colOff>
          <xdr:row>5</xdr:row>
          <xdr:rowOff>0</xdr:rowOff>
        </xdr:to>
        <xdr:sp macro="" textlink="">
          <xdr:nvSpPr>
            <xdr:cNvPr id="1178" name="Drop Down 154" hidden="1">
              <a:extLst>
                <a:ext uri="{63B3BB69-23CF-44E3-9099-C40C66FF867C}">
                  <a14:compatExt spid="_x0000_s1178"/>
                </a:ext>
                <a:ext uri="{FF2B5EF4-FFF2-40B4-BE49-F238E27FC236}">
                  <a16:creationId xmlns:a16="http://schemas.microsoft.com/office/drawing/2014/main" id="{00000000-0008-0000-0400-00009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xdr:row>
          <xdr:rowOff>0</xdr:rowOff>
        </xdr:from>
        <xdr:to>
          <xdr:col>9</xdr:col>
          <xdr:colOff>9525</xdr:colOff>
          <xdr:row>5</xdr:row>
          <xdr:rowOff>0</xdr:rowOff>
        </xdr:to>
        <xdr:sp macro="" textlink="">
          <xdr:nvSpPr>
            <xdr:cNvPr id="1179" name="Drop Down 155" hidden="1">
              <a:extLst>
                <a:ext uri="{63B3BB69-23CF-44E3-9099-C40C66FF867C}">
                  <a14:compatExt spid="_x0000_s1179"/>
                </a:ext>
                <a:ext uri="{FF2B5EF4-FFF2-40B4-BE49-F238E27FC236}">
                  <a16:creationId xmlns:a16="http://schemas.microsoft.com/office/drawing/2014/main" id="{00000000-0008-0000-0400-00009B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11</xdr:col>
      <xdr:colOff>342900</xdr:colOff>
      <xdr:row>10</xdr:row>
      <xdr:rowOff>152400</xdr:rowOff>
    </xdr:from>
    <xdr:to>
      <xdr:col>19</xdr:col>
      <xdr:colOff>38100</xdr:colOff>
      <xdr:row>23</xdr:row>
      <xdr:rowOff>114300</xdr:rowOff>
    </xdr:to>
    <xdr:graphicFrame macro="">
      <xdr:nvGraphicFramePr>
        <xdr:cNvPr id="2" name="Диаграмма 1">
          <a:extLst>
            <a:ext uri="{FF2B5EF4-FFF2-40B4-BE49-F238E27FC236}">
              <a16:creationId xmlns:a16="http://schemas.microsoft.com/office/drawing/2014/main" id="{0B6A6C29-BFEA-482F-3032-90E56245D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104775</xdr:colOff>
      <xdr:row>39</xdr:row>
      <xdr:rowOff>381000</xdr:rowOff>
    </xdr:from>
    <xdr:to>
      <xdr:col>18</xdr:col>
      <xdr:colOff>409575</xdr:colOff>
      <xdr:row>54</xdr:row>
      <xdr:rowOff>19050</xdr:rowOff>
    </xdr:to>
    <xdr:graphicFrame macro="">
      <xdr:nvGraphicFramePr>
        <xdr:cNvPr id="3" name="Диаграмма 2">
          <a:extLst>
            <a:ext uri="{FF2B5EF4-FFF2-40B4-BE49-F238E27FC236}">
              <a16:creationId xmlns:a16="http://schemas.microsoft.com/office/drawing/2014/main" id="{6ED57445-A5F2-07A2-39D1-CD2AF0A42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sbek/Desktop/&#1042;&#1086;&#1074;&#1072;Edition_LabWork%2304_&#1055;&#1048;_3_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eserver\buffer\Documents%20and%20Settings\ten_IG\My%20Documents\_tenig_Copy%20desktop%20from%20disk_C_till%201-06-2002\tenig_MO_&#1051;&#1072;&#1073;&#1056;&#1072;&#1073;_4%20&#1076;&#1083;&#1103;%20&#1055;&#1054;&#1042;&#1058;_8-02-2002\tenig_MO_&#1051;&#1072;&#1073;&#1086;&#1088;&#1072;&#1090;&#1056;&#1072;&#1073;&#1086;&#1090;&#1072;&#8470;4_&#1055;&#1054;&#1042;&#1058;-2-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heet4"/>
      <sheetName val="sheet5"/>
    </sheetNames>
    <sheetDataSet>
      <sheetData sheetId="0"/>
      <sheetData sheetId="1"/>
      <sheetData sheetId="2"/>
      <sheetData sheetId="3">
        <row r="7">
          <cell r="M7">
            <v>5</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FindingMax"/>
      <sheetName val="FindingMin"/>
      <sheetName val="sheet3"/>
      <sheetName val="sheet4"/>
      <sheetName val="sheet5"/>
      <sheetName val="sheet2"/>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comments" Target="../comments4.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ctrlProp" Target="../ctrlProps/ctrlProp6.xml"/><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ctrlProp" Target="../ctrlProps/ctrlProp5.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K67"/>
  <sheetViews>
    <sheetView workbookViewId="0">
      <selection activeCell="A8" sqref="A8:K8"/>
    </sheetView>
  </sheetViews>
  <sheetFormatPr defaultRowHeight="12.75" x14ac:dyDescent="0.2"/>
  <cols>
    <col min="1" max="1" width="4.42578125" customWidth="1"/>
    <col min="2" max="2" width="10" customWidth="1"/>
    <col min="3" max="3" width="9.28515625" customWidth="1"/>
    <col min="4" max="4" width="7.140625" customWidth="1"/>
    <col min="5" max="5" width="9.85546875" customWidth="1"/>
    <col min="6" max="6" width="8" bestFit="1" customWidth="1"/>
    <col min="7" max="7" width="21.5703125" customWidth="1"/>
    <col min="8" max="8" width="36.7109375" customWidth="1"/>
    <col min="9" max="9" width="14.85546875" customWidth="1"/>
    <col min="10" max="10" width="14.28515625" customWidth="1"/>
    <col min="11" max="11" width="9.5703125" customWidth="1"/>
  </cols>
  <sheetData>
    <row r="1" spans="1:11" x14ac:dyDescent="0.2">
      <c r="A1" s="59" t="s">
        <v>18</v>
      </c>
    </row>
    <row r="2" spans="1:11" ht="13.5" thickBot="1" x14ac:dyDescent="0.25">
      <c r="A2" t="s">
        <v>51</v>
      </c>
    </row>
    <row r="3" spans="1:11" x14ac:dyDescent="0.2">
      <c r="A3" s="34" t="s">
        <v>0</v>
      </c>
      <c r="B3" s="57" t="s">
        <v>11</v>
      </c>
      <c r="C3" s="57" t="s">
        <v>12</v>
      </c>
      <c r="D3" s="57" t="s">
        <v>13</v>
      </c>
      <c r="E3" s="57" t="s">
        <v>14</v>
      </c>
      <c r="F3" s="57" t="s">
        <v>15</v>
      </c>
      <c r="G3" s="57" t="s">
        <v>52</v>
      </c>
      <c r="H3" s="57" t="s">
        <v>79</v>
      </c>
      <c r="I3" s="57" t="s">
        <v>16</v>
      </c>
      <c r="J3" s="57" t="s">
        <v>17</v>
      </c>
      <c r="K3" s="58" t="s">
        <v>2</v>
      </c>
    </row>
    <row r="4" spans="1:11" x14ac:dyDescent="0.2">
      <c r="A4" s="106">
        <v>0</v>
      </c>
      <c r="B4" s="107">
        <v>1E+20</v>
      </c>
      <c r="C4" s="106">
        <v>0</v>
      </c>
      <c r="D4" s="106">
        <v>400</v>
      </c>
      <c r="E4" s="106">
        <v>1.1100000000000001</v>
      </c>
      <c r="F4" s="108">
        <v>1.0000000000000001E-5</v>
      </c>
      <c r="G4" s="107">
        <v>400000</v>
      </c>
      <c r="H4" s="109" t="s">
        <v>19</v>
      </c>
      <c r="I4" s="110">
        <f>2*E4*D4/(2*E4-1)</f>
        <v>727.86885245901635</v>
      </c>
      <c r="J4" s="111">
        <f t="shared" ref="J4:J67" si="0">(K4*D4/G4)^(1/(2*E4))</f>
        <v>45462954.695323914</v>
      </c>
      <c r="K4" s="112">
        <f>B4/((1+C4)^(2*E4))</f>
        <v>1E+20</v>
      </c>
    </row>
    <row r="5" spans="1:11" x14ac:dyDescent="0.2">
      <c r="A5" s="1">
        <v>1</v>
      </c>
      <c r="B5" s="2">
        <v>1.3200635000000001E+52</v>
      </c>
      <c r="C5" s="1">
        <v>1.6240000000000001</v>
      </c>
      <c r="D5" s="1">
        <v>1620</v>
      </c>
      <c r="E5" s="1">
        <v>2.6207999999996998</v>
      </c>
      <c r="F5" s="1">
        <v>1.0000000000000001E-5</v>
      </c>
      <c r="G5" s="2">
        <v>2640000000</v>
      </c>
      <c r="H5" s="117" t="s">
        <v>80</v>
      </c>
      <c r="I5" s="114">
        <f t="shared" ref="I5:I67" si="1">2*E5*D5/(2*E5-1)</f>
        <v>2001.9313466616909</v>
      </c>
      <c r="J5" s="115">
        <f t="shared" si="0"/>
        <v>218538053.75470608</v>
      </c>
      <c r="K5" s="113">
        <f t="shared" ref="K5:K67" si="2">B5/((1+C5)^(2*E5))</f>
        <v>8.4053152720951695E+49</v>
      </c>
    </row>
    <row r="6" spans="1:11" x14ac:dyDescent="0.2">
      <c r="A6" s="1">
        <v>2</v>
      </c>
      <c r="B6" s="2">
        <v>1.330064E+52</v>
      </c>
      <c r="C6" s="1">
        <v>1.6359999999999999</v>
      </c>
      <c r="D6" s="1">
        <v>1630</v>
      </c>
      <c r="E6" s="1">
        <v>2.6318999999996899</v>
      </c>
      <c r="F6" s="1">
        <v>1.0000000000000001E-5</v>
      </c>
      <c r="G6" s="2">
        <v>2660000000</v>
      </c>
      <c r="H6" s="118" t="s">
        <v>81</v>
      </c>
      <c r="I6" s="114">
        <f t="shared" si="1"/>
        <v>2012.2880998171202</v>
      </c>
      <c r="J6" s="115">
        <f t="shared" si="0"/>
        <v>200038882.17951778</v>
      </c>
      <c r="K6" s="113">
        <f t="shared" si="2"/>
        <v>8.0928242897250526E+49</v>
      </c>
    </row>
    <row r="7" spans="1:11" x14ac:dyDescent="0.2">
      <c r="A7" s="1">
        <v>3</v>
      </c>
      <c r="B7" s="2">
        <v>1.3400645000000001E+52</v>
      </c>
      <c r="C7" s="1">
        <v>1.6479999999999999</v>
      </c>
      <c r="D7" s="1">
        <v>1640</v>
      </c>
      <c r="E7" s="1">
        <v>2.64299999999968</v>
      </c>
      <c r="F7" s="1">
        <v>1.0000000000000001E-5</v>
      </c>
      <c r="G7" s="2">
        <v>2680000000</v>
      </c>
      <c r="H7" s="118" t="s">
        <v>82</v>
      </c>
      <c r="I7" s="114">
        <f t="shared" si="1"/>
        <v>2022.6411572562401</v>
      </c>
      <c r="J7" s="115">
        <f t="shared" si="0"/>
        <v>183237213.80570087</v>
      </c>
      <c r="K7" s="113">
        <f t="shared" si="2"/>
        <v>7.7907856562055439E+49</v>
      </c>
    </row>
    <row r="8" spans="1:11" x14ac:dyDescent="0.2">
      <c r="A8" s="119">
        <v>4</v>
      </c>
      <c r="B8" s="120">
        <v>1.350065E+52</v>
      </c>
      <c r="C8" s="119">
        <v>1.66</v>
      </c>
      <c r="D8" s="119">
        <v>1650</v>
      </c>
      <c r="E8" s="119">
        <v>2.6540999999996702</v>
      </c>
      <c r="F8" s="119">
        <v>1.0000000000000001E-5</v>
      </c>
      <c r="G8" s="120">
        <v>2700000000</v>
      </c>
      <c r="H8" s="121" t="s">
        <v>83</v>
      </c>
      <c r="I8" s="122">
        <f t="shared" si="1"/>
        <v>2032.9905761107311</v>
      </c>
      <c r="J8" s="123">
        <f t="shared" si="0"/>
        <v>167965856.18716684</v>
      </c>
      <c r="K8" s="124">
        <f t="shared" si="2"/>
        <v>7.4989071261342963E+49</v>
      </c>
    </row>
    <row r="9" spans="1:11" x14ac:dyDescent="0.2">
      <c r="A9" s="1">
        <v>5</v>
      </c>
      <c r="B9" s="2">
        <v>1.3600655000000001E+52</v>
      </c>
      <c r="C9" s="1">
        <v>1.6719999999999999</v>
      </c>
      <c r="D9" s="1">
        <v>1660</v>
      </c>
      <c r="E9" s="1">
        <v>2.6651999999996598</v>
      </c>
      <c r="F9" s="1">
        <v>1.0000000000000001E-5</v>
      </c>
      <c r="G9" s="2">
        <v>2720000000</v>
      </c>
      <c r="H9" s="118" t="s">
        <v>84</v>
      </c>
      <c r="I9" s="114">
        <f t="shared" si="1"/>
        <v>2043.3364123407216</v>
      </c>
      <c r="J9" s="115">
        <f t="shared" si="0"/>
        <v>154075158.52451628</v>
      </c>
      <c r="K9" s="113">
        <f t="shared" si="2"/>
        <v>7.2169017166676157E+49</v>
      </c>
    </row>
    <row r="10" spans="1:11" x14ac:dyDescent="0.2">
      <c r="A10" s="1">
        <v>6</v>
      </c>
      <c r="B10" s="2">
        <v>1.370066E+52</v>
      </c>
      <c r="C10" s="1">
        <v>1.6839999999999999</v>
      </c>
      <c r="D10" s="1">
        <v>1670</v>
      </c>
      <c r="E10" s="1">
        <v>2.67629999999965</v>
      </c>
      <c r="F10" s="1">
        <v>1.0000000000000001E-5</v>
      </c>
      <c r="G10" s="2">
        <v>2740000000</v>
      </c>
      <c r="H10" s="118" t="s">
        <v>85</v>
      </c>
      <c r="I10" s="114">
        <f t="shared" si="1"/>
        <v>2053.6787207646621</v>
      </c>
      <c r="J10" s="115">
        <f t="shared" si="0"/>
        <v>141431062.99647093</v>
      </c>
      <c r="K10" s="113">
        <f t="shared" si="2"/>
        <v>6.9444877767578047E+49</v>
      </c>
    </row>
    <row r="11" spans="1:11" x14ac:dyDescent="0.2">
      <c r="A11" s="1">
        <v>7</v>
      </c>
      <c r="B11" s="2">
        <v>1.3800665000000001E+52</v>
      </c>
      <c r="C11" s="1">
        <v>1.696</v>
      </c>
      <c r="D11" s="1">
        <v>1680</v>
      </c>
      <c r="E11" s="1">
        <v>2.6873999999996401</v>
      </c>
      <c r="F11" s="1">
        <v>1.0000000000000001E-5</v>
      </c>
      <c r="G11" s="2">
        <v>2760000000</v>
      </c>
      <c r="H11" s="118" t="s">
        <v>86</v>
      </c>
      <c r="I11" s="114">
        <f t="shared" si="1"/>
        <v>2064.0175550882959</v>
      </c>
      <c r="J11" s="115">
        <f t="shared" si="0"/>
        <v>129913384.15759315</v>
      </c>
      <c r="K11" s="113">
        <f t="shared" si="2"/>
        <v>6.681389043604658E+49</v>
      </c>
    </row>
    <row r="12" spans="1:11" x14ac:dyDescent="0.2">
      <c r="A12" s="1">
        <v>8</v>
      </c>
      <c r="B12" s="2">
        <v>1.390067E+52</v>
      </c>
      <c r="C12" s="1">
        <v>1.708</v>
      </c>
      <c r="D12" s="1">
        <v>1690</v>
      </c>
      <c r="E12" s="1">
        <v>2.6984999999996302</v>
      </c>
      <c r="F12" s="1">
        <v>1.0000000000000001E-5</v>
      </c>
      <c r="G12" s="2">
        <v>2780000000</v>
      </c>
      <c r="H12" s="118" t="s">
        <v>87</v>
      </c>
      <c r="I12" s="114">
        <f t="shared" si="1"/>
        <v>2074.3529679327462</v>
      </c>
      <c r="J12" s="115">
        <f t="shared" si="0"/>
        <v>119414288.39739411</v>
      </c>
      <c r="K12" s="113">
        <f t="shared" si="2"/>
        <v>6.4273346870814807E+49</v>
      </c>
    </row>
    <row r="13" spans="1:11" x14ac:dyDescent="0.2">
      <c r="A13" s="1">
        <v>9</v>
      </c>
      <c r="B13" s="2">
        <v>1.4000675000000001E+52</v>
      </c>
      <c r="C13" s="1">
        <v>1.72</v>
      </c>
      <c r="D13" s="1">
        <v>1700</v>
      </c>
      <c r="E13" s="1">
        <v>2.7095999999996199</v>
      </c>
      <c r="F13" s="1">
        <v>1.0000000000000001E-5</v>
      </c>
      <c r="G13" s="2">
        <v>2800000000</v>
      </c>
      <c r="H13" s="118" t="s">
        <v>88</v>
      </c>
      <c r="I13" s="114">
        <f t="shared" si="1"/>
        <v>2084.6850108617605</v>
      </c>
      <c r="J13" s="115">
        <f t="shared" si="0"/>
        <v>109836949.05110747</v>
      </c>
      <c r="K13" s="113">
        <f t="shared" si="2"/>
        <v>6.1820593428670233E+49</v>
      </c>
    </row>
    <row r="14" spans="1:11" x14ac:dyDescent="0.2">
      <c r="A14" s="1">
        <v>10</v>
      </c>
      <c r="B14" s="2">
        <v>1.410068E+52</v>
      </c>
      <c r="C14" s="1">
        <v>1.732</v>
      </c>
      <c r="D14" s="1">
        <v>1710</v>
      </c>
      <c r="E14" s="1">
        <v>2.72069999999961</v>
      </c>
      <c r="F14" s="1">
        <v>1.0000000000000001E-5</v>
      </c>
      <c r="G14" s="2">
        <v>2820000000</v>
      </c>
      <c r="H14" s="118" t="s">
        <v>89</v>
      </c>
      <c r="I14" s="114">
        <f t="shared" si="1"/>
        <v>2095.0137344081372</v>
      </c>
      <c r="J14" s="115">
        <f t="shared" si="0"/>
        <v>101094355.8665393</v>
      </c>
      <c r="K14" s="113">
        <f t="shared" si="2"/>
        <v>5.9453031349840186E+49</v>
      </c>
    </row>
    <row r="15" spans="1:11" x14ac:dyDescent="0.2">
      <c r="A15" s="1">
        <v>11</v>
      </c>
      <c r="B15" s="2">
        <v>1.4200685000000001E+52</v>
      </c>
      <c r="C15" s="1">
        <v>1.744</v>
      </c>
      <c r="D15" s="1">
        <v>1720</v>
      </c>
      <c r="E15" s="1">
        <v>2.7317999999996001</v>
      </c>
      <c r="F15" s="1">
        <v>1.0000000000000001E-5</v>
      </c>
      <c r="G15" s="2">
        <v>2840000000</v>
      </c>
      <c r="H15" s="118" t="s">
        <v>90</v>
      </c>
      <c r="I15" s="114">
        <f t="shared" si="1"/>
        <v>2105.3391880993613</v>
      </c>
      <c r="J15" s="115">
        <f t="shared" si="0"/>
        <v>93108260.231389597</v>
      </c>
      <c r="K15" s="113">
        <f t="shared" si="2"/>
        <v>5.716811688416956E+49</v>
      </c>
    </row>
    <row r="16" spans="1:11" x14ac:dyDescent="0.2">
      <c r="A16" s="1">
        <v>12</v>
      </c>
      <c r="B16" s="2">
        <v>1.4300689999999999E+52</v>
      </c>
      <c r="C16" s="1">
        <v>1.756</v>
      </c>
      <c r="D16" s="1">
        <v>1730</v>
      </c>
      <c r="E16" s="1">
        <v>2.7428999999995902</v>
      </c>
      <c r="F16" s="1">
        <v>1.0000000000000001E-5</v>
      </c>
      <c r="G16" s="2">
        <v>2860000000</v>
      </c>
      <c r="H16" s="118" t="s">
        <v>91</v>
      </c>
      <c r="I16" s="114">
        <f t="shared" si="1"/>
        <v>2115.6614204824818</v>
      </c>
      <c r="J16" s="115">
        <f t="shared" si="0"/>
        <v>85808239.90851143</v>
      </c>
      <c r="K16" s="113">
        <f t="shared" si="2"/>
        <v>5.4963361324529225E+49</v>
      </c>
    </row>
    <row r="17" spans="1:11" x14ac:dyDescent="0.2">
      <c r="A17" s="1">
        <v>13</v>
      </c>
      <c r="B17" s="2">
        <v>1.4400695000000001E+52</v>
      </c>
      <c r="C17" s="1">
        <v>1.768</v>
      </c>
      <c r="D17" s="1">
        <v>1740</v>
      </c>
      <c r="E17" s="1">
        <v>2.7539999999995799</v>
      </c>
      <c r="F17" s="1">
        <v>1.0000000000000001E-5</v>
      </c>
      <c r="G17" s="2">
        <v>2880000000</v>
      </c>
      <c r="H17" s="118" t="s">
        <v>92</v>
      </c>
      <c r="I17" s="114">
        <f t="shared" si="1"/>
        <v>2125.9804791482529</v>
      </c>
      <c r="J17" s="115">
        <f t="shared" si="0"/>
        <v>79130869.06186147</v>
      </c>
      <c r="K17" s="113">
        <f t="shared" si="2"/>
        <v>5.2836330953624458E+49</v>
      </c>
    </row>
    <row r="18" spans="1:11" x14ac:dyDescent="0.2">
      <c r="A18" s="1">
        <v>14</v>
      </c>
      <c r="B18" s="2">
        <v>1.4500699999999999E+52</v>
      </c>
      <c r="C18" s="1">
        <v>1.78</v>
      </c>
      <c r="D18" s="1">
        <v>1750</v>
      </c>
      <c r="E18" s="1">
        <v>2.76509999999957</v>
      </c>
      <c r="F18" s="1">
        <v>1.0000000000000001E-5</v>
      </c>
      <c r="G18" s="2">
        <v>2900000000</v>
      </c>
      <c r="H18" s="118" t="s">
        <v>93</v>
      </c>
      <c r="I18" s="114">
        <f t="shared" si="1"/>
        <v>2136.2964107545654</v>
      </c>
      <c r="J18" s="115">
        <f t="shared" si="0"/>
        <v>73018981.125346139</v>
      </c>
      <c r="K18" s="113">
        <f t="shared" si="2"/>
        <v>5.0784646910099324E+49</v>
      </c>
    </row>
    <row r="19" spans="1:11" x14ac:dyDescent="0.2">
      <c r="A19" s="1">
        <v>15</v>
      </c>
      <c r="B19" s="2">
        <v>1.4600705000000001E+52</v>
      </c>
      <c r="C19" s="1">
        <v>1.792</v>
      </c>
      <c r="D19" s="1">
        <v>1760</v>
      </c>
      <c r="E19" s="1">
        <v>2.7761999999995601</v>
      </c>
      <c r="F19" s="1">
        <v>1.0000000000000001E-5</v>
      </c>
      <c r="G19" s="2">
        <v>2920000000</v>
      </c>
      <c r="H19" s="118" t="s">
        <v>94</v>
      </c>
      <c r="I19" s="114">
        <f t="shared" si="1"/>
        <v>2146.6092610491919</v>
      </c>
      <c r="J19" s="115">
        <f t="shared" si="0"/>
        <v>67421013.606579453</v>
      </c>
      <c r="K19" s="113">
        <f t="shared" si="2"/>
        <v>4.8805984979582545E+49</v>
      </c>
    </row>
    <row r="20" spans="1:11" x14ac:dyDescent="0.2">
      <c r="A20" s="1">
        <v>16</v>
      </c>
      <c r="B20" s="2">
        <v>1.4700709999999999E+52</v>
      </c>
      <c r="C20" s="1">
        <v>1.804</v>
      </c>
      <c r="D20" s="1">
        <v>1770</v>
      </c>
      <c r="E20" s="1">
        <v>2.7872999999995498</v>
      </c>
      <c r="F20" s="1">
        <v>1.0000000000000001E-5</v>
      </c>
      <c r="G20" s="2">
        <v>2940000000</v>
      </c>
      <c r="H20" s="118" t="s">
        <v>95</v>
      </c>
      <c r="I20" s="114">
        <f t="shared" si="1"/>
        <v>2156.91907489187</v>
      </c>
      <c r="J20" s="115">
        <f t="shared" si="0"/>
        <v>62290425.258676298</v>
      </c>
      <c r="K20" s="113">
        <f t="shared" si="2"/>
        <v>4.6898075316055839E+49</v>
      </c>
    </row>
    <row r="21" spans="1:11" x14ac:dyDescent="0.2">
      <c r="A21" s="1">
        <v>17</v>
      </c>
      <c r="B21" s="2">
        <v>1.4800715000000001E+52</v>
      </c>
      <c r="C21" s="1">
        <v>1.8160000000000001</v>
      </c>
      <c r="D21" s="1">
        <v>1780</v>
      </c>
      <c r="E21" s="1">
        <v>2.7983999999995399</v>
      </c>
      <c r="F21" s="1">
        <v>1.0000000000000001E-5</v>
      </c>
      <c r="G21" s="2">
        <v>2960000000</v>
      </c>
      <c r="H21" s="117" t="s">
        <v>96</v>
      </c>
      <c r="I21" s="114">
        <f t="shared" si="1"/>
        <v>2167.2258962757478</v>
      </c>
      <c r="J21" s="115">
        <f t="shared" si="0"/>
        <v>57585177.222318016</v>
      </c>
      <c r="K21" s="113">
        <f t="shared" si="2"/>
        <v>4.5058702098693396E+49</v>
      </c>
    </row>
    <row r="22" spans="1:11" x14ac:dyDescent="0.2">
      <c r="A22" s="1">
        <v>18</v>
      </c>
      <c r="B22" s="2">
        <v>1.4900719999999999E+52</v>
      </c>
      <c r="C22" s="1">
        <v>1.8280000000000001</v>
      </c>
      <c r="D22" s="1">
        <v>1790</v>
      </c>
      <c r="E22" s="1">
        <v>2.80949999999953</v>
      </c>
      <c r="F22" s="1">
        <v>1.0000000000000001E-5</v>
      </c>
      <c r="G22" s="2">
        <v>2980000000</v>
      </c>
      <c r="H22" s="118" t="s">
        <v>97</v>
      </c>
      <c r="I22" s="114">
        <f t="shared" si="1"/>
        <v>2177.5297683482063</v>
      </c>
      <c r="J22" s="115">
        <f t="shared" si="0"/>
        <v>53267270.760383531</v>
      </c>
      <c r="K22" s="113">
        <f t="shared" si="2"/>
        <v>4.3285703129072406E+49</v>
      </c>
    </row>
    <row r="23" spans="1:11" x14ac:dyDescent="0.2">
      <c r="A23" s="1">
        <v>19</v>
      </c>
      <c r="B23" s="2">
        <v>1.5000725000000001E+52</v>
      </c>
      <c r="C23" s="1">
        <v>1.84</v>
      </c>
      <c r="D23" s="1">
        <v>1800</v>
      </c>
      <c r="E23" s="1">
        <v>2.8205999999995202</v>
      </c>
      <c r="F23" s="1">
        <v>1.0000000000000001E-5</v>
      </c>
      <c r="G23" s="2">
        <v>3000000000</v>
      </c>
      <c r="H23" s="118" t="s">
        <v>98</v>
      </c>
      <c r="I23" s="114">
        <f t="shared" si="1"/>
        <v>2187.8307334310894</v>
      </c>
      <c r="J23" s="115">
        <f t="shared" si="0"/>
        <v>49302335.098193392</v>
      </c>
      <c r="K23" s="113">
        <f t="shared" si="2"/>
        <v>4.1576969373433267E+49</v>
      </c>
    </row>
    <row r="24" spans="1:11" x14ac:dyDescent="0.2">
      <c r="A24" s="1">
        <v>20</v>
      </c>
      <c r="B24" s="2">
        <v>1.5100729999999999E+52</v>
      </c>
      <c r="C24" s="1">
        <v>1.8520000000000001</v>
      </c>
      <c r="D24" s="1">
        <v>1810</v>
      </c>
      <c r="E24" s="1">
        <v>2.8316999999995098</v>
      </c>
      <c r="F24" s="1">
        <v>1.0000000000000001E-5</v>
      </c>
      <c r="G24" s="2">
        <v>3020000000</v>
      </c>
      <c r="H24" s="118" t="s">
        <v>99</v>
      </c>
      <c r="I24" s="114">
        <f t="shared" si="1"/>
        <v>2198.1288330403527</v>
      </c>
      <c r="J24" s="115">
        <f t="shared" si="0"/>
        <v>45659259.660966493</v>
      </c>
      <c r="K24" s="113">
        <f t="shared" si="2"/>
        <v>3.9930444454436875E+49</v>
      </c>
    </row>
    <row r="25" spans="1:11" x14ac:dyDescent="0.2">
      <c r="A25" s="1">
        <v>21</v>
      </c>
      <c r="B25" s="2">
        <v>1.5200735E+52</v>
      </c>
      <c r="C25" s="1">
        <v>1.8640000000000001</v>
      </c>
      <c r="D25" s="1">
        <v>1820</v>
      </c>
      <c r="E25" s="1">
        <v>2.8427999999994999</v>
      </c>
      <c r="F25" s="1">
        <v>1.0000000000000001E-5</v>
      </c>
      <c r="G25" s="2">
        <v>3040000000</v>
      </c>
      <c r="H25" s="118" t="s">
        <v>100</v>
      </c>
      <c r="I25" s="114">
        <f t="shared" si="1"/>
        <v>2208.424107905154</v>
      </c>
      <c r="J25" s="115">
        <f t="shared" si="0"/>
        <v>42309865.681083828</v>
      </c>
      <c r="K25" s="113">
        <f t="shared" si="2"/>
        <v>3.8344124096657693E+49</v>
      </c>
    </row>
    <row r="26" spans="1:11" x14ac:dyDescent="0.2">
      <c r="A26" s="1">
        <v>22</v>
      </c>
      <c r="B26" s="2">
        <v>1.5300739999999999E+52</v>
      </c>
      <c r="C26" s="1">
        <v>1.8759999999999999</v>
      </c>
      <c r="D26" s="1">
        <v>1830</v>
      </c>
      <c r="E26" s="1">
        <v>2.8538999999994901</v>
      </c>
      <c r="F26" s="1">
        <v>1.0000000000000001E-5</v>
      </c>
      <c r="G26" s="2">
        <v>3060000000</v>
      </c>
      <c r="H26" s="118" t="s">
        <v>101</v>
      </c>
      <c r="I26" s="114">
        <f t="shared" si="1"/>
        <v>2218.7165979864048</v>
      </c>
      <c r="J26" s="115">
        <f t="shared" si="0"/>
        <v>39228612.743981734</v>
      </c>
      <c r="K26" s="113">
        <f t="shared" si="2"/>
        <v>3.6816055529835847E+49</v>
      </c>
    </row>
    <row r="27" spans="1:11" x14ac:dyDescent="0.2">
      <c r="A27" s="1">
        <v>23</v>
      </c>
      <c r="B27" s="2">
        <v>1.5400745E+52</v>
      </c>
      <c r="C27" s="1">
        <v>1.8879999999999999</v>
      </c>
      <c r="D27" s="1">
        <v>1840</v>
      </c>
      <c r="E27" s="1">
        <v>2.8649999999994802</v>
      </c>
      <c r="F27" s="1">
        <v>1.0000000000000001E-5</v>
      </c>
      <c r="G27" s="2">
        <v>3080000000</v>
      </c>
      <c r="H27" s="118" t="s">
        <v>102</v>
      </c>
      <c r="I27" s="114">
        <f t="shared" si="1"/>
        <v>2229.0063424948003</v>
      </c>
      <c r="J27" s="115">
        <f t="shared" si="0"/>
        <v>36392336.363887496</v>
      </c>
      <c r="K27" s="113">
        <f t="shared" si="2"/>
        <v>3.5344336853715457E+49</v>
      </c>
    </row>
    <row r="28" spans="1:11" x14ac:dyDescent="0.2">
      <c r="A28" s="1">
        <v>24</v>
      </c>
      <c r="B28" s="2">
        <v>1.5500749999999999E+52</v>
      </c>
      <c r="C28" s="1">
        <v>1.9</v>
      </c>
      <c r="D28" s="1">
        <v>1850</v>
      </c>
      <c r="E28" s="1">
        <v>2.8760999999994699</v>
      </c>
      <c r="F28" s="1">
        <v>1.0000000000000001E-5</v>
      </c>
      <c r="G28" s="2">
        <v>3100000000</v>
      </c>
      <c r="H28" s="118" t="s">
        <v>103</v>
      </c>
      <c r="I28" s="114">
        <f t="shared" si="1"/>
        <v>2239.2933799083398</v>
      </c>
      <c r="J28" s="115">
        <f t="shared" si="0"/>
        <v>33780013.138709366</v>
      </c>
      <c r="K28" s="113">
        <f t="shared" si="2"/>
        <v>3.3927116368095502E+49</v>
      </c>
    </row>
    <row r="29" spans="1:11" x14ac:dyDescent="0.2">
      <c r="A29" s="1">
        <v>25</v>
      </c>
      <c r="B29" s="2">
        <v>1.5600755E+52</v>
      </c>
      <c r="C29" s="1">
        <v>1.9119999999999999</v>
      </c>
      <c r="D29" s="1">
        <v>1860</v>
      </c>
      <c r="E29" s="1">
        <v>2.88719999999946</v>
      </c>
      <c r="F29" s="1">
        <v>1.0000000000000001E-5</v>
      </c>
      <c r="G29" s="2">
        <v>3120000000</v>
      </c>
      <c r="H29" s="118" t="s">
        <v>104</v>
      </c>
      <c r="I29" s="114">
        <f t="shared" si="1"/>
        <v>2249.5777479893645</v>
      </c>
      <c r="J29" s="115">
        <f t="shared" si="0"/>
        <v>31372550.435436945</v>
      </c>
      <c r="K29" s="113">
        <f t="shared" si="2"/>
        <v>3.2562591871536916E+49</v>
      </c>
    </row>
    <row r="30" spans="1:11" x14ac:dyDescent="0.2">
      <c r="A30" s="1">
        <v>26</v>
      </c>
      <c r="B30" s="2">
        <v>1.5700759999999999E+52</v>
      </c>
      <c r="C30" s="1">
        <v>1.9239999999999999</v>
      </c>
      <c r="D30" s="1">
        <v>1870</v>
      </c>
      <c r="E30" s="1">
        <v>2.8982999999994501</v>
      </c>
      <c r="F30" s="1">
        <v>1.0000000000000001E-5</v>
      </c>
      <c r="G30" s="2">
        <v>3140000000</v>
      </c>
      <c r="H30" s="118" t="s">
        <v>105</v>
      </c>
      <c r="I30" s="114">
        <f t="shared" si="1"/>
        <v>2259.8594838011149</v>
      </c>
      <c r="J30" s="115">
        <f t="shared" si="0"/>
        <v>29152597.910530083</v>
      </c>
      <c r="K30" s="113">
        <f t="shared" si="2"/>
        <v>3.1249009931984106E+49</v>
      </c>
    </row>
    <row r="31" spans="1:11" x14ac:dyDescent="0.2">
      <c r="A31" s="1">
        <v>27</v>
      </c>
      <c r="B31" s="2">
        <v>1.5800765E+52</v>
      </c>
      <c r="C31" s="1">
        <v>1.9359999999999999</v>
      </c>
      <c r="D31" s="1">
        <v>1880</v>
      </c>
      <c r="E31" s="1">
        <v>2.9093999999994402</v>
      </c>
      <c r="F31" s="1">
        <v>1.0000000000000001E-5</v>
      </c>
      <c r="G31" s="2">
        <v>3160000000</v>
      </c>
      <c r="H31" s="118" t="s">
        <v>106</v>
      </c>
      <c r="I31" s="114">
        <f t="shared" si="1"/>
        <v>2270.1386237238394</v>
      </c>
      <c r="J31" s="115">
        <f t="shared" si="0"/>
        <v>27104378.48017646</v>
      </c>
      <c r="K31" s="113">
        <f t="shared" si="2"/>
        <v>2.9984665132385585E+49</v>
      </c>
    </row>
    <row r="32" spans="1:11" x14ac:dyDescent="0.2">
      <c r="A32" s="1">
        <v>28</v>
      </c>
      <c r="B32" s="2">
        <v>1.5900769999999999E+52</v>
      </c>
      <c r="C32" s="1">
        <v>1.94799999999999</v>
      </c>
      <c r="D32" s="1">
        <v>1890</v>
      </c>
      <c r="E32" s="1">
        <v>2.9204999999994299</v>
      </c>
      <c r="F32" s="1">
        <v>1.0000000000000001E-5</v>
      </c>
      <c r="G32" s="2">
        <v>3180000000</v>
      </c>
      <c r="H32" s="118" t="s">
        <v>107</v>
      </c>
      <c r="I32" s="114">
        <f t="shared" si="1"/>
        <v>2280.4152034704493</v>
      </c>
      <c r="J32" s="115">
        <f t="shared" si="0"/>
        <v>25213536.628367968</v>
      </c>
      <c r="K32" s="113">
        <f t="shared" si="2"/>
        <v>2.8767899294230994E+49</v>
      </c>
    </row>
    <row r="33" spans="1:11" x14ac:dyDescent="0.2">
      <c r="A33" s="1">
        <v>29</v>
      </c>
      <c r="B33" s="2">
        <v>1.6000775E+52</v>
      </c>
      <c r="C33" s="1">
        <v>1.95999999999999</v>
      </c>
      <c r="D33" s="1">
        <v>1900</v>
      </c>
      <c r="E33" s="1">
        <v>2.93159999999942</v>
      </c>
      <c r="F33" s="1">
        <v>1.0000000000000001E-5</v>
      </c>
      <c r="G33" s="2">
        <v>3200000000</v>
      </c>
      <c r="H33" s="118" t="s">
        <v>108</v>
      </c>
      <c r="I33" s="114">
        <f t="shared" si="1"/>
        <v>2290.6892581017546</v>
      </c>
      <c r="J33" s="115">
        <f t="shared" si="0"/>
        <v>23467002.181156624</v>
      </c>
      <c r="K33" s="113">
        <f t="shared" si="2"/>
        <v>2.7597100681754561E+49</v>
      </c>
    </row>
    <row r="34" spans="1:11" x14ac:dyDescent="0.2">
      <c r="A34" s="1">
        <v>30</v>
      </c>
      <c r="B34" s="2">
        <v>1.6100779999999999E+52</v>
      </c>
      <c r="C34" s="1">
        <v>1.97199999999999</v>
      </c>
      <c r="D34" s="1">
        <v>1910</v>
      </c>
      <c r="E34" s="1">
        <v>2.9426999999994101</v>
      </c>
      <c r="F34" s="1">
        <v>1.0000000000000001E-5</v>
      </c>
      <c r="G34" s="2">
        <v>3220000000</v>
      </c>
      <c r="H34" s="118" t="s">
        <v>109</v>
      </c>
      <c r="I34" s="114">
        <f t="shared" si="1"/>
        <v>2300.9608220412783</v>
      </c>
      <c r="J34" s="115">
        <f t="shared" si="0"/>
        <v>21852867.88726715</v>
      </c>
      <c r="K34" s="113">
        <f t="shared" si="2"/>
        <v>2.647070318941268E+49</v>
      </c>
    </row>
    <row r="35" spans="1:11" x14ac:dyDescent="0.2">
      <c r="A35" s="1">
        <v>31</v>
      </c>
      <c r="B35" s="2">
        <v>1.6200785E+52</v>
      </c>
      <c r="C35" s="1">
        <v>1.98399999999999</v>
      </c>
      <c r="D35" s="1">
        <v>1920</v>
      </c>
      <c r="E35" s="1">
        <v>2.9537999999993998</v>
      </c>
      <c r="F35" s="1">
        <v>1.0000000000000001E-5</v>
      </c>
      <c r="G35" s="2">
        <v>3240000000</v>
      </c>
      <c r="H35" s="118" t="s">
        <v>110</v>
      </c>
      <c r="I35" s="114">
        <f t="shared" si="1"/>
        <v>2311.2299290896713</v>
      </c>
      <c r="J35" s="115">
        <f t="shared" si="0"/>
        <v>20360279.332012668</v>
      </c>
      <c r="K35" s="113">
        <f t="shared" si="2"/>
        <v>2.5387185515071114E+49</v>
      </c>
    </row>
    <row r="36" spans="1:11" x14ac:dyDescent="0.2">
      <c r="A36" s="1">
        <v>32</v>
      </c>
      <c r="B36" s="2">
        <v>1.6300790000000001E+52</v>
      </c>
      <c r="C36" s="1">
        <v>1.99599999999999</v>
      </c>
      <c r="D36" s="1">
        <v>1930</v>
      </c>
      <c r="E36" s="1">
        <v>2.9648999999993899</v>
      </c>
      <c r="F36" s="1">
        <v>1.0000000000000001E-5</v>
      </c>
      <c r="G36" s="2">
        <v>3260000000</v>
      </c>
      <c r="H36" s="118" t="s">
        <v>111</v>
      </c>
      <c r="I36" s="114">
        <f t="shared" si="1"/>
        <v>2321.4966124387356</v>
      </c>
      <c r="J36" s="115">
        <f t="shared" si="0"/>
        <v>18979335.876271565</v>
      </c>
      <c r="K36" s="113">
        <f t="shared" si="2"/>
        <v>2.4345070321216085E+49</v>
      </c>
    </row>
    <row r="37" spans="1:11" x14ac:dyDescent="0.2">
      <c r="A37" s="1">
        <v>33</v>
      </c>
      <c r="B37" s="2">
        <v>1.6400795E+52</v>
      </c>
      <c r="C37" s="1">
        <v>2.0079999999999898</v>
      </c>
      <c r="D37" s="1">
        <v>1940</v>
      </c>
      <c r="E37" s="1">
        <v>2.97599999999938</v>
      </c>
      <c r="F37" s="1">
        <v>1.0000000000000001E-5</v>
      </c>
      <c r="G37" s="2">
        <v>3280000000</v>
      </c>
      <c r="H37" s="116"/>
      <c r="I37" s="114">
        <f t="shared" si="1"/>
        <v>2331.7609046850739</v>
      </c>
      <c r="J37" s="115">
        <f t="shared" si="0"/>
        <v>17701001.457819954</v>
      </c>
      <c r="K37" s="113">
        <f t="shared" si="2"/>
        <v>2.3342923386351816E+49</v>
      </c>
    </row>
    <row r="38" spans="1:11" x14ac:dyDescent="0.2">
      <c r="A38" s="1">
        <v>34</v>
      </c>
      <c r="B38" s="2">
        <v>1.6500800000000001E+52</v>
      </c>
      <c r="C38" s="1">
        <v>2.0199999999999898</v>
      </c>
      <c r="D38" s="1">
        <v>1950</v>
      </c>
      <c r="E38" s="1">
        <v>2.9870999999993701</v>
      </c>
      <c r="F38" s="1">
        <v>1.0000000000000001E-5</v>
      </c>
      <c r="G38" s="2">
        <v>3300000000</v>
      </c>
      <c r="H38" s="116"/>
      <c r="I38" s="114">
        <f t="shared" si="1"/>
        <v>2342.0228378433703</v>
      </c>
      <c r="J38" s="115">
        <f t="shared" si="0"/>
        <v>16517024.220925113</v>
      </c>
      <c r="K38" s="113">
        <f t="shared" si="2"/>
        <v>2.2379352748619018E+49</v>
      </c>
    </row>
    <row r="39" spans="1:11" x14ac:dyDescent="0.2">
      <c r="A39" s="1">
        <v>35</v>
      </c>
      <c r="B39" s="2">
        <v>1.6600805E+52</v>
      </c>
      <c r="C39" s="1">
        <v>2.0319999999999898</v>
      </c>
      <c r="D39" s="1">
        <v>1960</v>
      </c>
      <c r="E39" s="1">
        <v>2.9981999999993598</v>
      </c>
      <c r="F39" s="1">
        <v>1.0000000000000001E-5</v>
      </c>
      <c r="G39" s="2">
        <v>3320000000</v>
      </c>
      <c r="H39" s="116"/>
      <c r="I39" s="114">
        <f t="shared" si="1"/>
        <v>2352.2824433593191</v>
      </c>
      <c r="J39" s="115">
        <f t="shared" si="0"/>
        <v>15419864.053852709</v>
      </c>
      <c r="K39" s="113">
        <f t="shared" si="2"/>
        <v>2.1453007843541565E+49</v>
      </c>
    </row>
    <row r="40" spans="1:11" x14ac:dyDescent="0.2">
      <c r="A40" s="1">
        <v>36</v>
      </c>
      <c r="B40" s="2">
        <v>1.6700810000000001E+52</v>
      </c>
      <c r="C40" s="1">
        <v>2.0439999999999898</v>
      </c>
      <c r="D40" s="1">
        <v>1970</v>
      </c>
      <c r="E40" s="1">
        <v>3.0092999999993499</v>
      </c>
      <c r="F40" s="1">
        <v>1.0000000000000001E-5</v>
      </c>
      <c r="G40" s="2">
        <v>3340000000</v>
      </c>
      <c r="H40" s="116"/>
      <c r="I40" s="114">
        <f t="shared" si="1"/>
        <v>2362.5397521222076</v>
      </c>
      <c r="J40" s="115">
        <f t="shared" si="0"/>
        <v>14402627.214597743</v>
      </c>
      <c r="K40" s="113">
        <f t="shared" si="2"/>
        <v>2.0562578637686721E+49</v>
      </c>
    </row>
    <row r="41" spans="1:11" x14ac:dyDescent="0.2">
      <c r="A41" s="1">
        <v>37</v>
      </c>
      <c r="B41" s="2">
        <v>1.6800815E+52</v>
      </c>
      <c r="C41" s="1">
        <v>2.0559999999999898</v>
      </c>
      <c r="D41" s="1">
        <v>1980</v>
      </c>
      <c r="E41" s="1">
        <v>3.0203999999993401</v>
      </c>
      <c r="F41" s="1">
        <v>1.0000000000000001E-5</v>
      </c>
      <c r="G41" s="2">
        <v>3360000000</v>
      </c>
      <c r="H41" s="116"/>
      <c r="I41" s="114">
        <f t="shared" si="1"/>
        <v>2372.7947944771699</v>
      </c>
      <c r="J41" s="115">
        <f t="shared" si="0"/>
        <v>13459007.314305143</v>
      </c>
      <c r="K41" s="113">
        <f t="shared" si="2"/>
        <v>1.9706794759908802E+49</v>
      </c>
    </row>
    <row r="42" spans="1:11" x14ac:dyDescent="0.2">
      <c r="A42" s="1">
        <v>38</v>
      </c>
      <c r="B42" s="2">
        <v>1.6900820000000001E+52</v>
      </c>
      <c r="C42" s="1">
        <v>2.0679999999999898</v>
      </c>
      <c r="D42" s="1">
        <v>1990</v>
      </c>
      <c r="E42" s="1">
        <v>3.0314999999993302</v>
      </c>
      <c r="F42" s="1">
        <v>1.0000000000000001E-5</v>
      </c>
      <c r="G42" s="2">
        <v>3380000000</v>
      </c>
      <c r="H42" s="116"/>
      <c r="I42" s="114">
        <f t="shared" si="1"/>
        <v>2383.0476002371174</v>
      </c>
      <c r="J42" s="115">
        <f t="shared" si="0"/>
        <v>12583232.006852096</v>
      </c>
      <c r="K42" s="113">
        <f t="shared" si="2"/>
        <v>1.8884424631733985E+49</v>
      </c>
    </row>
    <row r="43" spans="1:11" x14ac:dyDescent="0.2">
      <c r="A43" s="1">
        <v>39</v>
      </c>
      <c r="B43" s="2">
        <v>1.7000825E+52</v>
      </c>
      <c r="C43" s="1">
        <v>2.0799999999999899</v>
      </c>
      <c r="D43" s="1">
        <v>2000</v>
      </c>
      <c r="E43" s="1">
        <v>3.0425999999993198</v>
      </c>
      <c r="F43" s="1">
        <v>1.0000000000000001E-5</v>
      </c>
      <c r="G43" s="2">
        <v>3400000000</v>
      </c>
      <c r="H43" s="116"/>
      <c r="I43" s="114">
        <f t="shared" si="1"/>
        <v>2393.2981986943555</v>
      </c>
      <c r="J43" s="115">
        <f t="shared" si="0"/>
        <v>11770014.803142646</v>
      </c>
      <c r="K43" s="113">
        <f t="shared" si="2"/>
        <v>1.8094274598338317E+49</v>
      </c>
    </row>
    <row r="44" spans="1:11" x14ac:dyDescent="0.2">
      <c r="A44" s="1">
        <v>40</v>
      </c>
      <c r="B44" s="2">
        <v>1.7100830000000001E+52</v>
      </c>
      <c r="C44" s="1">
        <v>2.0919999999999899</v>
      </c>
      <c r="D44" s="1">
        <v>2010</v>
      </c>
      <c r="E44" s="1">
        <v>3.05369999999931</v>
      </c>
      <c r="F44" s="1">
        <v>1.0000000000000001E-5</v>
      </c>
      <c r="G44" s="2">
        <v>3420000000</v>
      </c>
      <c r="H44" s="116"/>
      <c r="I44" s="114">
        <f t="shared" si="1"/>
        <v>2403.5466186318954</v>
      </c>
      <c r="J44" s="115">
        <f t="shared" si="0"/>
        <v>11014511.490853539</v>
      </c>
      <c r="K44" s="113">
        <f t="shared" si="2"/>
        <v>1.7335188061469371E+49</v>
      </c>
    </row>
    <row r="45" spans="1:11" x14ac:dyDescent="0.2">
      <c r="A45" s="1">
        <v>41</v>
      </c>
      <c r="B45" s="2">
        <v>1.7200835E+52</v>
      </c>
      <c r="C45" s="1">
        <v>2.1039999999999899</v>
      </c>
      <c r="D45" s="1">
        <v>2020</v>
      </c>
      <c r="E45" s="1">
        <v>3.0647999999993001</v>
      </c>
      <c r="F45" s="1">
        <v>1.0000000000000001E-5</v>
      </c>
      <c r="G45" s="2">
        <v>3440000000</v>
      </c>
      <c r="H45" s="116"/>
      <c r="I45" s="114">
        <f t="shared" si="1"/>
        <v>2413.7928883344807</v>
      </c>
      <c r="J45" s="115">
        <f t="shared" si="0"/>
        <v>10312280.695606412</v>
      </c>
      <c r="K45" s="113">
        <f t="shared" si="2"/>
        <v>1.6606044615565596E+49</v>
      </c>
    </row>
    <row r="46" spans="1:11" x14ac:dyDescent="0.2">
      <c r="A46" s="1">
        <v>42</v>
      </c>
      <c r="B46" s="2">
        <v>1.73008399999999E+52</v>
      </c>
      <c r="C46" s="1">
        <v>2.1159999999999899</v>
      </c>
      <c r="D46" s="1">
        <v>2030</v>
      </c>
      <c r="E46" s="1">
        <v>3.0758999999992902</v>
      </c>
      <c r="F46" s="1">
        <v>1.0000000000000001E-5</v>
      </c>
      <c r="G46" s="2">
        <v>3460000000</v>
      </c>
      <c r="H46" s="116"/>
      <c r="I46" s="114">
        <f t="shared" si="1"/>
        <v>2424.0370355993164</v>
      </c>
      <c r="J46" s="115">
        <f t="shared" si="0"/>
        <v>9659248.1686247047</v>
      </c>
      <c r="K46" s="113">
        <f t="shared" si="2"/>
        <v>1.5905759188234037E+49</v>
      </c>
    </row>
    <row r="47" spans="1:11" x14ac:dyDescent="0.2">
      <c r="A47" s="1">
        <v>43</v>
      </c>
      <c r="B47" s="2">
        <v>1.7400844999999901E+52</v>
      </c>
      <c r="C47" s="1">
        <v>2.1279999999999899</v>
      </c>
      <c r="D47" s="1">
        <v>2040</v>
      </c>
      <c r="E47" s="1">
        <v>3.0869999999992799</v>
      </c>
      <c r="F47" s="1">
        <v>1.0000000000000001E-5</v>
      </c>
      <c r="G47" s="2">
        <v>3480000000</v>
      </c>
      <c r="H47" s="116"/>
      <c r="I47" s="114">
        <f t="shared" si="1"/>
        <v>2434.2790877465341</v>
      </c>
      <c r="J47" s="115">
        <f t="shared" si="0"/>
        <v>9051674.4295912292</v>
      </c>
      <c r="K47" s="113">
        <f t="shared" si="2"/>
        <v>1.5233281186161376E+49</v>
      </c>
    </row>
    <row r="48" spans="1:11" x14ac:dyDescent="0.2">
      <c r="A48" s="1">
        <v>44</v>
      </c>
      <c r="B48" s="2">
        <v>1.75008499999999E+52</v>
      </c>
      <c r="C48" s="1">
        <v>2.1399999999999899</v>
      </c>
      <c r="D48" s="1">
        <v>2050</v>
      </c>
      <c r="E48" s="1">
        <v>3.09809999999927</v>
      </c>
      <c r="F48" s="1">
        <v>1.0000000000000001E-5</v>
      </c>
      <c r="G48" s="2">
        <v>3500000000</v>
      </c>
      <c r="H48" s="116"/>
      <c r="I48" s="114">
        <f t="shared" si="1"/>
        <v>2444.5190716293782</v>
      </c>
      <c r="J48" s="115">
        <f t="shared" si="0"/>
        <v>8486125.432267921</v>
      </c>
      <c r="K48" s="113">
        <f t="shared" si="2"/>
        <v>1.4587593647445696E+49</v>
      </c>
    </row>
    <row r="49" spans="1:11" x14ac:dyDescent="0.2">
      <c r="A49" s="1">
        <v>45</v>
      </c>
      <c r="B49" s="2">
        <v>1.7600854999999901E+52</v>
      </c>
      <c r="C49" s="1">
        <v>2.1519999999999899</v>
      </c>
      <c r="D49" s="1">
        <v>2060</v>
      </c>
      <c r="E49" s="1">
        <v>3.1091999999992601</v>
      </c>
      <c r="F49" s="1">
        <v>1.0000000000000001E-5</v>
      </c>
      <c r="G49" s="2">
        <v>3520000000</v>
      </c>
      <c r="H49" s="116"/>
      <c r="I49" s="114">
        <f t="shared" si="1"/>
        <v>2454.7570136441409</v>
      </c>
      <c r="J49" s="115">
        <f t="shared" si="0"/>
        <v>7959445.95503591</v>
      </c>
      <c r="K49" s="113">
        <f t="shared" si="2"/>
        <v>1.3967712401262206E+49</v>
      </c>
    </row>
    <row r="50" spans="1:11" x14ac:dyDescent="0.2">
      <c r="A50" s="1">
        <v>46</v>
      </c>
      <c r="B50" s="2">
        <v>1.77008599999999E+52</v>
      </c>
      <c r="C50" s="1">
        <v>2.1639999999999899</v>
      </c>
      <c r="D50" s="1">
        <v>2070</v>
      </c>
      <c r="E50" s="1">
        <v>3.1202999999992498</v>
      </c>
      <c r="F50" s="1">
        <v>1.0000000000000001E-5</v>
      </c>
      <c r="G50" s="2">
        <v>3540000000</v>
      </c>
      <c r="H50" s="116"/>
      <c r="I50" s="114">
        <f t="shared" si="1"/>
        <v>2464.9929397398378</v>
      </c>
      <c r="J50" s="115">
        <f t="shared" si="0"/>
        <v>7468735.4493389046</v>
      </c>
      <c r="K50" s="113">
        <f t="shared" si="2"/>
        <v>1.3372685235695225E+49</v>
      </c>
    </row>
    <row r="51" spans="1:11" x14ac:dyDescent="0.2">
      <c r="A51" s="1">
        <v>47</v>
      </c>
      <c r="B51" s="2">
        <v>1.7800864999999901E+52</v>
      </c>
      <c r="C51" s="1">
        <v>2.1759999999999899</v>
      </c>
      <c r="D51" s="1">
        <v>2080</v>
      </c>
      <c r="E51" s="1">
        <v>3.1313999999992399</v>
      </c>
      <c r="F51" s="1">
        <v>1.0000000000000001E-5</v>
      </c>
      <c r="G51" s="2">
        <v>3560000000</v>
      </c>
      <c r="H51" s="116"/>
      <c r="I51" s="114">
        <f t="shared" si="1"/>
        <v>2475.2268754276433</v>
      </c>
      <c r="J51" s="115">
        <f t="shared" si="0"/>
        <v>7011326.1065022619</v>
      </c>
      <c r="K51" s="113">
        <f t="shared" si="2"/>
        <v>1.2801591074500174E+49</v>
      </c>
    </row>
    <row r="52" spans="1:11" x14ac:dyDescent="0.2">
      <c r="A52" s="1">
        <v>48</v>
      </c>
      <c r="B52" s="2">
        <v>1.79008699999999E+52</v>
      </c>
      <c r="C52" s="1">
        <v>2.18799999999999</v>
      </c>
      <c r="D52" s="1">
        <v>2090</v>
      </c>
      <c r="E52" s="1">
        <v>3.1424999999992398</v>
      </c>
      <c r="F52" s="1">
        <v>1.0000000000000001E-5</v>
      </c>
      <c r="G52" s="2">
        <v>3580000000</v>
      </c>
      <c r="H52" s="116"/>
      <c r="I52" s="114">
        <f t="shared" si="1"/>
        <v>2485.4588457900854</v>
      </c>
      <c r="J52" s="115">
        <f t="shared" si="0"/>
        <v>6584762.927922491</v>
      </c>
      <c r="K52" s="113">
        <f t="shared" si="2"/>
        <v>1.2253539163489799E+49</v>
      </c>
    </row>
    <row r="53" spans="1:11" x14ac:dyDescent="0.2">
      <c r="A53" s="1">
        <v>49</v>
      </c>
      <c r="B53" s="2">
        <v>1.8000874999999901E+52</v>
      </c>
      <c r="C53" s="1">
        <v>2.19999999999999</v>
      </c>
      <c r="D53" s="1">
        <v>2100</v>
      </c>
      <c r="E53" s="1">
        <v>3.1535999999992299</v>
      </c>
      <c r="F53" s="1">
        <v>1.0000000000000001E-5</v>
      </c>
      <c r="G53" s="2">
        <v>3600000000</v>
      </c>
      <c r="H53" s="116"/>
      <c r="I53" s="114">
        <f t="shared" si="1"/>
        <v>2495.6888754900151</v>
      </c>
      <c r="J53" s="115">
        <f t="shared" si="0"/>
        <v>6186785.6055223811</v>
      </c>
      <c r="K53" s="113">
        <f t="shared" si="2"/>
        <v>1.1727668267176252E+49</v>
      </c>
    </row>
    <row r="54" spans="1:11" x14ac:dyDescent="0.2">
      <c r="A54" s="1">
        <v>50</v>
      </c>
      <c r="B54" s="2">
        <v>1.81008799999999E+52</v>
      </c>
      <c r="C54" s="1">
        <v>2.21199999999999</v>
      </c>
      <c r="D54" s="1">
        <v>2110</v>
      </c>
      <c r="E54" s="1">
        <v>3.16469999999922</v>
      </c>
      <c r="F54" s="1">
        <v>1.0000000000000001E-5</v>
      </c>
      <c r="G54" s="2">
        <v>3620000000</v>
      </c>
      <c r="H54" s="116" t="s">
        <v>112</v>
      </c>
      <c r="I54" s="114">
        <f t="shared" si="1"/>
        <v>2505.9169887793405</v>
      </c>
      <c r="J54" s="115">
        <f t="shared" si="0"/>
        <v>5815312.0389199639</v>
      </c>
      <c r="K54" s="113">
        <f t="shared" si="2"/>
        <v>1.12231458762336E+49</v>
      </c>
    </row>
    <row r="55" spans="1:11" x14ac:dyDescent="0.2">
      <c r="A55" s="1">
        <v>51</v>
      </c>
      <c r="B55" s="2">
        <v>1.8200884999999901E+52</v>
      </c>
      <c r="C55" s="1">
        <v>2.22399999999999</v>
      </c>
      <c r="D55" s="1">
        <v>2120</v>
      </c>
      <c r="E55" s="1">
        <v>3.1757999999992101</v>
      </c>
      <c r="F55" s="1">
        <v>1.0000000000000001E-5</v>
      </c>
      <c r="G55" s="2">
        <v>3640000000</v>
      </c>
      <c r="H55" s="116"/>
      <c r="I55" s="114">
        <f t="shared" si="1"/>
        <v>2516.1432095075538</v>
      </c>
      <c r="J55" s="115">
        <f t="shared" si="0"/>
        <v>5468423.3332582563</v>
      </c>
      <c r="K55" s="113">
        <f t="shared" si="2"/>
        <v>1.0739167426297323E+49</v>
      </c>
    </row>
    <row r="56" spans="1:11" x14ac:dyDescent="0.2">
      <c r="A56" s="1">
        <v>52</v>
      </c>
      <c r="B56" s="2">
        <v>1.8300889999999899E+52</v>
      </c>
      <c r="C56" s="1">
        <v>2.23599999999999</v>
      </c>
      <c r="D56" s="1">
        <v>2130</v>
      </c>
      <c r="E56" s="1">
        <v>3.1868999999991998</v>
      </c>
      <c r="F56" s="1">
        <v>1.0000000000000001E-5</v>
      </c>
      <c r="G56" s="2">
        <v>3660000000</v>
      </c>
      <c r="H56" s="116"/>
      <c r="I56" s="114">
        <f t="shared" si="1"/>
        <v>2526.3675611300446</v>
      </c>
      <c r="J56" s="115">
        <f t="shared" si="0"/>
        <v>5144350.1372721167</v>
      </c>
      <c r="K56" s="113">
        <f t="shared" si="2"/>
        <v>1.0274955528553009E+49</v>
      </c>
    </row>
    <row r="57" spans="1:11" x14ac:dyDescent="0.2">
      <c r="A57" s="1">
        <v>53</v>
      </c>
      <c r="B57" s="2">
        <v>1.8400894999999901E+52</v>
      </c>
      <c r="C57" s="1">
        <v>2.24799999999999</v>
      </c>
      <c r="D57" s="1">
        <v>2140</v>
      </c>
      <c r="E57" s="1">
        <v>3.1979999999991899</v>
      </c>
      <c r="F57" s="1">
        <v>1.0000000000000001E-5</v>
      </c>
      <c r="G57" s="2">
        <v>3680000000</v>
      </c>
      <c r="H57" s="116"/>
      <c r="I57" s="114">
        <f t="shared" si="1"/>
        <v>2536.590066716205</v>
      </c>
      <c r="J57" s="115">
        <f t="shared" si="0"/>
        <v>4841460.1951743923</v>
      </c>
      <c r="K57" s="113">
        <f t="shared" si="2"/>
        <v>9.8297592125198934E+48</v>
      </c>
    </row>
    <row r="58" spans="1:11" x14ac:dyDescent="0.2">
      <c r="A58" s="1">
        <v>54</v>
      </c>
      <c r="B58" s="2">
        <v>1.8500899999999899E+52</v>
      </c>
      <c r="C58" s="1">
        <v>2.25999999999999</v>
      </c>
      <c r="D58" s="1">
        <v>2150</v>
      </c>
      <c r="E58" s="1">
        <v>3.2090999999991801</v>
      </c>
      <c r="F58" s="1">
        <v>1.0000000000000001E-5</v>
      </c>
      <c r="G58" s="2">
        <v>3700000000</v>
      </c>
      <c r="H58" s="116"/>
      <c r="I58" s="114">
        <f t="shared" si="1"/>
        <v>2546.8107489573385</v>
      </c>
      <c r="J58" s="115">
        <f t="shared" si="0"/>
        <v>4558246.998479398</v>
      </c>
      <c r="K58" s="113">
        <f t="shared" si="2"/>
        <v>9.4028531813853093E+48</v>
      </c>
    </row>
    <row r="59" spans="1:11" x14ac:dyDescent="0.2">
      <c r="A59" s="1">
        <v>55</v>
      </c>
      <c r="B59" s="2">
        <v>1.8600904999999901E+52</v>
      </c>
      <c r="C59" s="1">
        <v>2.27199999999999</v>
      </c>
      <c r="D59" s="1">
        <v>2160</v>
      </c>
      <c r="E59" s="1">
        <v>3.2201999999991702</v>
      </c>
      <c r="F59" s="1">
        <v>1.0000000000000001E-5</v>
      </c>
      <c r="G59" s="2">
        <v>3720000000</v>
      </c>
      <c r="H59" s="116"/>
      <c r="I59" s="114">
        <f t="shared" si="1"/>
        <v>2557.0296301743733</v>
      </c>
      <c r="J59" s="115">
        <f t="shared" si="0"/>
        <v>4293319.4351160731</v>
      </c>
      <c r="K59" s="113">
        <f t="shared" si="2"/>
        <v>8.9935370801994525E+48</v>
      </c>
    </row>
    <row r="60" spans="1:11" x14ac:dyDescent="0.2">
      <c r="A60" s="1">
        <v>56</v>
      </c>
      <c r="B60" s="2">
        <v>1.8700909999999899E+52</v>
      </c>
      <c r="C60" s="1">
        <v>2.28399999999999</v>
      </c>
      <c r="D60" s="1">
        <v>2170</v>
      </c>
      <c r="E60" s="1">
        <v>3.2312999999991598</v>
      </c>
      <c r="F60" s="1">
        <v>1.0000000000000001E-5</v>
      </c>
      <c r="G60" s="2">
        <v>3740000000</v>
      </c>
      <c r="H60" s="116"/>
      <c r="I60" s="114">
        <f t="shared" si="1"/>
        <v>2567.2467323253886</v>
      </c>
      <c r="J60" s="115">
        <f t="shared" si="0"/>
        <v>4045392.3432572749</v>
      </c>
      <c r="K60" s="113">
        <f t="shared" si="2"/>
        <v>8.601134777196993E+48</v>
      </c>
    </row>
    <row r="61" spans="1:11" x14ac:dyDescent="0.2">
      <c r="A61" s="1">
        <v>57</v>
      </c>
      <c r="B61" s="2">
        <v>1.8800914999999901E+52</v>
      </c>
      <c r="C61" s="1">
        <v>2.29599999999999</v>
      </c>
      <c r="D61" s="1">
        <v>2180</v>
      </c>
      <c r="E61" s="1">
        <v>3.24239999999915</v>
      </c>
      <c r="F61" s="1">
        <v>1.0000000000000001E-5</v>
      </c>
      <c r="G61" s="2">
        <v>3760000000</v>
      </c>
      <c r="H61" s="116"/>
      <c r="I61" s="114">
        <f t="shared" si="1"/>
        <v>2577.4620770129586</v>
      </c>
      <c r="J61" s="115">
        <f t="shared" si="0"/>
        <v>3813277.8863293971</v>
      </c>
      <c r="K61" s="113">
        <f t="shared" si="2"/>
        <v>8.224993658471602E+48</v>
      </c>
    </row>
    <row r="62" spans="1:11" x14ac:dyDescent="0.2">
      <c r="A62" s="1">
        <v>58</v>
      </c>
      <c r="B62" s="2">
        <v>1.8900919999999899E+52</v>
      </c>
      <c r="C62" s="1">
        <v>2.3079999999999901</v>
      </c>
      <c r="D62" s="1">
        <v>2190</v>
      </c>
      <c r="E62" s="1">
        <v>3.2534999999991401</v>
      </c>
      <c r="F62" s="1">
        <v>1.0000000000000001E-5</v>
      </c>
      <c r="G62" s="2">
        <v>3780000000</v>
      </c>
      <c r="H62" s="116"/>
      <c r="I62" s="114">
        <f t="shared" si="1"/>
        <v>2587.6756854913169</v>
      </c>
      <c r="J62" s="115">
        <f t="shared" si="0"/>
        <v>3595877.6737794653</v>
      </c>
      <c r="K62" s="113">
        <f t="shared" si="2"/>
        <v>7.8644839361908417E+48</v>
      </c>
    </row>
    <row r="63" spans="1:11" x14ac:dyDescent="0.2">
      <c r="A63" s="1">
        <v>59</v>
      </c>
      <c r="B63" s="2">
        <v>1.90009249999999E+52</v>
      </c>
      <c r="C63" s="1">
        <v>2.3199999999999901</v>
      </c>
      <c r="D63" s="1">
        <v>2200</v>
      </c>
      <c r="E63" s="1">
        <v>3.2645999999991302</v>
      </c>
      <c r="F63" s="1">
        <v>1.0000000000000001E-5</v>
      </c>
      <c r="G63" s="2">
        <v>3800000000</v>
      </c>
      <c r="H63" s="116"/>
      <c r="I63" s="114">
        <f t="shared" si="1"/>
        <v>2597.8875786733511</v>
      </c>
      <c r="J63" s="115">
        <f t="shared" si="0"/>
        <v>3392175.5594644416</v>
      </c>
      <c r="K63" s="113">
        <f t="shared" si="2"/>
        <v>7.5189979705032819E+48</v>
      </c>
    </row>
    <row r="64" spans="1:11" x14ac:dyDescent="0.2">
      <c r="A64" s="1">
        <v>60</v>
      </c>
      <c r="B64" s="2">
        <v>1.9100929999999899E+52</v>
      </c>
      <c r="C64" s="1">
        <v>2.3319999999999901</v>
      </c>
      <c r="D64" s="1">
        <v>2210</v>
      </c>
      <c r="E64" s="1">
        <v>3.2756999999991199</v>
      </c>
      <c r="F64" s="1">
        <v>1.0000000000000001E-5</v>
      </c>
      <c r="G64" s="2">
        <v>3820000000</v>
      </c>
      <c r="H64" s="116"/>
      <c r="I64" s="114">
        <f t="shared" si="1"/>
        <v>2608.0977771374251</v>
      </c>
      <c r="J64" s="115">
        <f t="shared" si="0"/>
        <v>3201231.0560765942</v>
      </c>
      <c r="K64" s="113">
        <f t="shared" si="2"/>
        <v>7.1879496052561028E+48</v>
      </c>
    </row>
    <row r="65" spans="1:11" x14ac:dyDescent="0.2">
      <c r="A65" s="1">
        <v>61</v>
      </c>
      <c r="B65" s="2">
        <v>1.92009349999999E+52</v>
      </c>
      <c r="C65" s="1">
        <v>2.3439999999999901</v>
      </c>
      <c r="D65" s="1">
        <v>2220</v>
      </c>
      <c r="E65" s="1">
        <v>3.28679999999911</v>
      </c>
      <c r="F65" s="1">
        <v>1.0000000000000001E-5</v>
      </c>
      <c r="G65" s="2">
        <v>3840000000</v>
      </c>
      <c r="H65" s="116"/>
      <c r="I65" s="114">
        <f t="shared" si="1"/>
        <v>2618.3063011340441</v>
      </c>
      <c r="J65" s="115">
        <f t="shared" si="0"/>
        <v>3022173.3099087169</v>
      </c>
      <c r="K65" s="113">
        <f t="shared" si="2"/>
        <v>6.870773517610083E+48</v>
      </c>
    </row>
    <row r="66" spans="1:11" x14ac:dyDescent="0.2">
      <c r="A66" s="1">
        <v>62</v>
      </c>
      <c r="B66" s="2">
        <v>1.9300939999999899E+52</v>
      </c>
      <c r="C66" s="1">
        <v>2.3559999999999901</v>
      </c>
      <c r="D66" s="1">
        <v>2230</v>
      </c>
      <c r="E66" s="1">
        <v>3.2978999999991001</v>
      </c>
      <c r="F66" s="1">
        <v>1.0000000000000001E-5</v>
      </c>
      <c r="G66" s="2">
        <v>3860000000</v>
      </c>
      <c r="H66" s="116"/>
      <c r="I66" s="114">
        <f t="shared" si="1"/>
        <v>2628.5131705923582</v>
      </c>
      <c r="J66" s="115">
        <f t="shared" si="0"/>
        <v>2854195.5855615102</v>
      </c>
      <c r="K66" s="113">
        <f t="shared" si="2"/>
        <v>6.5669245816094097E+48</v>
      </c>
    </row>
    <row r="67" spans="1:11" x14ac:dyDescent="0.2">
      <c r="A67" s="1">
        <v>63</v>
      </c>
      <c r="B67" s="2">
        <v>1.94009449999999E+52</v>
      </c>
      <c r="C67" s="1">
        <v>2.3679999999999901</v>
      </c>
      <c r="D67" s="1">
        <v>2240</v>
      </c>
      <c r="E67" s="1">
        <v>3.3089999999990898</v>
      </c>
      <c r="F67" s="1">
        <v>1.0000000000000001E-5</v>
      </c>
      <c r="G67" s="2">
        <v>3880000000</v>
      </c>
      <c r="H67" s="116"/>
      <c r="I67" s="114">
        <f t="shared" si="1"/>
        <v>2638.7184051265085</v>
      </c>
      <c r="J67" s="115">
        <f t="shared" si="0"/>
        <v>2696550.214966367</v>
      </c>
      <c r="K67" s="113">
        <f t="shared" si="2"/>
        <v>6.2758772457366693E+48</v>
      </c>
    </row>
  </sheetData>
  <phoneticPr fontId="2" type="noConversion"/>
  <conditionalFormatting sqref="H2">
    <cfRule type="expression" dxfId="8" priority="1">
      <formula>$H$2="OK! It's a valid task!!!"</formula>
    </cfRule>
    <cfRule type="expression" dxfId="7" priority="2">
      <formula>$H$2="Invalid task is given!!!"</formula>
    </cfRule>
  </conditionalFormatting>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S205"/>
  <sheetViews>
    <sheetView workbookViewId="0">
      <selection activeCell="F7" sqref="F7"/>
    </sheetView>
  </sheetViews>
  <sheetFormatPr defaultRowHeight="12.75" x14ac:dyDescent="0.2"/>
  <cols>
    <col min="1" max="1" width="4.7109375" customWidth="1"/>
    <col min="2" max="2" width="9.85546875" customWidth="1"/>
    <col min="4" max="4" width="12.28515625" customWidth="1"/>
    <col min="6" max="6" width="11.42578125" bestFit="1" customWidth="1"/>
    <col min="7" max="7" width="8" customWidth="1"/>
    <col min="8" max="8" width="11.42578125" customWidth="1"/>
    <col min="9" max="9" width="4.85546875" customWidth="1"/>
    <col min="10" max="10" width="11.5703125" customWidth="1"/>
    <col min="14" max="14" width="12.42578125" bestFit="1" customWidth="1"/>
    <col min="15" max="15" width="12.42578125" customWidth="1"/>
    <col min="17" max="17" width="4.5703125" bestFit="1" customWidth="1"/>
    <col min="18" max="18" width="2" bestFit="1" customWidth="1"/>
    <col min="19" max="19" width="4" bestFit="1" customWidth="1"/>
  </cols>
  <sheetData>
    <row r="1" spans="1:19" x14ac:dyDescent="0.2">
      <c r="A1" s="72" t="s">
        <v>73</v>
      </c>
    </row>
    <row r="2" spans="1:19" x14ac:dyDescent="0.2">
      <c r="A2" s="72" t="s">
        <v>54</v>
      </c>
    </row>
    <row r="3" spans="1:19" ht="13.5" thickBot="1" x14ac:dyDescent="0.25">
      <c r="A3" s="100" t="s">
        <v>66</v>
      </c>
      <c r="I3" s="100" t="s">
        <v>67</v>
      </c>
      <c r="J3" s="95"/>
    </row>
    <row r="4" spans="1:19" ht="15" thickBot="1" x14ac:dyDescent="0.25">
      <c r="A4" s="80" t="s">
        <v>53</v>
      </c>
      <c r="B4" s="81" t="s">
        <v>60</v>
      </c>
      <c r="C4" s="81" t="s">
        <v>61</v>
      </c>
      <c r="D4" s="81" t="s">
        <v>74</v>
      </c>
      <c r="E4" s="81" t="s">
        <v>63</v>
      </c>
      <c r="F4" s="82" t="s">
        <v>15</v>
      </c>
      <c r="G4" s="83" t="s">
        <v>55</v>
      </c>
      <c r="I4" s="96" t="s">
        <v>53</v>
      </c>
      <c r="J4" s="97" t="s">
        <v>75</v>
      </c>
      <c r="K4" s="97" t="s">
        <v>71</v>
      </c>
      <c r="L4" s="97" t="s">
        <v>72</v>
      </c>
      <c r="M4" s="98" t="s">
        <v>15</v>
      </c>
      <c r="N4" s="98" t="s">
        <v>56</v>
      </c>
      <c r="O4" s="98" t="s">
        <v>64</v>
      </c>
      <c r="P4" s="98" t="s">
        <v>57</v>
      </c>
      <c r="Q4" s="98" t="s">
        <v>58</v>
      </c>
      <c r="R4" s="98" t="s">
        <v>59</v>
      </c>
      <c r="S4" s="99" t="s">
        <v>1</v>
      </c>
    </row>
    <row r="5" spans="1:19" ht="13.5" thickBot="1" x14ac:dyDescent="0.25">
      <c r="A5" s="1">
        <v>0</v>
      </c>
      <c r="B5" s="101">
        <f>Q5</f>
        <v>-1.5</v>
      </c>
      <c r="C5" s="1">
        <f>(EXP(B5)-2-B5)^2</f>
        <v>7.6656908219434078E-2</v>
      </c>
      <c r="D5" s="85">
        <f>C5-$P$5</f>
        <v>-0.92334309178056573</v>
      </c>
      <c r="E5" s="1">
        <f>B6-B5</f>
        <v>1.2499999999999956E-2</v>
      </c>
      <c r="F5" s="102">
        <f>M5</f>
        <v>1.2500000000000001E-2</v>
      </c>
      <c r="G5" s="103">
        <f>F5</f>
        <v>1.2500000000000001E-2</v>
      </c>
      <c r="I5" s="1">
        <v>0</v>
      </c>
      <c r="J5" s="1">
        <f>L5-$P$5</f>
        <v>-0.92334309178056573</v>
      </c>
      <c r="K5" s="84">
        <f>Q5</f>
        <v>-1.5</v>
      </c>
      <c r="L5" s="1">
        <f>(EXP(K5)-2-K5)^2</f>
        <v>7.6656908219434078E-2</v>
      </c>
      <c r="M5" s="88">
        <f>($R$5-$Q$5)/$S$5</f>
        <v>1.2500000000000001E-2</v>
      </c>
      <c r="N5" s="89">
        <f>MIN(L5:L205)</f>
        <v>7.6656908219434078E-2</v>
      </c>
      <c r="O5" s="89"/>
      <c r="P5" s="90">
        <f>MAX(L5:L205)</f>
        <v>0.99999999999999978</v>
      </c>
      <c r="Q5" s="91">
        <v>-1.5</v>
      </c>
      <c r="R5" s="91">
        <v>1</v>
      </c>
      <c r="S5" s="92">
        <v>200</v>
      </c>
    </row>
    <row r="6" spans="1:19" x14ac:dyDescent="0.2">
      <c r="A6" s="1">
        <v>1</v>
      </c>
      <c r="B6" s="101">
        <f>B5+$G$5</f>
        <v>-1.4875</v>
      </c>
      <c r="C6" s="1">
        <f t="shared" ref="C6:C69" si="0">(EXP(B6)-2-B6)^2</f>
        <v>8.2118472147665808E-2</v>
      </c>
      <c r="D6" s="85">
        <f t="shared" ref="D6:D69" si="1">C6-$P$5</f>
        <v>-0.91788152785233401</v>
      </c>
      <c r="E6" s="1">
        <f>B6-B5</f>
        <v>1.2499999999999956E-2</v>
      </c>
      <c r="F6" s="104" t="s">
        <v>7</v>
      </c>
      <c r="I6" s="1">
        <v>1</v>
      </c>
      <c r="J6" s="1">
        <f t="shared" ref="J6:J69" si="2">L6-$P$5</f>
        <v>-0.91788152785233401</v>
      </c>
      <c r="K6" s="84">
        <f>K5+$M$5</f>
        <v>-1.4875</v>
      </c>
      <c r="L6" s="1">
        <f t="shared" ref="L6:L69" si="3">(EXP(K6)-2-K6)^2</f>
        <v>8.2118472147665808E-2</v>
      </c>
    </row>
    <row r="7" spans="1:19" ht="13.5" thickBot="1" x14ac:dyDescent="0.25">
      <c r="A7" s="1">
        <v>2</v>
      </c>
      <c r="B7" s="84">
        <f>IF(C6&lt;=C5,B6,$G$5+B6)</f>
        <v>-1.4750000000000001</v>
      </c>
      <c r="C7" s="1">
        <f t="shared" si="0"/>
        <v>8.7747042550948798E-2</v>
      </c>
      <c r="D7" s="85">
        <f t="shared" si="1"/>
        <v>-0.91225295744905099</v>
      </c>
      <c r="E7" s="1">
        <f t="shared" ref="E7:E70" si="4">B7-B6</f>
        <v>1.2499999999999956E-2</v>
      </c>
      <c r="F7" s="105">
        <f>VLOOKUP(143,I5:L205,3)</f>
        <v>0.28749999999999687</v>
      </c>
      <c r="I7" s="1">
        <v>2</v>
      </c>
      <c r="J7" s="1">
        <f t="shared" si="2"/>
        <v>-0.91225295744905099</v>
      </c>
      <c r="K7" s="84">
        <f t="shared" ref="K7:K70" si="5">K6+$M$5</f>
        <v>-1.4750000000000001</v>
      </c>
      <c r="L7" s="1">
        <f t="shared" si="3"/>
        <v>8.7747042550948798E-2</v>
      </c>
    </row>
    <row r="8" spans="1:19" x14ac:dyDescent="0.2">
      <c r="A8" s="1">
        <v>3</v>
      </c>
      <c r="B8" s="84">
        <f t="shared" ref="B8:B71" si="6">IF(C7&lt;=C6,B7,$G$5+B7)</f>
        <v>-1.4625000000000001</v>
      </c>
      <c r="C8" s="1">
        <f t="shared" si="0"/>
        <v>9.3540302047574658E-2</v>
      </c>
      <c r="D8" s="85">
        <f t="shared" si="1"/>
        <v>-0.90645969795242509</v>
      </c>
      <c r="E8" s="1">
        <f t="shared" si="4"/>
        <v>1.2499999999999956E-2</v>
      </c>
      <c r="I8" s="1">
        <v>3</v>
      </c>
      <c r="J8" s="1">
        <f t="shared" si="2"/>
        <v>-0.90645969795242509</v>
      </c>
      <c r="K8" s="84">
        <f t="shared" si="5"/>
        <v>-1.4625000000000001</v>
      </c>
      <c r="L8" s="1">
        <f t="shared" si="3"/>
        <v>9.3540302047574658E-2</v>
      </c>
    </row>
    <row r="9" spans="1:19" x14ac:dyDescent="0.2">
      <c r="A9" s="1">
        <v>4</v>
      </c>
      <c r="B9" s="84">
        <f t="shared" si="6"/>
        <v>-1.4500000000000002</v>
      </c>
      <c r="C9" s="1">
        <f t="shared" si="0"/>
        <v>9.9495903153229703E-2</v>
      </c>
      <c r="D9" s="85">
        <f t="shared" si="1"/>
        <v>-0.90050409684677013</v>
      </c>
      <c r="E9" s="1">
        <f t="shared" si="4"/>
        <v>1.2499999999999956E-2</v>
      </c>
      <c r="I9" s="1">
        <v>4</v>
      </c>
      <c r="J9" s="1">
        <f t="shared" si="2"/>
        <v>-0.90050409684677013</v>
      </c>
      <c r="K9" s="84">
        <f t="shared" si="5"/>
        <v>-1.4500000000000002</v>
      </c>
      <c r="L9" s="1">
        <f t="shared" si="3"/>
        <v>9.9495903153229703E-2</v>
      </c>
    </row>
    <row r="10" spans="1:19" x14ac:dyDescent="0.2">
      <c r="A10" s="1">
        <v>5</v>
      </c>
      <c r="B10" s="84">
        <f t="shared" si="6"/>
        <v>-1.4375000000000002</v>
      </c>
      <c r="C10" s="1">
        <f t="shared" si="0"/>
        <v>0.10561146802138684</v>
      </c>
      <c r="D10" s="85">
        <f t="shared" si="1"/>
        <v>-0.8943885319786129</v>
      </c>
      <c r="E10" s="1">
        <f t="shared" si="4"/>
        <v>1.2499999999999956E-2</v>
      </c>
      <c r="I10" s="1">
        <v>5</v>
      </c>
      <c r="J10" s="1">
        <f t="shared" si="2"/>
        <v>-0.8943885319786129</v>
      </c>
      <c r="K10" s="84">
        <f t="shared" si="5"/>
        <v>-1.4375000000000002</v>
      </c>
      <c r="L10" s="1">
        <f t="shared" si="3"/>
        <v>0.10561146802138684</v>
      </c>
    </row>
    <row r="11" spans="1:19" x14ac:dyDescent="0.2">
      <c r="A11" s="1">
        <v>6</v>
      </c>
      <c r="B11" s="84">
        <f t="shared" si="6"/>
        <v>-1.4250000000000003</v>
      </c>
      <c r="C11" s="1">
        <f t="shared" si="0"/>
        <v>0.11188458818524487</v>
      </c>
      <c r="D11" s="85">
        <f t="shared" si="1"/>
        <v>-0.88811541181475495</v>
      </c>
      <c r="E11" s="1">
        <f t="shared" si="4"/>
        <v>1.2499999999999956E-2</v>
      </c>
      <c r="I11" s="1">
        <v>6</v>
      </c>
      <c r="J11" s="1">
        <f t="shared" si="2"/>
        <v>-0.88811541181475495</v>
      </c>
      <c r="K11" s="84">
        <f t="shared" si="5"/>
        <v>-1.4250000000000003</v>
      </c>
      <c r="L11" s="1">
        <f t="shared" si="3"/>
        <v>0.11188458818524487</v>
      </c>
    </row>
    <row r="12" spans="1:19" x14ac:dyDescent="0.2">
      <c r="A12" s="1">
        <v>7</v>
      </c>
      <c r="B12" s="84">
        <f t="shared" si="6"/>
        <v>-1.4125000000000003</v>
      </c>
      <c r="C12" s="1">
        <f t="shared" si="0"/>
        <v>0.11831282430138178</v>
      </c>
      <c r="D12" s="85">
        <f t="shared" si="1"/>
        <v>-0.88168717569861799</v>
      </c>
      <c r="E12" s="1">
        <f t="shared" si="4"/>
        <v>1.2499999999999956E-2</v>
      </c>
      <c r="I12" s="1">
        <v>7</v>
      </c>
      <c r="J12" s="1">
        <f t="shared" si="2"/>
        <v>-0.88168717569861799</v>
      </c>
      <c r="K12" s="84">
        <f t="shared" si="5"/>
        <v>-1.4125000000000003</v>
      </c>
      <c r="L12" s="1">
        <f t="shared" si="3"/>
        <v>0.11831282430138178</v>
      </c>
    </row>
    <row r="13" spans="1:19" x14ac:dyDescent="0.2">
      <c r="A13" s="1">
        <v>8</v>
      </c>
      <c r="B13" s="84">
        <f t="shared" si="6"/>
        <v>-1.4000000000000004</v>
      </c>
      <c r="C13" s="1">
        <f t="shared" si="0"/>
        <v>0.12489370589529003</v>
      </c>
      <c r="D13" s="85">
        <f t="shared" si="1"/>
        <v>-0.87510629410470975</v>
      </c>
      <c r="E13" s="1">
        <f t="shared" si="4"/>
        <v>1.2499999999999956E-2</v>
      </c>
      <c r="I13" s="1">
        <v>8</v>
      </c>
      <c r="J13" s="1">
        <f t="shared" si="2"/>
        <v>-0.87510629410470975</v>
      </c>
      <c r="K13" s="84">
        <f t="shared" si="5"/>
        <v>-1.4000000000000004</v>
      </c>
      <c r="L13" s="1">
        <f t="shared" si="3"/>
        <v>0.12489370589529003</v>
      </c>
    </row>
    <row r="14" spans="1:19" x14ac:dyDescent="0.2">
      <c r="A14" s="1">
        <v>9</v>
      </c>
      <c r="B14" s="84">
        <f t="shared" si="6"/>
        <v>-1.3875000000000004</v>
      </c>
      <c r="C14" s="1">
        <f t="shared" si="0"/>
        <v>0.13162473110897169</v>
      </c>
      <c r="D14" s="85">
        <f t="shared" si="1"/>
        <v>-0.86837526889102812</v>
      </c>
      <c r="E14" s="1">
        <f t="shared" si="4"/>
        <v>1.2499999999999956E-2</v>
      </c>
      <c r="I14" s="1">
        <v>9</v>
      </c>
      <c r="J14" s="1">
        <f t="shared" si="2"/>
        <v>-0.86837526889102812</v>
      </c>
      <c r="K14" s="84">
        <f t="shared" si="5"/>
        <v>-1.3875000000000004</v>
      </c>
      <c r="L14" s="1">
        <f t="shared" si="3"/>
        <v>0.13162473110897169</v>
      </c>
    </row>
    <row r="15" spans="1:19" x14ac:dyDescent="0.2">
      <c r="A15" s="1">
        <v>10</v>
      </c>
      <c r="B15" s="84">
        <f t="shared" si="6"/>
        <v>-1.3750000000000004</v>
      </c>
      <c r="C15" s="1">
        <f t="shared" si="0"/>
        <v>0.13850336645077432</v>
      </c>
      <c r="D15" s="85">
        <f t="shared" si="1"/>
        <v>-0.86149663354922545</v>
      </c>
      <c r="E15" s="1">
        <f t="shared" si="4"/>
        <v>1.2499999999999956E-2</v>
      </c>
      <c r="I15" s="1">
        <v>10</v>
      </c>
      <c r="J15" s="1">
        <f t="shared" si="2"/>
        <v>-0.86149663354922545</v>
      </c>
      <c r="K15" s="84">
        <f t="shared" si="5"/>
        <v>-1.3750000000000004</v>
      </c>
      <c r="L15" s="1">
        <f t="shared" si="3"/>
        <v>0.13850336645077432</v>
      </c>
    </row>
    <row r="16" spans="1:19" x14ac:dyDescent="0.2">
      <c r="A16" s="1">
        <v>11</v>
      </c>
      <c r="B16" s="84">
        <f t="shared" si="6"/>
        <v>-1.3625000000000005</v>
      </c>
      <c r="C16" s="1">
        <f t="shared" si="0"/>
        <v>0.14552704654765819</v>
      </c>
      <c r="D16" s="85">
        <f t="shared" si="1"/>
        <v>-0.85447295345234164</v>
      </c>
      <c r="E16" s="1">
        <f t="shared" si="4"/>
        <v>1.2499999999999956E-2</v>
      </c>
      <c r="I16" s="1">
        <v>11</v>
      </c>
      <c r="J16" s="1">
        <f t="shared" si="2"/>
        <v>-0.85447295345234164</v>
      </c>
      <c r="K16" s="84">
        <f t="shared" si="5"/>
        <v>-1.3625000000000005</v>
      </c>
      <c r="L16" s="1">
        <f t="shared" si="3"/>
        <v>0.14552704654765819</v>
      </c>
    </row>
    <row r="17" spans="1:12" x14ac:dyDescent="0.2">
      <c r="A17" s="1">
        <v>12</v>
      </c>
      <c r="B17" s="84">
        <f t="shared" si="6"/>
        <v>-1.3500000000000005</v>
      </c>
      <c r="C17" s="1">
        <f t="shared" si="0"/>
        <v>0.15269317390009043</v>
      </c>
      <c r="D17" s="85">
        <f t="shared" si="1"/>
        <v>-0.84730682609990937</v>
      </c>
      <c r="E17" s="1">
        <f t="shared" si="4"/>
        <v>1.2499999999999956E-2</v>
      </c>
      <c r="I17" s="1">
        <v>12</v>
      </c>
      <c r="J17" s="1">
        <f t="shared" si="2"/>
        <v>-0.84730682609990937</v>
      </c>
      <c r="K17" s="84">
        <f t="shared" si="5"/>
        <v>-1.3500000000000005</v>
      </c>
      <c r="L17" s="1">
        <f t="shared" si="3"/>
        <v>0.15269317390009043</v>
      </c>
    </row>
    <row r="18" spans="1:12" x14ac:dyDescent="0.2">
      <c r="A18" s="1">
        <v>13</v>
      </c>
      <c r="B18" s="84">
        <f t="shared" si="6"/>
        <v>-1.3375000000000006</v>
      </c>
      <c r="C18" s="1">
        <f t="shared" si="0"/>
        <v>0.15999911863976762</v>
      </c>
      <c r="D18" s="85">
        <f t="shared" si="1"/>
        <v>-0.84000088136023221</v>
      </c>
      <c r="E18" s="1">
        <f t="shared" si="4"/>
        <v>1.2499999999999956E-2</v>
      </c>
      <c r="I18" s="1">
        <v>13</v>
      </c>
      <c r="J18" s="1">
        <f t="shared" si="2"/>
        <v>-0.84000088136023221</v>
      </c>
      <c r="K18" s="84">
        <f t="shared" si="5"/>
        <v>-1.3375000000000006</v>
      </c>
      <c r="L18" s="1">
        <f t="shared" si="3"/>
        <v>0.15999911863976762</v>
      </c>
    </row>
    <row r="19" spans="1:12" x14ac:dyDescent="0.2">
      <c r="A19" s="1">
        <v>14</v>
      </c>
      <c r="B19" s="84">
        <f t="shared" si="6"/>
        <v>-1.3250000000000006</v>
      </c>
      <c r="C19" s="1">
        <f t="shared" si="0"/>
        <v>0.16744221829037836</v>
      </c>
      <c r="D19" s="85">
        <f t="shared" si="1"/>
        <v>-0.83255778170962147</v>
      </c>
      <c r="E19" s="1">
        <f t="shared" si="4"/>
        <v>1.2499999999999956E-2</v>
      </c>
      <c r="I19" s="1">
        <v>14</v>
      </c>
      <c r="J19" s="1">
        <f t="shared" si="2"/>
        <v>-0.83255778170962147</v>
      </c>
      <c r="K19" s="84">
        <f t="shared" si="5"/>
        <v>-1.3250000000000006</v>
      </c>
      <c r="L19" s="1">
        <f t="shared" si="3"/>
        <v>0.16744221829037836</v>
      </c>
    </row>
    <row r="20" spans="1:12" x14ac:dyDescent="0.2">
      <c r="A20" s="1">
        <v>15</v>
      </c>
      <c r="B20" s="84">
        <f t="shared" si="6"/>
        <v>-1.3125000000000007</v>
      </c>
      <c r="C20" s="1">
        <f t="shared" si="0"/>
        <v>0.17501977753162326</v>
      </c>
      <c r="D20" s="85">
        <f t="shared" si="1"/>
        <v>-0.82498022246837655</v>
      </c>
      <c r="E20" s="1">
        <f t="shared" si="4"/>
        <v>1.2499999999999956E-2</v>
      </c>
      <c r="I20" s="1">
        <v>15</v>
      </c>
      <c r="J20" s="1">
        <f t="shared" si="2"/>
        <v>-0.82498022246837655</v>
      </c>
      <c r="K20" s="84">
        <f t="shared" si="5"/>
        <v>-1.3125000000000007</v>
      </c>
      <c r="L20" s="1">
        <f t="shared" si="3"/>
        <v>0.17501977753162326</v>
      </c>
    </row>
    <row r="21" spans="1:12" x14ac:dyDescent="0.2">
      <c r="A21" s="1">
        <v>16</v>
      </c>
      <c r="B21" s="84">
        <f t="shared" si="6"/>
        <v>-1.3000000000000007</v>
      </c>
      <c r="C21" s="1">
        <f t="shared" si="0"/>
        <v>0.18272906796671567</v>
      </c>
      <c r="D21" s="85">
        <f t="shared" si="1"/>
        <v>-0.81727093203328405</v>
      </c>
      <c r="E21" s="1">
        <f t="shared" si="4"/>
        <v>1.2499999999999956E-2</v>
      </c>
      <c r="I21" s="1">
        <v>16</v>
      </c>
      <c r="J21" s="1">
        <f t="shared" si="2"/>
        <v>-0.81727093203328405</v>
      </c>
      <c r="K21" s="84">
        <f t="shared" si="5"/>
        <v>-1.3000000000000007</v>
      </c>
      <c r="L21" s="1">
        <f t="shared" si="3"/>
        <v>0.18272906796671567</v>
      </c>
    </row>
    <row r="22" spans="1:12" x14ac:dyDescent="0.2">
      <c r="A22" s="1">
        <v>17</v>
      </c>
      <c r="B22" s="84">
        <f t="shared" si="6"/>
        <v>-1.2875000000000008</v>
      </c>
      <c r="C22" s="1">
        <f t="shared" si="0"/>
        <v>0.19056732789359823</v>
      </c>
      <c r="D22" s="85">
        <f t="shared" si="1"/>
        <v>-0.80943267210640157</v>
      </c>
      <c r="E22" s="1">
        <f t="shared" si="4"/>
        <v>1.2499999999999956E-2</v>
      </c>
      <c r="I22" s="1">
        <v>17</v>
      </c>
      <c r="J22" s="1">
        <f t="shared" si="2"/>
        <v>-0.80943267210640157</v>
      </c>
      <c r="K22" s="84">
        <f t="shared" si="5"/>
        <v>-1.2875000000000008</v>
      </c>
      <c r="L22" s="1">
        <f t="shared" si="3"/>
        <v>0.19056732789359823</v>
      </c>
    </row>
    <row r="23" spans="1:12" x14ac:dyDescent="0.2">
      <c r="A23" s="1">
        <v>18</v>
      </c>
      <c r="B23" s="84">
        <f t="shared" si="6"/>
        <v>-1.2750000000000008</v>
      </c>
      <c r="C23" s="1">
        <f t="shared" si="0"/>
        <v>0.198531762080112</v>
      </c>
      <c r="D23" s="85">
        <f t="shared" si="1"/>
        <v>-0.80146823791988775</v>
      </c>
      <c r="E23" s="1">
        <f t="shared" si="4"/>
        <v>1.2499999999999956E-2</v>
      </c>
      <c r="I23" s="1">
        <v>18</v>
      </c>
      <c r="J23" s="1">
        <f t="shared" si="2"/>
        <v>-0.80146823791988775</v>
      </c>
      <c r="K23" s="84">
        <f t="shared" si="5"/>
        <v>-1.2750000000000008</v>
      </c>
      <c r="L23" s="1">
        <f t="shared" si="3"/>
        <v>0.198531762080112</v>
      </c>
    </row>
    <row r="24" spans="1:12" x14ac:dyDescent="0.2">
      <c r="A24" s="1">
        <v>19</v>
      </c>
      <c r="B24" s="84">
        <f t="shared" si="6"/>
        <v>-1.2625000000000008</v>
      </c>
      <c r="C24" s="1">
        <f t="shared" si="0"/>
        <v>0.20661954154337406</v>
      </c>
      <c r="D24" s="85">
        <f t="shared" si="1"/>
        <v>-0.79338045845662575</v>
      </c>
      <c r="E24" s="1">
        <f t="shared" si="4"/>
        <v>1.2499999999999956E-2</v>
      </c>
      <c r="I24" s="1">
        <v>19</v>
      </c>
      <c r="J24" s="1">
        <f t="shared" si="2"/>
        <v>-0.79338045845662575</v>
      </c>
      <c r="K24" s="84">
        <f t="shared" si="5"/>
        <v>-1.2625000000000008</v>
      </c>
      <c r="L24" s="1">
        <f t="shared" si="3"/>
        <v>0.20661954154337406</v>
      </c>
    </row>
    <row r="25" spans="1:12" x14ac:dyDescent="0.2">
      <c r="A25" s="1">
        <v>20</v>
      </c>
      <c r="B25" s="84">
        <f t="shared" si="6"/>
        <v>-1.2500000000000009</v>
      </c>
      <c r="C25" s="1">
        <f t="shared" si="0"/>
        <v>0.21482780333361298</v>
      </c>
      <c r="D25" s="85">
        <f t="shared" si="1"/>
        <v>-0.78517219666638682</v>
      </c>
      <c r="E25" s="1">
        <f t="shared" si="4"/>
        <v>1.2499999999999956E-2</v>
      </c>
      <c r="I25" s="1">
        <v>20</v>
      </c>
      <c r="J25" s="1">
        <f t="shared" si="2"/>
        <v>-0.78517219666638682</v>
      </c>
      <c r="K25" s="84">
        <f t="shared" si="5"/>
        <v>-1.2500000000000009</v>
      </c>
      <c r="L25" s="1">
        <f t="shared" si="3"/>
        <v>0.21482780333361298</v>
      </c>
    </row>
    <row r="26" spans="1:12" x14ac:dyDescent="0.2">
      <c r="A26" s="1">
        <v>21</v>
      </c>
      <c r="B26" s="84">
        <f t="shared" si="6"/>
        <v>-1.2375000000000009</v>
      </c>
      <c r="C26" s="1">
        <f t="shared" si="0"/>
        <v>0.22315365032273546</v>
      </c>
      <c r="D26" s="85">
        <f t="shared" si="1"/>
        <v>-0.77684634967726429</v>
      </c>
      <c r="E26" s="1">
        <f t="shared" si="4"/>
        <v>1.2499999999999956E-2</v>
      </c>
      <c r="I26" s="1">
        <v>21</v>
      </c>
      <c r="J26" s="1">
        <f t="shared" si="2"/>
        <v>-0.77684634967726429</v>
      </c>
      <c r="K26" s="84">
        <f t="shared" si="5"/>
        <v>-1.2375000000000009</v>
      </c>
      <c r="L26" s="1">
        <f t="shared" si="3"/>
        <v>0.22315365032273546</v>
      </c>
    </row>
    <row r="27" spans="1:12" x14ac:dyDescent="0.2">
      <c r="A27" s="1">
        <v>22</v>
      </c>
      <c r="B27" s="84">
        <f t="shared" si="6"/>
        <v>-1.225000000000001</v>
      </c>
      <c r="C27" s="1">
        <f t="shared" si="0"/>
        <v>0.23159415099789396</v>
      </c>
      <c r="D27" s="85">
        <f t="shared" si="1"/>
        <v>-0.76840584900210585</v>
      </c>
      <c r="E27" s="1">
        <f t="shared" si="4"/>
        <v>1.2499999999999956E-2</v>
      </c>
      <c r="I27" s="1">
        <v>22</v>
      </c>
      <c r="J27" s="1">
        <f t="shared" si="2"/>
        <v>-0.76840584900210585</v>
      </c>
      <c r="K27" s="84">
        <f t="shared" si="5"/>
        <v>-1.225000000000001</v>
      </c>
      <c r="L27" s="1">
        <f t="shared" si="3"/>
        <v>0.23159415099789396</v>
      </c>
    </row>
    <row r="28" spans="1:12" x14ac:dyDescent="0.2">
      <c r="A28" s="1">
        <v>23</v>
      </c>
      <c r="B28" s="84">
        <f t="shared" si="6"/>
        <v>-1.212500000000001</v>
      </c>
      <c r="C28" s="1">
        <f t="shared" si="0"/>
        <v>0.24014633926034518</v>
      </c>
      <c r="D28" s="85">
        <f t="shared" si="1"/>
        <v>-0.75985366073965466</v>
      </c>
      <c r="E28" s="1">
        <f t="shared" si="4"/>
        <v>1.2499999999999956E-2</v>
      </c>
      <c r="I28" s="1">
        <v>23</v>
      </c>
      <c r="J28" s="1">
        <f t="shared" si="2"/>
        <v>-0.75985366073965466</v>
      </c>
      <c r="K28" s="84">
        <f t="shared" si="5"/>
        <v>-1.212500000000001</v>
      </c>
      <c r="L28" s="1">
        <f t="shared" si="3"/>
        <v>0.24014633926034518</v>
      </c>
    </row>
    <row r="29" spans="1:12" x14ac:dyDescent="0.2">
      <c r="A29" s="1">
        <v>24</v>
      </c>
      <c r="B29" s="84">
        <f t="shared" si="6"/>
        <v>-1.2000000000000011</v>
      </c>
      <c r="C29" s="1">
        <f t="shared" si="0"/>
        <v>0.24880721422988844</v>
      </c>
      <c r="D29" s="85">
        <f t="shared" si="1"/>
        <v>-0.75119278577011128</v>
      </c>
      <c r="E29" s="1">
        <f t="shared" si="4"/>
        <v>1.2499999999999956E-2</v>
      </c>
      <c r="I29" s="1">
        <v>24</v>
      </c>
      <c r="J29" s="1">
        <f t="shared" si="2"/>
        <v>-0.75119278577011128</v>
      </c>
      <c r="K29" s="84">
        <f t="shared" si="5"/>
        <v>-1.2000000000000011</v>
      </c>
      <c r="L29" s="1">
        <f t="shared" si="3"/>
        <v>0.24880721422988844</v>
      </c>
    </row>
    <row r="30" spans="1:12" x14ac:dyDescent="0.2">
      <c r="A30" s="1">
        <v>25</v>
      </c>
      <c r="B30" s="84">
        <f t="shared" si="6"/>
        <v>-1.1875000000000011</v>
      </c>
      <c r="C30" s="1">
        <f t="shared" si="0"/>
        <v>0.2575737400551914</v>
      </c>
      <c r="D30" s="85">
        <f t="shared" si="1"/>
        <v>-0.74242625994480838</v>
      </c>
      <c r="E30" s="1">
        <f t="shared" si="4"/>
        <v>1.2499999999999956E-2</v>
      </c>
      <c r="I30" s="1">
        <v>25</v>
      </c>
      <c r="J30" s="1">
        <f t="shared" si="2"/>
        <v>-0.74242625994480838</v>
      </c>
      <c r="K30" s="84">
        <f t="shared" si="5"/>
        <v>-1.1875000000000011</v>
      </c>
      <c r="L30" s="1">
        <f t="shared" si="3"/>
        <v>0.2575737400551914</v>
      </c>
    </row>
    <row r="31" spans="1:12" x14ac:dyDescent="0.2">
      <c r="A31" s="1">
        <v>26</v>
      </c>
      <c r="B31" s="84">
        <f t="shared" si="6"/>
        <v>-1.1750000000000012</v>
      </c>
      <c r="C31" s="1">
        <f t="shared" si="0"/>
        <v>0.2664428457303159</v>
      </c>
      <c r="D31" s="85">
        <f t="shared" si="1"/>
        <v>-0.73355715426968393</v>
      </c>
      <c r="E31" s="1">
        <f t="shared" si="4"/>
        <v>1.2499999999999956E-2</v>
      </c>
      <c r="I31" s="1">
        <v>26</v>
      </c>
      <c r="J31" s="1">
        <f t="shared" si="2"/>
        <v>-0.73355715426968393</v>
      </c>
      <c r="K31" s="84">
        <f t="shared" si="5"/>
        <v>-1.1750000000000012</v>
      </c>
      <c r="L31" s="1">
        <f t="shared" si="3"/>
        <v>0.2664428457303159</v>
      </c>
    </row>
    <row r="32" spans="1:12" x14ac:dyDescent="0.2">
      <c r="A32" s="1">
        <v>27</v>
      </c>
      <c r="B32" s="84">
        <f t="shared" si="6"/>
        <v>-1.1625000000000012</v>
      </c>
      <c r="C32" s="1">
        <f t="shared" si="0"/>
        <v>0.2754114249177691</v>
      </c>
      <c r="D32" s="85">
        <f t="shared" si="1"/>
        <v>-0.72458857508223073</v>
      </c>
      <c r="E32" s="1">
        <f t="shared" si="4"/>
        <v>1.2499999999999956E-2</v>
      </c>
      <c r="I32" s="1">
        <v>27</v>
      </c>
      <c r="J32" s="1">
        <f t="shared" si="2"/>
        <v>-0.72458857508223073</v>
      </c>
      <c r="K32" s="84">
        <f t="shared" si="5"/>
        <v>-1.1625000000000012</v>
      </c>
      <c r="L32" s="1">
        <f t="shared" si="3"/>
        <v>0.2754114249177691</v>
      </c>
    </row>
    <row r="33" spans="1:12" x14ac:dyDescent="0.2">
      <c r="A33" s="1">
        <v>28</v>
      </c>
      <c r="B33" s="84">
        <f t="shared" si="6"/>
        <v>-1.1500000000000012</v>
      </c>
      <c r="C33" s="1">
        <f t="shared" si="0"/>
        <v>0.28447633577841236</v>
      </c>
      <c r="D33" s="85">
        <f t="shared" si="1"/>
        <v>-0.71552366422158742</v>
      </c>
      <c r="E33" s="1">
        <f t="shared" si="4"/>
        <v>1.2499999999999956E-2</v>
      </c>
      <c r="I33" s="1">
        <v>28</v>
      </c>
      <c r="J33" s="1">
        <f t="shared" si="2"/>
        <v>-0.71552366422158742</v>
      </c>
      <c r="K33" s="84">
        <f t="shared" si="5"/>
        <v>-1.1500000000000012</v>
      </c>
      <c r="L33" s="1">
        <f t="shared" si="3"/>
        <v>0.28447633577841236</v>
      </c>
    </row>
    <row r="34" spans="1:12" x14ac:dyDescent="0.2">
      <c r="A34" s="1">
        <v>29</v>
      </c>
      <c r="B34" s="84">
        <f t="shared" si="6"/>
        <v>-1.1375000000000013</v>
      </c>
      <c r="C34" s="1">
        <f t="shared" si="0"/>
        <v>0.29363440080857856</v>
      </c>
      <c r="D34" s="85">
        <f t="shared" si="1"/>
        <v>-0.70636559919142128</v>
      </c>
      <c r="E34" s="1">
        <f t="shared" si="4"/>
        <v>1.2499999999999956E-2</v>
      </c>
      <c r="I34" s="1">
        <v>29</v>
      </c>
      <c r="J34" s="1">
        <f t="shared" si="2"/>
        <v>-0.70636559919142128</v>
      </c>
      <c r="K34" s="84">
        <f t="shared" si="5"/>
        <v>-1.1375000000000013</v>
      </c>
      <c r="L34" s="1">
        <f t="shared" si="3"/>
        <v>0.29363440080857856</v>
      </c>
    </row>
    <row r="35" spans="1:12" x14ac:dyDescent="0.2">
      <c r="A35" s="1">
        <v>30</v>
      </c>
      <c r="B35" s="84">
        <f t="shared" si="6"/>
        <v>-1.1250000000000013</v>
      </c>
      <c r="C35" s="1">
        <f t="shared" si="0"/>
        <v>0.3028824066847513</v>
      </c>
      <c r="D35" s="85">
        <f t="shared" si="1"/>
        <v>-0.69711759331524847</v>
      </c>
      <c r="E35" s="1">
        <f t="shared" si="4"/>
        <v>1.2499999999999956E-2</v>
      </c>
      <c r="I35" s="1">
        <v>30</v>
      </c>
      <c r="J35" s="1">
        <f t="shared" si="2"/>
        <v>-0.69711759331524847</v>
      </c>
      <c r="K35" s="84">
        <f t="shared" si="5"/>
        <v>-1.1250000000000013</v>
      </c>
      <c r="L35" s="1">
        <f t="shared" si="3"/>
        <v>0.3028824066847513</v>
      </c>
    </row>
    <row r="36" spans="1:12" x14ac:dyDescent="0.2">
      <c r="A36" s="1">
        <v>31</v>
      </c>
      <c r="B36" s="84">
        <f t="shared" si="6"/>
        <v>-1.1125000000000014</v>
      </c>
      <c r="C36" s="1">
        <f t="shared" si="0"/>
        <v>0.31221710411617692</v>
      </c>
      <c r="D36" s="85">
        <f t="shared" si="1"/>
        <v>-0.6877828958838228</v>
      </c>
      <c r="E36" s="1">
        <f t="shared" si="4"/>
        <v>1.2499999999999956E-2</v>
      </c>
      <c r="I36" s="1">
        <v>31</v>
      </c>
      <c r="J36" s="1">
        <f t="shared" si="2"/>
        <v>-0.6877828958838228</v>
      </c>
      <c r="K36" s="84">
        <f t="shared" si="5"/>
        <v>-1.1125000000000014</v>
      </c>
      <c r="L36" s="1">
        <f t="shared" si="3"/>
        <v>0.31221710411617692</v>
      </c>
    </row>
    <row r="37" spans="1:12" x14ac:dyDescent="0.2">
      <c r="A37" s="1">
        <v>32</v>
      </c>
      <c r="B37" s="84">
        <f t="shared" si="6"/>
        <v>-1.1000000000000014</v>
      </c>
      <c r="C37" s="1">
        <f t="shared" si="0"/>
        <v>0.32163520770578963</v>
      </c>
      <c r="D37" s="85">
        <f t="shared" si="1"/>
        <v>-0.67836479229421021</v>
      </c>
      <c r="E37" s="1">
        <f t="shared" si="4"/>
        <v>1.2499999999999956E-2</v>
      </c>
      <c r="I37" s="1">
        <v>32</v>
      </c>
      <c r="J37" s="1">
        <f t="shared" si="2"/>
        <v>-0.67836479229421021</v>
      </c>
      <c r="K37" s="84">
        <f t="shared" si="5"/>
        <v>-1.1000000000000014</v>
      </c>
      <c r="L37" s="1">
        <f t="shared" si="3"/>
        <v>0.32163520770578963</v>
      </c>
    </row>
    <row r="38" spans="1:12" x14ac:dyDescent="0.2">
      <c r="A38" s="1">
        <v>33</v>
      </c>
      <c r="B38" s="84">
        <f t="shared" si="6"/>
        <v>-1.0875000000000015</v>
      </c>
      <c r="C38" s="1">
        <f t="shared" si="0"/>
        <v>0.33113339581984347</v>
      </c>
      <c r="D38" s="85">
        <f t="shared" si="1"/>
        <v>-0.66886660418015631</v>
      </c>
      <c r="E38" s="1">
        <f t="shared" si="4"/>
        <v>1.2499999999999956E-2</v>
      </c>
      <c r="I38" s="1">
        <v>33</v>
      </c>
      <c r="J38" s="1">
        <f t="shared" si="2"/>
        <v>-0.66886660418015631</v>
      </c>
      <c r="K38" s="84">
        <f t="shared" si="5"/>
        <v>-1.0875000000000015</v>
      </c>
      <c r="L38" s="1">
        <f t="shared" si="3"/>
        <v>0.33113339581984347</v>
      </c>
    </row>
    <row r="39" spans="1:12" x14ac:dyDescent="0.2">
      <c r="A39" s="1">
        <v>34</v>
      </c>
      <c r="B39" s="84">
        <f t="shared" si="6"/>
        <v>-1.0750000000000015</v>
      </c>
      <c r="C39" s="1">
        <f t="shared" si="0"/>
        <v>0.34070831046665739</v>
      </c>
      <c r="D39" s="85">
        <f t="shared" si="1"/>
        <v>-0.65929168953334238</v>
      </c>
      <c r="E39" s="1">
        <f t="shared" si="4"/>
        <v>1.2499999999999956E-2</v>
      </c>
      <c r="I39" s="1">
        <v>34</v>
      </c>
      <c r="J39" s="1">
        <f t="shared" si="2"/>
        <v>-0.65929168953334238</v>
      </c>
      <c r="K39" s="84">
        <f t="shared" si="5"/>
        <v>-1.0750000000000015</v>
      </c>
      <c r="L39" s="1">
        <f t="shared" si="3"/>
        <v>0.34070831046665739</v>
      </c>
    </row>
    <row r="40" spans="1:12" x14ac:dyDescent="0.2">
      <c r="A40" s="1">
        <v>35</v>
      </c>
      <c r="B40" s="84">
        <f t="shared" si="6"/>
        <v>-1.0625000000000016</v>
      </c>
      <c r="C40" s="1">
        <f t="shared" si="0"/>
        <v>0.35035655718489128</v>
      </c>
      <c r="D40" s="85">
        <f t="shared" si="1"/>
        <v>-0.64964344281510855</v>
      </c>
      <c r="E40" s="1">
        <f t="shared" si="4"/>
        <v>1.2499999999999956E-2</v>
      </c>
      <c r="I40" s="1">
        <v>35</v>
      </c>
      <c r="J40" s="1">
        <f t="shared" si="2"/>
        <v>-0.64964344281510855</v>
      </c>
      <c r="K40" s="84">
        <f t="shared" si="5"/>
        <v>-1.0625000000000016</v>
      </c>
      <c r="L40" s="1">
        <f t="shared" si="3"/>
        <v>0.35035655718489128</v>
      </c>
    </row>
    <row r="41" spans="1:12" x14ac:dyDescent="0.2">
      <c r="A41" s="1">
        <v>36</v>
      </c>
      <c r="B41" s="84">
        <f t="shared" si="6"/>
        <v>-1.0500000000000016</v>
      </c>
      <c r="C41" s="1">
        <f t="shared" si="0"/>
        <v>0.36007470494178545</v>
      </c>
      <c r="D41" s="85">
        <f t="shared" si="1"/>
        <v>-0.63992529505821438</v>
      </c>
      <c r="E41" s="1">
        <f t="shared" si="4"/>
        <v>1.2499999999999956E-2</v>
      </c>
      <c r="I41" s="1">
        <v>36</v>
      </c>
      <c r="J41" s="1">
        <f t="shared" si="2"/>
        <v>-0.63992529505821438</v>
      </c>
      <c r="K41" s="84">
        <f t="shared" si="5"/>
        <v>-1.0500000000000016</v>
      </c>
      <c r="L41" s="1">
        <f t="shared" si="3"/>
        <v>0.36007470494178545</v>
      </c>
    </row>
    <row r="42" spans="1:12" x14ac:dyDescent="0.2">
      <c r="A42" s="1">
        <v>37</v>
      </c>
      <c r="B42" s="84">
        <f t="shared" si="6"/>
        <v>-1.0375000000000016</v>
      </c>
      <c r="C42" s="1">
        <f t="shared" si="0"/>
        <v>0.36985928604181262</v>
      </c>
      <c r="D42" s="85">
        <f t="shared" si="1"/>
        <v>-0.63014071395818716</v>
      </c>
      <c r="E42" s="1">
        <f t="shared" si="4"/>
        <v>1.2499999999999956E-2</v>
      </c>
      <c r="I42" s="1">
        <v>37</v>
      </c>
      <c r="J42" s="1">
        <f t="shared" si="2"/>
        <v>-0.63014071395818716</v>
      </c>
      <c r="K42" s="84">
        <f t="shared" si="5"/>
        <v>-1.0375000000000016</v>
      </c>
      <c r="L42" s="1">
        <f t="shared" si="3"/>
        <v>0.36985928604181262</v>
      </c>
    </row>
    <row r="43" spans="1:12" x14ac:dyDescent="0.2">
      <c r="A43" s="1">
        <v>38</v>
      </c>
      <c r="B43" s="84">
        <f t="shared" si="6"/>
        <v>-1.0250000000000017</v>
      </c>
      <c r="C43" s="1">
        <f t="shared" si="0"/>
        <v>0.37970679604619728</v>
      </c>
      <c r="D43" s="85">
        <f t="shared" si="1"/>
        <v>-0.6202932039538025</v>
      </c>
      <c r="E43" s="1">
        <f t="shared" si="4"/>
        <v>1.2499999999999956E-2</v>
      </c>
      <c r="I43" s="1">
        <v>38</v>
      </c>
      <c r="J43" s="1">
        <f t="shared" si="2"/>
        <v>-0.6202932039538025</v>
      </c>
      <c r="K43" s="84">
        <f t="shared" si="5"/>
        <v>-1.0250000000000017</v>
      </c>
      <c r="L43" s="1">
        <f t="shared" si="3"/>
        <v>0.37970679604619728</v>
      </c>
    </row>
    <row r="44" spans="1:12" x14ac:dyDescent="0.2">
      <c r="A44" s="1">
        <v>39</v>
      </c>
      <c r="B44" s="84">
        <f t="shared" si="6"/>
        <v>-1.0125000000000017</v>
      </c>
      <c r="C44" s="1">
        <f t="shared" si="0"/>
        <v>0.38961369370378152</v>
      </c>
      <c r="D44" s="85">
        <f t="shared" si="1"/>
        <v>-0.61038630629621826</v>
      </c>
      <c r="E44" s="1">
        <f t="shared" si="4"/>
        <v>1.2499999999999956E-2</v>
      </c>
      <c r="I44" s="1">
        <v>39</v>
      </c>
      <c r="J44" s="1">
        <f t="shared" si="2"/>
        <v>-0.61038630629621826</v>
      </c>
      <c r="K44" s="84">
        <f t="shared" si="5"/>
        <v>-1.0125000000000017</v>
      </c>
      <c r="L44" s="1">
        <f t="shared" si="3"/>
        <v>0.38961369370378152</v>
      </c>
    </row>
    <row r="45" spans="1:12" x14ac:dyDescent="0.2">
      <c r="A45" s="1">
        <v>40</v>
      </c>
      <c r="B45" s="84">
        <f t="shared" si="6"/>
        <v>-1.0000000000000018</v>
      </c>
      <c r="C45" s="1">
        <f t="shared" si="0"/>
        <v>0.39957640089372665</v>
      </c>
      <c r="D45" s="85">
        <f t="shared" si="1"/>
        <v>-0.60042359910627319</v>
      </c>
      <c r="E45" s="1">
        <f t="shared" si="4"/>
        <v>1.2499999999999956E-2</v>
      </c>
      <c r="I45" s="1">
        <v>40</v>
      </c>
      <c r="J45" s="1">
        <f t="shared" si="2"/>
        <v>-0.60042359910627319</v>
      </c>
      <c r="K45" s="84">
        <f t="shared" si="5"/>
        <v>-1.0000000000000018</v>
      </c>
      <c r="L45" s="1">
        <f t="shared" si="3"/>
        <v>0.39957640089372665</v>
      </c>
    </row>
    <row r="46" spans="1:12" x14ac:dyDescent="0.2">
      <c r="A46" s="1">
        <v>41</v>
      </c>
      <c r="B46" s="84">
        <f t="shared" si="6"/>
        <v>-0.98750000000000182</v>
      </c>
      <c r="C46" s="1">
        <f t="shared" si="0"/>
        <v>0.4095913025805526</v>
      </c>
      <c r="D46" s="85">
        <f t="shared" si="1"/>
        <v>-0.59040869741944713</v>
      </c>
      <c r="E46" s="1">
        <f t="shared" si="4"/>
        <v>1.2499999999999956E-2</v>
      </c>
      <c r="I46" s="1">
        <v>41</v>
      </c>
      <c r="J46" s="1">
        <f t="shared" si="2"/>
        <v>-0.59040869741944713</v>
      </c>
      <c r="K46" s="84">
        <f t="shared" si="5"/>
        <v>-0.98750000000000182</v>
      </c>
      <c r="L46" s="1">
        <f t="shared" si="3"/>
        <v>0.4095913025805526</v>
      </c>
    </row>
    <row r="47" spans="1:12" x14ac:dyDescent="0.2">
      <c r="A47" s="1">
        <v>42</v>
      </c>
      <c r="B47" s="84">
        <f t="shared" si="6"/>
        <v>-0.97500000000000187</v>
      </c>
      <c r="C47" s="1">
        <f t="shared" si="0"/>
        <v>0.41965474678204029</v>
      </c>
      <c r="D47" s="85">
        <f t="shared" si="1"/>
        <v>-0.58034525321795949</v>
      </c>
      <c r="E47" s="1">
        <f t="shared" si="4"/>
        <v>1.2499999999999956E-2</v>
      </c>
      <c r="I47" s="1">
        <v>42</v>
      </c>
      <c r="J47" s="1">
        <f t="shared" si="2"/>
        <v>-0.58034525321795949</v>
      </c>
      <c r="K47" s="84">
        <f t="shared" si="5"/>
        <v>-0.97500000000000187</v>
      </c>
      <c r="L47" s="1">
        <f t="shared" si="3"/>
        <v>0.41965474678204029</v>
      </c>
    </row>
    <row r="48" spans="1:12" x14ac:dyDescent="0.2">
      <c r="A48" s="1">
        <v>43</v>
      </c>
      <c r="B48" s="84">
        <f t="shared" si="6"/>
        <v>-0.96250000000000191</v>
      </c>
      <c r="C48" s="1">
        <f t="shared" si="0"/>
        <v>0.42976304455053194</v>
      </c>
      <c r="D48" s="85">
        <f t="shared" si="1"/>
        <v>-0.57023695544946784</v>
      </c>
      <c r="E48" s="1">
        <f t="shared" si="4"/>
        <v>1.2499999999999956E-2</v>
      </c>
      <c r="I48" s="1">
        <v>43</v>
      </c>
      <c r="J48" s="1">
        <f t="shared" si="2"/>
        <v>-0.57023695544946784</v>
      </c>
      <c r="K48" s="84">
        <f t="shared" si="5"/>
        <v>-0.96250000000000191</v>
      </c>
      <c r="L48" s="1">
        <f t="shared" si="3"/>
        <v>0.42976304455053194</v>
      </c>
    </row>
    <row r="49" spans="1:12" x14ac:dyDescent="0.2">
      <c r="A49" s="1">
        <v>44</v>
      </c>
      <c r="B49" s="84">
        <f t="shared" si="6"/>
        <v>-0.95000000000000195</v>
      </c>
      <c r="C49" s="1">
        <f t="shared" si="0"/>
        <v>0.43991246996818106</v>
      </c>
      <c r="D49" s="85">
        <f t="shared" si="1"/>
        <v>-0.56008753003181866</v>
      </c>
      <c r="E49" s="1">
        <f t="shared" si="4"/>
        <v>1.2499999999999956E-2</v>
      </c>
      <c r="I49" s="1">
        <v>44</v>
      </c>
      <c r="J49" s="1">
        <f t="shared" si="2"/>
        <v>-0.56008753003181866</v>
      </c>
      <c r="K49" s="84">
        <f t="shared" si="5"/>
        <v>-0.95000000000000195</v>
      </c>
      <c r="L49" s="1">
        <f t="shared" si="3"/>
        <v>0.43991246996818106</v>
      </c>
    </row>
    <row r="50" spans="1:12" x14ac:dyDescent="0.2">
      <c r="A50" s="1">
        <v>45</v>
      </c>
      <c r="B50" s="84">
        <f t="shared" si="6"/>
        <v>-0.937500000000002</v>
      </c>
      <c r="C50" s="1">
        <f t="shared" si="0"/>
        <v>0.45009926015672896</v>
      </c>
      <c r="D50" s="85">
        <f t="shared" si="1"/>
        <v>-0.54990073984327081</v>
      </c>
      <c r="E50" s="1">
        <f t="shared" si="4"/>
        <v>1.2499999999999956E-2</v>
      </c>
      <c r="I50" s="1">
        <v>45</v>
      </c>
      <c r="J50" s="1">
        <f t="shared" si="2"/>
        <v>-0.54990073984327081</v>
      </c>
      <c r="K50" s="84">
        <f t="shared" si="5"/>
        <v>-0.937500000000002</v>
      </c>
      <c r="L50" s="1">
        <f t="shared" si="3"/>
        <v>0.45009926015672896</v>
      </c>
    </row>
    <row r="51" spans="1:12" x14ac:dyDescent="0.2">
      <c r="A51" s="1">
        <v>46</v>
      </c>
      <c r="B51" s="84">
        <f t="shared" si="6"/>
        <v>-0.92500000000000204</v>
      </c>
      <c r="C51" s="1">
        <f t="shared" si="0"/>
        <v>0.46031961530239135</v>
      </c>
      <c r="D51" s="85">
        <f t="shared" si="1"/>
        <v>-0.53968038469760837</v>
      </c>
      <c r="E51" s="1">
        <f t="shared" si="4"/>
        <v>1.2499999999999956E-2</v>
      </c>
      <c r="I51" s="1">
        <v>46</v>
      </c>
      <c r="J51" s="1">
        <f t="shared" si="2"/>
        <v>-0.53968038469760837</v>
      </c>
      <c r="K51" s="84">
        <f t="shared" si="5"/>
        <v>-0.92500000000000204</v>
      </c>
      <c r="L51" s="1">
        <f t="shared" si="3"/>
        <v>0.46031961530239135</v>
      </c>
    </row>
    <row r="52" spans="1:12" x14ac:dyDescent="0.2">
      <c r="A52" s="1">
        <v>47</v>
      </c>
      <c r="B52" s="84">
        <f t="shared" si="6"/>
        <v>-0.91250000000000209</v>
      </c>
      <c r="C52" s="1">
        <f t="shared" si="0"/>
        <v>0.47056969869646254</v>
      </c>
      <c r="D52" s="85">
        <f t="shared" si="1"/>
        <v>-0.5294303013035373</v>
      </c>
      <c r="E52" s="1">
        <f t="shared" si="4"/>
        <v>1.2499999999999956E-2</v>
      </c>
      <c r="I52" s="1">
        <v>47</v>
      </c>
      <c r="J52" s="1">
        <f t="shared" si="2"/>
        <v>-0.5294303013035373</v>
      </c>
      <c r="K52" s="84">
        <f t="shared" si="5"/>
        <v>-0.91250000000000209</v>
      </c>
      <c r="L52" s="1">
        <f t="shared" si="3"/>
        <v>0.47056969869646254</v>
      </c>
    </row>
    <row r="53" spans="1:12" x14ac:dyDescent="0.2">
      <c r="A53" s="1">
        <v>48</v>
      </c>
      <c r="B53" s="84">
        <f t="shared" si="6"/>
        <v>-0.90000000000000213</v>
      </c>
      <c r="C53" s="1">
        <f t="shared" si="0"/>
        <v>0.48084563679226661</v>
      </c>
      <c r="D53" s="85">
        <f t="shared" si="1"/>
        <v>-0.51915436320773312</v>
      </c>
      <c r="E53" s="1">
        <f t="shared" si="4"/>
        <v>1.2499999999999956E-2</v>
      </c>
      <c r="I53" s="1">
        <v>48</v>
      </c>
      <c r="J53" s="1">
        <f t="shared" si="2"/>
        <v>-0.51915436320773312</v>
      </c>
      <c r="K53" s="84">
        <f t="shared" si="5"/>
        <v>-0.90000000000000213</v>
      </c>
      <c r="L53" s="1">
        <f t="shared" si="3"/>
        <v>0.48084563679226661</v>
      </c>
    </row>
    <row r="54" spans="1:12" x14ac:dyDescent="0.2">
      <c r="A54" s="1">
        <v>49</v>
      </c>
      <c r="B54" s="84">
        <f t="shared" si="6"/>
        <v>-0.88750000000000218</v>
      </c>
      <c r="C54" s="1">
        <f t="shared" si="0"/>
        <v>0.49114351927909511</v>
      </c>
      <c r="D54" s="85">
        <f t="shared" si="1"/>
        <v>-0.50885648072090461</v>
      </c>
      <c r="E54" s="1">
        <f t="shared" si="4"/>
        <v>1.2499999999999956E-2</v>
      </c>
      <c r="I54" s="1">
        <v>49</v>
      </c>
      <c r="J54" s="1">
        <f t="shared" si="2"/>
        <v>-0.50885648072090461</v>
      </c>
      <c r="K54" s="84">
        <f t="shared" si="5"/>
        <v>-0.88750000000000218</v>
      </c>
      <c r="L54" s="1">
        <f t="shared" si="3"/>
        <v>0.49114351927909511</v>
      </c>
    </row>
    <row r="55" spans="1:12" x14ac:dyDescent="0.2">
      <c r="A55" s="1">
        <v>50</v>
      </c>
      <c r="B55" s="84">
        <f t="shared" si="6"/>
        <v>-0.87500000000000222</v>
      </c>
      <c r="C55" s="1">
        <f t="shared" si="0"/>
        <v>0.50145939917379923</v>
      </c>
      <c r="D55" s="85">
        <f t="shared" si="1"/>
        <v>-0.49854060082620055</v>
      </c>
      <c r="E55" s="1">
        <f t="shared" si="4"/>
        <v>1.2499999999999956E-2</v>
      </c>
      <c r="I55" s="1">
        <v>50</v>
      </c>
      <c r="J55" s="1">
        <f t="shared" si="2"/>
        <v>-0.49854060082620055</v>
      </c>
      <c r="K55" s="84">
        <f t="shared" si="5"/>
        <v>-0.87500000000000222</v>
      </c>
      <c r="L55" s="1">
        <f t="shared" si="3"/>
        <v>0.50145939917379923</v>
      </c>
    </row>
    <row r="56" spans="1:12" x14ac:dyDescent="0.2">
      <c r="A56" s="1">
        <v>51</v>
      </c>
      <c r="B56" s="84">
        <f t="shared" si="6"/>
        <v>-0.86250000000000226</v>
      </c>
      <c r="C56" s="1">
        <f t="shared" si="0"/>
        <v>0.51178929293071995</v>
      </c>
      <c r="D56" s="85">
        <f t="shared" si="1"/>
        <v>-0.48821070706927983</v>
      </c>
      <c r="E56" s="1">
        <f t="shared" si="4"/>
        <v>1.2499999999999956E-2</v>
      </c>
      <c r="I56" s="1">
        <v>51</v>
      </c>
      <c r="J56" s="1">
        <f t="shared" si="2"/>
        <v>-0.48821070706927983</v>
      </c>
      <c r="K56" s="84">
        <f t="shared" si="5"/>
        <v>-0.86250000000000226</v>
      </c>
      <c r="L56" s="1">
        <f t="shared" si="3"/>
        <v>0.51178929293071995</v>
      </c>
    </row>
    <row r="57" spans="1:12" x14ac:dyDescent="0.2">
      <c r="A57" s="1">
        <v>52</v>
      </c>
      <c r="B57" s="84">
        <f t="shared" si="6"/>
        <v>-0.85000000000000231</v>
      </c>
      <c r="C57" s="1">
        <f t="shared" si="0"/>
        <v>0.52212918057066138</v>
      </c>
      <c r="D57" s="85">
        <f t="shared" si="1"/>
        <v>-0.4778708194293384</v>
      </c>
      <c r="E57" s="1">
        <f t="shared" si="4"/>
        <v>1.2499999999999956E-2</v>
      </c>
      <c r="I57" s="1">
        <v>52</v>
      </c>
      <c r="J57" s="1">
        <f t="shared" si="2"/>
        <v>-0.4778708194293384</v>
      </c>
      <c r="K57" s="84">
        <f t="shared" si="5"/>
        <v>-0.85000000000000231</v>
      </c>
      <c r="L57" s="1">
        <f t="shared" si="3"/>
        <v>0.52212918057066138</v>
      </c>
    </row>
    <row r="58" spans="1:12" x14ac:dyDescent="0.2">
      <c r="A58" s="1">
        <v>53</v>
      </c>
      <c r="B58" s="84">
        <f t="shared" si="6"/>
        <v>-0.83750000000000235</v>
      </c>
      <c r="C58" s="1">
        <f t="shared" si="0"/>
        <v>0.53247500582963481</v>
      </c>
      <c r="D58" s="85">
        <f t="shared" si="1"/>
        <v>-0.46752499417036497</v>
      </c>
      <c r="E58" s="1">
        <f t="shared" si="4"/>
        <v>1.2499999999999956E-2</v>
      </c>
      <c r="I58" s="1">
        <v>53</v>
      </c>
      <c r="J58" s="1">
        <f t="shared" si="2"/>
        <v>-0.46752499417036497</v>
      </c>
      <c r="K58" s="84">
        <f t="shared" si="5"/>
        <v>-0.83750000000000235</v>
      </c>
      <c r="L58" s="1">
        <f t="shared" si="3"/>
        <v>0.53247500582963481</v>
      </c>
    </row>
    <row r="59" spans="1:12" x14ac:dyDescent="0.2">
      <c r="A59" s="1">
        <v>54</v>
      </c>
      <c r="B59" s="84">
        <f t="shared" si="6"/>
        <v>-0.8250000000000024</v>
      </c>
      <c r="C59" s="1">
        <f t="shared" si="0"/>
        <v>0.54282267632812131</v>
      </c>
      <c r="D59" s="85">
        <f t="shared" si="1"/>
        <v>-0.45717732367187847</v>
      </c>
      <c r="E59" s="1">
        <f t="shared" si="4"/>
        <v>1.2499999999999956E-2</v>
      </c>
      <c r="I59" s="1">
        <v>54</v>
      </c>
      <c r="J59" s="1">
        <f t="shared" si="2"/>
        <v>-0.45717732367187847</v>
      </c>
      <c r="K59" s="84">
        <f t="shared" si="5"/>
        <v>-0.8250000000000024</v>
      </c>
      <c r="L59" s="1">
        <f t="shared" si="3"/>
        <v>0.54282267632812131</v>
      </c>
    </row>
    <row r="60" spans="1:12" x14ac:dyDescent="0.2">
      <c r="A60" s="1">
        <v>55</v>
      </c>
      <c r="B60" s="84">
        <f t="shared" si="6"/>
        <v>-0.81250000000000244</v>
      </c>
      <c r="C60" s="1">
        <f t="shared" si="0"/>
        <v>0.55316806376162742</v>
      </c>
      <c r="D60" s="85">
        <f t="shared" si="1"/>
        <v>-0.44683193623837236</v>
      </c>
      <c r="E60" s="1">
        <f t="shared" si="4"/>
        <v>1.2499999999999956E-2</v>
      </c>
      <c r="I60" s="1">
        <v>55</v>
      </c>
      <c r="J60" s="1">
        <f t="shared" si="2"/>
        <v>-0.44683193623837236</v>
      </c>
      <c r="K60" s="84">
        <f t="shared" si="5"/>
        <v>-0.81250000000000244</v>
      </c>
      <c r="L60" s="1">
        <f t="shared" si="3"/>
        <v>0.55316806376162742</v>
      </c>
    </row>
    <row r="61" spans="1:12" x14ac:dyDescent="0.2">
      <c r="A61" s="1">
        <v>56</v>
      </c>
      <c r="B61" s="84">
        <f t="shared" si="6"/>
        <v>-0.80000000000000249</v>
      </c>
      <c r="C61" s="1">
        <f t="shared" si="0"/>
        <v>0.56350700411332155</v>
      </c>
      <c r="D61" s="85">
        <f t="shared" si="1"/>
        <v>-0.43649299588667823</v>
      </c>
      <c r="E61" s="1">
        <f t="shared" si="4"/>
        <v>1.2499999999999956E-2</v>
      </c>
      <c r="I61" s="1">
        <v>56</v>
      </c>
      <c r="J61" s="1">
        <f t="shared" si="2"/>
        <v>-0.43649299588667823</v>
      </c>
      <c r="K61" s="84">
        <f t="shared" si="5"/>
        <v>-0.80000000000000249</v>
      </c>
      <c r="L61" s="1">
        <f t="shared" si="3"/>
        <v>0.56350700411332155</v>
      </c>
    </row>
    <row r="62" spans="1:12" x14ac:dyDescent="0.2">
      <c r="A62" s="1">
        <v>57</v>
      </c>
      <c r="B62" s="84">
        <f t="shared" si="6"/>
        <v>-0.78750000000000253</v>
      </c>
      <c r="C62" s="1">
        <f t="shared" si="0"/>
        <v>0.57383529788957988</v>
      </c>
      <c r="D62" s="85">
        <f t="shared" si="1"/>
        <v>-0.4261647021104199</v>
      </c>
      <c r="E62" s="1">
        <f t="shared" si="4"/>
        <v>1.2499999999999956E-2</v>
      </c>
      <c r="I62" s="1">
        <v>57</v>
      </c>
      <c r="J62" s="1">
        <f t="shared" si="2"/>
        <v>-0.4261647021104199</v>
      </c>
      <c r="K62" s="84">
        <f t="shared" si="5"/>
        <v>-0.78750000000000253</v>
      </c>
      <c r="L62" s="1">
        <f t="shared" si="3"/>
        <v>0.57383529788957988</v>
      </c>
    </row>
    <row r="63" spans="1:12" x14ac:dyDescent="0.2">
      <c r="A63" s="1">
        <v>58</v>
      </c>
      <c r="B63" s="84">
        <f t="shared" si="6"/>
        <v>-0.77500000000000258</v>
      </c>
      <c r="C63" s="1">
        <f t="shared" si="0"/>
        <v>0.58414871037927463</v>
      </c>
      <c r="D63" s="85">
        <f t="shared" si="1"/>
        <v>-0.41585128962072515</v>
      </c>
      <c r="E63" s="1">
        <f t="shared" si="4"/>
        <v>1.2499999999999956E-2</v>
      </c>
      <c r="I63" s="1">
        <v>58</v>
      </c>
      <c r="J63" s="1">
        <f t="shared" si="2"/>
        <v>-0.41585128962072515</v>
      </c>
      <c r="K63" s="84">
        <f t="shared" si="5"/>
        <v>-0.77500000000000258</v>
      </c>
      <c r="L63" s="1">
        <f t="shared" si="3"/>
        <v>0.58414871037927463</v>
      </c>
    </row>
    <row r="64" spans="1:12" x14ac:dyDescent="0.2">
      <c r="A64" s="1">
        <v>59</v>
      </c>
      <c r="B64" s="84">
        <f t="shared" si="6"/>
        <v>-0.76250000000000262</v>
      </c>
      <c r="C64" s="1">
        <f t="shared" si="0"/>
        <v>0.59444297193768114</v>
      </c>
      <c r="D64" s="85">
        <f t="shared" si="1"/>
        <v>-0.40555702806231864</v>
      </c>
      <c r="E64" s="1">
        <f t="shared" si="4"/>
        <v>1.2499999999999956E-2</v>
      </c>
      <c r="I64" s="1">
        <v>59</v>
      </c>
      <c r="J64" s="1">
        <f t="shared" si="2"/>
        <v>-0.40555702806231864</v>
      </c>
      <c r="K64" s="84">
        <f t="shared" si="5"/>
        <v>-0.76250000000000262</v>
      </c>
      <c r="L64" s="1">
        <f t="shared" si="3"/>
        <v>0.59444297193768114</v>
      </c>
    </row>
    <row r="65" spans="1:12" x14ac:dyDescent="0.2">
      <c r="A65" s="1">
        <v>60</v>
      </c>
      <c r="B65" s="84">
        <f t="shared" si="6"/>
        <v>-0.75000000000000266</v>
      </c>
      <c r="C65" s="1">
        <f t="shared" si="0"/>
        <v>0.60471377829589079</v>
      </c>
      <c r="D65" s="85">
        <f t="shared" si="1"/>
        <v>-0.39528622170410899</v>
      </c>
      <c r="E65" s="1">
        <f t="shared" si="4"/>
        <v>1.2499999999999956E-2</v>
      </c>
      <c r="I65" s="1">
        <v>60</v>
      </c>
      <c r="J65" s="1">
        <f t="shared" si="2"/>
        <v>-0.39528622170410899</v>
      </c>
      <c r="K65" s="84">
        <f t="shared" si="5"/>
        <v>-0.75000000000000266</v>
      </c>
      <c r="L65" s="1">
        <f t="shared" si="3"/>
        <v>0.60471377829589079</v>
      </c>
    </row>
    <row r="66" spans="1:12" x14ac:dyDescent="0.2">
      <c r="A66" s="1">
        <v>61</v>
      </c>
      <c r="B66" s="84">
        <f t="shared" si="6"/>
        <v>-0.73750000000000271</v>
      </c>
      <c r="C66" s="1">
        <f t="shared" si="0"/>
        <v>0.61495679089665778</v>
      </c>
      <c r="D66" s="85">
        <f t="shared" si="1"/>
        <v>-0.385043209103342</v>
      </c>
      <c r="E66" s="1">
        <f t="shared" si="4"/>
        <v>1.2499999999999956E-2</v>
      </c>
      <c r="I66" s="1">
        <v>61</v>
      </c>
      <c r="J66" s="1">
        <f t="shared" si="2"/>
        <v>-0.385043209103342</v>
      </c>
      <c r="K66" s="84">
        <f t="shared" si="5"/>
        <v>-0.73750000000000271</v>
      </c>
      <c r="L66" s="1">
        <f t="shared" si="3"/>
        <v>0.61495679089665778</v>
      </c>
    </row>
    <row r="67" spans="1:12" x14ac:dyDescent="0.2">
      <c r="A67" s="1">
        <v>62</v>
      </c>
      <c r="B67" s="84">
        <f t="shared" si="6"/>
        <v>-0.72500000000000275</v>
      </c>
      <c r="C67" s="1">
        <f t="shared" si="0"/>
        <v>0.62516763725762126</v>
      </c>
      <c r="D67" s="85">
        <f t="shared" si="1"/>
        <v>-0.37483236274237852</v>
      </c>
      <c r="E67" s="1">
        <f t="shared" si="4"/>
        <v>1.2499999999999956E-2</v>
      </c>
      <c r="I67" s="1">
        <v>62</v>
      </c>
      <c r="J67" s="1">
        <f t="shared" si="2"/>
        <v>-0.37483236274237852</v>
      </c>
      <c r="K67" s="84">
        <f t="shared" si="5"/>
        <v>-0.72500000000000275</v>
      </c>
      <c r="L67" s="1">
        <f t="shared" si="3"/>
        <v>0.62516763725762126</v>
      </c>
    </row>
    <row r="68" spans="1:12" x14ac:dyDescent="0.2">
      <c r="A68" s="1">
        <v>63</v>
      </c>
      <c r="B68" s="84">
        <f t="shared" si="6"/>
        <v>-0.7125000000000028</v>
      </c>
      <c r="C68" s="1">
        <f t="shared" si="0"/>
        <v>0.63534191136288154</v>
      </c>
      <c r="D68" s="85">
        <f t="shared" si="1"/>
        <v>-0.36465808863711824</v>
      </c>
      <c r="E68" s="1">
        <f t="shared" si="4"/>
        <v>1.2499999999999956E-2</v>
      </c>
      <c r="I68" s="1">
        <v>63</v>
      </c>
      <c r="J68" s="1">
        <f t="shared" si="2"/>
        <v>-0.36465808863711824</v>
      </c>
      <c r="K68" s="84">
        <f t="shared" si="5"/>
        <v>-0.7125000000000028</v>
      </c>
      <c r="L68" s="1">
        <f t="shared" si="3"/>
        <v>0.63534191136288154</v>
      </c>
    </row>
    <row r="69" spans="1:12" x14ac:dyDescent="0.2">
      <c r="A69" s="1">
        <v>64</v>
      </c>
      <c r="B69" s="84">
        <f t="shared" si="6"/>
        <v>-0.70000000000000284</v>
      </c>
      <c r="C69" s="1">
        <f t="shared" si="0"/>
        <v>0.64547517408393951</v>
      </c>
      <c r="D69" s="85">
        <f t="shared" si="1"/>
        <v>-0.35452482591606027</v>
      </c>
      <c r="E69" s="1">
        <f t="shared" si="4"/>
        <v>1.2499999999999956E-2</v>
      </c>
      <c r="I69" s="1">
        <v>64</v>
      </c>
      <c r="J69" s="1">
        <f t="shared" si="2"/>
        <v>-0.35452482591606027</v>
      </c>
      <c r="K69" s="84">
        <f t="shared" si="5"/>
        <v>-0.70000000000000284</v>
      </c>
      <c r="L69" s="1">
        <f t="shared" si="3"/>
        <v>0.64547517408393951</v>
      </c>
    </row>
    <row r="70" spans="1:12" x14ac:dyDescent="0.2">
      <c r="A70" s="1">
        <v>65</v>
      </c>
      <c r="B70" s="84">
        <f t="shared" si="6"/>
        <v>-0.68750000000000289</v>
      </c>
      <c r="C70" s="1">
        <f t="shared" ref="C70:C133" si="7">(EXP(B70)-2-B70)^2</f>
        <v>0.65556295363102401</v>
      </c>
      <c r="D70" s="85">
        <f t="shared" ref="D70:D133" si="8">C70-$P$5</f>
        <v>-0.34443704636897576</v>
      </c>
      <c r="E70" s="1">
        <f t="shared" si="4"/>
        <v>1.2499999999999956E-2</v>
      </c>
      <c r="I70" s="1">
        <v>65</v>
      </c>
      <c r="J70" s="1">
        <f t="shared" ref="J70:J133" si="9">L70-$P$5</f>
        <v>-0.34443704636897576</v>
      </c>
      <c r="K70" s="84">
        <f t="shared" si="5"/>
        <v>-0.68750000000000289</v>
      </c>
      <c r="L70" s="1">
        <f t="shared" ref="L70:L133" si="10">(EXP(K70)-2-K70)^2</f>
        <v>0.65556295363102401</v>
      </c>
    </row>
    <row r="71" spans="1:12" x14ac:dyDescent="0.2">
      <c r="A71" s="1">
        <v>66</v>
      </c>
      <c r="B71" s="84">
        <f t="shared" si="6"/>
        <v>-0.67500000000000293</v>
      </c>
      <c r="C71" s="1">
        <f t="shared" si="7"/>
        <v>0.66560074603588393</v>
      </c>
      <c r="D71" s="85">
        <f t="shared" si="8"/>
        <v>-0.33439925396411585</v>
      </c>
      <c r="E71" s="1">
        <f t="shared" ref="E71:E134" si="11">B71-B70</f>
        <v>1.2499999999999956E-2</v>
      </c>
      <c r="I71" s="1">
        <v>66</v>
      </c>
      <c r="J71" s="1">
        <f t="shared" si="9"/>
        <v>-0.33439925396411585</v>
      </c>
      <c r="K71" s="84">
        <f t="shared" ref="K71:K134" si="12">K70+$M$5</f>
        <v>-0.67500000000000293</v>
      </c>
      <c r="L71" s="1">
        <f t="shared" si="10"/>
        <v>0.66560074603588393</v>
      </c>
    </row>
    <row r="72" spans="1:12" x14ac:dyDescent="0.2">
      <c r="A72" s="1">
        <v>67</v>
      </c>
      <c r="B72" s="84">
        <f t="shared" ref="B72:B135" si="13">IF(C71&lt;=C70,B71,$G$5+B71)</f>
        <v>-0.66250000000000298</v>
      </c>
      <c r="C72" s="1">
        <f t="shared" si="7"/>
        <v>0.67558401566713022</v>
      </c>
      <c r="D72" s="85">
        <f t="shared" si="8"/>
        <v>-0.32441598433286956</v>
      </c>
      <c r="E72" s="1">
        <f t="shared" si="11"/>
        <v>1.2499999999999956E-2</v>
      </c>
      <c r="I72" s="1">
        <v>67</v>
      </c>
      <c r="J72" s="1">
        <f t="shared" si="9"/>
        <v>-0.32441598433286956</v>
      </c>
      <c r="K72" s="84">
        <f t="shared" si="12"/>
        <v>-0.66250000000000298</v>
      </c>
      <c r="L72" s="1">
        <f t="shared" si="10"/>
        <v>0.67558401566713022</v>
      </c>
    </row>
    <row r="73" spans="1:12" x14ac:dyDescent="0.2">
      <c r="A73" s="1">
        <v>68</v>
      </c>
      <c r="B73" s="84">
        <f t="shared" si="13"/>
        <v>-0.65000000000000302</v>
      </c>
      <c r="C73" s="1">
        <f t="shared" si="7"/>
        <v>0.6855081957792668</v>
      </c>
      <c r="D73" s="85">
        <f t="shared" si="8"/>
        <v>-0.31449180422073297</v>
      </c>
      <c r="E73" s="1">
        <f t="shared" si="11"/>
        <v>1.2499999999999956E-2</v>
      </c>
      <c r="I73" s="1">
        <v>68</v>
      </c>
      <c r="J73" s="1">
        <f t="shared" si="9"/>
        <v>-0.31449180422073297</v>
      </c>
      <c r="K73" s="84">
        <f t="shared" si="12"/>
        <v>-0.65000000000000302</v>
      </c>
      <c r="L73" s="1">
        <f t="shared" si="10"/>
        <v>0.6855081957792668</v>
      </c>
    </row>
    <row r="74" spans="1:12" x14ac:dyDescent="0.2">
      <c r="A74" s="1">
        <v>69</v>
      </c>
      <c r="B74" s="84">
        <f t="shared" si="13"/>
        <v>-0.63750000000000306</v>
      </c>
      <c r="C74" s="1">
        <f t="shared" si="7"/>
        <v>0.69536868909656202</v>
      </c>
      <c r="D74" s="85">
        <f t="shared" si="8"/>
        <v>-0.30463131090343776</v>
      </c>
      <c r="E74" s="1">
        <f t="shared" si="11"/>
        <v>1.2499999999999956E-2</v>
      </c>
      <c r="I74" s="1">
        <v>69</v>
      </c>
      <c r="J74" s="1">
        <f t="shared" si="9"/>
        <v>-0.30463131090343776</v>
      </c>
      <c r="K74" s="84">
        <f t="shared" si="12"/>
        <v>-0.63750000000000306</v>
      </c>
      <c r="L74" s="1">
        <f t="shared" si="10"/>
        <v>0.69536868909656202</v>
      </c>
    </row>
    <row r="75" spans="1:12" x14ac:dyDescent="0.2">
      <c r="A75" s="1">
        <v>70</v>
      </c>
      <c r="B75" s="84">
        <f t="shared" si="13"/>
        <v>-0.62500000000000311</v>
      </c>
      <c r="C75" s="1">
        <f t="shared" si="7"/>
        <v>0.70516086843296466</v>
      </c>
      <c r="D75" s="85">
        <f t="shared" si="8"/>
        <v>-0.29483913156703512</v>
      </c>
      <c r="E75" s="1">
        <f t="shared" si="11"/>
        <v>1.2499999999999956E-2</v>
      </c>
      <c r="I75" s="1">
        <v>70</v>
      </c>
      <c r="J75" s="1">
        <f t="shared" si="9"/>
        <v>-0.29483913156703512</v>
      </c>
      <c r="K75" s="84">
        <f t="shared" si="12"/>
        <v>-0.62500000000000311</v>
      </c>
      <c r="L75" s="1">
        <f t="shared" si="10"/>
        <v>0.70516086843296466</v>
      </c>
    </row>
    <row r="76" spans="1:12" x14ac:dyDescent="0.2">
      <c r="A76" s="1">
        <v>71</v>
      </c>
      <c r="B76" s="84">
        <f t="shared" si="13"/>
        <v>-0.61250000000000315</v>
      </c>
      <c r="C76" s="1">
        <f t="shared" si="7"/>
        <v>0.71488007734928605</v>
      </c>
      <c r="D76" s="85">
        <f t="shared" si="8"/>
        <v>-0.28511992265071373</v>
      </c>
      <c r="E76" s="1">
        <f t="shared" si="11"/>
        <v>1.2499999999999956E-2</v>
      </c>
      <c r="I76" s="1">
        <v>71</v>
      </c>
      <c r="J76" s="1">
        <f t="shared" si="9"/>
        <v>-0.28511992265071373</v>
      </c>
      <c r="K76" s="84">
        <f t="shared" si="12"/>
        <v>-0.61250000000000315</v>
      </c>
      <c r="L76" s="1">
        <f t="shared" si="10"/>
        <v>0.71488007734928605</v>
      </c>
    </row>
    <row r="77" spans="1:12" x14ac:dyDescent="0.2">
      <c r="A77" s="1">
        <v>72</v>
      </c>
      <c r="B77" s="84">
        <f t="shared" si="13"/>
        <v>-0.6000000000000032</v>
      </c>
      <c r="C77" s="1">
        <f t="shared" si="7"/>
        <v>0.72452163084892551</v>
      </c>
      <c r="D77" s="85">
        <f t="shared" si="8"/>
        <v>-0.27547836915107426</v>
      </c>
      <c r="E77" s="1">
        <f t="shared" si="11"/>
        <v>1.2499999999999956E-2</v>
      </c>
      <c r="I77" s="1">
        <v>72</v>
      </c>
      <c r="J77" s="1">
        <f t="shared" si="9"/>
        <v>-0.27547836915107426</v>
      </c>
      <c r="K77" s="84">
        <f t="shared" si="12"/>
        <v>-0.6000000000000032</v>
      </c>
      <c r="L77" s="1">
        <f t="shared" si="10"/>
        <v>0.72452163084892551</v>
      </c>
    </row>
    <row r="78" spans="1:12" x14ac:dyDescent="0.2">
      <c r="A78" s="1">
        <v>73</v>
      </c>
      <c r="B78" s="84">
        <f t="shared" si="13"/>
        <v>-0.58750000000000324</v>
      </c>
      <c r="C78" s="1">
        <f t="shared" si="7"/>
        <v>0.73408081611342824</v>
      </c>
      <c r="D78" s="85">
        <f t="shared" si="8"/>
        <v>-0.26591918388657154</v>
      </c>
      <c r="E78" s="1">
        <f t="shared" si="11"/>
        <v>1.2499999999999956E-2</v>
      </c>
      <c r="I78" s="1">
        <v>73</v>
      </c>
      <c r="J78" s="1">
        <f t="shared" si="9"/>
        <v>-0.26591918388657154</v>
      </c>
      <c r="K78" s="84">
        <f t="shared" si="12"/>
        <v>-0.58750000000000324</v>
      </c>
      <c r="L78" s="1">
        <f t="shared" si="10"/>
        <v>0.73408081611342824</v>
      </c>
    </row>
    <row r="79" spans="1:12" x14ac:dyDescent="0.2">
      <c r="A79" s="1">
        <v>74</v>
      </c>
      <c r="B79" s="84">
        <f t="shared" si="13"/>
        <v>-0.57500000000000329</v>
      </c>
      <c r="C79" s="1">
        <f t="shared" si="7"/>
        <v>0.74355289327922713</v>
      </c>
      <c r="D79" s="85">
        <f t="shared" si="8"/>
        <v>-0.25644710672077264</v>
      </c>
      <c r="E79" s="1">
        <f t="shared" si="11"/>
        <v>1.2499999999999956E-2</v>
      </c>
      <c r="I79" s="1">
        <v>74</v>
      </c>
      <c r="J79" s="1">
        <f t="shared" si="9"/>
        <v>-0.25644710672077264</v>
      </c>
      <c r="K79" s="84">
        <f t="shared" si="12"/>
        <v>-0.57500000000000329</v>
      </c>
      <c r="L79" s="1">
        <f t="shared" si="10"/>
        <v>0.74355289327922713</v>
      </c>
    </row>
    <row r="80" spans="1:12" x14ac:dyDescent="0.2">
      <c r="A80" s="1">
        <v>75</v>
      </c>
      <c r="B80" s="84">
        <f t="shared" si="13"/>
        <v>-0.56250000000000333</v>
      </c>
      <c r="C80" s="1">
        <f t="shared" si="7"/>
        <v>0.7529330962569436</v>
      </c>
      <c r="D80" s="85">
        <f t="shared" si="8"/>
        <v>-0.24706690374305618</v>
      </c>
      <c r="E80" s="1">
        <f t="shared" si="11"/>
        <v>1.2499999999999956E-2</v>
      </c>
      <c r="I80" s="1">
        <v>75</v>
      </c>
      <c r="J80" s="1">
        <f t="shared" si="9"/>
        <v>-0.24706690374305618</v>
      </c>
      <c r="K80" s="84">
        <f t="shared" si="12"/>
        <v>-0.56250000000000333</v>
      </c>
      <c r="L80" s="1">
        <f t="shared" si="10"/>
        <v>0.7529330962569436</v>
      </c>
    </row>
    <row r="81" spans="1:12" x14ac:dyDescent="0.2">
      <c r="A81" s="1">
        <v>76</v>
      </c>
      <c r="B81" s="84">
        <f t="shared" si="13"/>
        <v>-0.55000000000000338</v>
      </c>
      <c r="C81" s="1">
        <f t="shared" si="7"/>
        <v>0.7622166335946654</v>
      </c>
      <c r="D81" s="85">
        <f t="shared" si="8"/>
        <v>-0.23778336640533437</v>
      </c>
      <c r="E81" s="1">
        <f t="shared" si="11"/>
        <v>1.2499999999999956E-2</v>
      </c>
      <c r="I81" s="1">
        <v>76</v>
      </c>
      <c r="J81" s="1">
        <f t="shared" si="9"/>
        <v>-0.23778336640533437</v>
      </c>
      <c r="K81" s="84">
        <f t="shared" si="12"/>
        <v>-0.55000000000000338</v>
      </c>
      <c r="L81" s="1">
        <f t="shared" si="10"/>
        <v>0.7622166335946654</v>
      </c>
    </row>
    <row r="82" spans="1:12" x14ac:dyDescent="0.2">
      <c r="A82" s="1">
        <v>77</v>
      </c>
      <c r="B82" s="84">
        <f t="shared" si="13"/>
        <v>-0.53750000000000342</v>
      </c>
      <c r="C82" s="1">
        <f t="shared" si="7"/>
        <v>0.77139868938666389</v>
      </c>
      <c r="D82" s="85">
        <f t="shared" si="8"/>
        <v>-0.22860131061333588</v>
      </c>
      <c r="E82" s="1">
        <f t="shared" si="11"/>
        <v>1.2499999999999956E-2</v>
      </c>
      <c r="I82" s="1">
        <v>77</v>
      </c>
      <c r="J82" s="1">
        <f t="shared" si="9"/>
        <v>-0.22860131061333588</v>
      </c>
      <c r="K82" s="84">
        <f t="shared" si="12"/>
        <v>-0.53750000000000342</v>
      </c>
      <c r="L82" s="1">
        <f t="shared" si="10"/>
        <v>0.77139868938666389</v>
      </c>
    </row>
    <row r="83" spans="1:12" x14ac:dyDescent="0.2">
      <c r="A83" s="1">
        <v>78</v>
      </c>
      <c r="B83" s="84">
        <f t="shared" si="13"/>
        <v>-0.52500000000000346</v>
      </c>
      <c r="C83" s="1">
        <f t="shared" si="7"/>
        <v>0.78047442422904845</v>
      </c>
      <c r="D83" s="85">
        <f t="shared" si="8"/>
        <v>-0.21952557577095133</v>
      </c>
      <c r="E83" s="1">
        <f t="shared" si="11"/>
        <v>1.2499999999999956E-2</v>
      </c>
      <c r="I83" s="1">
        <v>78</v>
      </c>
      <c r="J83" s="1">
        <f t="shared" si="9"/>
        <v>-0.21952557577095133</v>
      </c>
      <c r="K83" s="84">
        <f t="shared" si="12"/>
        <v>-0.52500000000000346</v>
      </c>
      <c r="L83" s="1">
        <f t="shared" si="10"/>
        <v>0.78047442422904845</v>
      </c>
    </row>
    <row r="84" spans="1:12" x14ac:dyDescent="0.2">
      <c r="A84" s="1">
        <v>79</v>
      </c>
      <c r="B84" s="84">
        <f t="shared" si="13"/>
        <v>-0.51250000000000351</v>
      </c>
      <c r="C84" s="1">
        <f t="shared" si="7"/>
        <v>0.78943897622391068</v>
      </c>
      <c r="D84" s="85">
        <f t="shared" si="8"/>
        <v>-0.2105610237760891</v>
      </c>
      <c r="E84" s="1">
        <f t="shared" si="11"/>
        <v>1.2499999999999956E-2</v>
      </c>
      <c r="I84" s="1">
        <v>79</v>
      </c>
      <c r="J84" s="1">
        <f t="shared" si="9"/>
        <v>-0.2105610237760891</v>
      </c>
      <c r="K84" s="84">
        <f t="shared" si="12"/>
        <v>-0.51250000000000351</v>
      </c>
      <c r="L84" s="1">
        <f t="shared" si="10"/>
        <v>0.78943897622391068</v>
      </c>
    </row>
    <row r="85" spans="1:12" x14ac:dyDescent="0.2">
      <c r="A85" s="1">
        <v>80</v>
      </c>
      <c r="B85" s="84">
        <f t="shared" si="13"/>
        <v>-0.50000000000000355</v>
      </c>
      <c r="C85" s="1">
        <f t="shared" si="7"/>
        <v>0.79828746203353929</v>
      </c>
      <c r="D85" s="85">
        <f t="shared" si="8"/>
        <v>-0.20171253796646049</v>
      </c>
      <c r="E85" s="1">
        <f t="shared" si="11"/>
        <v>1.2499999999999956E-2</v>
      </c>
      <c r="I85" s="1">
        <v>80</v>
      </c>
      <c r="J85" s="1">
        <f t="shared" si="9"/>
        <v>-0.20171253796646049</v>
      </c>
      <c r="K85" s="84">
        <f t="shared" si="12"/>
        <v>-0.50000000000000355</v>
      </c>
      <c r="L85" s="1">
        <f t="shared" si="10"/>
        <v>0.79828746203353929</v>
      </c>
    </row>
    <row r="86" spans="1:12" x14ac:dyDescent="0.2">
      <c r="A86" s="1">
        <v>81</v>
      </c>
      <c r="B86" s="84">
        <f t="shared" si="13"/>
        <v>-0.48750000000000354</v>
      </c>
      <c r="C86" s="1">
        <f t="shared" si="7"/>
        <v>0.80701497798634747</v>
      </c>
      <c r="D86" s="85">
        <f t="shared" si="8"/>
        <v>-0.19298502201365231</v>
      </c>
      <c r="E86" s="1">
        <f t="shared" si="11"/>
        <v>1.2500000000000011E-2</v>
      </c>
      <c r="I86" s="1">
        <v>81</v>
      </c>
      <c r="J86" s="1">
        <f t="shared" si="9"/>
        <v>-0.19298502201365231</v>
      </c>
      <c r="K86" s="84">
        <f t="shared" si="12"/>
        <v>-0.48750000000000354</v>
      </c>
      <c r="L86" s="1">
        <f t="shared" si="10"/>
        <v>0.80701497798634747</v>
      </c>
    </row>
    <row r="87" spans="1:12" x14ac:dyDescent="0.2">
      <c r="A87" s="1">
        <v>82</v>
      </c>
      <c r="B87" s="84">
        <f t="shared" si="13"/>
        <v>-0.47500000000000353</v>
      </c>
      <c r="C87" s="1">
        <f t="shared" si="7"/>
        <v>0.81561660123618773</v>
      </c>
      <c r="D87" s="85">
        <f t="shared" si="8"/>
        <v>-0.18438339876381205</v>
      </c>
      <c r="E87" s="1">
        <f t="shared" si="11"/>
        <v>1.2500000000000011E-2</v>
      </c>
      <c r="I87" s="1">
        <v>82</v>
      </c>
      <c r="J87" s="1">
        <f t="shared" si="9"/>
        <v>-0.18438339876381205</v>
      </c>
      <c r="K87" s="84">
        <f t="shared" si="12"/>
        <v>-0.47500000000000353</v>
      </c>
      <c r="L87" s="1">
        <f t="shared" si="10"/>
        <v>0.81561660123618773</v>
      </c>
    </row>
    <row r="88" spans="1:12" x14ac:dyDescent="0.2">
      <c r="A88" s="1">
        <v>83</v>
      </c>
      <c r="B88" s="84">
        <f t="shared" si="13"/>
        <v>-0.46250000000000352</v>
      </c>
      <c r="C88" s="1">
        <f t="shared" si="7"/>
        <v>0.82408739097678985</v>
      </c>
      <c r="D88" s="85">
        <f t="shared" si="8"/>
        <v>-0.17591260902320993</v>
      </c>
      <c r="E88" s="1">
        <f t="shared" si="11"/>
        <v>1.2500000000000011E-2</v>
      </c>
      <c r="I88" s="1">
        <v>83</v>
      </c>
      <c r="J88" s="1">
        <f t="shared" si="9"/>
        <v>-0.17591260902320993</v>
      </c>
      <c r="K88" s="84">
        <f t="shared" si="12"/>
        <v>-0.46250000000000352</v>
      </c>
      <c r="L88" s="1">
        <f t="shared" si="10"/>
        <v>0.82408739097678985</v>
      </c>
    </row>
    <row r="89" spans="1:12" x14ac:dyDescent="0.2">
      <c r="A89" s="1">
        <v>84</v>
      </c>
      <c r="B89" s="84">
        <f t="shared" si="13"/>
        <v>-0.45000000000000351</v>
      </c>
      <c r="C89" s="1">
        <f t="shared" si="7"/>
        <v>0.83242238971309968</v>
      </c>
      <c r="D89" s="85">
        <f t="shared" si="8"/>
        <v>-0.1675776102869001</v>
      </c>
      <c r="E89" s="1">
        <f t="shared" si="11"/>
        <v>1.2500000000000011E-2</v>
      </c>
      <c r="I89" s="1">
        <v>84</v>
      </c>
      <c r="J89" s="1">
        <f t="shared" si="9"/>
        <v>-0.1675776102869001</v>
      </c>
      <c r="K89" s="84">
        <f t="shared" si="12"/>
        <v>-0.45000000000000351</v>
      </c>
      <c r="L89" s="1">
        <f t="shared" si="10"/>
        <v>0.83242238971309968</v>
      </c>
    </row>
    <row r="90" spans="1:12" x14ac:dyDescent="0.2">
      <c r="A90" s="1">
        <v>85</v>
      </c>
      <c r="B90" s="84">
        <f t="shared" si="13"/>
        <v>-0.4375000000000035</v>
      </c>
      <c r="C90" s="1">
        <f t="shared" si="7"/>
        <v>0.84061662459134356</v>
      </c>
      <c r="D90" s="85">
        <f t="shared" si="8"/>
        <v>-0.15938337540865621</v>
      </c>
      <c r="E90" s="1">
        <f t="shared" si="11"/>
        <v>1.2500000000000011E-2</v>
      </c>
      <c r="I90" s="1">
        <v>85</v>
      </c>
      <c r="J90" s="1">
        <f t="shared" si="9"/>
        <v>-0.15938337540865621</v>
      </c>
      <c r="K90" s="84">
        <f t="shared" si="12"/>
        <v>-0.4375000000000035</v>
      </c>
      <c r="L90" s="1">
        <f t="shared" si="10"/>
        <v>0.84061662459134356</v>
      </c>
    </row>
    <row r="91" spans="1:12" x14ac:dyDescent="0.2">
      <c r="A91" s="1">
        <v>86</v>
      </c>
      <c r="B91" s="84">
        <f t="shared" si="13"/>
        <v>-0.42500000000000349</v>
      </c>
      <c r="C91" s="1">
        <f t="shared" si="7"/>
        <v>0.84866510878970558</v>
      </c>
      <c r="D91" s="85">
        <f t="shared" si="8"/>
        <v>-0.1513348912102942</v>
      </c>
      <c r="E91" s="1">
        <f t="shared" si="11"/>
        <v>1.2500000000000011E-2</v>
      </c>
      <c r="I91" s="1">
        <v>86</v>
      </c>
      <c r="J91" s="1">
        <f t="shared" si="9"/>
        <v>-0.1513348912102942</v>
      </c>
      <c r="K91" s="84">
        <f t="shared" si="12"/>
        <v>-0.42500000000000349</v>
      </c>
      <c r="L91" s="1">
        <f t="shared" si="10"/>
        <v>0.84866510878970558</v>
      </c>
    </row>
    <row r="92" spans="1:12" x14ac:dyDescent="0.2">
      <c r="A92" s="1">
        <v>87</v>
      </c>
      <c r="B92" s="84">
        <f t="shared" si="13"/>
        <v>-0.41250000000000347</v>
      </c>
      <c r="C92" s="1">
        <f t="shared" si="7"/>
        <v>0.85656284297154928</v>
      </c>
      <c r="D92" s="85">
        <f t="shared" si="8"/>
        <v>-0.1434371570284505</v>
      </c>
      <c r="E92" s="1">
        <f t="shared" si="11"/>
        <v>1.2500000000000011E-2</v>
      </c>
      <c r="I92" s="1">
        <v>87</v>
      </c>
      <c r="J92" s="1">
        <f t="shared" si="9"/>
        <v>-0.1434371570284505</v>
      </c>
      <c r="K92" s="84">
        <f t="shared" si="12"/>
        <v>-0.41250000000000347</v>
      </c>
      <c r="L92" s="1">
        <f t="shared" si="10"/>
        <v>0.85656284297154928</v>
      </c>
    </row>
    <row r="93" spans="1:12" x14ac:dyDescent="0.2">
      <c r="A93" s="1">
        <v>88</v>
      </c>
      <c r="B93" s="84">
        <f t="shared" si="13"/>
        <v>-0.40000000000000346</v>
      </c>
      <c r="C93" s="1">
        <f t="shared" si="7"/>
        <v>0.86430481680317384</v>
      </c>
      <c r="D93" s="85">
        <f t="shared" si="8"/>
        <v>-0.13569518319682594</v>
      </c>
      <c r="E93" s="1">
        <f t="shared" si="11"/>
        <v>1.2500000000000011E-2</v>
      </c>
      <c r="I93" s="1">
        <v>88</v>
      </c>
      <c r="J93" s="1">
        <f t="shared" si="9"/>
        <v>-0.13569518319682594</v>
      </c>
      <c r="K93" s="84">
        <f t="shared" si="12"/>
        <v>-0.40000000000000346</v>
      </c>
      <c r="L93" s="1">
        <f t="shared" si="10"/>
        <v>0.86430481680317384</v>
      </c>
    </row>
    <row r="94" spans="1:12" x14ac:dyDescent="0.2">
      <c r="A94" s="1">
        <v>89</v>
      </c>
      <c r="B94" s="84">
        <f t="shared" si="13"/>
        <v>-0.38750000000000345</v>
      </c>
      <c r="C94" s="1">
        <f t="shared" si="7"/>
        <v>0.8718860105381524</v>
      </c>
      <c r="D94" s="85">
        <f t="shared" si="8"/>
        <v>-0.12811398946184738</v>
      </c>
      <c r="E94" s="1">
        <f t="shared" si="11"/>
        <v>1.2500000000000011E-2</v>
      </c>
      <c r="I94" s="1">
        <v>89</v>
      </c>
      <c r="J94" s="1">
        <f t="shared" si="9"/>
        <v>-0.12811398946184738</v>
      </c>
      <c r="K94" s="84">
        <f t="shared" si="12"/>
        <v>-0.38750000000000345</v>
      </c>
      <c r="L94" s="1">
        <f t="shared" si="10"/>
        <v>0.8718860105381524</v>
      </c>
    </row>
    <row r="95" spans="1:12" x14ac:dyDescent="0.2">
      <c r="A95" s="1">
        <v>90</v>
      </c>
      <c r="B95" s="84">
        <f t="shared" si="13"/>
        <v>-0.37500000000000344</v>
      </c>
      <c r="C95" s="1">
        <f t="shared" si="7"/>
        <v>0.87930139667035334</v>
      </c>
      <c r="D95" s="85">
        <f t="shared" si="8"/>
        <v>-0.12069860332964644</v>
      </c>
      <c r="E95" s="1">
        <f t="shared" si="11"/>
        <v>1.2500000000000011E-2</v>
      </c>
      <c r="I95" s="1">
        <v>90</v>
      </c>
      <c r="J95" s="1">
        <f t="shared" si="9"/>
        <v>-0.12069860332964644</v>
      </c>
      <c r="K95" s="84">
        <f t="shared" si="12"/>
        <v>-0.37500000000000344</v>
      </c>
      <c r="L95" s="1">
        <f t="shared" si="10"/>
        <v>0.87930139667035334</v>
      </c>
    </row>
    <row r="96" spans="1:12" x14ac:dyDescent="0.2">
      <c r="A96" s="1">
        <v>91</v>
      </c>
      <c r="B96" s="84">
        <f t="shared" si="13"/>
        <v>-0.36250000000000343</v>
      </c>
      <c r="C96" s="1">
        <f t="shared" si="7"/>
        <v>0.8865459416578082</v>
      </c>
      <c r="D96" s="85">
        <f t="shared" si="8"/>
        <v>-0.11345405834219158</v>
      </c>
      <c r="E96" s="1">
        <f t="shared" si="11"/>
        <v>1.2500000000000011E-2</v>
      </c>
      <c r="I96" s="1">
        <v>91</v>
      </c>
      <c r="J96" s="1">
        <f t="shared" si="9"/>
        <v>-0.11345405834219158</v>
      </c>
      <c r="K96" s="84">
        <f t="shared" si="12"/>
        <v>-0.36250000000000343</v>
      </c>
      <c r="L96" s="1">
        <f t="shared" si="10"/>
        <v>0.8865459416578082</v>
      </c>
    </row>
    <row r="97" spans="1:12" x14ac:dyDescent="0.2">
      <c r="A97" s="1">
        <v>92</v>
      </c>
      <c r="B97" s="84">
        <f t="shared" si="13"/>
        <v>-0.35000000000000342</v>
      </c>
      <c r="C97" s="1">
        <f t="shared" si="7"/>
        <v>0.89361460771965306</v>
      </c>
      <c r="D97" s="85">
        <f t="shared" si="8"/>
        <v>-0.10638539228034671</v>
      </c>
      <c r="E97" s="1">
        <f t="shared" si="11"/>
        <v>1.2500000000000011E-2</v>
      </c>
      <c r="I97" s="1">
        <v>92</v>
      </c>
      <c r="J97" s="1">
        <f t="shared" si="9"/>
        <v>-0.10638539228034671</v>
      </c>
      <c r="K97" s="84">
        <f t="shared" si="12"/>
        <v>-0.35000000000000342</v>
      </c>
      <c r="L97" s="1">
        <f t="shared" si="10"/>
        <v>0.89361460771965306</v>
      </c>
    </row>
    <row r="98" spans="1:12" x14ac:dyDescent="0.2">
      <c r="A98" s="1">
        <v>93</v>
      </c>
      <c r="B98" s="84">
        <f t="shared" si="13"/>
        <v>-0.33750000000000341</v>
      </c>
      <c r="C98" s="1">
        <f t="shared" si="7"/>
        <v>0.90050235470842654</v>
      </c>
      <c r="D98" s="85">
        <f t="shared" si="8"/>
        <v>-9.9497645291573233E-2</v>
      </c>
      <c r="E98" s="1">
        <f t="shared" si="11"/>
        <v>1.2500000000000011E-2</v>
      </c>
      <c r="I98" s="1">
        <v>93</v>
      </c>
      <c r="J98" s="1">
        <f t="shared" si="9"/>
        <v>-9.9497645291573233E-2</v>
      </c>
      <c r="K98" s="84">
        <f t="shared" si="12"/>
        <v>-0.33750000000000341</v>
      </c>
      <c r="L98" s="1">
        <f t="shared" si="10"/>
        <v>0.90050235470842654</v>
      </c>
    </row>
    <row r="99" spans="1:12" x14ac:dyDescent="0.2">
      <c r="A99" s="1">
        <v>94</v>
      </c>
      <c r="B99" s="84">
        <f t="shared" si="13"/>
        <v>-0.3250000000000034</v>
      </c>
      <c r="C99" s="1">
        <f t="shared" si="7"/>
        <v>0.90720414206007238</v>
      </c>
      <c r="D99" s="85">
        <f t="shared" si="8"/>
        <v>-9.2795857939927395E-2</v>
      </c>
      <c r="E99" s="1">
        <f t="shared" si="11"/>
        <v>1.2500000000000011E-2</v>
      </c>
      <c r="I99" s="1">
        <v>94</v>
      </c>
      <c r="J99" s="1">
        <f t="shared" si="9"/>
        <v>-9.2795857939927395E-2</v>
      </c>
      <c r="K99" s="84">
        <f t="shared" si="12"/>
        <v>-0.3250000000000034</v>
      </c>
      <c r="L99" s="1">
        <f t="shared" si="10"/>
        <v>0.90720414206007238</v>
      </c>
    </row>
    <row r="100" spans="1:12" x14ac:dyDescent="0.2">
      <c r="A100" s="1">
        <v>95</v>
      </c>
      <c r="B100" s="84">
        <f t="shared" si="13"/>
        <v>-0.31250000000000339</v>
      </c>
      <c r="C100" s="1">
        <f t="shared" si="7"/>
        <v>0.91371493082407251</v>
      </c>
      <c r="D100" s="85">
        <f t="shared" si="8"/>
        <v>-8.6285069175927265E-2</v>
      </c>
      <c r="E100" s="1">
        <f t="shared" si="11"/>
        <v>1.2500000000000011E-2</v>
      </c>
      <c r="I100" s="1">
        <v>95</v>
      </c>
      <c r="J100" s="1">
        <f t="shared" si="9"/>
        <v>-8.6285069175927265E-2</v>
      </c>
      <c r="K100" s="84">
        <f t="shared" si="12"/>
        <v>-0.31250000000000339</v>
      </c>
      <c r="L100" s="1">
        <f t="shared" si="10"/>
        <v>0.91371493082407251</v>
      </c>
    </row>
    <row r="101" spans="1:12" x14ac:dyDescent="0.2">
      <c r="A101" s="1">
        <v>96</v>
      </c>
      <c r="B101" s="84">
        <f t="shared" si="13"/>
        <v>-0.30000000000000338</v>
      </c>
      <c r="C101" s="1">
        <f t="shared" si="7"/>
        <v>0.92002968577618405</v>
      </c>
      <c r="D101" s="85">
        <f t="shared" si="8"/>
        <v>-7.9970314223815731E-2</v>
      </c>
      <c r="E101" s="1">
        <f t="shared" si="11"/>
        <v>1.2500000000000011E-2</v>
      </c>
      <c r="I101" s="1">
        <v>96</v>
      </c>
      <c r="J101" s="1">
        <f t="shared" si="9"/>
        <v>-7.9970314223815731E-2</v>
      </c>
      <c r="K101" s="84">
        <f t="shared" si="12"/>
        <v>-0.30000000000000338</v>
      </c>
      <c r="L101" s="1">
        <f t="shared" si="10"/>
        <v>0.92002968577618405</v>
      </c>
    </row>
    <row r="102" spans="1:12" x14ac:dyDescent="0.2">
      <c r="A102" s="1">
        <v>97</v>
      </c>
      <c r="B102" s="84">
        <f t="shared" si="13"/>
        <v>-0.28750000000000336</v>
      </c>
      <c r="C102" s="1">
        <f t="shared" si="7"/>
        <v>0.92614337761634102</v>
      </c>
      <c r="D102" s="85">
        <f t="shared" si="8"/>
        <v>-7.3856622383658754E-2</v>
      </c>
      <c r="E102" s="1">
        <f t="shared" si="11"/>
        <v>1.2500000000000011E-2</v>
      </c>
      <c r="I102" s="1">
        <v>97</v>
      </c>
      <c r="J102" s="1">
        <f t="shared" si="9"/>
        <v>-7.3856622383658754E-2</v>
      </c>
      <c r="K102" s="84">
        <f t="shared" si="12"/>
        <v>-0.28750000000000336</v>
      </c>
      <c r="L102" s="1">
        <f t="shared" si="10"/>
        <v>0.92614337761634102</v>
      </c>
    </row>
    <row r="103" spans="1:12" x14ac:dyDescent="0.2">
      <c r="A103" s="1">
        <v>98</v>
      </c>
      <c r="B103" s="84">
        <f t="shared" si="13"/>
        <v>-0.27500000000000335</v>
      </c>
      <c r="C103" s="1">
        <f t="shared" si="7"/>
        <v>0.93205098525434393</v>
      </c>
      <c r="D103" s="85">
        <f t="shared" si="8"/>
        <v>-6.7949014745655845E-2</v>
      </c>
      <c r="E103" s="1">
        <f t="shared" si="11"/>
        <v>1.2500000000000011E-2</v>
      </c>
      <c r="I103" s="1">
        <v>98</v>
      </c>
      <c r="J103" s="1">
        <f t="shared" si="9"/>
        <v>-6.7949014745655845E-2</v>
      </c>
      <c r="K103" s="84">
        <f t="shared" si="12"/>
        <v>-0.27500000000000335</v>
      </c>
      <c r="L103" s="1">
        <f t="shared" si="10"/>
        <v>0.93205098525434393</v>
      </c>
    </row>
    <row r="104" spans="1:12" x14ac:dyDescent="0.2">
      <c r="A104" s="1">
        <v>99</v>
      </c>
      <c r="B104" s="84">
        <f t="shared" si="13"/>
        <v>-0.26250000000000334</v>
      </c>
      <c r="C104" s="1">
        <f t="shared" si="7"/>
        <v>0.93774749818603109</v>
      </c>
      <c r="D104" s="85">
        <f t="shared" si="8"/>
        <v>-6.2252501813968686E-2</v>
      </c>
      <c r="E104" s="1">
        <f t="shared" si="11"/>
        <v>1.2500000000000011E-2</v>
      </c>
      <c r="I104" s="1">
        <v>99</v>
      </c>
      <c r="J104" s="1">
        <f t="shared" si="9"/>
        <v>-6.2252501813968686E-2</v>
      </c>
      <c r="K104" s="84">
        <f t="shared" si="12"/>
        <v>-0.26250000000000334</v>
      </c>
      <c r="L104" s="1">
        <f t="shared" si="10"/>
        <v>0.93774749818603109</v>
      </c>
    </row>
    <row r="105" spans="1:12" x14ac:dyDescent="0.2">
      <c r="A105" s="1">
        <v>100</v>
      </c>
      <c r="B105" s="84">
        <f t="shared" si="13"/>
        <v>-0.25000000000000333</v>
      </c>
      <c r="C105" s="1">
        <f t="shared" si="7"/>
        <v>0.94322791896271485</v>
      </c>
      <c r="D105" s="85">
        <f t="shared" si="8"/>
        <v>-5.6772081037284927E-2</v>
      </c>
      <c r="E105" s="1">
        <f t="shared" si="11"/>
        <v>1.2500000000000011E-2</v>
      </c>
      <c r="I105" s="1">
        <v>100</v>
      </c>
      <c r="J105" s="1">
        <f t="shared" si="9"/>
        <v>-5.6772081037284927E-2</v>
      </c>
      <c r="K105" s="84">
        <f t="shared" si="12"/>
        <v>-0.25000000000000333</v>
      </c>
      <c r="L105" s="1">
        <f t="shared" si="10"/>
        <v>0.94322791896271485</v>
      </c>
    </row>
    <row r="106" spans="1:12" x14ac:dyDescent="0.2">
      <c r="A106" s="1">
        <v>101</v>
      </c>
      <c r="B106" s="84">
        <f t="shared" si="13"/>
        <v>-0.23750000000000332</v>
      </c>
      <c r="C106" s="1">
        <f t="shared" si="7"/>
        <v>0.94848726575672371</v>
      </c>
      <c r="D106" s="85">
        <f t="shared" si="8"/>
        <v>-5.151273424327607E-2</v>
      </c>
      <c r="E106" s="1">
        <f t="shared" si="11"/>
        <v>1.2500000000000011E-2</v>
      </c>
      <c r="I106" s="1">
        <v>101</v>
      </c>
      <c r="J106" s="1">
        <f t="shared" si="9"/>
        <v>-5.151273424327607E-2</v>
      </c>
      <c r="K106" s="84">
        <f t="shared" si="12"/>
        <v>-0.23750000000000332</v>
      </c>
      <c r="L106" s="1">
        <f t="shared" si="10"/>
        <v>0.94848726575672371</v>
      </c>
    </row>
    <row r="107" spans="1:12" x14ac:dyDescent="0.2">
      <c r="A107" s="1">
        <v>102</v>
      </c>
      <c r="B107" s="84">
        <f t="shared" si="13"/>
        <v>-0.22500000000000331</v>
      </c>
      <c r="C107" s="1">
        <f t="shared" si="7"/>
        <v>0.95352057502598353</v>
      </c>
      <c r="D107" s="85">
        <f t="shared" si="8"/>
        <v>-4.6479424974016248E-2</v>
      </c>
      <c r="E107" s="1">
        <f t="shared" si="11"/>
        <v>1.2500000000000011E-2</v>
      </c>
      <c r="I107" s="1">
        <v>102</v>
      </c>
      <c r="J107" s="1">
        <f t="shared" si="9"/>
        <v>-4.6479424974016248E-2</v>
      </c>
      <c r="K107" s="84">
        <f t="shared" si="12"/>
        <v>-0.22500000000000331</v>
      </c>
      <c r="L107" s="1">
        <f t="shared" si="10"/>
        <v>0.95352057502598353</v>
      </c>
    </row>
    <row r="108" spans="1:12" x14ac:dyDescent="0.2">
      <c r="A108" s="1">
        <v>103</v>
      </c>
      <c r="B108" s="84">
        <f t="shared" si="13"/>
        <v>-0.2125000000000033</v>
      </c>
      <c r="C108" s="1">
        <f t="shared" si="7"/>
        <v>0.95832290428065348</v>
      </c>
      <c r="D108" s="85">
        <f t="shared" si="8"/>
        <v>-4.1677095719346302E-2</v>
      </c>
      <c r="E108" s="1">
        <f t="shared" si="11"/>
        <v>1.2500000000000011E-2</v>
      </c>
      <c r="I108" s="1">
        <v>103</v>
      </c>
      <c r="J108" s="1">
        <f t="shared" si="9"/>
        <v>-4.1677095719346302E-2</v>
      </c>
      <c r="K108" s="84">
        <f t="shared" si="12"/>
        <v>-0.2125000000000033</v>
      </c>
      <c r="L108" s="1">
        <f t="shared" si="10"/>
        <v>0.95832290428065348</v>
      </c>
    </row>
    <row r="109" spans="1:12" x14ac:dyDescent="0.2">
      <c r="A109" s="1">
        <v>104</v>
      </c>
      <c r="B109" s="84">
        <f t="shared" si="13"/>
        <v>-0.20000000000000329</v>
      </c>
      <c r="C109" s="1">
        <f t="shared" si="7"/>
        <v>0.9628893349549037</v>
      </c>
      <c r="D109" s="85">
        <f t="shared" si="8"/>
        <v>-3.7110665045096081E-2</v>
      </c>
      <c r="E109" s="1">
        <f t="shared" si="11"/>
        <v>1.2500000000000011E-2</v>
      </c>
      <c r="I109" s="1">
        <v>104</v>
      </c>
      <c r="J109" s="1">
        <f t="shared" si="9"/>
        <v>-3.7110665045096081E-2</v>
      </c>
      <c r="K109" s="84">
        <f t="shared" si="12"/>
        <v>-0.20000000000000329</v>
      </c>
      <c r="L109" s="1">
        <f t="shared" si="10"/>
        <v>0.9628893349549037</v>
      </c>
    </row>
    <row r="110" spans="1:12" x14ac:dyDescent="0.2">
      <c r="A110" s="1">
        <v>105</v>
      </c>
      <c r="B110" s="84">
        <f t="shared" si="13"/>
        <v>-0.18750000000000328</v>
      </c>
      <c r="C110" s="1">
        <f t="shared" si="7"/>
        <v>0.96721497538701962</v>
      </c>
      <c r="D110" s="85">
        <f t="shared" si="8"/>
        <v>-3.2785024612980163E-2</v>
      </c>
      <c r="E110" s="1">
        <f t="shared" si="11"/>
        <v>1.2500000000000011E-2</v>
      </c>
      <c r="I110" s="1">
        <v>105</v>
      </c>
      <c r="J110" s="1">
        <f t="shared" si="9"/>
        <v>-3.2785024612980163E-2</v>
      </c>
      <c r="K110" s="84">
        <f t="shared" si="12"/>
        <v>-0.18750000000000328</v>
      </c>
      <c r="L110" s="1">
        <f t="shared" si="10"/>
        <v>0.96721497538701962</v>
      </c>
    </row>
    <row r="111" spans="1:12" x14ac:dyDescent="0.2">
      <c r="A111" s="1">
        <v>106</v>
      </c>
      <c r="B111" s="84">
        <f t="shared" si="13"/>
        <v>-0.17500000000000326</v>
      </c>
      <c r="C111" s="1">
        <f t="shared" si="7"/>
        <v>0.97129496391110581</v>
      </c>
      <c r="D111" s="85">
        <f t="shared" si="8"/>
        <v>-2.8705036088893965E-2</v>
      </c>
      <c r="E111" s="1">
        <f t="shared" si="11"/>
        <v>1.2500000000000011E-2</v>
      </c>
      <c r="I111" s="1">
        <v>106</v>
      </c>
      <c r="J111" s="1">
        <f t="shared" si="9"/>
        <v>-2.8705036088893965E-2</v>
      </c>
      <c r="K111" s="84">
        <f t="shared" si="12"/>
        <v>-0.17500000000000326</v>
      </c>
      <c r="L111" s="1">
        <f t="shared" si="10"/>
        <v>0.97129496391110581</v>
      </c>
    </row>
    <row r="112" spans="1:12" x14ac:dyDescent="0.2">
      <c r="A112" s="1">
        <v>107</v>
      </c>
      <c r="B112" s="84">
        <f t="shared" si="13"/>
        <v>-0.16250000000000325</v>
      </c>
      <c r="C112" s="1">
        <f t="shared" si="7"/>
        <v>0.97512447206373343</v>
      </c>
      <c r="D112" s="85">
        <f t="shared" si="8"/>
        <v>-2.4875527936266351E-2</v>
      </c>
      <c r="E112" s="1">
        <f t="shared" si="11"/>
        <v>1.2500000000000011E-2</v>
      </c>
      <c r="I112" s="1">
        <v>107</v>
      </c>
      <c r="J112" s="1">
        <f t="shared" si="9"/>
        <v>-2.4875527936266351E-2</v>
      </c>
      <c r="K112" s="84">
        <f t="shared" si="12"/>
        <v>-0.16250000000000325</v>
      </c>
      <c r="L112" s="1">
        <f t="shared" si="10"/>
        <v>0.97512447206373343</v>
      </c>
    </row>
    <row r="113" spans="1:12" x14ac:dyDescent="0.2">
      <c r="A113" s="1">
        <v>108</v>
      </c>
      <c r="B113" s="84">
        <f t="shared" si="13"/>
        <v>-0.15000000000000324</v>
      </c>
      <c r="C113" s="1">
        <f t="shared" si="7"/>
        <v>0.97869870790900282</v>
      </c>
      <c r="D113" s="85">
        <f t="shared" si="8"/>
        <v>-2.1301292090996959E-2</v>
      </c>
      <c r="E113" s="1">
        <f t="shared" si="11"/>
        <v>1.2500000000000011E-2</v>
      </c>
      <c r="I113" s="1">
        <v>108</v>
      </c>
      <c r="J113" s="1">
        <f t="shared" si="9"/>
        <v>-2.1301292090996959E-2</v>
      </c>
      <c r="K113" s="84">
        <f t="shared" si="12"/>
        <v>-0.15000000000000324</v>
      </c>
      <c r="L113" s="1">
        <f t="shared" si="10"/>
        <v>0.97869870790900282</v>
      </c>
    </row>
    <row r="114" spans="1:12" x14ac:dyDescent="0.2">
      <c r="A114" s="1">
        <v>109</v>
      </c>
      <c r="B114" s="84">
        <f t="shared" si="13"/>
        <v>-0.13750000000000323</v>
      </c>
      <c r="C114" s="1">
        <f t="shared" si="7"/>
        <v>0.98201291948555447</v>
      </c>
      <c r="D114" s="85">
        <f t="shared" si="8"/>
        <v>-1.7987080514445308E-2</v>
      </c>
      <c r="E114" s="1">
        <f t="shared" si="11"/>
        <v>1.2500000000000011E-2</v>
      </c>
      <c r="I114" s="1">
        <v>109</v>
      </c>
      <c r="J114" s="1">
        <f t="shared" si="9"/>
        <v>-1.7987080514445308E-2</v>
      </c>
      <c r="K114" s="84">
        <f t="shared" si="12"/>
        <v>-0.13750000000000323</v>
      </c>
      <c r="L114" s="1">
        <f t="shared" si="10"/>
        <v>0.98201291948555447</v>
      </c>
    </row>
    <row r="115" spans="1:12" x14ac:dyDescent="0.2">
      <c r="A115" s="1">
        <v>110</v>
      </c>
      <c r="B115" s="84">
        <f t="shared" si="13"/>
        <v>-0.12500000000000322</v>
      </c>
      <c r="C115" s="1">
        <f t="shared" si="7"/>
        <v>0.98506239837917131</v>
      </c>
      <c r="D115" s="85">
        <f t="shared" si="8"/>
        <v>-1.4937601620828467E-2</v>
      </c>
      <c r="E115" s="1">
        <f t="shared" si="11"/>
        <v>1.2500000000000011E-2</v>
      </c>
      <c r="I115" s="1">
        <v>110</v>
      </c>
      <c r="J115" s="1">
        <f t="shared" si="9"/>
        <v>-1.4937601620828467E-2</v>
      </c>
      <c r="K115" s="84">
        <f t="shared" si="12"/>
        <v>-0.12500000000000322</v>
      </c>
      <c r="L115" s="1">
        <f t="shared" si="10"/>
        <v>0.98506239837917131</v>
      </c>
    </row>
    <row r="116" spans="1:12" x14ac:dyDescent="0.2">
      <c r="A116" s="1">
        <v>111</v>
      </c>
      <c r="B116" s="84">
        <f t="shared" si="13"/>
        <v>-0.11250000000000322</v>
      </c>
      <c r="C116" s="1">
        <f t="shared" si="7"/>
        <v>0.98784248342472958</v>
      </c>
      <c r="D116" s="85">
        <f t="shared" si="8"/>
        <v>-1.21575165752702E-2</v>
      </c>
      <c r="E116" s="1">
        <f t="shared" si="11"/>
        <v>1.2499999999999997E-2</v>
      </c>
      <c r="I116" s="1">
        <v>111</v>
      </c>
      <c r="J116" s="1">
        <f t="shared" si="9"/>
        <v>-1.21575165752702E-2</v>
      </c>
      <c r="K116" s="84">
        <f t="shared" si="12"/>
        <v>-0.11250000000000322</v>
      </c>
      <c r="L116" s="1">
        <f t="shared" si="10"/>
        <v>0.98784248342472958</v>
      </c>
    </row>
    <row r="117" spans="1:12" x14ac:dyDescent="0.2">
      <c r="A117" s="1">
        <v>112</v>
      </c>
      <c r="B117" s="84">
        <f t="shared" si="13"/>
        <v>-0.10000000000000323</v>
      </c>
      <c r="C117" s="1">
        <f t="shared" si="7"/>
        <v>0.99034856454133502</v>
      </c>
      <c r="D117" s="85">
        <f t="shared" si="8"/>
        <v>-9.6514354586647588E-3</v>
      </c>
      <c r="E117" s="1">
        <f t="shared" si="11"/>
        <v>1.2499999999999997E-2</v>
      </c>
      <c r="I117" s="1">
        <v>112</v>
      </c>
      <c r="J117" s="1">
        <f t="shared" si="9"/>
        <v>-9.6514354586647588E-3</v>
      </c>
      <c r="K117" s="84">
        <f t="shared" si="12"/>
        <v>-0.10000000000000323</v>
      </c>
      <c r="L117" s="1">
        <f t="shared" si="10"/>
        <v>0.99034856454133502</v>
      </c>
    </row>
    <row r="118" spans="1:12" x14ac:dyDescent="0.2">
      <c r="A118" s="1">
        <v>113</v>
      </c>
      <c r="B118" s="84">
        <f t="shared" si="13"/>
        <v>-8.7500000000003228E-2</v>
      </c>
      <c r="C118" s="1">
        <f t="shared" si="7"/>
        <v>0.99257608670459962</v>
      </c>
      <c r="D118" s="85">
        <f t="shared" si="8"/>
        <v>-7.423913295400153E-3</v>
      </c>
      <c r="E118" s="1">
        <f t="shared" si="11"/>
        <v>1.2499999999999997E-2</v>
      </c>
      <c r="I118" s="1">
        <v>113</v>
      </c>
      <c r="J118" s="1">
        <f t="shared" si="9"/>
        <v>-7.423913295400153E-3</v>
      </c>
      <c r="K118" s="84">
        <f t="shared" si="12"/>
        <v>-8.7500000000003228E-2</v>
      </c>
      <c r="L118" s="1">
        <f t="shared" si="10"/>
        <v>0.99257608670459962</v>
      </c>
    </row>
    <row r="119" spans="1:12" x14ac:dyDescent="0.2">
      <c r="A119" s="1">
        <v>114</v>
      </c>
      <c r="B119" s="84">
        <f t="shared" si="13"/>
        <v>-7.5000000000003231E-2</v>
      </c>
      <c r="C119" s="1">
        <f t="shared" si="7"/>
        <v>0.99452055406012863</v>
      </c>
      <c r="D119" s="85">
        <f t="shared" si="8"/>
        <v>-5.4794459398711526E-3</v>
      </c>
      <c r="E119" s="1">
        <f t="shared" si="11"/>
        <v>1.2499999999999997E-2</v>
      </c>
      <c r="I119" s="1">
        <v>114</v>
      </c>
      <c r="J119" s="1">
        <f t="shared" si="9"/>
        <v>-5.4794459398711526E-3</v>
      </c>
      <c r="K119" s="84">
        <f t="shared" si="12"/>
        <v>-7.5000000000003231E-2</v>
      </c>
      <c r="L119" s="1">
        <f t="shared" si="10"/>
        <v>0.99452055406012863</v>
      </c>
    </row>
    <row r="120" spans="1:12" x14ac:dyDescent="0.2">
      <c r="A120" s="1">
        <v>115</v>
      </c>
      <c r="B120" s="84">
        <f t="shared" si="13"/>
        <v>-6.2500000000003234E-2</v>
      </c>
      <c r="C120" s="1">
        <f t="shared" si="7"/>
        <v>0.99617753418237642</v>
      </c>
      <c r="D120" s="85">
        <f t="shared" si="8"/>
        <v>-3.822465817623355E-3</v>
      </c>
      <c r="E120" s="1">
        <f t="shared" si="11"/>
        <v>1.2499999999999997E-2</v>
      </c>
      <c r="I120" s="1">
        <v>115</v>
      </c>
      <c r="J120" s="1">
        <f t="shared" si="9"/>
        <v>-3.822465817623355E-3</v>
      </c>
      <c r="K120" s="84">
        <f t="shared" si="12"/>
        <v>-6.2500000000003234E-2</v>
      </c>
      <c r="L120" s="1">
        <f t="shared" si="10"/>
        <v>0.99617753418237642</v>
      </c>
    </row>
    <row r="121" spans="1:12" x14ac:dyDescent="0.2">
      <c r="A121" s="1">
        <v>116</v>
      </c>
      <c r="B121" s="84">
        <f t="shared" si="13"/>
        <v>-5.0000000000003236E-2</v>
      </c>
      <c r="C121" s="1">
        <f t="shared" si="7"/>
        <v>0.99754266248317458</v>
      </c>
      <c r="D121" s="85">
        <f t="shared" si="8"/>
        <v>-2.4573375168251976E-3</v>
      </c>
      <c r="E121" s="1">
        <f t="shared" si="11"/>
        <v>1.2499999999999997E-2</v>
      </c>
      <c r="I121" s="1">
        <v>116</v>
      </c>
      <c r="J121" s="1">
        <f t="shared" si="9"/>
        <v>-2.4573375168251976E-3</v>
      </c>
      <c r="K121" s="84">
        <f t="shared" si="12"/>
        <v>-5.0000000000003236E-2</v>
      </c>
      <c r="L121" s="1">
        <f t="shared" si="10"/>
        <v>0.99754266248317458</v>
      </c>
    </row>
    <row r="122" spans="1:12" x14ac:dyDescent="0.2">
      <c r="A122" s="1">
        <v>117</v>
      </c>
      <c r="B122" s="84">
        <f t="shared" si="13"/>
        <v>-3.7500000000003239E-2</v>
      </c>
      <c r="C122" s="1">
        <f t="shared" si="7"/>
        <v>0.99861164677432768</v>
      </c>
      <c r="D122" s="85">
        <f t="shared" si="8"/>
        <v>-1.388353225672101E-3</v>
      </c>
      <c r="E122" s="1">
        <f t="shared" si="11"/>
        <v>1.2499999999999997E-2</v>
      </c>
      <c r="I122" s="1">
        <v>117</v>
      </c>
      <c r="J122" s="1">
        <f t="shared" si="9"/>
        <v>-1.388353225672101E-3</v>
      </c>
      <c r="K122" s="84">
        <f t="shared" si="12"/>
        <v>-3.7500000000003239E-2</v>
      </c>
      <c r="L122" s="1">
        <f t="shared" si="10"/>
        <v>0.99861164677432768</v>
      </c>
    </row>
    <row r="123" spans="1:12" x14ac:dyDescent="0.2">
      <c r="A123" s="1">
        <v>118</v>
      </c>
      <c r="B123" s="84">
        <f t="shared" si="13"/>
        <v>-2.5000000000003238E-2</v>
      </c>
      <c r="C123" s="1">
        <f t="shared" si="7"/>
        <v>0.99938027198879986</v>
      </c>
      <c r="D123" s="85">
        <f t="shared" si="8"/>
        <v>-6.1972801119991594E-4</v>
      </c>
      <c r="E123" s="1">
        <f t="shared" si="11"/>
        <v>1.2500000000000001E-2</v>
      </c>
      <c r="I123" s="1">
        <v>118</v>
      </c>
      <c r="J123" s="1">
        <f t="shared" si="9"/>
        <v>-6.1972801119991594E-4</v>
      </c>
      <c r="K123" s="84">
        <f t="shared" si="12"/>
        <v>-2.5000000000003238E-2</v>
      </c>
      <c r="L123" s="1">
        <f t="shared" si="10"/>
        <v>0.99938027198879986</v>
      </c>
    </row>
    <row r="124" spans="1:12" x14ac:dyDescent="0.2">
      <c r="A124" s="1">
        <v>119</v>
      </c>
      <c r="B124" s="84">
        <f t="shared" si="13"/>
        <v>-1.2500000000003238E-2</v>
      </c>
      <c r="C124" s="1">
        <f t="shared" si="7"/>
        <v>0.99984440506515382</v>
      </c>
      <c r="D124" s="85">
        <f t="shared" si="8"/>
        <v>-1.5559493484595954E-4</v>
      </c>
      <c r="E124" s="1">
        <f t="shared" si="11"/>
        <v>1.2500000000000001E-2</v>
      </c>
      <c r="I124" s="1">
        <v>119</v>
      </c>
      <c r="J124" s="1">
        <f t="shared" si="9"/>
        <v>-1.5559493484595954E-4</v>
      </c>
      <c r="K124" s="84">
        <f t="shared" si="12"/>
        <v>-1.2500000000003238E-2</v>
      </c>
      <c r="L124" s="1">
        <f t="shared" si="10"/>
        <v>0.99984440506515382</v>
      </c>
    </row>
    <row r="125" spans="1:12" x14ac:dyDescent="0.2">
      <c r="A125" s="1">
        <v>120</v>
      </c>
      <c r="B125" s="84">
        <f t="shared" si="13"/>
        <v>-3.236994006172722E-15</v>
      </c>
      <c r="C125" s="1">
        <f t="shared" si="7"/>
        <v>0.99999999999999978</v>
      </c>
      <c r="D125" s="85">
        <f t="shared" si="8"/>
        <v>0</v>
      </c>
      <c r="E125" s="1">
        <f t="shared" si="11"/>
        <v>1.2500000000000001E-2</v>
      </c>
      <c r="I125" s="1">
        <v>120</v>
      </c>
      <c r="J125" s="1">
        <f t="shared" si="9"/>
        <v>0</v>
      </c>
      <c r="K125" s="84">
        <f t="shared" si="12"/>
        <v>-3.236994006172722E-15</v>
      </c>
      <c r="L125" s="1">
        <f t="shared" si="10"/>
        <v>0.99999999999999978</v>
      </c>
    </row>
    <row r="126" spans="1:12" x14ac:dyDescent="0.2">
      <c r="A126" s="1">
        <v>121</v>
      </c>
      <c r="B126" s="84">
        <f t="shared" si="13"/>
        <v>1.2499999999996764E-2</v>
      </c>
      <c r="C126" s="1">
        <f t="shared" si="7"/>
        <v>0.99984310307337554</v>
      </c>
      <c r="D126" s="85">
        <f t="shared" si="8"/>
        <v>-1.5689692662423926E-4</v>
      </c>
      <c r="E126" s="1">
        <f t="shared" si="11"/>
        <v>1.2500000000000001E-2</v>
      </c>
      <c r="I126" s="1">
        <v>121</v>
      </c>
      <c r="J126" s="1">
        <f t="shared" si="9"/>
        <v>-1.5689692662423926E-4</v>
      </c>
      <c r="K126" s="84">
        <f t="shared" si="12"/>
        <v>1.2499999999996764E-2</v>
      </c>
      <c r="L126" s="1">
        <f t="shared" si="10"/>
        <v>0.99984310307337554</v>
      </c>
    </row>
    <row r="127" spans="1:12" x14ac:dyDescent="0.2">
      <c r="A127" s="1">
        <v>122</v>
      </c>
      <c r="B127" s="84">
        <f t="shared" si="13"/>
        <v>1.2499999999996764E-2</v>
      </c>
      <c r="C127" s="1">
        <f t="shared" si="7"/>
        <v>0.99984310307337554</v>
      </c>
      <c r="D127" s="85">
        <f t="shared" si="8"/>
        <v>-1.5689692662423926E-4</v>
      </c>
      <c r="E127" s="1">
        <f t="shared" si="11"/>
        <v>0</v>
      </c>
      <c r="I127" s="1">
        <v>122</v>
      </c>
      <c r="J127" s="1">
        <f t="shared" si="9"/>
        <v>-6.3014174791231614E-4</v>
      </c>
      <c r="K127" s="84">
        <f t="shared" si="12"/>
        <v>2.4999999999996764E-2</v>
      </c>
      <c r="L127" s="1">
        <f t="shared" si="10"/>
        <v>0.99936985825208746</v>
      </c>
    </row>
    <row r="128" spans="1:12" x14ac:dyDescent="0.2">
      <c r="A128" s="1">
        <v>123</v>
      </c>
      <c r="B128" s="84">
        <f t="shared" si="13"/>
        <v>1.2499999999996764E-2</v>
      </c>
      <c r="C128" s="1">
        <f t="shared" si="7"/>
        <v>0.99984310307337554</v>
      </c>
      <c r="D128" s="85">
        <f t="shared" si="8"/>
        <v>-1.5689692662423926E-4</v>
      </c>
      <c r="E128" s="1">
        <f t="shared" si="11"/>
        <v>0</v>
      </c>
      <c r="I128" s="1">
        <v>123</v>
      </c>
      <c r="J128" s="1">
        <f t="shared" si="9"/>
        <v>-1.4234872238052532E-3</v>
      </c>
      <c r="K128" s="84">
        <f t="shared" si="12"/>
        <v>3.7499999999996765E-2</v>
      </c>
      <c r="L128" s="1">
        <f t="shared" si="10"/>
        <v>0.99857651277619452</v>
      </c>
    </row>
    <row r="129" spans="1:12" x14ac:dyDescent="0.2">
      <c r="A129" s="1">
        <v>124</v>
      </c>
      <c r="B129" s="84">
        <f t="shared" si="13"/>
        <v>1.2499999999996764E-2</v>
      </c>
      <c r="C129" s="1">
        <f t="shared" si="7"/>
        <v>0.99984310307337554</v>
      </c>
      <c r="D129" s="85">
        <f t="shared" si="8"/>
        <v>-1.5689692662423926E-4</v>
      </c>
      <c r="E129" s="1">
        <f t="shared" si="11"/>
        <v>0</v>
      </c>
      <c r="I129" s="1">
        <v>124</v>
      </c>
      <c r="J129" s="1">
        <f t="shared" si="9"/>
        <v>-2.5405770660503757E-3</v>
      </c>
      <c r="K129" s="84">
        <f t="shared" si="12"/>
        <v>4.9999999999996769E-2</v>
      </c>
      <c r="L129" s="1">
        <f t="shared" si="10"/>
        <v>0.9974594229339494</v>
      </c>
    </row>
    <row r="130" spans="1:12" x14ac:dyDescent="0.2">
      <c r="A130" s="1">
        <v>125</v>
      </c>
      <c r="B130" s="84">
        <f t="shared" si="13"/>
        <v>1.2499999999996764E-2</v>
      </c>
      <c r="C130" s="1">
        <f t="shared" si="7"/>
        <v>0.99984310307337554</v>
      </c>
      <c r="D130" s="85">
        <f t="shared" si="8"/>
        <v>-1.5689692662423926E-4</v>
      </c>
      <c r="E130" s="1">
        <f t="shared" si="11"/>
        <v>0</v>
      </c>
      <c r="I130" s="1">
        <v>125</v>
      </c>
      <c r="J130" s="1">
        <f t="shared" si="9"/>
        <v>-3.9849399693431264E-3</v>
      </c>
      <c r="K130" s="84">
        <f t="shared" si="12"/>
        <v>6.2499999999996766E-2</v>
      </c>
      <c r="L130" s="1">
        <f t="shared" si="10"/>
        <v>0.99601506003065665</v>
      </c>
    </row>
    <row r="131" spans="1:12" x14ac:dyDescent="0.2">
      <c r="A131" s="1">
        <v>126</v>
      </c>
      <c r="B131" s="84">
        <f t="shared" si="13"/>
        <v>1.2499999999996764E-2</v>
      </c>
      <c r="C131" s="1">
        <f t="shared" si="7"/>
        <v>0.99984310307337554</v>
      </c>
      <c r="D131" s="85">
        <f t="shared" si="8"/>
        <v>-1.5689692662423926E-4</v>
      </c>
      <c r="E131" s="1">
        <f t="shared" si="11"/>
        <v>0</v>
      </c>
      <c r="I131" s="1">
        <v>126</v>
      </c>
      <c r="J131" s="1">
        <f t="shared" si="9"/>
        <v>-5.7599834429369334E-3</v>
      </c>
      <c r="K131" s="84">
        <f t="shared" si="12"/>
        <v>7.4999999999996764E-2</v>
      </c>
      <c r="L131" s="1">
        <f t="shared" si="10"/>
        <v>0.99424001655706284</v>
      </c>
    </row>
    <row r="132" spans="1:12" x14ac:dyDescent="0.2">
      <c r="A132" s="1">
        <v>127</v>
      </c>
      <c r="B132" s="84">
        <f t="shared" si="13"/>
        <v>1.2499999999996764E-2</v>
      </c>
      <c r="C132" s="1">
        <f t="shared" si="7"/>
        <v>0.99984310307337554</v>
      </c>
      <c r="D132" s="85">
        <f t="shared" si="8"/>
        <v>-1.5689692662423926E-4</v>
      </c>
      <c r="E132" s="1">
        <f t="shared" si="11"/>
        <v>0</v>
      </c>
      <c r="I132" s="1">
        <v>127</v>
      </c>
      <c r="J132" s="1">
        <f t="shared" si="9"/>
        <v>-7.8689874369645141E-3</v>
      </c>
      <c r="K132" s="84">
        <f t="shared" si="12"/>
        <v>8.7499999999996761E-2</v>
      </c>
      <c r="L132" s="1">
        <f t="shared" si="10"/>
        <v>0.99213101256303526</v>
      </c>
    </row>
    <row r="133" spans="1:12" x14ac:dyDescent="0.2">
      <c r="A133" s="1">
        <v>128</v>
      </c>
      <c r="B133" s="84">
        <f t="shared" si="13"/>
        <v>1.2499999999996764E-2</v>
      </c>
      <c r="C133" s="1">
        <f t="shared" si="7"/>
        <v>0.99984310307337554</v>
      </c>
      <c r="D133" s="85">
        <f t="shared" si="8"/>
        <v>-1.5689692662423926E-4</v>
      </c>
      <c r="E133" s="1">
        <f t="shared" si="11"/>
        <v>0</v>
      </c>
      <c r="I133" s="1">
        <v>128</v>
      </c>
      <c r="J133" s="1">
        <f t="shared" si="9"/>
        <v>-1.031509775754913E-2</v>
      </c>
      <c r="K133" s="84">
        <f t="shared" si="12"/>
        <v>9.9999999999996758E-2</v>
      </c>
      <c r="L133" s="1">
        <f t="shared" si="10"/>
        <v>0.98968490224245065</v>
      </c>
    </row>
    <row r="134" spans="1:12" x14ac:dyDescent="0.2">
      <c r="A134" s="1">
        <v>129</v>
      </c>
      <c r="B134" s="84">
        <f t="shared" si="13"/>
        <v>1.2499999999996764E-2</v>
      </c>
      <c r="C134" s="1">
        <f t="shared" ref="C134:C197" si="14">(EXP(B134)-2-B134)^2</f>
        <v>0.99984310307337554</v>
      </c>
      <c r="D134" s="85">
        <f t="shared" ref="D134:D197" si="15">C134-$P$5</f>
        <v>-1.5689692662423926E-4</v>
      </c>
      <c r="E134" s="1">
        <f t="shared" si="11"/>
        <v>0</v>
      </c>
      <c r="I134" s="1">
        <v>129</v>
      </c>
      <c r="J134" s="1">
        <f t="shared" ref="J134:J197" si="16">L134-$P$5</f>
        <v>-1.3101319264632538E-2</v>
      </c>
      <c r="K134" s="84">
        <f t="shared" si="12"/>
        <v>0.11249999999999676</v>
      </c>
      <c r="L134" s="1">
        <f t="shared" ref="L134:L197" si="17">(EXP(K134)-2-K134)^2</f>
        <v>0.98689868073536724</v>
      </c>
    </row>
    <row r="135" spans="1:12" x14ac:dyDescent="0.2">
      <c r="A135" s="1">
        <v>130</v>
      </c>
      <c r="B135" s="84">
        <f t="shared" si="13"/>
        <v>1.2499999999996764E-2</v>
      </c>
      <c r="C135" s="1">
        <f t="shared" si="14"/>
        <v>0.99984310307337554</v>
      </c>
      <c r="D135" s="85">
        <f t="shared" si="15"/>
        <v>-1.5689692662423926E-4</v>
      </c>
      <c r="E135" s="1">
        <f t="shared" ref="E135:E198" si="18">B135-B134</f>
        <v>0</v>
      </c>
      <c r="I135" s="1">
        <v>130</v>
      </c>
      <c r="J135" s="1">
        <f t="shared" si="16"/>
        <v>-1.6230508846269087E-2</v>
      </c>
      <c r="K135" s="84">
        <f t="shared" ref="K135:K198" si="19">K134+$M$5</f>
        <v>0.12499999999999675</v>
      </c>
      <c r="L135" s="1">
        <f t="shared" si="17"/>
        <v>0.98376949115373069</v>
      </c>
    </row>
    <row r="136" spans="1:12" x14ac:dyDescent="0.2">
      <c r="A136" s="1">
        <v>131</v>
      </c>
      <c r="B136" s="84">
        <f t="shared" ref="B136:B199" si="20">IF(C135&lt;=C134,B135,$G$5+B135)</f>
        <v>1.2499999999996764E-2</v>
      </c>
      <c r="C136" s="1">
        <f t="shared" si="14"/>
        <v>0.99984310307337554</v>
      </c>
      <c r="D136" s="85">
        <f t="shared" si="15"/>
        <v>-1.5689692662423926E-4</v>
      </c>
      <c r="E136" s="1">
        <f t="shared" si="18"/>
        <v>0</v>
      </c>
      <c r="I136" s="1">
        <v>131</v>
      </c>
      <c r="J136" s="1">
        <f t="shared" si="16"/>
        <v>-1.9705368162985848E-2</v>
      </c>
      <c r="K136" s="84">
        <f t="shared" si="19"/>
        <v>0.13749999999999676</v>
      </c>
      <c r="L136" s="1">
        <f t="shared" si="17"/>
        <v>0.98029463183701393</v>
      </c>
    </row>
    <row r="137" spans="1:12" x14ac:dyDescent="0.2">
      <c r="A137" s="1">
        <v>132</v>
      </c>
      <c r="B137" s="84">
        <f t="shared" si="20"/>
        <v>1.2499999999996764E-2</v>
      </c>
      <c r="C137" s="1">
        <f t="shared" si="14"/>
        <v>0.99984310307337554</v>
      </c>
      <c r="D137" s="85">
        <f t="shared" si="15"/>
        <v>-1.5689692662423926E-4</v>
      </c>
      <c r="E137" s="1">
        <f t="shared" si="18"/>
        <v>0</v>
      </c>
      <c r="I137" s="1">
        <v>132</v>
      </c>
      <c r="J137" s="1">
        <f t="shared" si="16"/>
        <v>-2.3528436155612842E-2</v>
      </c>
      <c r="K137" s="84">
        <f t="shared" si="19"/>
        <v>0.14999999999999677</v>
      </c>
      <c r="L137" s="1">
        <f t="shared" si="17"/>
        <v>0.97647156384438694</v>
      </c>
    </row>
    <row r="138" spans="1:12" x14ac:dyDescent="0.2">
      <c r="A138" s="1">
        <v>133</v>
      </c>
      <c r="B138" s="84">
        <f t="shared" si="20"/>
        <v>1.2499999999996764E-2</v>
      </c>
      <c r="C138" s="1">
        <f t="shared" si="14"/>
        <v>0.99984310307337554</v>
      </c>
      <c r="D138" s="85">
        <f t="shared" si="15"/>
        <v>-1.5689692662423926E-4</v>
      </c>
      <c r="E138" s="1">
        <f t="shared" si="18"/>
        <v>0</v>
      </c>
      <c r="I138" s="1">
        <v>133</v>
      </c>
      <c r="J138" s="1">
        <f t="shared" si="16"/>
        <v>-2.7702081309833537E-2</v>
      </c>
      <c r="K138" s="84">
        <f t="shared" si="19"/>
        <v>0.16249999999999679</v>
      </c>
      <c r="L138" s="1">
        <f t="shared" si="17"/>
        <v>0.97229791869016624</v>
      </c>
    </row>
    <row r="139" spans="1:12" x14ac:dyDescent="0.2">
      <c r="A139" s="1">
        <v>134</v>
      </c>
      <c r="B139" s="84">
        <f t="shared" si="20"/>
        <v>1.2499999999996764E-2</v>
      </c>
      <c r="C139" s="1">
        <f t="shared" si="14"/>
        <v>0.99984310307337554</v>
      </c>
      <c r="D139" s="85">
        <f t="shared" si="15"/>
        <v>-1.5689692662423926E-4</v>
      </c>
      <c r="E139" s="1">
        <f t="shared" si="18"/>
        <v>0</v>
      </c>
      <c r="I139" s="1">
        <v>134</v>
      </c>
      <c r="J139" s="1">
        <f t="shared" si="16"/>
        <v>-3.222849367049907E-2</v>
      </c>
      <c r="K139" s="84">
        <f t="shared" si="19"/>
        <v>0.1749999999999968</v>
      </c>
      <c r="L139" s="1">
        <f t="shared" si="17"/>
        <v>0.96777150632950071</v>
      </c>
    </row>
    <row r="140" spans="1:12" x14ac:dyDescent="0.2">
      <c r="A140" s="1">
        <v>135</v>
      </c>
      <c r="B140" s="84">
        <f t="shared" si="20"/>
        <v>1.2499999999996764E-2</v>
      </c>
      <c r="C140" s="1">
        <f t="shared" si="14"/>
        <v>0.99984310307337554</v>
      </c>
      <c r="D140" s="85">
        <f t="shared" si="15"/>
        <v>-1.5689692662423926E-4</v>
      </c>
      <c r="E140" s="1">
        <f t="shared" si="18"/>
        <v>0</v>
      </c>
      <c r="I140" s="1">
        <v>135</v>
      </c>
      <c r="J140" s="1">
        <f t="shared" si="16"/>
        <v>-3.7109676598587882E-2</v>
      </c>
      <c r="K140" s="84">
        <f t="shared" si="19"/>
        <v>0.18749999999999681</v>
      </c>
      <c r="L140" s="1">
        <f t="shared" si="17"/>
        <v>0.9628903234014119</v>
      </c>
    </row>
    <row r="141" spans="1:12" x14ac:dyDescent="0.2">
      <c r="A141" s="1">
        <v>136</v>
      </c>
      <c r="B141" s="84">
        <f t="shared" si="20"/>
        <v>1.2499999999996764E-2</v>
      </c>
      <c r="C141" s="1">
        <f t="shared" si="14"/>
        <v>0.99984310307337554</v>
      </c>
      <c r="D141" s="85">
        <f t="shared" si="15"/>
        <v>-1.5689692662423926E-4</v>
      </c>
      <c r="E141" s="1">
        <f t="shared" si="18"/>
        <v>0</v>
      </c>
      <c r="I141" s="1">
        <v>136</v>
      </c>
      <c r="J141" s="1">
        <f t="shared" si="16"/>
        <v>-4.234743826347509E-2</v>
      </c>
      <c r="K141" s="84">
        <f t="shared" si="19"/>
        <v>0.19999999999999682</v>
      </c>
      <c r="L141" s="1">
        <f t="shared" si="17"/>
        <v>0.95765256173652469</v>
      </c>
    </row>
    <row r="142" spans="1:12" x14ac:dyDescent="0.2">
      <c r="A142" s="1">
        <v>137</v>
      </c>
      <c r="B142" s="84">
        <f t="shared" si="20"/>
        <v>1.2499999999996764E-2</v>
      </c>
      <c r="C142" s="1">
        <f t="shared" si="14"/>
        <v>0.99984310307337554</v>
      </c>
      <c r="D142" s="85">
        <f t="shared" si="15"/>
        <v>-1.5689692662423926E-4</v>
      </c>
      <c r="E142" s="1">
        <f t="shared" si="18"/>
        <v>0</v>
      </c>
      <c r="I142" s="1">
        <v>137</v>
      </c>
      <c r="J142" s="1">
        <f t="shared" si="16"/>
        <v>-4.794338286300448E-2</v>
      </c>
      <c r="K142" s="84">
        <f t="shared" si="19"/>
        <v>0.21249999999999683</v>
      </c>
      <c r="L142" s="1">
        <f t="shared" si="17"/>
        <v>0.9520566171369953</v>
      </c>
    </row>
    <row r="143" spans="1:12" x14ac:dyDescent="0.2">
      <c r="A143" s="1">
        <v>138</v>
      </c>
      <c r="B143" s="84">
        <f t="shared" si="20"/>
        <v>1.2499999999996764E-2</v>
      </c>
      <c r="C143" s="1">
        <f t="shared" si="14"/>
        <v>0.99984310307337554</v>
      </c>
      <c r="D143" s="85">
        <f t="shared" si="15"/>
        <v>-1.5689692662423926E-4</v>
      </c>
      <c r="E143" s="1">
        <f t="shared" si="18"/>
        <v>0</v>
      </c>
      <c r="I143" s="1">
        <v>138</v>
      </c>
      <c r="J143" s="1">
        <f t="shared" si="16"/>
        <v>-5.3898901563625756E-2</v>
      </c>
      <c r="K143" s="84">
        <f t="shared" si="19"/>
        <v>0.22499999999999684</v>
      </c>
      <c r="L143" s="1">
        <f t="shared" si="17"/>
        <v>0.94610109843637402</v>
      </c>
    </row>
    <row r="144" spans="1:12" x14ac:dyDescent="0.2">
      <c r="A144" s="1">
        <v>139</v>
      </c>
      <c r="B144" s="84">
        <f t="shared" si="20"/>
        <v>1.2499999999996764E-2</v>
      </c>
      <c r="C144" s="1">
        <f t="shared" si="14"/>
        <v>0.99984310307337554</v>
      </c>
      <c r="D144" s="85">
        <f t="shared" si="15"/>
        <v>-1.5689692662423926E-4</v>
      </c>
      <c r="E144" s="1">
        <f t="shared" si="18"/>
        <v>0</v>
      </c>
      <c r="I144" s="1">
        <v>139</v>
      </c>
      <c r="J144" s="1">
        <f t="shared" si="16"/>
        <v>-6.0215163152684603E-2</v>
      </c>
      <c r="K144" s="84">
        <f t="shared" si="19"/>
        <v>0.23749999999999685</v>
      </c>
      <c r="L144" s="1">
        <f t="shared" si="17"/>
        <v>0.93978483684731517</v>
      </c>
    </row>
    <row r="145" spans="1:12" x14ac:dyDescent="0.2">
      <c r="A145" s="1">
        <v>140</v>
      </c>
      <c r="B145" s="84">
        <f t="shared" si="20"/>
        <v>1.2499999999996764E-2</v>
      </c>
      <c r="C145" s="1">
        <f t="shared" si="14"/>
        <v>0.99984310307337554</v>
      </c>
      <c r="D145" s="85">
        <f t="shared" si="15"/>
        <v>-1.5689692662423926E-4</v>
      </c>
      <c r="E145" s="1">
        <f t="shared" si="18"/>
        <v>0</v>
      </c>
      <c r="I145" s="1">
        <v>140</v>
      </c>
      <c r="J145" s="1">
        <f t="shared" si="16"/>
        <v>-6.6893104394706415E-2</v>
      </c>
      <c r="K145" s="84">
        <f t="shared" si="19"/>
        <v>0.24999999999999686</v>
      </c>
      <c r="L145" s="1">
        <f t="shared" si="17"/>
        <v>0.93310689560529336</v>
      </c>
    </row>
    <row r="146" spans="1:12" x14ac:dyDescent="0.2">
      <c r="A146" s="1">
        <v>141</v>
      </c>
      <c r="B146" s="84">
        <f t="shared" si="20"/>
        <v>1.2499999999996764E-2</v>
      </c>
      <c r="C146" s="1">
        <f t="shared" si="14"/>
        <v>0.99984310307337554</v>
      </c>
      <c r="D146" s="85">
        <f t="shared" si="15"/>
        <v>-1.5689692662423926E-4</v>
      </c>
      <c r="E146" s="1">
        <f t="shared" si="18"/>
        <v>0</v>
      </c>
      <c r="I146" s="1">
        <v>141</v>
      </c>
      <c r="J146" s="1">
        <f t="shared" si="16"/>
        <v>-7.3933420083329038E-2</v>
      </c>
      <c r="K146" s="84">
        <f t="shared" si="19"/>
        <v>0.26249999999999685</v>
      </c>
      <c r="L146" s="1">
        <f t="shared" si="17"/>
        <v>0.92606657991667074</v>
      </c>
    </row>
    <row r="147" spans="1:12" x14ac:dyDescent="0.2">
      <c r="A147" s="1">
        <v>142</v>
      </c>
      <c r="B147" s="84">
        <f t="shared" si="20"/>
        <v>1.2499999999996764E-2</v>
      </c>
      <c r="C147" s="1">
        <f t="shared" si="14"/>
        <v>0.99984310307337554</v>
      </c>
      <c r="D147" s="85">
        <f t="shared" si="15"/>
        <v>-1.5689692662423926E-4</v>
      </c>
      <c r="E147" s="1">
        <f t="shared" si="18"/>
        <v>0</v>
      </c>
      <c r="I147" s="1">
        <v>142</v>
      </c>
      <c r="J147" s="1">
        <f t="shared" si="16"/>
        <v>-8.133655278028129E-2</v>
      </c>
      <c r="K147" s="84">
        <f t="shared" si="19"/>
        <v>0.27499999999999686</v>
      </c>
      <c r="L147" s="1">
        <f t="shared" si="17"/>
        <v>0.91866344721971849</v>
      </c>
    </row>
    <row r="148" spans="1:12" x14ac:dyDescent="0.2">
      <c r="A148" s="1">
        <v>143</v>
      </c>
      <c r="B148" s="84">
        <f t="shared" si="20"/>
        <v>1.2499999999996764E-2</v>
      </c>
      <c r="C148" s="1">
        <f t="shared" si="14"/>
        <v>0.99984310307337554</v>
      </c>
      <c r="D148" s="85">
        <f t="shared" si="15"/>
        <v>-1.5689692662423926E-4</v>
      </c>
      <c r="E148" s="1">
        <f t="shared" si="18"/>
        <v>0</v>
      </c>
      <c r="I148" s="1">
        <v>143</v>
      </c>
      <c r="J148" s="1">
        <f t="shared" si="16"/>
        <v>-8.9102682232611863E-2</v>
      </c>
      <c r="K148" s="84">
        <f t="shared" si="19"/>
        <v>0.28749999999999687</v>
      </c>
      <c r="L148" s="1">
        <f t="shared" si="17"/>
        <v>0.91089731776738792</v>
      </c>
    </row>
    <row r="149" spans="1:12" x14ac:dyDescent="0.2">
      <c r="A149" s="1">
        <v>144</v>
      </c>
      <c r="B149" s="84">
        <f t="shared" si="20"/>
        <v>1.2499999999996764E-2</v>
      </c>
      <c r="C149" s="1">
        <f t="shared" si="14"/>
        <v>0.99984310307337554</v>
      </c>
      <c r="D149" s="85">
        <f t="shared" si="15"/>
        <v>-1.5689692662423926E-4</v>
      </c>
      <c r="E149" s="1">
        <f t="shared" si="18"/>
        <v>0</v>
      </c>
      <c r="I149" s="1">
        <v>144</v>
      </c>
      <c r="J149" s="1">
        <f t="shared" si="16"/>
        <v>-9.7231714459103058E-2</v>
      </c>
      <c r="K149" s="84">
        <f t="shared" si="19"/>
        <v>0.29999999999999688</v>
      </c>
      <c r="L149" s="1">
        <f t="shared" si="17"/>
        <v>0.90276828554089672</v>
      </c>
    </row>
    <row r="150" spans="1:12" x14ac:dyDescent="0.2">
      <c r="A150" s="1">
        <v>145</v>
      </c>
      <c r="B150" s="84">
        <f t="shared" si="20"/>
        <v>1.2499999999996764E-2</v>
      </c>
      <c r="C150" s="1">
        <f t="shared" si="14"/>
        <v>0.99984310307337554</v>
      </c>
      <c r="D150" s="85">
        <f t="shared" si="15"/>
        <v>-1.5689692662423926E-4</v>
      </c>
      <c r="E150" s="1">
        <f t="shared" si="18"/>
        <v>0</v>
      </c>
      <c r="I150" s="1">
        <v>145</v>
      </c>
      <c r="J150" s="1">
        <f t="shared" si="16"/>
        <v>-0.10572327049658337</v>
      </c>
      <c r="K150" s="84">
        <f t="shared" si="19"/>
        <v>0.31249999999999689</v>
      </c>
      <c r="L150" s="1">
        <f t="shared" si="17"/>
        <v>0.89427672950341641</v>
      </c>
    </row>
    <row r="151" spans="1:12" x14ac:dyDescent="0.2">
      <c r="A151" s="1">
        <v>146</v>
      </c>
      <c r="B151" s="84">
        <f t="shared" si="20"/>
        <v>1.2499999999996764E-2</v>
      </c>
      <c r="C151" s="1">
        <f t="shared" si="14"/>
        <v>0.99984310307337554</v>
      </c>
      <c r="D151" s="85">
        <f t="shared" si="15"/>
        <v>-1.5689692662423926E-4</v>
      </c>
      <c r="E151" s="1">
        <f t="shared" si="18"/>
        <v>0</v>
      </c>
      <c r="I151" s="1">
        <v>146</v>
      </c>
      <c r="J151" s="1">
        <f t="shared" si="16"/>
        <v>-0.11457667479659583</v>
      </c>
      <c r="K151" s="84">
        <f t="shared" si="19"/>
        <v>0.3249999999999969</v>
      </c>
      <c r="L151" s="1">
        <f t="shared" si="17"/>
        <v>0.88542332520340394</v>
      </c>
    </row>
    <row r="152" spans="1:12" x14ac:dyDescent="0.2">
      <c r="A152" s="1">
        <v>147</v>
      </c>
      <c r="B152" s="84">
        <f t="shared" si="20"/>
        <v>1.2499999999996764E-2</v>
      </c>
      <c r="C152" s="1">
        <f t="shared" si="14"/>
        <v>0.99984310307337554</v>
      </c>
      <c r="D152" s="85">
        <f t="shared" si="15"/>
        <v>-1.5689692662423926E-4</v>
      </c>
      <c r="E152" s="1">
        <f t="shared" si="18"/>
        <v>0</v>
      </c>
      <c r="I152" s="1">
        <v>147</v>
      </c>
      <c r="J152" s="1">
        <f t="shared" si="16"/>
        <v>-0.12379094326262507</v>
      </c>
      <c r="K152" s="84">
        <f t="shared" si="19"/>
        <v>0.33749999999999691</v>
      </c>
      <c r="L152" s="1">
        <f t="shared" si="17"/>
        <v>0.8762090567373747</v>
      </c>
    </row>
    <row r="153" spans="1:12" x14ac:dyDescent="0.2">
      <c r="A153" s="1">
        <v>148</v>
      </c>
      <c r="B153" s="84">
        <f t="shared" si="20"/>
        <v>1.2499999999996764E-2</v>
      </c>
      <c r="C153" s="1">
        <f t="shared" si="14"/>
        <v>0.99984310307337554</v>
      </c>
      <c r="D153" s="85">
        <f t="shared" si="15"/>
        <v>-1.5689692662423926E-4</v>
      </c>
      <c r="E153" s="1">
        <f t="shared" si="18"/>
        <v>0</v>
      </c>
      <c r="I153" s="1">
        <v>148</v>
      </c>
      <c r="J153" s="1">
        <f t="shared" si="16"/>
        <v>-0.13336477091782983</v>
      </c>
      <c r="K153" s="84">
        <f t="shared" si="19"/>
        <v>0.34999999999999692</v>
      </c>
      <c r="L153" s="1">
        <f t="shared" si="17"/>
        <v>0.86663522908216994</v>
      </c>
    </row>
    <row r="154" spans="1:12" x14ac:dyDescent="0.2">
      <c r="A154" s="1">
        <v>149</v>
      </c>
      <c r="B154" s="84">
        <f t="shared" si="20"/>
        <v>1.2499999999996764E-2</v>
      </c>
      <c r="C154" s="1">
        <f t="shared" si="14"/>
        <v>0.99984310307337554</v>
      </c>
      <c r="D154" s="85">
        <f t="shared" si="15"/>
        <v>-1.5689692662423926E-4</v>
      </c>
      <c r="E154" s="1">
        <f t="shared" si="18"/>
        <v>0</v>
      </c>
      <c r="I154" s="1">
        <v>149</v>
      </c>
      <c r="J154" s="1">
        <f t="shared" si="16"/>
        <v>-0.14329651919294817</v>
      </c>
      <c r="K154" s="84">
        <f t="shared" si="19"/>
        <v>0.36249999999999694</v>
      </c>
      <c r="L154" s="1">
        <f t="shared" si="17"/>
        <v>0.85670348080705161</v>
      </c>
    </row>
    <row r="155" spans="1:12" x14ac:dyDescent="0.2">
      <c r="A155" s="1">
        <v>150</v>
      </c>
      <c r="B155" s="84">
        <f t="shared" si="20"/>
        <v>1.2499999999996764E-2</v>
      </c>
      <c r="C155" s="1">
        <f t="shared" si="14"/>
        <v>0.99984310307337554</v>
      </c>
      <c r="D155" s="85">
        <f t="shared" si="15"/>
        <v>-1.5689692662423926E-4</v>
      </c>
      <c r="E155" s="1">
        <f t="shared" si="18"/>
        <v>0</v>
      </c>
      <c r="I155" s="1">
        <v>150</v>
      </c>
      <c r="J155" s="1">
        <f t="shared" si="16"/>
        <v>-0.15358420282377883</v>
      </c>
      <c r="K155" s="84">
        <f t="shared" si="19"/>
        <v>0.37499999999999695</v>
      </c>
      <c r="L155" s="1">
        <f t="shared" si="17"/>
        <v>0.84641579717622095</v>
      </c>
    </row>
    <row r="156" spans="1:12" x14ac:dyDescent="0.2">
      <c r="A156" s="1">
        <v>151</v>
      </c>
      <c r="B156" s="84">
        <f t="shared" si="20"/>
        <v>1.2499999999996764E-2</v>
      </c>
      <c r="C156" s="1">
        <f t="shared" si="14"/>
        <v>0.99984310307337554</v>
      </c>
      <c r="D156" s="85">
        <f t="shared" si="15"/>
        <v>-1.5689692662423926E-4</v>
      </c>
      <c r="E156" s="1">
        <f t="shared" si="18"/>
        <v>0</v>
      </c>
      <c r="I156" s="1">
        <v>151</v>
      </c>
      <c r="J156" s="1">
        <f t="shared" si="16"/>
        <v>-0.16422547634735341</v>
      </c>
      <c r="K156" s="84">
        <f t="shared" si="19"/>
        <v>0.38749999999999696</v>
      </c>
      <c r="L156" s="1">
        <f t="shared" si="17"/>
        <v>0.83577452365264637</v>
      </c>
    </row>
    <row r="157" spans="1:12" x14ac:dyDescent="0.2">
      <c r="A157" s="1">
        <v>152</v>
      </c>
      <c r="B157" s="84">
        <f t="shared" si="20"/>
        <v>1.2499999999996764E-2</v>
      </c>
      <c r="C157" s="1">
        <f t="shared" si="14"/>
        <v>0.99984310307337554</v>
      </c>
      <c r="D157" s="85">
        <f t="shared" si="15"/>
        <v>-1.5689692662423926E-4</v>
      </c>
      <c r="E157" s="1">
        <f t="shared" si="18"/>
        <v>0</v>
      </c>
      <c r="I157" s="1">
        <v>152</v>
      </c>
      <c r="J157" s="1">
        <f t="shared" si="16"/>
        <v>-0.17521762018562714</v>
      </c>
      <c r="K157" s="84">
        <f t="shared" si="19"/>
        <v>0.39999999999999697</v>
      </c>
      <c r="L157" s="1">
        <f t="shared" si="17"/>
        <v>0.82478237981437263</v>
      </c>
    </row>
    <row r="158" spans="1:12" x14ac:dyDescent="0.2">
      <c r="A158" s="1">
        <v>153</v>
      </c>
      <c r="B158" s="84">
        <f t="shared" si="20"/>
        <v>1.2499999999996764E-2</v>
      </c>
      <c r="C158" s="1">
        <f t="shared" si="14"/>
        <v>0.99984310307337554</v>
      </c>
      <c r="D158" s="85">
        <f t="shared" si="15"/>
        <v>-1.5689692662423926E-4</v>
      </c>
      <c r="E158" s="1">
        <f t="shared" si="18"/>
        <v>0</v>
      </c>
      <c r="I158" s="1">
        <v>153</v>
      </c>
      <c r="J158" s="1">
        <f t="shared" si="16"/>
        <v>-0.18655752630521361</v>
      </c>
      <c r="K158" s="84">
        <f t="shared" si="19"/>
        <v>0.41249999999999698</v>
      </c>
      <c r="L158" s="1">
        <f t="shared" si="17"/>
        <v>0.81344247369478617</v>
      </c>
    </row>
    <row r="159" spans="1:12" x14ac:dyDescent="0.2">
      <c r="A159" s="1">
        <v>154</v>
      </c>
      <c r="B159" s="84">
        <f t="shared" si="20"/>
        <v>1.2499999999996764E-2</v>
      </c>
      <c r="C159" s="1">
        <f t="shared" si="14"/>
        <v>0.99984310307337554</v>
      </c>
      <c r="D159" s="85">
        <f t="shared" si="15"/>
        <v>-1.5689692662423926E-4</v>
      </c>
      <c r="E159" s="1">
        <f t="shared" si="18"/>
        <v>0</v>
      </c>
      <c r="I159" s="1">
        <v>154</v>
      </c>
      <c r="J159" s="1">
        <f t="shared" si="16"/>
        <v>-0.1982416834413927</v>
      </c>
      <c r="K159" s="84">
        <f t="shared" si="19"/>
        <v>0.42499999999999699</v>
      </c>
      <c r="L159" s="1">
        <f t="shared" si="17"/>
        <v>0.80175831655860708</v>
      </c>
    </row>
    <row r="160" spans="1:12" x14ac:dyDescent="0.2">
      <c r="A160" s="1">
        <v>155</v>
      </c>
      <c r="B160" s="84">
        <f t="shared" si="20"/>
        <v>1.2499999999996764E-2</v>
      </c>
      <c r="C160" s="1">
        <f t="shared" si="14"/>
        <v>0.99984310307337554</v>
      </c>
      <c r="D160" s="85">
        <f t="shared" si="15"/>
        <v>-1.5689692662423926E-4</v>
      </c>
      <c r="E160" s="1">
        <f t="shared" si="18"/>
        <v>0</v>
      </c>
      <c r="I160" s="1">
        <v>155</v>
      </c>
      <c r="J160" s="1">
        <f t="shared" si="16"/>
        <v>-0.21026616187429781</v>
      </c>
      <c r="K160" s="84">
        <f t="shared" si="19"/>
        <v>0.437499999999997</v>
      </c>
      <c r="L160" s="1">
        <f t="shared" si="17"/>
        <v>0.78973383812570197</v>
      </c>
    </row>
    <row r="161" spans="1:12" x14ac:dyDescent="0.2">
      <c r="A161" s="1">
        <v>156</v>
      </c>
      <c r="B161" s="84">
        <f t="shared" si="20"/>
        <v>1.2499999999996764E-2</v>
      </c>
      <c r="C161" s="1">
        <f t="shared" si="14"/>
        <v>0.99984310307337554</v>
      </c>
      <c r="D161" s="85">
        <f t="shared" si="15"/>
        <v>-1.5689692662423926E-4</v>
      </c>
      <c r="E161" s="1">
        <f t="shared" si="18"/>
        <v>0</v>
      </c>
      <c r="I161" s="1">
        <v>156</v>
      </c>
      <c r="J161" s="1">
        <f t="shared" si="16"/>
        <v>-0.22262659774487403</v>
      </c>
      <c r="K161" s="84">
        <f t="shared" si="19"/>
        <v>0.44999999999999701</v>
      </c>
      <c r="L161" s="1">
        <f t="shared" si="17"/>
        <v>0.77737340225512574</v>
      </c>
    </row>
    <row r="162" spans="1:12" x14ac:dyDescent="0.2">
      <c r="A162" s="1">
        <v>157</v>
      </c>
      <c r="B162" s="84">
        <f t="shared" si="20"/>
        <v>1.2499999999996764E-2</v>
      </c>
      <c r="C162" s="1">
        <f t="shared" si="14"/>
        <v>0.99984310307337554</v>
      </c>
      <c r="D162" s="85">
        <f t="shared" si="15"/>
        <v>-1.5689692662423926E-4</v>
      </c>
      <c r="E162" s="1">
        <f t="shared" si="18"/>
        <v>0</v>
      </c>
      <c r="I162" s="1">
        <v>157</v>
      </c>
      <c r="J162" s="1">
        <f t="shared" si="16"/>
        <v>-0.2353181768978696</v>
      </c>
      <c r="K162" s="84">
        <f t="shared" si="19"/>
        <v>0.46249999999999702</v>
      </c>
      <c r="L162" s="1">
        <f t="shared" si="17"/>
        <v>0.76468182310213018</v>
      </c>
    </row>
    <row r="163" spans="1:12" x14ac:dyDescent="0.2">
      <c r="A163" s="1">
        <v>158</v>
      </c>
      <c r="B163" s="84">
        <f t="shared" si="20"/>
        <v>1.2499999999996764E-2</v>
      </c>
      <c r="C163" s="1">
        <f t="shared" si="14"/>
        <v>0.99984310307337554</v>
      </c>
      <c r="D163" s="85">
        <f t="shared" si="15"/>
        <v>-1.5689692662423926E-4</v>
      </c>
      <c r="E163" s="1">
        <f t="shared" si="18"/>
        <v>0</v>
      </c>
      <c r="I163" s="1">
        <v>158</v>
      </c>
      <c r="J163" s="1">
        <f t="shared" si="16"/>
        <v>-0.24833561823877548</v>
      </c>
      <c r="K163" s="84">
        <f t="shared" si="19"/>
        <v>0.47499999999999704</v>
      </c>
      <c r="L163" s="1">
        <f t="shared" si="17"/>
        <v>0.7516643817612243</v>
      </c>
    </row>
    <row r="164" spans="1:12" x14ac:dyDescent="0.2">
      <c r="A164" s="1">
        <v>159</v>
      </c>
      <c r="B164" s="84">
        <f t="shared" si="20"/>
        <v>1.2499999999996764E-2</v>
      </c>
      <c r="C164" s="1">
        <f t="shared" si="14"/>
        <v>0.99984310307337554</v>
      </c>
      <c r="D164" s="85">
        <f t="shared" si="15"/>
        <v>-1.5689692662423926E-4</v>
      </c>
      <c r="E164" s="1">
        <f t="shared" si="18"/>
        <v>0</v>
      </c>
      <c r="I164" s="1">
        <v>159</v>
      </c>
      <c r="J164" s="1">
        <f t="shared" si="16"/>
        <v>-0.26167315659130141</v>
      </c>
      <c r="K164" s="84">
        <f t="shared" si="19"/>
        <v>0.48749999999999705</v>
      </c>
      <c r="L164" s="1">
        <f t="shared" si="17"/>
        <v>0.73832684340869836</v>
      </c>
    </row>
    <row r="165" spans="1:12" x14ac:dyDescent="0.2">
      <c r="A165" s="1">
        <v>160</v>
      </c>
      <c r="B165" s="84">
        <f t="shared" si="20"/>
        <v>1.2499999999996764E-2</v>
      </c>
      <c r="C165" s="1">
        <f t="shared" si="14"/>
        <v>0.99984310307337554</v>
      </c>
      <c r="D165" s="85">
        <f t="shared" si="15"/>
        <v>-1.5689692662423926E-4</v>
      </c>
      <c r="E165" s="1">
        <f t="shared" si="18"/>
        <v>0</v>
      </c>
      <c r="I165" s="1">
        <v>160</v>
      </c>
      <c r="J165" s="1">
        <f t="shared" si="16"/>
        <v>-0.27532452504159199</v>
      </c>
      <c r="K165" s="84">
        <f t="shared" si="19"/>
        <v>0.49999999999999706</v>
      </c>
      <c r="L165" s="1">
        <f t="shared" si="17"/>
        <v>0.72467547495840778</v>
      </c>
    </row>
    <row r="166" spans="1:12" x14ac:dyDescent="0.2">
      <c r="A166" s="1">
        <v>161</v>
      </c>
      <c r="B166" s="84">
        <f t="shared" si="20"/>
        <v>1.2499999999996764E-2</v>
      </c>
      <c r="C166" s="1">
        <f t="shared" si="14"/>
        <v>0.99984310307337554</v>
      </c>
      <c r="D166" s="85">
        <f t="shared" si="15"/>
        <v>-1.5689692662423926E-4</v>
      </c>
      <c r="E166" s="1">
        <f t="shared" si="18"/>
        <v>0</v>
      </c>
      <c r="I166" s="1">
        <v>161</v>
      </c>
      <c r="J166" s="1">
        <f t="shared" si="16"/>
        <v>-0.28928293675505101</v>
      </c>
      <c r="K166" s="84">
        <f t="shared" si="19"/>
        <v>0.51249999999999707</v>
      </c>
      <c r="L166" s="1">
        <f t="shared" si="17"/>
        <v>0.71071706324494877</v>
      </c>
    </row>
    <row r="167" spans="1:12" x14ac:dyDescent="0.2">
      <c r="A167" s="1">
        <v>162</v>
      </c>
      <c r="B167" s="84">
        <f t="shared" si="20"/>
        <v>1.2499999999996764E-2</v>
      </c>
      <c r="C167" s="1">
        <f t="shared" si="14"/>
        <v>0.99984310307337554</v>
      </c>
      <c r="D167" s="85">
        <f t="shared" si="15"/>
        <v>-1.5689692662423926E-4</v>
      </c>
      <c r="E167" s="1">
        <f t="shared" si="18"/>
        <v>0</v>
      </c>
      <c r="I167" s="1">
        <v>162</v>
      </c>
      <c r="J167" s="1">
        <f t="shared" si="16"/>
        <v>-0.30354106625124389</v>
      </c>
      <c r="K167" s="84">
        <f t="shared" si="19"/>
        <v>0.52499999999999702</v>
      </c>
      <c r="L167" s="1">
        <f t="shared" si="17"/>
        <v>0.69645893374875589</v>
      </c>
    </row>
    <row r="168" spans="1:12" x14ac:dyDescent="0.2">
      <c r="A168" s="1">
        <v>163</v>
      </c>
      <c r="B168" s="84">
        <f t="shared" si="20"/>
        <v>1.2499999999996764E-2</v>
      </c>
      <c r="C168" s="1">
        <f t="shared" si="14"/>
        <v>0.99984310307337554</v>
      </c>
      <c r="D168" s="85">
        <f t="shared" si="15"/>
        <v>-1.5689692662423926E-4</v>
      </c>
      <c r="E168" s="1">
        <f t="shared" si="18"/>
        <v>0</v>
      </c>
      <c r="I168" s="1">
        <v>163</v>
      </c>
      <c r="J168" s="1">
        <f t="shared" si="16"/>
        <v>-0.31809103012198114</v>
      </c>
      <c r="K168" s="84">
        <f t="shared" si="19"/>
        <v>0.53749999999999698</v>
      </c>
      <c r="L168" s="1">
        <f t="shared" si="17"/>
        <v>0.68190896987801863</v>
      </c>
    </row>
    <row r="169" spans="1:12" x14ac:dyDescent="0.2">
      <c r="A169" s="1">
        <v>164</v>
      </c>
      <c r="B169" s="84">
        <f t="shared" si="20"/>
        <v>1.2499999999996764E-2</v>
      </c>
      <c r="C169" s="1">
        <f t="shared" si="14"/>
        <v>0.99984310307337554</v>
      </c>
      <c r="D169" s="85">
        <f t="shared" si="15"/>
        <v>-1.5689692662423926E-4</v>
      </c>
      <c r="E169" s="1">
        <f t="shared" si="18"/>
        <v>0</v>
      </c>
      <c r="I169" s="1">
        <v>164</v>
      </c>
      <c r="J169" s="1">
        <f t="shared" si="16"/>
        <v>-0.33292436717727869</v>
      </c>
      <c r="K169" s="84">
        <f t="shared" si="19"/>
        <v>0.54999999999999694</v>
      </c>
      <c r="L169" s="1">
        <f t="shared" si="17"/>
        <v>0.66707563282272109</v>
      </c>
    </row>
    <row r="170" spans="1:12" x14ac:dyDescent="0.2">
      <c r="A170" s="1">
        <v>165</v>
      </c>
      <c r="B170" s="84">
        <f t="shared" si="20"/>
        <v>1.2499999999996764E-2</v>
      </c>
      <c r="C170" s="1">
        <f t="shared" si="14"/>
        <v>0.99984310307337554</v>
      </c>
      <c r="D170" s="85">
        <f t="shared" si="15"/>
        <v>-1.5689692662423926E-4</v>
      </c>
      <c r="E170" s="1">
        <f t="shared" si="18"/>
        <v>0</v>
      </c>
      <c r="I170" s="1">
        <v>165</v>
      </c>
      <c r="J170" s="1">
        <f t="shared" si="16"/>
        <v>-0.34803201800349493</v>
      </c>
      <c r="K170" s="84">
        <f t="shared" si="19"/>
        <v>0.56249999999999689</v>
      </c>
      <c r="L170" s="1">
        <f t="shared" si="17"/>
        <v>0.65196798199650485</v>
      </c>
    </row>
    <row r="171" spans="1:12" x14ac:dyDescent="0.2">
      <c r="A171" s="1">
        <v>166</v>
      </c>
      <c r="B171" s="84">
        <f t="shared" si="20"/>
        <v>1.2499999999996764E-2</v>
      </c>
      <c r="C171" s="1">
        <f t="shared" si="14"/>
        <v>0.99984310307337554</v>
      </c>
      <c r="D171" s="85">
        <f t="shared" si="15"/>
        <v>-1.5689692662423926E-4</v>
      </c>
      <c r="E171" s="1">
        <f t="shared" si="18"/>
        <v>0</v>
      </c>
      <c r="I171" s="1">
        <v>166</v>
      </c>
      <c r="J171" s="1">
        <f t="shared" si="16"/>
        <v>-0.36340430391752576</v>
      </c>
      <c r="K171" s="84">
        <f t="shared" si="19"/>
        <v>0.57499999999999685</v>
      </c>
      <c r="L171" s="1">
        <f t="shared" si="17"/>
        <v>0.63659569608247402</v>
      </c>
    </row>
    <row r="172" spans="1:12" x14ac:dyDescent="0.2">
      <c r="A172" s="1">
        <v>167</v>
      </c>
      <c r="B172" s="84">
        <f t="shared" si="20"/>
        <v>1.2499999999996764E-2</v>
      </c>
      <c r="C172" s="1">
        <f t="shared" si="14"/>
        <v>0.99984310307337554</v>
      </c>
      <c r="D172" s="85">
        <f t="shared" si="15"/>
        <v>-1.5689692662423926E-4</v>
      </c>
      <c r="E172" s="1">
        <f t="shared" si="18"/>
        <v>0</v>
      </c>
      <c r="I172" s="1">
        <v>167</v>
      </c>
      <c r="J172" s="1">
        <f t="shared" si="16"/>
        <v>-0.37903090530051453</v>
      </c>
      <c r="K172" s="84">
        <f t="shared" si="19"/>
        <v>0.5874999999999968</v>
      </c>
      <c r="L172" s="1">
        <f t="shared" si="17"/>
        <v>0.62096909469948525</v>
      </c>
    </row>
    <row r="173" spans="1:12" x14ac:dyDescent="0.2">
      <c r="A173" s="1">
        <v>168</v>
      </c>
      <c r="B173" s="84">
        <f t="shared" si="20"/>
        <v>1.2499999999996764E-2</v>
      </c>
      <c r="C173" s="1">
        <f t="shared" si="14"/>
        <v>0.99984310307337554</v>
      </c>
      <c r="D173" s="85">
        <f t="shared" si="15"/>
        <v>-1.5689692662423926E-4</v>
      </c>
      <c r="E173" s="1">
        <f t="shared" si="18"/>
        <v>0</v>
      </c>
      <c r="I173" s="1">
        <v>168</v>
      </c>
      <c r="J173" s="1">
        <f t="shared" si="16"/>
        <v>-0.39490083929409492</v>
      </c>
      <c r="K173" s="84">
        <f t="shared" si="19"/>
        <v>0.59999999999999676</v>
      </c>
      <c r="L173" s="1">
        <f t="shared" si="17"/>
        <v>0.60509916070590486</v>
      </c>
    </row>
    <row r="174" spans="1:12" x14ac:dyDescent="0.2">
      <c r="A174" s="1">
        <v>169</v>
      </c>
      <c r="B174" s="84">
        <f t="shared" si="20"/>
        <v>1.2499999999996764E-2</v>
      </c>
      <c r="C174" s="1">
        <f t="shared" si="14"/>
        <v>0.99984310307337554</v>
      </c>
      <c r="D174" s="85">
        <f t="shared" si="15"/>
        <v>-1.5689692662423926E-4</v>
      </c>
      <c r="E174" s="1">
        <f t="shared" si="18"/>
        <v>0</v>
      </c>
      <c r="I174" s="1">
        <v>169</v>
      </c>
      <c r="J174" s="1">
        <f t="shared" si="16"/>
        <v>-0.41100243684173809</v>
      </c>
      <c r="K174" s="84">
        <f t="shared" si="19"/>
        <v>0.61249999999999671</v>
      </c>
      <c r="L174" s="1">
        <f t="shared" si="17"/>
        <v>0.58899756315826168</v>
      </c>
    </row>
    <row r="175" spans="1:12" x14ac:dyDescent="0.2">
      <c r="A175" s="1">
        <v>170</v>
      </c>
      <c r="B175" s="84">
        <f t="shared" si="20"/>
        <v>1.2499999999996764E-2</v>
      </c>
      <c r="C175" s="1">
        <f t="shared" si="14"/>
        <v>0.99984310307337554</v>
      </c>
      <c r="D175" s="85">
        <f t="shared" si="15"/>
        <v>-1.5689692662423926E-4</v>
      </c>
      <c r="E175" s="1">
        <f t="shared" si="18"/>
        <v>0</v>
      </c>
      <c r="I175" s="1">
        <v>170</v>
      </c>
      <c r="J175" s="1">
        <f t="shared" si="16"/>
        <v>-0.42732331905732157</v>
      </c>
      <c r="K175" s="84">
        <f t="shared" si="19"/>
        <v>0.62499999999999667</v>
      </c>
      <c r="L175" s="1">
        <f t="shared" si="17"/>
        <v>0.57267668094267821</v>
      </c>
    </row>
    <row r="176" spans="1:12" x14ac:dyDescent="0.2">
      <c r="A176" s="1">
        <v>171</v>
      </c>
      <c r="B176" s="84">
        <f t="shared" si="20"/>
        <v>1.2499999999996764E-2</v>
      </c>
      <c r="C176" s="1">
        <f t="shared" si="14"/>
        <v>0.99984310307337554</v>
      </c>
      <c r="D176" s="85">
        <f t="shared" si="15"/>
        <v>-1.5689692662423926E-4</v>
      </c>
      <c r="E176" s="1">
        <f t="shared" si="18"/>
        <v>0</v>
      </c>
      <c r="I176" s="1">
        <v>171</v>
      </c>
      <c r="J176" s="1">
        <f t="shared" si="16"/>
        <v>-0.44385037290255103</v>
      </c>
      <c r="K176" s="84">
        <f t="shared" si="19"/>
        <v>0.63749999999999662</v>
      </c>
      <c r="L176" s="1">
        <f t="shared" si="17"/>
        <v>0.55614962709744875</v>
      </c>
    </row>
    <row r="177" spans="1:12" x14ac:dyDescent="0.2">
      <c r="A177" s="1">
        <v>172</v>
      </c>
      <c r="B177" s="84">
        <f t="shared" si="20"/>
        <v>1.2499999999996764E-2</v>
      </c>
      <c r="C177" s="1">
        <f t="shared" si="14"/>
        <v>0.99984310307337554</v>
      </c>
      <c r="D177" s="85">
        <f t="shared" si="15"/>
        <v>-1.5689692662423926E-4</v>
      </c>
      <c r="E177" s="1">
        <f t="shared" si="18"/>
        <v>0</v>
      </c>
      <c r="I177" s="1">
        <v>172</v>
      </c>
      <c r="J177" s="1">
        <f t="shared" si="16"/>
        <v>-0.46056972615440017</v>
      </c>
      <c r="K177" s="84">
        <f t="shared" si="19"/>
        <v>0.64999999999999658</v>
      </c>
      <c r="L177" s="1">
        <f t="shared" si="17"/>
        <v>0.53943027384559961</v>
      </c>
    </row>
    <row r="178" spans="1:12" x14ac:dyDescent="0.2">
      <c r="A178" s="1">
        <v>173</v>
      </c>
      <c r="B178" s="84">
        <f t="shared" si="20"/>
        <v>1.2499999999996764E-2</v>
      </c>
      <c r="C178" s="1">
        <f t="shared" si="14"/>
        <v>0.99984310307337554</v>
      </c>
      <c r="D178" s="85">
        <f t="shared" si="15"/>
        <v>-1.5689692662423926E-4</v>
      </c>
      <c r="E178" s="1">
        <f t="shared" si="18"/>
        <v>0</v>
      </c>
      <c r="I178" s="1">
        <v>173</v>
      </c>
      <c r="J178" s="1">
        <f t="shared" si="16"/>
        <v>-0.47746672164322446</v>
      </c>
      <c r="K178" s="84">
        <f t="shared" si="19"/>
        <v>0.66249999999999654</v>
      </c>
      <c r="L178" s="1">
        <f t="shared" si="17"/>
        <v>0.52253327835677532</v>
      </c>
    </row>
    <row r="179" spans="1:12" x14ac:dyDescent="0.2">
      <c r="A179" s="1">
        <v>174</v>
      </c>
      <c r="B179" s="84">
        <f t="shared" si="20"/>
        <v>1.2499999999996764E-2</v>
      </c>
      <c r="C179" s="1">
        <f t="shared" si="14"/>
        <v>0.99984310307337554</v>
      </c>
      <c r="D179" s="85">
        <f t="shared" si="15"/>
        <v>-1.5689692662423926E-4</v>
      </c>
      <c r="E179" s="1">
        <f t="shared" si="18"/>
        <v>0</v>
      </c>
      <c r="I179" s="1">
        <v>174</v>
      </c>
      <c r="J179" s="1">
        <f t="shared" si="16"/>
        <v>-0.49452589074170306</v>
      </c>
      <c r="K179" s="84">
        <f t="shared" si="19"/>
        <v>0.67499999999999649</v>
      </c>
      <c r="L179" s="1">
        <f t="shared" si="17"/>
        <v>0.50547410925829672</v>
      </c>
    </row>
    <row r="180" spans="1:12" x14ac:dyDescent="0.2">
      <c r="A180" s="1">
        <v>175</v>
      </c>
      <c r="B180" s="84">
        <f t="shared" si="20"/>
        <v>1.2499999999996764E-2</v>
      </c>
      <c r="C180" s="1">
        <f t="shared" si="14"/>
        <v>0.99984310307337554</v>
      </c>
      <c r="D180" s="85">
        <f t="shared" si="15"/>
        <v>-1.5689692662423926E-4</v>
      </c>
      <c r="E180" s="1">
        <f t="shared" si="18"/>
        <v>0</v>
      </c>
      <c r="I180" s="1">
        <v>175</v>
      </c>
      <c r="J180" s="1">
        <f t="shared" si="16"/>
        <v>-0.51173092608423643</v>
      </c>
      <c r="K180" s="84">
        <f t="shared" si="19"/>
        <v>0.68749999999999645</v>
      </c>
      <c r="L180" s="1">
        <f t="shared" si="17"/>
        <v>0.48826907391576335</v>
      </c>
    </row>
    <row r="181" spans="1:12" x14ac:dyDescent="0.2">
      <c r="A181" s="1">
        <v>176</v>
      </c>
      <c r="B181" s="84">
        <f t="shared" si="20"/>
        <v>1.2499999999996764E-2</v>
      </c>
      <c r="C181" s="1">
        <f t="shared" si="14"/>
        <v>0.99984310307337554</v>
      </c>
      <c r="D181" s="85">
        <f t="shared" si="15"/>
        <v>-1.5689692662423926E-4</v>
      </c>
      <c r="E181" s="1">
        <f t="shared" si="18"/>
        <v>0</v>
      </c>
      <c r="I181" s="1">
        <v>176</v>
      </c>
      <c r="J181" s="1">
        <f t="shared" si="16"/>
        <v>-0.52906465349589316</v>
      </c>
      <c r="K181" s="84">
        <f t="shared" si="19"/>
        <v>0.6999999999999964</v>
      </c>
      <c r="L181" s="1">
        <f t="shared" si="17"/>
        <v>0.47093534650410662</v>
      </c>
    </row>
    <row r="182" spans="1:12" x14ac:dyDescent="0.2">
      <c r="A182" s="1">
        <v>177</v>
      </c>
      <c r="B182" s="84">
        <f t="shared" si="20"/>
        <v>1.2499999999996764E-2</v>
      </c>
      <c r="C182" s="1">
        <f t="shared" si="14"/>
        <v>0.99984310307337554</v>
      </c>
      <c r="D182" s="85">
        <f t="shared" si="15"/>
        <v>-1.5689692662423926E-4</v>
      </c>
      <c r="E182" s="1">
        <f t="shared" si="18"/>
        <v>0</v>
      </c>
      <c r="I182" s="1">
        <v>177</v>
      </c>
      <c r="J182" s="1">
        <f t="shared" si="16"/>
        <v>-0.54650900310945461</v>
      </c>
      <c r="K182" s="84">
        <f t="shared" si="19"/>
        <v>0.71249999999999636</v>
      </c>
      <c r="L182" s="1">
        <f t="shared" si="17"/>
        <v>0.45349099689054512</v>
      </c>
    </row>
    <row r="183" spans="1:12" x14ac:dyDescent="0.2">
      <c r="A183" s="1">
        <v>178</v>
      </c>
      <c r="B183" s="84">
        <f t="shared" si="20"/>
        <v>1.2499999999996764E-2</v>
      </c>
      <c r="C183" s="1">
        <f t="shared" si="14"/>
        <v>0.99984310307337554</v>
      </c>
      <c r="D183" s="85">
        <f t="shared" si="15"/>
        <v>-1.5689692662423926E-4</v>
      </c>
      <c r="E183" s="1">
        <f t="shared" si="18"/>
        <v>0</v>
      </c>
      <c r="I183" s="1">
        <v>178</v>
      </c>
      <c r="J183" s="1">
        <f t="shared" si="16"/>
        <v>-0.56404497964852851</v>
      </c>
      <c r="K183" s="84">
        <f t="shared" si="19"/>
        <v>0.72499999999999631</v>
      </c>
      <c r="L183" s="1">
        <f t="shared" si="17"/>
        <v>0.43595502035147121</v>
      </c>
    </row>
    <row r="184" spans="1:12" x14ac:dyDescent="0.2">
      <c r="A184" s="1">
        <v>179</v>
      </c>
      <c r="B184" s="84">
        <f t="shared" si="20"/>
        <v>1.2499999999996764E-2</v>
      </c>
      <c r="C184" s="1">
        <f t="shared" si="14"/>
        <v>0.99984310307337554</v>
      </c>
      <c r="D184" s="85">
        <f t="shared" si="15"/>
        <v>-1.5689692662423926E-4</v>
      </c>
      <c r="E184" s="1">
        <f t="shared" si="18"/>
        <v>0</v>
      </c>
      <c r="I184" s="1">
        <v>179</v>
      </c>
      <c r="J184" s="1">
        <f t="shared" si="16"/>
        <v>-0.58165263185414617</v>
      </c>
      <c r="K184" s="84">
        <f t="shared" si="19"/>
        <v>0.73749999999999627</v>
      </c>
      <c r="L184" s="1">
        <f t="shared" si="17"/>
        <v>0.4183473681458536</v>
      </c>
    </row>
    <row r="185" spans="1:12" x14ac:dyDescent="0.2">
      <c r="A185" s="1">
        <v>180</v>
      </c>
      <c r="B185" s="84">
        <f t="shared" si="20"/>
        <v>1.2499999999996764E-2</v>
      </c>
      <c r="C185" s="1">
        <f t="shared" si="14"/>
        <v>0.99984310307337554</v>
      </c>
      <c r="D185" s="85">
        <f t="shared" si="15"/>
        <v>-1.5689692662423926E-4</v>
      </c>
      <c r="E185" s="1">
        <f t="shared" si="18"/>
        <v>0</v>
      </c>
      <c r="I185" s="1">
        <v>180</v>
      </c>
      <c r="J185" s="1">
        <f t="shared" si="16"/>
        <v>-0.59931102103164036</v>
      </c>
      <c r="K185" s="84">
        <f t="shared" si="19"/>
        <v>0.74999999999999623</v>
      </c>
      <c r="L185" s="1">
        <f t="shared" si="17"/>
        <v>0.40068897896835937</v>
      </c>
    </row>
    <row r="186" spans="1:12" x14ac:dyDescent="0.2">
      <c r="A186" s="1">
        <v>181</v>
      </c>
      <c r="B186" s="84">
        <f t="shared" si="20"/>
        <v>1.2499999999996764E-2</v>
      </c>
      <c r="C186" s="1">
        <f t="shared" si="14"/>
        <v>0.99984310307337554</v>
      </c>
      <c r="D186" s="85">
        <f t="shared" si="15"/>
        <v>-1.5689692662423926E-4</v>
      </c>
      <c r="E186" s="1">
        <f t="shared" si="18"/>
        <v>0</v>
      </c>
      <c r="I186" s="1">
        <v>181</v>
      </c>
      <c r="J186" s="1">
        <f t="shared" si="16"/>
        <v>-0.61699818869401146</v>
      </c>
      <c r="K186" s="84">
        <f t="shared" si="19"/>
        <v>0.76249999999999618</v>
      </c>
      <c r="L186" s="1">
        <f t="shared" si="17"/>
        <v>0.38300181130598832</v>
      </c>
    </row>
    <row r="187" spans="1:12" x14ac:dyDescent="0.2">
      <c r="A187" s="1">
        <v>182</v>
      </c>
      <c r="B187" s="84">
        <f t="shared" si="20"/>
        <v>1.2499999999996764E-2</v>
      </c>
      <c r="C187" s="1">
        <f t="shared" si="14"/>
        <v>0.99984310307337554</v>
      </c>
      <c r="D187" s="85">
        <f t="shared" si="15"/>
        <v>-1.5689692662423926E-4</v>
      </c>
      <c r="E187" s="1">
        <f t="shared" si="18"/>
        <v>0</v>
      </c>
      <c r="I187" s="1">
        <v>182</v>
      </c>
      <c r="J187" s="1">
        <f t="shared" si="16"/>
        <v>-0.63469112327735833</v>
      </c>
      <c r="K187" s="84">
        <f t="shared" si="19"/>
        <v>0.77499999999999614</v>
      </c>
      <c r="L187" s="1">
        <f t="shared" si="17"/>
        <v>0.36530887672264145</v>
      </c>
    </row>
    <row r="188" spans="1:12" x14ac:dyDescent="0.2">
      <c r="A188" s="1">
        <v>183</v>
      </c>
      <c r="B188" s="84">
        <f t="shared" si="20"/>
        <v>1.2499999999996764E-2</v>
      </c>
      <c r="C188" s="1">
        <f t="shared" si="14"/>
        <v>0.99984310307337554</v>
      </c>
      <c r="D188" s="85">
        <f t="shared" si="15"/>
        <v>-1.5689692662423926E-4</v>
      </c>
      <c r="E188" s="1">
        <f t="shared" si="18"/>
        <v>0</v>
      </c>
      <c r="I188" s="1">
        <v>183</v>
      </c>
      <c r="J188" s="1">
        <f t="shared" si="16"/>
        <v>-0.65236572590330322</v>
      </c>
      <c r="K188" s="84">
        <f t="shared" si="19"/>
        <v>0.78749999999999609</v>
      </c>
      <c r="L188" s="1">
        <f t="shared" si="17"/>
        <v>0.34763427409669656</v>
      </c>
    </row>
    <row r="189" spans="1:12" x14ac:dyDescent="0.2">
      <c r="A189" s="1">
        <v>184</v>
      </c>
      <c r="B189" s="84">
        <f t="shared" si="20"/>
        <v>1.2499999999996764E-2</v>
      </c>
      <c r="C189" s="1">
        <f t="shared" si="14"/>
        <v>0.99984310307337554</v>
      </c>
      <c r="D189" s="85">
        <f t="shared" si="15"/>
        <v>-1.5689692662423926E-4</v>
      </c>
      <c r="E189" s="1">
        <f t="shared" si="18"/>
        <v>0</v>
      </c>
      <c r="I189" s="1">
        <v>184</v>
      </c>
      <c r="J189" s="1">
        <f t="shared" si="16"/>
        <v>-0.66999677516269829</v>
      </c>
      <c r="K189" s="84">
        <f t="shared" si="19"/>
        <v>0.79999999999999605</v>
      </c>
      <c r="L189" s="1">
        <f t="shared" si="17"/>
        <v>0.33000322483730155</v>
      </c>
    </row>
    <row r="190" spans="1:12" x14ac:dyDescent="0.2">
      <c r="A190" s="1">
        <v>185</v>
      </c>
      <c r="B190" s="84">
        <f t="shared" si="20"/>
        <v>1.2499999999996764E-2</v>
      </c>
      <c r="C190" s="1">
        <f t="shared" si="14"/>
        <v>0.99984310307337554</v>
      </c>
      <c r="D190" s="85">
        <f t="shared" si="15"/>
        <v>-1.5689692662423926E-4</v>
      </c>
      <c r="E190" s="1">
        <f t="shared" si="18"/>
        <v>0</v>
      </c>
      <c r="I190" s="1">
        <v>185</v>
      </c>
      <c r="J190" s="1">
        <f t="shared" si="16"/>
        <v>-0.68755789089421127</v>
      </c>
      <c r="K190" s="84">
        <f t="shared" si="19"/>
        <v>0.812499999999996</v>
      </c>
      <c r="L190" s="1">
        <f t="shared" si="17"/>
        <v>0.31244210910578851</v>
      </c>
    </row>
    <row r="191" spans="1:12" x14ac:dyDescent="0.2">
      <c r="A191" s="1">
        <v>186</v>
      </c>
      <c r="B191" s="84">
        <f t="shared" si="20"/>
        <v>1.2499999999996764E-2</v>
      </c>
      <c r="C191" s="1">
        <f t="shared" si="14"/>
        <v>0.99984310307337554</v>
      </c>
      <c r="D191" s="85">
        <f t="shared" si="15"/>
        <v>-1.5689692662423926E-4</v>
      </c>
      <c r="E191" s="1">
        <f t="shared" si="18"/>
        <v>0</v>
      </c>
      <c r="I191" s="1">
        <v>186</v>
      </c>
      <c r="J191" s="1">
        <f t="shared" si="16"/>
        <v>-0.70502149693071114</v>
      </c>
      <c r="K191" s="84">
        <f t="shared" si="19"/>
        <v>0.82499999999999596</v>
      </c>
      <c r="L191" s="1">
        <f t="shared" si="17"/>
        <v>0.29497850306928869</v>
      </c>
    </row>
    <row r="192" spans="1:12" x14ac:dyDescent="0.2">
      <c r="A192" s="1">
        <v>187</v>
      </c>
      <c r="B192" s="84">
        <f t="shared" si="20"/>
        <v>1.2499999999996764E-2</v>
      </c>
      <c r="C192" s="1">
        <f t="shared" si="14"/>
        <v>0.99984310307337554</v>
      </c>
      <c r="D192" s="85">
        <f t="shared" si="15"/>
        <v>-1.5689692662423926E-4</v>
      </c>
      <c r="E192" s="1">
        <f t="shared" si="18"/>
        <v>0</v>
      </c>
      <c r="I192" s="1">
        <v>187</v>
      </c>
      <c r="J192" s="1">
        <f t="shared" si="16"/>
        <v>-0.72235878278565302</v>
      </c>
      <c r="K192" s="84">
        <f t="shared" si="19"/>
        <v>0.83749999999999591</v>
      </c>
      <c r="L192" s="1">
        <f t="shared" si="17"/>
        <v>0.2776412172143467</v>
      </c>
    </row>
    <row r="193" spans="1:12" x14ac:dyDescent="0.2">
      <c r="A193" s="1">
        <v>188</v>
      </c>
      <c r="B193" s="84">
        <f t="shared" si="20"/>
        <v>1.2499999999996764E-2</v>
      </c>
      <c r="C193" s="1">
        <f t="shared" si="14"/>
        <v>0.99984310307337554</v>
      </c>
      <c r="D193" s="85">
        <f t="shared" si="15"/>
        <v>-1.5689692662423926E-4</v>
      </c>
      <c r="E193" s="1">
        <f t="shared" si="18"/>
        <v>0</v>
      </c>
      <c r="I193" s="1">
        <v>188</v>
      </c>
      <c r="J193" s="1">
        <f t="shared" si="16"/>
        <v>-0.73953966425094286</v>
      </c>
      <c r="K193" s="84">
        <f t="shared" si="19"/>
        <v>0.84999999999999587</v>
      </c>
      <c r="L193" s="1">
        <f t="shared" si="17"/>
        <v>0.26046033574905691</v>
      </c>
    </row>
    <row r="194" spans="1:12" x14ac:dyDescent="0.2">
      <c r="A194" s="1">
        <v>189</v>
      </c>
      <c r="B194" s="84">
        <f t="shared" si="20"/>
        <v>1.2499999999996764E-2</v>
      </c>
      <c r="C194" s="1">
        <f t="shared" si="14"/>
        <v>0.99984310307337554</v>
      </c>
      <c r="D194" s="85">
        <f t="shared" si="15"/>
        <v>-1.5689692662423926E-4</v>
      </c>
      <c r="E194" s="1">
        <f t="shared" si="18"/>
        <v>0</v>
      </c>
      <c r="I194" s="1">
        <v>189</v>
      </c>
      <c r="J194" s="1">
        <f t="shared" si="16"/>
        <v>-0.75653274287701289</v>
      </c>
      <c r="K194" s="84">
        <f t="shared" si="19"/>
        <v>0.86249999999999583</v>
      </c>
      <c r="L194" s="1">
        <f t="shared" si="17"/>
        <v>0.24346725712298692</v>
      </c>
    </row>
    <row r="195" spans="1:12" x14ac:dyDescent="0.2">
      <c r="A195" s="1">
        <v>190</v>
      </c>
      <c r="B195" s="84">
        <f t="shared" si="20"/>
        <v>1.2499999999996764E-2</v>
      </c>
      <c r="C195" s="1">
        <f t="shared" si="14"/>
        <v>0.99984310307337554</v>
      </c>
      <c r="D195" s="85">
        <f t="shared" si="15"/>
        <v>-1.5689692662423926E-4</v>
      </c>
      <c r="E195" s="1">
        <f t="shared" si="18"/>
        <v>0</v>
      </c>
      <c r="I195" s="1">
        <v>190</v>
      </c>
      <c r="J195" s="1">
        <f t="shared" si="16"/>
        <v>-0.77330526430507684</v>
      </c>
      <c r="K195" s="84">
        <f t="shared" si="19"/>
        <v>0.87499999999999578</v>
      </c>
      <c r="L195" s="1">
        <f t="shared" si="17"/>
        <v>0.22669473569492296</v>
      </c>
    </row>
    <row r="196" spans="1:12" x14ac:dyDescent="0.2">
      <c r="A196" s="1">
        <v>191</v>
      </c>
      <c r="B196" s="84">
        <f t="shared" si="20"/>
        <v>1.2499999999996764E-2</v>
      </c>
      <c r="C196" s="1">
        <f t="shared" si="14"/>
        <v>0.99984310307337554</v>
      </c>
      <c r="D196" s="85">
        <f t="shared" si="15"/>
        <v>-1.5689692662423926E-4</v>
      </c>
      <c r="E196" s="1">
        <f t="shared" si="18"/>
        <v>0</v>
      </c>
      <c r="I196" s="1">
        <v>191</v>
      </c>
      <c r="J196" s="1">
        <f t="shared" si="16"/>
        <v>-0.78982307542074159</v>
      </c>
      <c r="K196" s="84">
        <f t="shared" si="19"/>
        <v>0.88749999999999574</v>
      </c>
      <c r="L196" s="1">
        <f t="shared" si="17"/>
        <v>0.21017692457925818</v>
      </c>
    </row>
    <row r="197" spans="1:12" x14ac:dyDescent="0.2">
      <c r="A197" s="1">
        <v>192</v>
      </c>
      <c r="B197" s="84">
        <f t="shared" si="20"/>
        <v>1.2499999999996764E-2</v>
      </c>
      <c r="C197" s="1">
        <f t="shared" si="14"/>
        <v>0.99984310307337554</v>
      </c>
      <c r="D197" s="85">
        <f t="shared" si="15"/>
        <v>-1.5689692662423926E-4</v>
      </c>
      <c r="E197" s="1">
        <f t="shared" si="18"/>
        <v>0</v>
      </c>
      <c r="I197" s="1">
        <v>192</v>
      </c>
      <c r="J197" s="1">
        <f t="shared" si="16"/>
        <v>-0.80605058029735632</v>
      </c>
      <c r="K197" s="84">
        <f t="shared" si="19"/>
        <v>0.89999999999999569</v>
      </c>
      <c r="L197" s="1">
        <f t="shared" si="17"/>
        <v>0.19394941970264346</v>
      </c>
    </row>
    <row r="198" spans="1:12" x14ac:dyDescent="0.2">
      <c r="A198" s="1">
        <v>193</v>
      </c>
      <c r="B198" s="84">
        <f t="shared" si="20"/>
        <v>1.2499999999996764E-2</v>
      </c>
      <c r="C198" s="1">
        <f t="shared" ref="C198:C205" si="21">(EXP(B198)-2-B198)^2</f>
        <v>0.99984310307337554</v>
      </c>
      <c r="D198" s="85">
        <f t="shared" ref="D198:D205" si="22">C198-$P$5</f>
        <v>-1.5689692662423926E-4</v>
      </c>
      <c r="E198" s="1">
        <f t="shared" si="18"/>
        <v>0</v>
      </c>
      <c r="I198" s="1">
        <v>193</v>
      </c>
      <c r="J198" s="1">
        <f t="shared" ref="J198:J205" si="23">L198-$P$5</f>
        <v>-0.8219506948966443</v>
      </c>
      <c r="K198" s="84">
        <f t="shared" si="19"/>
        <v>0.91249999999999565</v>
      </c>
      <c r="L198" s="1">
        <f t="shared" ref="L198:L205" si="24">(EXP(K198)-2-K198)^2</f>
        <v>0.17804930510335548</v>
      </c>
    </row>
    <row r="199" spans="1:12" x14ac:dyDescent="0.2">
      <c r="A199" s="1">
        <v>194</v>
      </c>
      <c r="B199" s="84">
        <f t="shared" si="20"/>
        <v>1.2499999999996764E-2</v>
      </c>
      <c r="C199" s="1">
        <f t="shared" si="21"/>
        <v>0.99984310307337554</v>
      </c>
      <c r="D199" s="85">
        <f t="shared" si="22"/>
        <v>-1.5689692662423926E-4</v>
      </c>
      <c r="E199" s="1">
        <f t="shared" ref="E199:E205" si="25">B199-B198</f>
        <v>0</v>
      </c>
      <c r="I199" s="1">
        <v>194</v>
      </c>
      <c r="J199" s="1">
        <f t="shared" si="23"/>
        <v>-0.83748480049332841</v>
      </c>
      <c r="K199" s="84">
        <f t="shared" ref="K199:K205" si="26">K198+$M$5</f>
        <v>0.9249999999999956</v>
      </c>
      <c r="L199" s="1">
        <f t="shared" si="24"/>
        <v>0.1625151995066714</v>
      </c>
    </row>
    <row r="200" spans="1:12" x14ac:dyDescent="0.2">
      <c r="A200" s="1">
        <v>195</v>
      </c>
      <c r="B200" s="84">
        <f t="shared" ref="B200:B205" si="27">IF(C199&lt;=C198,B199,$G$5+B199)</f>
        <v>1.2499999999996764E-2</v>
      </c>
      <c r="C200" s="1">
        <f t="shared" si="21"/>
        <v>0.99984310307337554</v>
      </c>
      <c r="D200" s="85">
        <f t="shared" si="22"/>
        <v>-1.5689692662423926E-4</v>
      </c>
      <c r="E200" s="1">
        <f t="shared" si="25"/>
        <v>0</v>
      </c>
      <c r="I200" s="1">
        <v>195</v>
      </c>
      <c r="J200" s="1">
        <f t="shared" si="23"/>
        <v>-0.85261269578957743</v>
      </c>
      <c r="K200" s="84">
        <f t="shared" si="26"/>
        <v>0.93749999999999556</v>
      </c>
      <c r="L200" s="1">
        <f t="shared" si="24"/>
        <v>0.14738730421042234</v>
      </c>
    </row>
    <row r="201" spans="1:12" x14ac:dyDescent="0.2">
      <c r="A201" s="1">
        <v>196</v>
      </c>
      <c r="B201" s="84">
        <f t="shared" si="27"/>
        <v>1.2499999999996764E-2</v>
      </c>
      <c r="C201" s="1">
        <f t="shared" si="21"/>
        <v>0.99984310307337554</v>
      </c>
      <c r="D201" s="85">
        <f t="shared" si="22"/>
        <v>-1.5689692662423926E-4</v>
      </c>
      <c r="E201" s="1">
        <f t="shared" si="25"/>
        <v>0</v>
      </c>
      <c r="I201" s="1">
        <v>196</v>
      </c>
      <c r="J201" s="1">
        <f t="shared" si="23"/>
        <v>-0.8672925476842176</v>
      </c>
      <c r="K201" s="84">
        <f t="shared" si="26"/>
        <v>0.94999999999999551</v>
      </c>
      <c r="L201" s="1">
        <f t="shared" si="24"/>
        <v>0.13270745231578215</v>
      </c>
    </row>
    <row r="202" spans="1:12" x14ac:dyDescent="0.2">
      <c r="A202" s="1">
        <v>197</v>
      </c>
      <c r="B202" s="84">
        <f t="shared" si="27"/>
        <v>1.2499999999996764E-2</v>
      </c>
      <c r="C202" s="1">
        <f t="shared" si="21"/>
        <v>0.99984310307337554</v>
      </c>
      <c r="D202" s="85">
        <f t="shared" si="22"/>
        <v>-1.5689692662423926E-4</v>
      </c>
      <c r="E202" s="1">
        <f t="shared" si="25"/>
        <v>0</v>
      </c>
      <c r="I202" s="1">
        <v>197</v>
      </c>
      <c r="J202" s="1">
        <f t="shared" si="23"/>
        <v>-0.88148084066074384</v>
      </c>
      <c r="K202" s="84">
        <f t="shared" si="26"/>
        <v>0.96249999999999547</v>
      </c>
      <c r="L202" s="1">
        <f t="shared" si="24"/>
        <v>0.11851915933925596</v>
      </c>
    </row>
    <row r="203" spans="1:12" x14ac:dyDescent="0.2">
      <c r="A203" s="1">
        <v>198</v>
      </c>
      <c r="B203" s="84">
        <f t="shared" si="27"/>
        <v>1.2499999999996764E-2</v>
      </c>
      <c r="C203" s="1">
        <f t="shared" si="21"/>
        <v>0.99984310307337554</v>
      </c>
      <c r="D203" s="85">
        <f t="shared" si="22"/>
        <v>-1.5689692662423926E-4</v>
      </c>
      <c r="E203" s="1">
        <f t="shared" si="25"/>
        <v>0</v>
      </c>
      <c r="I203" s="1">
        <v>198</v>
      </c>
      <c r="J203" s="1">
        <f t="shared" si="23"/>
        <v>-0.89513232475721127</v>
      </c>
      <c r="K203" s="84">
        <f t="shared" si="26"/>
        <v>0.97499999999999543</v>
      </c>
      <c r="L203" s="1">
        <f t="shared" si="24"/>
        <v>0.10486767524278846</v>
      </c>
    </row>
    <row r="204" spans="1:12" x14ac:dyDescent="0.2">
      <c r="A204" s="1">
        <v>199</v>
      </c>
      <c r="B204" s="84">
        <f t="shared" si="27"/>
        <v>1.2499999999996764E-2</v>
      </c>
      <c r="C204" s="1">
        <f t="shared" si="21"/>
        <v>0.99984310307337554</v>
      </c>
      <c r="D204" s="85">
        <f t="shared" si="22"/>
        <v>-1.5689692662423926E-4</v>
      </c>
      <c r="E204" s="1">
        <f t="shared" si="25"/>
        <v>0</v>
      </c>
      <c r="I204" s="1">
        <v>199</v>
      </c>
      <c r="J204" s="1">
        <f t="shared" si="23"/>
        <v>-0.90819996208014719</v>
      </c>
      <c r="K204" s="84">
        <f t="shared" si="26"/>
        <v>0.98749999999999538</v>
      </c>
      <c r="L204" s="1">
        <f t="shared" si="24"/>
        <v>9.1800037919852626E-2</v>
      </c>
    </row>
    <row r="205" spans="1:12" x14ac:dyDescent="0.2">
      <c r="A205" s="1">
        <v>200</v>
      </c>
      <c r="B205" s="84">
        <f t="shared" si="27"/>
        <v>1.2499999999996764E-2</v>
      </c>
      <c r="C205" s="1">
        <f t="shared" si="21"/>
        <v>0.99984310307337554</v>
      </c>
      <c r="D205" s="85">
        <f t="shared" si="22"/>
        <v>-1.5689692662423926E-4</v>
      </c>
      <c r="E205" s="1">
        <f t="shared" si="25"/>
        <v>0</v>
      </c>
      <c r="I205" s="1">
        <v>200</v>
      </c>
      <c r="J205" s="1">
        <f t="shared" si="23"/>
        <v>-0.92063487182361647</v>
      </c>
      <c r="K205" s="84">
        <f t="shared" si="26"/>
        <v>0.99999999999999534</v>
      </c>
      <c r="L205" s="1">
        <f t="shared" si="24"/>
        <v>7.9365128176383276E-2</v>
      </c>
    </row>
  </sheetData>
  <phoneticPr fontId="2" type="noConversion"/>
  <conditionalFormatting sqref="A5:E205">
    <cfRule type="expression" dxfId="6" priority="2" stopIfTrue="1">
      <formula>$E5=0</formula>
    </cfRule>
  </conditionalFormatting>
  <conditionalFormatting sqref="I5:L205">
    <cfRule type="expression" dxfId="5" priority="1" stopIfTrue="1">
      <formula>$L5=$P$5</formula>
    </cfRule>
  </conditionalFormatting>
  <pageMargins left="0.75" right="0.75" top="1" bottom="1" header="0.5" footer="0.5"/>
  <headerFooter alignWithMargin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S205"/>
  <sheetViews>
    <sheetView workbookViewId="0">
      <selection activeCell="R6" sqref="R6"/>
    </sheetView>
  </sheetViews>
  <sheetFormatPr defaultRowHeight="12.75" x14ac:dyDescent="0.2"/>
  <cols>
    <col min="1" max="1" width="4.7109375" customWidth="1"/>
    <col min="2" max="2" width="9.85546875" customWidth="1"/>
    <col min="4" max="4" width="12.28515625" customWidth="1"/>
    <col min="6" max="6" width="10.140625" bestFit="1" customWidth="1"/>
    <col min="7" max="7" width="6" bestFit="1" customWidth="1"/>
    <col min="8" max="8" width="11.42578125" customWidth="1"/>
    <col min="9" max="9" width="4.85546875" customWidth="1"/>
    <col min="10" max="10" width="11.5703125" customWidth="1"/>
    <col min="14" max="14" width="12.42578125" bestFit="1" customWidth="1"/>
    <col min="15" max="15" width="12.42578125" customWidth="1"/>
    <col min="17" max="17" width="4.5703125" bestFit="1" customWidth="1"/>
    <col min="18" max="18" width="2" bestFit="1" customWidth="1"/>
    <col min="19" max="19" width="4" bestFit="1" customWidth="1"/>
  </cols>
  <sheetData>
    <row r="1" spans="1:19" x14ac:dyDescent="0.2">
      <c r="A1" s="72" t="s">
        <v>69</v>
      </c>
    </row>
    <row r="2" spans="1:19" x14ac:dyDescent="0.2">
      <c r="A2" s="72" t="s">
        <v>54</v>
      </c>
    </row>
    <row r="3" spans="1:19" ht="13.5" thickBot="1" x14ac:dyDescent="0.25">
      <c r="A3" s="95" t="s">
        <v>65</v>
      </c>
      <c r="I3" s="95" t="s">
        <v>68</v>
      </c>
      <c r="J3" s="95"/>
    </row>
    <row r="4" spans="1:19" ht="15" thickBot="1" x14ac:dyDescent="0.25">
      <c r="A4" s="80" t="s">
        <v>53</v>
      </c>
      <c r="B4" s="81" t="s">
        <v>60</v>
      </c>
      <c r="C4" s="81" t="s">
        <v>61</v>
      </c>
      <c r="D4" s="81" t="s">
        <v>62</v>
      </c>
      <c r="E4" s="81" t="s">
        <v>63</v>
      </c>
      <c r="F4" s="82" t="s">
        <v>15</v>
      </c>
      <c r="G4" s="83" t="s">
        <v>55</v>
      </c>
      <c r="I4" s="96" t="s">
        <v>53</v>
      </c>
      <c r="J4" s="97" t="s">
        <v>70</v>
      </c>
      <c r="K4" s="97" t="s">
        <v>71</v>
      </c>
      <c r="L4" s="97" t="s">
        <v>72</v>
      </c>
      <c r="M4" s="98" t="s">
        <v>15</v>
      </c>
      <c r="N4" s="98" t="s">
        <v>56</v>
      </c>
      <c r="O4" s="98" t="s">
        <v>64</v>
      </c>
      <c r="P4" s="98" t="s">
        <v>57</v>
      </c>
      <c r="Q4" s="98" t="s">
        <v>58</v>
      </c>
      <c r="R4" s="98" t="s">
        <v>59</v>
      </c>
      <c r="S4" s="99" t="s">
        <v>1</v>
      </c>
    </row>
    <row r="5" spans="1:19" ht="13.5" thickBot="1" x14ac:dyDescent="0.25">
      <c r="A5" s="1">
        <v>0</v>
      </c>
      <c r="B5" s="101">
        <f>Q5</f>
        <v>-2.5</v>
      </c>
      <c r="C5" s="1">
        <f>(EXP(B5)-2-B5)^2</f>
        <v>0.33882294562298421</v>
      </c>
      <c r="D5" s="85">
        <f>C5-$N$5</f>
        <v>0.33881215417716859</v>
      </c>
      <c r="E5" s="1">
        <f>B6-B5</f>
        <v>1.2500000000000178E-2</v>
      </c>
      <c r="F5" s="86">
        <f>M5</f>
        <v>1.2500000000000001E-2</v>
      </c>
      <c r="G5" s="87">
        <f>F5</f>
        <v>1.2500000000000001E-2</v>
      </c>
      <c r="I5" s="1">
        <v>0</v>
      </c>
      <c r="J5" s="1">
        <f>L5-$N$5</f>
        <v>0.33881215417716859</v>
      </c>
      <c r="K5" s="84">
        <f>Q5</f>
        <v>-2.5</v>
      </c>
      <c r="L5" s="1">
        <f>(EXP(K5)-2-K5)^2</f>
        <v>0.33882294562298421</v>
      </c>
      <c r="M5" s="88">
        <f>($R$5-$Q$5)/$S$5</f>
        <v>1.2500000000000001E-2</v>
      </c>
      <c r="N5" s="89">
        <f>MIN(L5:L205)</f>
        <v>1.0791445815644157E-5</v>
      </c>
      <c r="O5" s="89"/>
      <c r="P5" s="90">
        <f>MAX(L5:L205)</f>
        <v>0.99999999999999978</v>
      </c>
      <c r="Q5" s="91">
        <v>-2.5</v>
      </c>
      <c r="R5" s="91">
        <v>0</v>
      </c>
      <c r="S5" s="92">
        <v>200</v>
      </c>
    </row>
    <row r="6" spans="1:19" x14ac:dyDescent="0.2">
      <c r="A6" s="1">
        <v>1</v>
      </c>
      <c r="B6" s="101">
        <f>B5+$G$5</f>
        <v>-2.4874999999999998</v>
      </c>
      <c r="C6" s="1">
        <f t="shared" ref="C6:C69" si="0">(EXP(B6)-2-B6)^2</f>
        <v>0.32560433222072432</v>
      </c>
      <c r="D6" s="85">
        <f t="shared" ref="D6:D69" si="1">C6-$N$5</f>
        <v>0.32559354077490871</v>
      </c>
      <c r="E6" s="1">
        <f>B6-B5</f>
        <v>1.2500000000000178E-2</v>
      </c>
      <c r="F6" s="93" t="s">
        <v>7</v>
      </c>
      <c r="I6" s="1">
        <v>1</v>
      </c>
      <c r="J6" s="1">
        <f t="shared" ref="J6:J69" si="2">L6-$N$5</f>
        <v>0.32559354077490871</v>
      </c>
      <c r="K6" s="84">
        <f>K5+$M$5</f>
        <v>-2.4874999999999998</v>
      </c>
      <c r="L6" s="1">
        <f t="shared" ref="L6:L69" si="3">(EXP(K6)-2-K6)^2</f>
        <v>0.32560433222072432</v>
      </c>
    </row>
    <row r="7" spans="1:19" ht="13.5" thickBot="1" x14ac:dyDescent="0.25">
      <c r="A7" s="1">
        <v>2</v>
      </c>
      <c r="B7" s="84">
        <f>IF(C6&gt;=C5,B6,$G$5+B6)</f>
        <v>-2.4749999999999996</v>
      </c>
      <c r="C7" s="1">
        <f t="shared" si="0"/>
        <v>0.31266324967349668</v>
      </c>
      <c r="D7" s="85">
        <f t="shared" si="1"/>
        <v>0.31265245822768106</v>
      </c>
      <c r="E7" s="1">
        <f t="shared" ref="E7:E70" si="4">B7-B6</f>
        <v>1.2500000000000178E-2</v>
      </c>
      <c r="F7" s="94">
        <f>VLOOKUP(38,I5:L205,3)</f>
        <v>-2.0249999999999932</v>
      </c>
      <c r="I7" s="1">
        <v>2</v>
      </c>
      <c r="J7" s="1">
        <f t="shared" si="2"/>
        <v>0.31265245822768106</v>
      </c>
      <c r="K7" s="84">
        <f t="shared" ref="K7:K70" si="5">K6+$M$5</f>
        <v>-2.4749999999999996</v>
      </c>
      <c r="L7" s="1">
        <f t="shared" si="3"/>
        <v>0.31266324967349668</v>
      </c>
    </row>
    <row r="8" spans="1:19" x14ac:dyDescent="0.2">
      <c r="A8" s="1">
        <v>3</v>
      </c>
      <c r="B8" s="84">
        <f t="shared" ref="B8:B71" si="6">IF(C7&gt;=C6,B7,$G$5+B7)</f>
        <v>-2.4624999999999995</v>
      </c>
      <c r="C8" s="1">
        <f t="shared" si="0"/>
        <v>0.29999898435520783</v>
      </c>
      <c r="D8" s="85">
        <f t="shared" si="1"/>
        <v>0.29998819290939222</v>
      </c>
      <c r="E8" s="1">
        <f t="shared" si="4"/>
        <v>1.2500000000000178E-2</v>
      </c>
      <c r="I8" s="1">
        <v>3</v>
      </c>
      <c r="J8" s="1">
        <f t="shared" si="2"/>
        <v>0.29998819290939222</v>
      </c>
      <c r="K8" s="84">
        <f t="shared" si="5"/>
        <v>-2.4624999999999995</v>
      </c>
      <c r="L8" s="1">
        <f t="shared" si="3"/>
        <v>0.29999898435520783</v>
      </c>
    </row>
    <row r="9" spans="1:19" x14ac:dyDescent="0.2">
      <c r="A9" s="1">
        <v>4</v>
      </c>
      <c r="B9" s="84">
        <f t="shared" si="6"/>
        <v>-2.4499999999999993</v>
      </c>
      <c r="C9" s="1">
        <f t="shared" si="0"/>
        <v>0.28761081092035712</v>
      </c>
      <c r="D9" s="85">
        <f t="shared" si="1"/>
        <v>0.2876000194745415</v>
      </c>
      <c r="E9" s="1">
        <f t="shared" si="4"/>
        <v>1.2500000000000178E-2</v>
      </c>
      <c r="I9" s="1">
        <v>4</v>
      </c>
      <c r="J9" s="1">
        <f t="shared" si="2"/>
        <v>0.2876000194745415</v>
      </c>
      <c r="K9" s="84">
        <f t="shared" si="5"/>
        <v>-2.4499999999999993</v>
      </c>
      <c r="L9" s="1">
        <f t="shared" si="3"/>
        <v>0.28761081092035712</v>
      </c>
    </row>
    <row r="10" spans="1:19" x14ac:dyDescent="0.2">
      <c r="A10" s="1">
        <v>5</v>
      </c>
      <c r="B10" s="84">
        <f t="shared" si="6"/>
        <v>-2.4374999999999991</v>
      </c>
      <c r="C10" s="1">
        <f t="shared" si="0"/>
        <v>0.27549799213985188</v>
      </c>
      <c r="D10" s="85">
        <f t="shared" si="1"/>
        <v>0.27548720069403626</v>
      </c>
      <c r="E10" s="1">
        <f t="shared" si="4"/>
        <v>1.2500000000000178E-2</v>
      </c>
      <c r="I10" s="1">
        <v>5</v>
      </c>
      <c r="J10" s="1">
        <f t="shared" si="2"/>
        <v>0.27548720069403626</v>
      </c>
      <c r="K10" s="84">
        <f t="shared" si="5"/>
        <v>-2.4374999999999991</v>
      </c>
      <c r="L10" s="1">
        <f t="shared" si="3"/>
        <v>0.27549799213985188</v>
      </c>
    </row>
    <row r="11" spans="1:19" x14ac:dyDescent="0.2">
      <c r="A11" s="1">
        <v>6</v>
      </c>
      <c r="B11" s="84">
        <f t="shared" si="6"/>
        <v>-2.4249999999999989</v>
      </c>
      <c r="C11" s="1">
        <f t="shared" si="0"/>
        <v>0.26365977873499896</v>
      </c>
      <c r="D11" s="85">
        <f t="shared" si="1"/>
        <v>0.26364898728918335</v>
      </c>
      <c r="E11" s="1">
        <f t="shared" si="4"/>
        <v>1.2500000000000178E-2</v>
      </c>
      <c r="I11" s="1">
        <v>6</v>
      </c>
      <c r="J11" s="1">
        <f t="shared" si="2"/>
        <v>0.26364898728918335</v>
      </c>
      <c r="K11" s="84">
        <f t="shared" si="5"/>
        <v>-2.4249999999999989</v>
      </c>
      <c r="L11" s="1">
        <f t="shared" si="3"/>
        <v>0.26365977873499896</v>
      </c>
    </row>
    <row r="12" spans="1:19" x14ac:dyDescent="0.2">
      <c r="A12" s="1">
        <v>7</v>
      </c>
      <c r="B12" s="84">
        <f t="shared" si="6"/>
        <v>-2.4124999999999988</v>
      </c>
      <c r="C12" s="1">
        <f t="shared" si="0"/>
        <v>0.25209540920965728</v>
      </c>
      <c r="D12" s="85">
        <f t="shared" si="1"/>
        <v>0.25208461776384167</v>
      </c>
      <c r="E12" s="1">
        <f t="shared" si="4"/>
        <v>1.2500000000000178E-2</v>
      </c>
      <c r="I12" s="1">
        <v>7</v>
      </c>
      <c r="J12" s="1">
        <f t="shared" si="2"/>
        <v>0.25208461776384167</v>
      </c>
      <c r="K12" s="84">
        <f t="shared" si="5"/>
        <v>-2.4124999999999988</v>
      </c>
      <c r="L12" s="1">
        <f t="shared" si="3"/>
        <v>0.25209540920965728</v>
      </c>
    </row>
    <row r="13" spans="1:19" x14ac:dyDescent="0.2">
      <c r="A13" s="1">
        <v>8</v>
      </c>
      <c r="B13" s="84">
        <f t="shared" si="6"/>
        <v>-2.3999999999999986</v>
      </c>
      <c r="C13" s="1">
        <f t="shared" si="0"/>
        <v>0.2408041096805488</v>
      </c>
      <c r="D13" s="85">
        <f t="shared" si="1"/>
        <v>0.24079331823473316</v>
      </c>
      <c r="E13" s="1">
        <f t="shared" si="4"/>
        <v>1.2500000000000178E-2</v>
      </c>
      <c r="I13" s="1">
        <v>8</v>
      </c>
      <c r="J13" s="1">
        <f t="shared" si="2"/>
        <v>0.24079331823473316</v>
      </c>
      <c r="K13" s="84">
        <f t="shared" si="5"/>
        <v>-2.3999999999999986</v>
      </c>
      <c r="L13" s="1">
        <f t="shared" si="3"/>
        <v>0.2408041096805488</v>
      </c>
    </row>
    <row r="14" spans="1:19" x14ac:dyDescent="0.2">
      <c r="A14" s="1">
        <v>9</v>
      </c>
      <c r="B14" s="84">
        <f t="shared" si="6"/>
        <v>-2.3874999999999984</v>
      </c>
      <c r="C14" s="1">
        <f t="shared" si="0"/>
        <v>0.22978509370571507</v>
      </c>
      <c r="D14" s="85">
        <f t="shared" si="1"/>
        <v>0.22977430225989942</v>
      </c>
      <c r="E14" s="1">
        <f t="shared" si="4"/>
        <v>1.2500000000000178E-2</v>
      </c>
      <c r="I14" s="1">
        <v>9</v>
      </c>
      <c r="J14" s="1">
        <f t="shared" si="2"/>
        <v>0.22977430225989942</v>
      </c>
      <c r="K14" s="84">
        <f t="shared" si="5"/>
        <v>-2.3874999999999984</v>
      </c>
      <c r="L14" s="1">
        <f t="shared" si="3"/>
        <v>0.22978509370571507</v>
      </c>
    </row>
    <row r="15" spans="1:19" x14ac:dyDescent="0.2">
      <c r="A15" s="1">
        <v>10</v>
      </c>
      <c r="B15" s="84">
        <f t="shared" si="6"/>
        <v>-2.3749999999999982</v>
      </c>
      <c r="C15" s="1">
        <f t="shared" si="0"/>
        <v>0.21903756211111677</v>
      </c>
      <c r="D15" s="85">
        <f t="shared" si="1"/>
        <v>0.21902677066530113</v>
      </c>
      <c r="E15" s="1">
        <f t="shared" si="4"/>
        <v>1.2500000000000178E-2</v>
      </c>
      <c r="I15" s="1">
        <v>10</v>
      </c>
      <c r="J15" s="1">
        <f t="shared" si="2"/>
        <v>0.21902677066530113</v>
      </c>
      <c r="K15" s="84">
        <f t="shared" si="5"/>
        <v>-2.3749999999999982</v>
      </c>
      <c r="L15" s="1">
        <f t="shared" si="3"/>
        <v>0.21903756211111677</v>
      </c>
    </row>
    <row r="16" spans="1:19" x14ac:dyDescent="0.2">
      <c r="A16" s="1">
        <v>11</v>
      </c>
      <c r="B16" s="84">
        <f t="shared" si="6"/>
        <v>-2.362499999999998</v>
      </c>
      <c r="C16" s="1">
        <f t="shared" si="0"/>
        <v>0.20856070281536468</v>
      </c>
      <c r="D16" s="85">
        <f t="shared" si="1"/>
        <v>0.20854991136954903</v>
      </c>
      <c r="E16" s="1">
        <f t="shared" si="4"/>
        <v>1.2500000000000178E-2</v>
      </c>
      <c r="I16" s="1">
        <v>11</v>
      </c>
      <c r="J16" s="1">
        <f t="shared" si="2"/>
        <v>0.20854991136954903</v>
      </c>
      <c r="K16" s="84">
        <f t="shared" si="5"/>
        <v>-2.362499999999998</v>
      </c>
      <c r="L16" s="1">
        <f t="shared" si="3"/>
        <v>0.20856070281536468</v>
      </c>
    </row>
    <row r="17" spans="1:12" x14ac:dyDescent="0.2">
      <c r="A17" s="1">
        <v>12</v>
      </c>
      <c r="B17" s="84">
        <f t="shared" si="6"/>
        <v>-2.3499999999999979</v>
      </c>
      <c r="C17" s="1">
        <f t="shared" si="0"/>
        <v>0.19835369065257891</v>
      </c>
      <c r="D17" s="85">
        <f t="shared" si="1"/>
        <v>0.19834289920676326</v>
      </c>
      <c r="E17" s="1">
        <f t="shared" si="4"/>
        <v>1.2500000000000178E-2</v>
      </c>
      <c r="I17" s="1">
        <v>12</v>
      </c>
      <c r="J17" s="1">
        <f t="shared" si="2"/>
        <v>0.19834289920676326</v>
      </c>
      <c r="K17" s="84">
        <f t="shared" si="5"/>
        <v>-2.3499999999999979</v>
      </c>
      <c r="L17" s="1">
        <f t="shared" si="3"/>
        <v>0.19835369065257891</v>
      </c>
    </row>
    <row r="18" spans="1:12" x14ac:dyDescent="0.2">
      <c r="A18" s="1">
        <v>13</v>
      </c>
      <c r="B18" s="84">
        <f t="shared" si="6"/>
        <v>-2.3374999999999977</v>
      </c>
      <c r="C18" s="1">
        <f t="shared" si="0"/>
        <v>0.18841568719336688</v>
      </c>
      <c r="D18" s="85">
        <f t="shared" si="1"/>
        <v>0.18840489574755123</v>
      </c>
      <c r="E18" s="1">
        <f t="shared" si="4"/>
        <v>1.2500000000000178E-2</v>
      </c>
      <c r="I18" s="1">
        <v>13</v>
      </c>
      <c r="J18" s="1">
        <f t="shared" si="2"/>
        <v>0.18840489574755123</v>
      </c>
      <c r="K18" s="84">
        <f t="shared" si="5"/>
        <v>-2.3374999999999977</v>
      </c>
      <c r="L18" s="1">
        <f t="shared" si="3"/>
        <v>0.18841568719336688</v>
      </c>
    </row>
    <row r="19" spans="1:12" x14ac:dyDescent="0.2">
      <c r="A19" s="1">
        <v>14</v>
      </c>
      <c r="B19" s="84">
        <f t="shared" si="6"/>
        <v>-2.3249999999999975</v>
      </c>
      <c r="C19" s="1">
        <f t="shared" si="0"/>
        <v>0.17874584056391915</v>
      </c>
      <c r="D19" s="85">
        <f t="shared" si="1"/>
        <v>0.17873504911810351</v>
      </c>
      <c r="E19" s="1">
        <f t="shared" si="4"/>
        <v>1.2500000000000178E-2</v>
      </c>
      <c r="I19" s="1">
        <v>14</v>
      </c>
      <c r="J19" s="1">
        <f t="shared" si="2"/>
        <v>0.17873504911810351</v>
      </c>
      <c r="K19" s="84">
        <f t="shared" si="5"/>
        <v>-2.3249999999999975</v>
      </c>
      <c r="L19" s="1">
        <f t="shared" si="3"/>
        <v>0.17874584056391915</v>
      </c>
    </row>
    <row r="20" spans="1:12" x14ac:dyDescent="0.2">
      <c r="A20" s="1">
        <v>15</v>
      </c>
      <c r="B20" s="84">
        <f t="shared" si="6"/>
        <v>-2.3124999999999973</v>
      </c>
      <c r="C20" s="1">
        <f t="shared" si="0"/>
        <v>0.16934328526321127</v>
      </c>
      <c r="D20" s="85">
        <f t="shared" si="1"/>
        <v>0.16933249381739562</v>
      </c>
      <c r="E20" s="1">
        <f t="shared" si="4"/>
        <v>1.2500000000000178E-2</v>
      </c>
      <c r="I20" s="1">
        <v>15</v>
      </c>
      <c r="J20" s="1">
        <f t="shared" si="2"/>
        <v>0.16933249381739562</v>
      </c>
      <c r="K20" s="84">
        <f t="shared" si="5"/>
        <v>-2.3124999999999973</v>
      </c>
      <c r="L20" s="1">
        <f t="shared" si="3"/>
        <v>0.16934328526321127</v>
      </c>
    </row>
    <row r="21" spans="1:12" x14ac:dyDescent="0.2">
      <c r="A21" s="1">
        <v>16</v>
      </c>
      <c r="B21" s="84">
        <f t="shared" si="6"/>
        <v>-2.2999999999999972</v>
      </c>
      <c r="C21" s="1">
        <f t="shared" si="0"/>
        <v>0.16020714197831379</v>
      </c>
      <c r="D21" s="85">
        <f t="shared" si="1"/>
        <v>0.16019635053249814</v>
      </c>
      <c r="E21" s="1">
        <f t="shared" si="4"/>
        <v>1.2500000000000178E-2</v>
      </c>
      <c r="I21" s="1">
        <v>16</v>
      </c>
      <c r="J21" s="1">
        <f t="shared" si="2"/>
        <v>0.16019635053249814</v>
      </c>
      <c r="K21" s="84">
        <f t="shared" si="5"/>
        <v>-2.2999999999999972</v>
      </c>
      <c r="L21" s="1">
        <f t="shared" si="3"/>
        <v>0.16020714197831379</v>
      </c>
    </row>
    <row r="22" spans="1:12" x14ac:dyDescent="0.2">
      <c r="A22" s="1">
        <v>17</v>
      </c>
      <c r="B22" s="84">
        <f t="shared" si="6"/>
        <v>-2.287499999999997</v>
      </c>
      <c r="C22" s="1">
        <f t="shared" si="0"/>
        <v>0.15133651739780102</v>
      </c>
      <c r="D22" s="85">
        <f t="shared" si="1"/>
        <v>0.15132572595198537</v>
      </c>
      <c r="E22" s="1">
        <f t="shared" si="4"/>
        <v>1.2500000000000178E-2</v>
      </c>
      <c r="I22" s="1">
        <v>17</v>
      </c>
      <c r="J22" s="1">
        <f t="shared" si="2"/>
        <v>0.15132572595198537</v>
      </c>
      <c r="K22" s="84">
        <f t="shared" si="5"/>
        <v>-2.287499999999997</v>
      </c>
      <c r="L22" s="1">
        <f t="shared" si="3"/>
        <v>0.15133651739780102</v>
      </c>
    </row>
    <row r="23" spans="1:12" x14ac:dyDescent="0.2">
      <c r="A23" s="1">
        <v>18</v>
      </c>
      <c r="B23" s="84">
        <f t="shared" si="6"/>
        <v>-2.2749999999999968</v>
      </c>
      <c r="C23" s="1">
        <f t="shared" si="0"/>
        <v>0.14273050402325796</v>
      </c>
      <c r="D23" s="85">
        <f t="shared" si="1"/>
        <v>0.14271971257744231</v>
      </c>
      <c r="E23" s="1">
        <f t="shared" si="4"/>
        <v>1.2500000000000178E-2</v>
      </c>
      <c r="I23" s="1">
        <v>18</v>
      </c>
      <c r="J23" s="1">
        <f t="shared" si="2"/>
        <v>0.14271971257744231</v>
      </c>
      <c r="K23" s="84">
        <f t="shared" si="5"/>
        <v>-2.2749999999999968</v>
      </c>
      <c r="L23" s="1">
        <f t="shared" si="3"/>
        <v>0.14273050402325796</v>
      </c>
    </row>
    <row r="24" spans="1:12" x14ac:dyDescent="0.2">
      <c r="A24" s="1">
        <v>19</v>
      </c>
      <c r="B24" s="84">
        <f t="shared" si="6"/>
        <v>-2.2624999999999966</v>
      </c>
      <c r="C24" s="1">
        <f t="shared" si="0"/>
        <v>0.1343881799788815</v>
      </c>
      <c r="D24" s="85">
        <f t="shared" si="1"/>
        <v>0.13437738853306586</v>
      </c>
      <c r="E24" s="1">
        <f t="shared" si="4"/>
        <v>1.2500000000000178E-2</v>
      </c>
      <c r="I24" s="1">
        <v>19</v>
      </c>
      <c r="J24" s="1">
        <f t="shared" si="2"/>
        <v>0.13437738853306586</v>
      </c>
      <c r="K24" s="84">
        <f t="shared" si="5"/>
        <v>-2.2624999999999966</v>
      </c>
      <c r="L24" s="1">
        <f t="shared" si="3"/>
        <v>0.1343881799788815</v>
      </c>
    </row>
    <row r="25" spans="1:12" x14ac:dyDescent="0.2">
      <c r="A25" s="1">
        <v>20</v>
      </c>
      <c r="B25" s="84">
        <f t="shared" si="6"/>
        <v>-2.2499999999999964</v>
      </c>
      <c r="C25" s="1">
        <f t="shared" si="0"/>
        <v>0.12630860881917219</v>
      </c>
      <c r="D25" s="85">
        <f t="shared" si="1"/>
        <v>0.12629781737335655</v>
      </c>
      <c r="E25" s="1">
        <f t="shared" si="4"/>
        <v>1.2500000000000178E-2</v>
      </c>
      <c r="I25" s="1">
        <v>20</v>
      </c>
      <c r="J25" s="1">
        <f t="shared" si="2"/>
        <v>0.12629781737335655</v>
      </c>
      <c r="K25" s="84">
        <f t="shared" si="5"/>
        <v>-2.2499999999999964</v>
      </c>
      <c r="L25" s="1">
        <f t="shared" si="3"/>
        <v>0.12630860881917219</v>
      </c>
    </row>
    <row r="26" spans="1:12" x14ac:dyDescent="0.2">
      <c r="A26" s="1">
        <v>21</v>
      </c>
      <c r="B26" s="84">
        <f t="shared" si="6"/>
        <v>-2.2374999999999963</v>
      </c>
      <c r="C26" s="1">
        <f t="shared" si="0"/>
        <v>0.11849083933471818</v>
      </c>
      <c r="D26" s="85">
        <f t="shared" si="1"/>
        <v>0.11848004788890254</v>
      </c>
      <c r="E26" s="1">
        <f t="shared" si="4"/>
        <v>1.2500000000000178E-2</v>
      </c>
      <c r="I26" s="1">
        <v>21</v>
      </c>
      <c r="J26" s="1">
        <f t="shared" si="2"/>
        <v>0.11848004788890254</v>
      </c>
      <c r="K26" s="84">
        <f t="shared" si="5"/>
        <v>-2.2374999999999963</v>
      </c>
      <c r="L26" s="1">
        <f t="shared" si="3"/>
        <v>0.11849083933471818</v>
      </c>
    </row>
    <row r="27" spans="1:12" x14ac:dyDescent="0.2">
      <c r="A27" s="1">
        <v>22</v>
      </c>
      <c r="B27" s="84">
        <f t="shared" si="6"/>
        <v>-2.2249999999999961</v>
      </c>
      <c r="C27" s="1">
        <f t="shared" si="0"/>
        <v>0.11093390535606623</v>
      </c>
      <c r="D27" s="85">
        <f t="shared" si="1"/>
        <v>0.11092311391025059</v>
      </c>
      <c r="E27" s="1">
        <f t="shared" si="4"/>
        <v>1.2500000000000178E-2</v>
      </c>
      <c r="I27" s="1">
        <v>22</v>
      </c>
      <c r="J27" s="1">
        <f t="shared" si="2"/>
        <v>0.11092311391025059</v>
      </c>
      <c r="K27" s="84">
        <f t="shared" si="5"/>
        <v>-2.2249999999999961</v>
      </c>
      <c r="L27" s="1">
        <f t="shared" si="3"/>
        <v>0.11093390535606623</v>
      </c>
    </row>
    <row r="28" spans="1:12" x14ac:dyDescent="0.2">
      <c r="A28" s="1">
        <v>23</v>
      </c>
      <c r="B28" s="84">
        <f t="shared" si="6"/>
        <v>-2.2124999999999959</v>
      </c>
      <c r="C28" s="1">
        <f t="shared" si="0"/>
        <v>0.10363682555568204</v>
      </c>
      <c r="D28" s="85">
        <f t="shared" si="1"/>
        <v>0.1036260341098664</v>
      </c>
      <c r="E28" s="1">
        <f t="shared" si="4"/>
        <v>1.2500000000000178E-2</v>
      </c>
      <c r="I28" s="1">
        <v>23</v>
      </c>
      <c r="J28" s="1">
        <f t="shared" si="2"/>
        <v>0.1036260341098664</v>
      </c>
      <c r="K28" s="84">
        <f t="shared" si="5"/>
        <v>-2.2124999999999959</v>
      </c>
      <c r="L28" s="1">
        <f t="shared" si="3"/>
        <v>0.10363682555568204</v>
      </c>
    </row>
    <row r="29" spans="1:12" x14ac:dyDescent="0.2">
      <c r="A29" s="1">
        <v>24</v>
      </c>
      <c r="B29" s="84">
        <f t="shared" si="6"/>
        <v>-2.1999999999999957</v>
      </c>
      <c r="C29" s="1">
        <f t="shared" si="0"/>
        <v>9.6598603247999626E-2</v>
      </c>
      <c r="D29" s="85">
        <f t="shared" si="1"/>
        <v>9.6587811802183982E-2</v>
      </c>
      <c r="E29" s="1">
        <f t="shared" si="4"/>
        <v>1.2500000000000178E-2</v>
      </c>
      <c r="I29" s="1">
        <v>24</v>
      </c>
      <c r="J29" s="1">
        <f t="shared" si="2"/>
        <v>9.6587811802183982E-2</v>
      </c>
      <c r="K29" s="84">
        <f t="shared" si="5"/>
        <v>-2.1999999999999957</v>
      </c>
      <c r="L29" s="1">
        <f t="shared" si="3"/>
        <v>9.6598603247999626E-2</v>
      </c>
    </row>
    <row r="30" spans="1:12" x14ac:dyDescent="0.2">
      <c r="A30" s="1">
        <v>25</v>
      </c>
      <c r="B30" s="84">
        <f t="shared" si="6"/>
        <v>-2.1874999999999956</v>
      </c>
      <c r="C30" s="1">
        <f t="shared" si="0"/>
        <v>8.9818226187560579E-2</v>
      </c>
      <c r="D30" s="85">
        <f t="shared" si="1"/>
        <v>8.9807434741744935E-2</v>
      </c>
      <c r="E30" s="1">
        <f t="shared" si="4"/>
        <v>1.2500000000000178E-2</v>
      </c>
      <c r="I30" s="1">
        <v>25</v>
      </c>
      <c r="J30" s="1">
        <f t="shared" si="2"/>
        <v>8.9807434741744935E-2</v>
      </c>
      <c r="K30" s="84">
        <f t="shared" si="5"/>
        <v>-2.1874999999999956</v>
      </c>
      <c r="L30" s="1">
        <f t="shared" si="3"/>
        <v>8.9818226187560579E-2</v>
      </c>
    </row>
    <row r="31" spans="1:12" x14ac:dyDescent="0.2">
      <c r="A31" s="1">
        <v>26</v>
      </c>
      <c r="B31" s="84">
        <f t="shared" si="6"/>
        <v>-2.1749999999999954</v>
      </c>
      <c r="C31" s="1">
        <f t="shared" si="0"/>
        <v>8.329466636524481E-2</v>
      </c>
      <c r="D31" s="85">
        <f t="shared" si="1"/>
        <v>8.3283874919429166E-2</v>
      </c>
      <c r="E31" s="1">
        <f t="shared" si="4"/>
        <v>1.2500000000000178E-2</v>
      </c>
      <c r="I31" s="1">
        <v>26</v>
      </c>
      <c r="J31" s="1">
        <f t="shared" si="2"/>
        <v>8.3283874919429166E-2</v>
      </c>
      <c r="K31" s="84">
        <f t="shared" si="5"/>
        <v>-2.1749999999999954</v>
      </c>
      <c r="L31" s="1">
        <f t="shared" si="3"/>
        <v>8.329466636524481E-2</v>
      </c>
    </row>
    <row r="32" spans="1:12" x14ac:dyDescent="0.2">
      <c r="A32" s="1">
        <v>27</v>
      </c>
      <c r="B32" s="84">
        <f t="shared" si="6"/>
        <v>-2.1624999999999952</v>
      </c>
      <c r="C32" s="1">
        <f t="shared" si="0"/>
        <v>7.7026879802596593E-2</v>
      </c>
      <c r="D32" s="85">
        <f t="shared" si="1"/>
        <v>7.7016088356780948E-2</v>
      </c>
      <c r="E32" s="1">
        <f t="shared" si="4"/>
        <v>1.2500000000000178E-2</v>
      </c>
      <c r="I32" s="1">
        <v>27</v>
      </c>
      <c r="J32" s="1">
        <f t="shared" si="2"/>
        <v>7.7016088356780948E-2</v>
      </c>
      <c r="K32" s="84">
        <f t="shared" si="5"/>
        <v>-2.1624999999999952</v>
      </c>
      <c r="L32" s="1">
        <f t="shared" si="3"/>
        <v>7.7026879802596593E-2</v>
      </c>
    </row>
    <row r="33" spans="1:12" x14ac:dyDescent="0.2">
      <c r="A33" s="1">
        <v>28</v>
      </c>
      <c r="B33" s="84">
        <f t="shared" si="6"/>
        <v>-2.149999999999995</v>
      </c>
      <c r="C33" s="1">
        <f t="shared" si="0"/>
        <v>7.1013806344247726E-2</v>
      </c>
      <c r="D33" s="85">
        <f t="shared" si="1"/>
        <v>7.1003014898432082E-2</v>
      </c>
      <c r="E33" s="1">
        <f t="shared" si="4"/>
        <v>1.2500000000000178E-2</v>
      </c>
      <c r="I33" s="1">
        <v>28</v>
      </c>
      <c r="J33" s="1">
        <f t="shared" si="2"/>
        <v>7.1003014898432082E-2</v>
      </c>
      <c r="K33" s="84">
        <f t="shared" si="5"/>
        <v>-2.149999999999995</v>
      </c>
      <c r="L33" s="1">
        <f t="shared" si="3"/>
        <v>7.1013806344247726E-2</v>
      </c>
    </row>
    <row r="34" spans="1:12" x14ac:dyDescent="0.2">
      <c r="A34" s="1">
        <v>29</v>
      </c>
      <c r="B34" s="84">
        <f t="shared" si="6"/>
        <v>-2.1374999999999948</v>
      </c>
      <c r="C34" s="1">
        <f t="shared" si="0"/>
        <v>6.5254369448443469E-2</v>
      </c>
      <c r="D34" s="85">
        <f t="shared" si="1"/>
        <v>6.5243578002627825E-2</v>
      </c>
      <c r="E34" s="1">
        <f t="shared" si="4"/>
        <v>1.2500000000000178E-2</v>
      </c>
      <c r="I34" s="1">
        <v>29</v>
      </c>
      <c r="J34" s="1">
        <f t="shared" si="2"/>
        <v>6.5243578002627825E-2</v>
      </c>
      <c r="K34" s="84">
        <f t="shared" si="5"/>
        <v>-2.1374999999999948</v>
      </c>
      <c r="L34" s="1">
        <f t="shared" si="3"/>
        <v>6.5254369448443469E-2</v>
      </c>
    </row>
    <row r="35" spans="1:12" x14ac:dyDescent="0.2">
      <c r="A35" s="1">
        <v>30</v>
      </c>
      <c r="B35" s="84">
        <f t="shared" si="6"/>
        <v>-2.1249999999999947</v>
      </c>
      <c r="C35" s="1">
        <f t="shared" si="0"/>
        <v>5.9747475975676909E-2</v>
      </c>
      <c r="D35" s="85">
        <f t="shared" si="1"/>
        <v>5.9736684529861264E-2</v>
      </c>
      <c r="E35" s="1">
        <f t="shared" si="4"/>
        <v>1.2500000000000178E-2</v>
      </c>
      <c r="I35" s="1">
        <v>30</v>
      </c>
      <c r="J35" s="1">
        <f t="shared" si="2"/>
        <v>5.9736684529861264E-2</v>
      </c>
      <c r="K35" s="84">
        <f t="shared" si="5"/>
        <v>-2.1249999999999947</v>
      </c>
      <c r="L35" s="1">
        <f t="shared" si="3"/>
        <v>5.9747475975676909E-2</v>
      </c>
    </row>
    <row r="36" spans="1:12" x14ac:dyDescent="0.2">
      <c r="A36" s="1">
        <v>31</v>
      </c>
      <c r="B36" s="84">
        <f t="shared" si="6"/>
        <v>-2.1124999999999945</v>
      </c>
      <c r="C36" s="1">
        <f t="shared" si="0"/>
        <v>5.4492015975435681E-2</v>
      </c>
      <c r="D36" s="85">
        <f t="shared" si="1"/>
        <v>5.4481224529620037E-2</v>
      </c>
      <c r="E36" s="1">
        <f t="shared" si="4"/>
        <v>1.2500000000000178E-2</v>
      </c>
      <c r="I36" s="1">
        <v>31</v>
      </c>
      <c r="J36" s="1">
        <f t="shared" si="2"/>
        <v>5.4481224529620037E-2</v>
      </c>
      <c r="K36" s="84">
        <f t="shared" si="5"/>
        <v>-2.1124999999999945</v>
      </c>
      <c r="L36" s="1">
        <f t="shared" si="3"/>
        <v>5.4492015975435681E-2</v>
      </c>
    </row>
    <row r="37" spans="1:12" x14ac:dyDescent="0.2">
      <c r="A37" s="1">
        <v>32</v>
      </c>
      <c r="B37" s="84">
        <f t="shared" si="6"/>
        <v>-2.0999999999999943</v>
      </c>
      <c r="C37" s="1">
        <f t="shared" si="0"/>
        <v>4.9486862471071834E-2</v>
      </c>
      <c r="D37" s="85">
        <f t="shared" si="1"/>
        <v>4.9476071025256189E-2</v>
      </c>
      <c r="E37" s="1">
        <f t="shared" si="4"/>
        <v>1.2500000000000178E-2</v>
      </c>
      <c r="I37" s="1">
        <v>32</v>
      </c>
      <c r="J37" s="1">
        <f t="shared" si="2"/>
        <v>4.9476071025256189E-2</v>
      </c>
      <c r="K37" s="84">
        <f t="shared" si="5"/>
        <v>-2.0999999999999943</v>
      </c>
      <c r="L37" s="1">
        <f t="shared" si="3"/>
        <v>4.9486862471071834E-2</v>
      </c>
    </row>
    <row r="38" spans="1:12" x14ac:dyDescent="0.2">
      <c r="A38" s="1">
        <v>33</v>
      </c>
      <c r="B38" s="84">
        <f t="shared" si="6"/>
        <v>-2.0874999999999941</v>
      </c>
      <c r="C38" s="1">
        <f t="shared" si="0"/>
        <v>4.4730871242799508E-2</v>
      </c>
      <c r="D38" s="85">
        <f t="shared" si="1"/>
        <v>4.4720079796983864E-2</v>
      </c>
      <c r="E38" s="1">
        <f t="shared" si="4"/>
        <v>1.2500000000000178E-2</v>
      </c>
      <c r="I38" s="1">
        <v>33</v>
      </c>
      <c r="J38" s="1">
        <f t="shared" si="2"/>
        <v>4.4720079796983864E-2</v>
      </c>
      <c r="K38" s="84">
        <f t="shared" si="5"/>
        <v>-2.0874999999999941</v>
      </c>
      <c r="L38" s="1">
        <f t="shared" si="3"/>
        <v>4.4730871242799508E-2</v>
      </c>
    </row>
    <row r="39" spans="1:12" x14ac:dyDescent="0.2">
      <c r="A39" s="1">
        <v>34</v>
      </c>
      <c r="B39" s="84">
        <f t="shared" si="6"/>
        <v>-2.074999999999994</v>
      </c>
      <c r="C39" s="1">
        <f t="shared" si="0"/>
        <v>4.0222880608831946E-2</v>
      </c>
      <c r="D39" s="85">
        <f t="shared" si="1"/>
        <v>4.0212089163016301E-2</v>
      </c>
      <c r="E39" s="1">
        <f t="shared" si="4"/>
        <v>1.2500000000000178E-2</v>
      </c>
      <c r="I39" s="1">
        <v>34</v>
      </c>
      <c r="J39" s="1">
        <f t="shared" si="2"/>
        <v>4.0212089163016301E-2</v>
      </c>
      <c r="K39" s="84">
        <f t="shared" si="5"/>
        <v>-2.074999999999994</v>
      </c>
      <c r="L39" s="1">
        <f t="shared" si="3"/>
        <v>4.0222880608831946E-2</v>
      </c>
    </row>
    <row r="40" spans="1:12" x14ac:dyDescent="0.2">
      <c r="A40" s="1">
        <v>35</v>
      </c>
      <c r="B40" s="84">
        <f t="shared" si="6"/>
        <v>-2.0624999999999938</v>
      </c>
      <c r="C40" s="1">
        <f t="shared" si="0"/>
        <v>3.5961711204668276E-2</v>
      </c>
      <c r="D40" s="85">
        <f t="shared" si="1"/>
        <v>3.5950919758852631E-2</v>
      </c>
      <c r="E40" s="1">
        <f t="shared" si="4"/>
        <v>1.2500000000000178E-2</v>
      </c>
      <c r="I40" s="1">
        <v>35</v>
      </c>
      <c r="J40" s="1">
        <f t="shared" si="2"/>
        <v>3.5950919758852631E-2</v>
      </c>
      <c r="K40" s="84">
        <f t="shared" si="5"/>
        <v>-2.0624999999999938</v>
      </c>
      <c r="L40" s="1">
        <f t="shared" si="3"/>
        <v>3.5961711204668276E-2</v>
      </c>
    </row>
    <row r="41" spans="1:12" x14ac:dyDescent="0.2">
      <c r="A41" s="1">
        <v>36</v>
      </c>
      <c r="B41" s="84">
        <f t="shared" si="6"/>
        <v>-2.0499999999999936</v>
      </c>
      <c r="C41" s="1">
        <f t="shared" si="0"/>
        <v>3.1946165760539713E-2</v>
      </c>
      <c r="D41" s="85">
        <f t="shared" si="1"/>
        <v>3.1935374314724069E-2</v>
      </c>
      <c r="E41" s="1">
        <f t="shared" si="4"/>
        <v>1.2500000000000178E-2</v>
      </c>
      <c r="I41" s="1">
        <v>36</v>
      </c>
      <c r="J41" s="1">
        <f t="shared" si="2"/>
        <v>3.1935374314724069E-2</v>
      </c>
      <c r="K41" s="84">
        <f t="shared" si="5"/>
        <v>-2.0499999999999936</v>
      </c>
      <c r="L41" s="1">
        <f t="shared" si="3"/>
        <v>3.1946165760539713E-2</v>
      </c>
    </row>
    <row r="42" spans="1:12" x14ac:dyDescent="0.2">
      <c r="A42" s="1">
        <v>37</v>
      </c>
      <c r="B42" s="84">
        <f t="shared" si="6"/>
        <v>-2.0374999999999934</v>
      </c>
      <c r="C42" s="1">
        <f t="shared" si="0"/>
        <v>2.8175028877029995E-2</v>
      </c>
      <c r="D42" s="85">
        <f t="shared" si="1"/>
        <v>2.8164237431214351E-2</v>
      </c>
      <c r="E42" s="1">
        <f t="shared" si="4"/>
        <v>1.2500000000000178E-2</v>
      </c>
      <c r="I42" s="1">
        <v>37</v>
      </c>
      <c r="J42" s="1">
        <f t="shared" si="2"/>
        <v>2.8164237431214351E-2</v>
      </c>
      <c r="K42" s="84">
        <f t="shared" si="5"/>
        <v>-2.0374999999999934</v>
      </c>
      <c r="L42" s="1">
        <f t="shared" si="3"/>
        <v>2.8175028877029995E-2</v>
      </c>
    </row>
    <row r="43" spans="1:12" x14ac:dyDescent="0.2">
      <c r="A43" s="1">
        <v>38</v>
      </c>
      <c r="B43" s="84">
        <f t="shared" si="6"/>
        <v>-2.0249999999999932</v>
      </c>
      <c r="C43" s="1">
        <f t="shared" si="0"/>
        <v>2.4647066798883194E-2</v>
      </c>
      <c r="D43" s="85">
        <f t="shared" si="1"/>
        <v>2.463627535306755E-2</v>
      </c>
      <c r="E43" s="1">
        <f t="shared" si="4"/>
        <v>1.2500000000000178E-2</v>
      </c>
      <c r="I43" s="1">
        <v>38</v>
      </c>
      <c r="J43" s="1">
        <f t="shared" si="2"/>
        <v>2.463627535306755E-2</v>
      </c>
      <c r="K43" s="84">
        <f t="shared" si="5"/>
        <v>-2.0249999999999932</v>
      </c>
      <c r="L43" s="1">
        <f t="shared" si="3"/>
        <v>2.4647066798883194E-2</v>
      </c>
    </row>
    <row r="44" spans="1:12" x14ac:dyDescent="0.2">
      <c r="A44" s="1">
        <v>39</v>
      </c>
      <c r="B44" s="84">
        <f t="shared" si="6"/>
        <v>-2.0124999999999931</v>
      </c>
      <c r="C44" s="1">
        <f t="shared" si="0"/>
        <v>2.1361027187013045E-2</v>
      </c>
      <c r="D44" s="85">
        <f t="shared" si="1"/>
        <v>2.1350235741197401E-2</v>
      </c>
      <c r="E44" s="1">
        <f t="shared" si="4"/>
        <v>1.2500000000000178E-2</v>
      </c>
      <c r="I44" s="1">
        <v>39</v>
      </c>
      <c r="J44" s="1">
        <f t="shared" si="2"/>
        <v>2.1350235741197401E-2</v>
      </c>
      <c r="K44" s="84">
        <f t="shared" si="5"/>
        <v>-2.0124999999999931</v>
      </c>
      <c r="L44" s="1">
        <f t="shared" si="3"/>
        <v>2.1361027187013045E-2</v>
      </c>
    </row>
    <row r="45" spans="1:12" x14ac:dyDescent="0.2">
      <c r="A45" s="1">
        <v>40</v>
      </c>
      <c r="B45" s="84">
        <f t="shared" si="6"/>
        <v>-1.9999999999999931</v>
      </c>
      <c r="C45" s="1">
        <f t="shared" si="0"/>
        <v>1.831563888873259E-2</v>
      </c>
      <c r="D45" s="85">
        <f t="shared" si="1"/>
        <v>1.8304847442916945E-2</v>
      </c>
      <c r="E45" s="1">
        <f t="shared" si="4"/>
        <v>1.2499999999999956E-2</v>
      </c>
      <c r="I45" s="1">
        <v>40</v>
      </c>
      <c r="J45" s="1">
        <f t="shared" si="2"/>
        <v>1.8304847442916945E-2</v>
      </c>
      <c r="K45" s="84">
        <f t="shared" si="5"/>
        <v>-1.9999999999999931</v>
      </c>
      <c r="L45" s="1">
        <f t="shared" si="3"/>
        <v>1.831563888873259E-2</v>
      </c>
    </row>
    <row r="46" spans="1:12" x14ac:dyDescent="0.2">
      <c r="A46" s="1">
        <v>41</v>
      </c>
      <c r="B46" s="84">
        <f t="shared" si="6"/>
        <v>-1.9874999999999932</v>
      </c>
      <c r="C46" s="1">
        <f t="shared" si="0"/>
        <v>1.5509611706219357E-2</v>
      </c>
      <c r="D46" s="85">
        <f t="shared" si="1"/>
        <v>1.5498820260403712E-2</v>
      </c>
      <c r="E46" s="1">
        <f t="shared" si="4"/>
        <v>1.2499999999999956E-2</v>
      </c>
      <c r="I46" s="1">
        <v>41</v>
      </c>
      <c r="J46" s="1">
        <f t="shared" si="2"/>
        <v>1.5498820260403712E-2</v>
      </c>
      <c r="K46" s="84">
        <f t="shared" si="5"/>
        <v>-1.9874999999999932</v>
      </c>
      <c r="L46" s="1">
        <f t="shared" si="3"/>
        <v>1.5509611706219357E-2</v>
      </c>
    </row>
    <row r="47" spans="1:12" x14ac:dyDescent="0.2">
      <c r="A47" s="1">
        <v>42</v>
      </c>
      <c r="B47" s="84">
        <f t="shared" si="6"/>
        <v>-1.9749999999999932</v>
      </c>
      <c r="C47" s="1">
        <f t="shared" si="0"/>
        <v>1.2941636163237851E-2</v>
      </c>
      <c r="D47" s="85">
        <f t="shared" si="1"/>
        <v>1.2930844717422207E-2</v>
      </c>
      <c r="E47" s="1">
        <f t="shared" si="4"/>
        <v>1.2499999999999956E-2</v>
      </c>
      <c r="I47" s="1">
        <v>42</v>
      </c>
      <c r="J47" s="1">
        <f t="shared" si="2"/>
        <v>1.2930844717422207E-2</v>
      </c>
      <c r="K47" s="84">
        <f t="shared" si="5"/>
        <v>-1.9749999999999932</v>
      </c>
      <c r="L47" s="1">
        <f t="shared" si="3"/>
        <v>1.2941636163237851E-2</v>
      </c>
    </row>
    <row r="48" spans="1:12" x14ac:dyDescent="0.2">
      <c r="A48" s="1">
        <v>43</v>
      </c>
      <c r="B48" s="84">
        <f t="shared" si="6"/>
        <v>-1.9624999999999932</v>
      </c>
      <c r="C48" s="1">
        <f t="shared" si="0"/>
        <v>1.061038327013771E-2</v>
      </c>
      <c r="D48" s="85">
        <f t="shared" si="1"/>
        <v>1.0599591824322066E-2</v>
      </c>
      <c r="E48" s="1">
        <f t="shared" si="4"/>
        <v>1.2499999999999956E-2</v>
      </c>
      <c r="I48" s="1">
        <v>43</v>
      </c>
      <c r="J48" s="1">
        <f t="shared" si="2"/>
        <v>1.0599591824322066E-2</v>
      </c>
      <c r="K48" s="84">
        <f t="shared" si="5"/>
        <v>-1.9624999999999932</v>
      </c>
      <c r="L48" s="1">
        <f t="shared" si="3"/>
        <v>1.061038327013771E-2</v>
      </c>
    </row>
    <row r="49" spans="1:12" x14ac:dyDescent="0.2">
      <c r="A49" s="1">
        <v>44</v>
      </c>
      <c r="B49" s="84">
        <f t="shared" si="6"/>
        <v>-1.9499999999999933</v>
      </c>
      <c r="C49" s="1">
        <f t="shared" si="0"/>
        <v>8.5145042871519663E-3</v>
      </c>
      <c r="D49" s="85">
        <f t="shared" si="1"/>
        <v>8.5037128413363219E-3</v>
      </c>
      <c r="E49" s="1">
        <f t="shared" si="4"/>
        <v>1.2499999999999956E-2</v>
      </c>
      <c r="I49" s="1">
        <v>44</v>
      </c>
      <c r="J49" s="1">
        <f t="shared" si="2"/>
        <v>8.5037128413363219E-3</v>
      </c>
      <c r="K49" s="84">
        <f t="shared" si="5"/>
        <v>-1.9499999999999933</v>
      </c>
      <c r="L49" s="1">
        <f t="shared" si="3"/>
        <v>8.5145042871519663E-3</v>
      </c>
    </row>
    <row r="50" spans="1:12" x14ac:dyDescent="0.2">
      <c r="A50" s="1">
        <v>45</v>
      </c>
      <c r="B50" s="84">
        <f t="shared" si="6"/>
        <v>-1.9374999999999933</v>
      </c>
      <c r="C50" s="1">
        <f t="shared" si="0"/>
        <v>6.6526304860171715E-3</v>
      </c>
      <c r="D50" s="85">
        <f t="shared" si="1"/>
        <v>6.6418390402015271E-3</v>
      </c>
      <c r="E50" s="1">
        <f t="shared" si="4"/>
        <v>1.2499999999999956E-2</v>
      </c>
      <c r="I50" s="1">
        <v>45</v>
      </c>
      <c r="J50" s="1">
        <f t="shared" si="2"/>
        <v>6.6418390402015271E-3</v>
      </c>
      <c r="K50" s="84">
        <f t="shared" si="5"/>
        <v>-1.9374999999999933</v>
      </c>
      <c r="L50" s="1">
        <f t="shared" si="3"/>
        <v>6.6526304860171715E-3</v>
      </c>
    </row>
    <row r="51" spans="1:12" x14ac:dyDescent="0.2">
      <c r="A51" s="1">
        <v>46</v>
      </c>
      <c r="B51" s="84">
        <f t="shared" si="6"/>
        <v>-1.9249999999999934</v>
      </c>
      <c r="C51" s="1">
        <f t="shared" si="0"/>
        <v>5.0233729099422595E-3</v>
      </c>
      <c r="D51" s="85">
        <f t="shared" si="1"/>
        <v>5.0125814641266151E-3</v>
      </c>
      <c r="E51" s="1">
        <f t="shared" si="4"/>
        <v>1.2499999999999956E-2</v>
      </c>
      <c r="I51" s="1">
        <v>46</v>
      </c>
      <c r="J51" s="1">
        <f t="shared" si="2"/>
        <v>5.0125814641266151E-3</v>
      </c>
      <c r="K51" s="84">
        <f t="shared" si="5"/>
        <v>-1.9249999999999934</v>
      </c>
      <c r="L51" s="1">
        <f t="shared" si="3"/>
        <v>5.0233729099422595E-3</v>
      </c>
    </row>
    <row r="52" spans="1:12" x14ac:dyDescent="0.2">
      <c r="A52" s="1">
        <v>47</v>
      </c>
      <c r="B52" s="84">
        <f t="shared" si="6"/>
        <v>-1.9124999999999934</v>
      </c>
      <c r="C52" s="1">
        <f t="shared" si="0"/>
        <v>3.6253221319526604E-3</v>
      </c>
      <c r="D52" s="85">
        <f t="shared" si="1"/>
        <v>3.6145306861370165E-3</v>
      </c>
      <c r="E52" s="1">
        <f t="shared" si="4"/>
        <v>1.2499999999999956E-2</v>
      </c>
      <c r="I52" s="1">
        <v>47</v>
      </c>
      <c r="J52" s="1">
        <f t="shared" si="2"/>
        <v>3.6145306861370165E-3</v>
      </c>
      <c r="K52" s="84">
        <f t="shared" si="5"/>
        <v>-1.9124999999999934</v>
      </c>
      <c r="L52" s="1">
        <f t="shared" si="3"/>
        <v>3.6253221319526604E-3</v>
      </c>
    </row>
    <row r="53" spans="1:12" x14ac:dyDescent="0.2">
      <c r="A53" s="1">
        <v>48</v>
      </c>
      <c r="B53" s="84">
        <f t="shared" si="6"/>
        <v>-1.8999999999999935</v>
      </c>
      <c r="C53" s="1">
        <f t="shared" si="0"/>
        <v>2.4570480116380298E-3</v>
      </c>
      <c r="D53" s="85">
        <f t="shared" si="1"/>
        <v>2.4462565658223859E-3</v>
      </c>
      <c r="E53" s="1">
        <f t="shared" si="4"/>
        <v>1.2499999999999956E-2</v>
      </c>
      <c r="I53" s="1">
        <v>48</v>
      </c>
      <c r="J53" s="1">
        <f t="shared" si="2"/>
        <v>2.4462565658223859E-3</v>
      </c>
      <c r="K53" s="84">
        <f t="shared" si="5"/>
        <v>-1.8999999999999935</v>
      </c>
      <c r="L53" s="1">
        <f t="shared" si="3"/>
        <v>2.4570480116380298E-3</v>
      </c>
    </row>
    <row r="54" spans="1:12" x14ac:dyDescent="0.2">
      <c r="A54" s="1">
        <v>49</v>
      </c>
      <c r="B54" s="84">
        <f t="shared" si="6"/>
        <v>-1.8874999999999935</v>
      </c>
      <c r="C54" s="1">
        <f t="shared" si="0"/>
        <v>1.5170994503350291E-3</v>
      </c>
      <c r="D54" s="85">
        <f t="shared" si="1"/>
        <v>1.5063080045193849E-3</v>
      </c>
      <c r="E54" s="1">
        <f t="shared" si="4"/>
        <v>1.2499999999999956E-2</v>
      </c>
      <c r="I54" s="1">
        <v>49</v>
      </c>
      <c r="J54" s="1">
        <f t="shared" si="2"/>
        <v>1.5063080045193849E-3</v>
      </c>
      <c r="K54" s="84">
        <f t="shared" si="5"/>
        <v>-1.8874999999999935</v>
      </c>
      <c r="L54" s="1">
        <f t="shared" si="3"/>
        <v>1.5170994503350291E-3</v>
      </c>
    </row>
    <row r="55" spans="1:12" x14ac:dyDescent="0.2">
      <c r="A55" s="1">
        <v>50</v>
      </c>
      <c r="B55" s="84">
        <f t="shared" si="6"/>
        <v>-1.8749999999999936</v>
      </c>
      <c r="C55" s="1">
        <f t="shared" si="0"/>
        <v>8.040041447766827E-4</v>
      </c>
      <c r="D55" s="85">
        <f t="shared" si="1"/>
        <v>7.9321269896103852E-4</v>
      </c>
      <c r="E55" s="1">
        <f t="shared" si="4"/>
        <v>1.2499999999999956E-2</v>
      </c>
      <c r="I55" s="1">
        <v>50</v>
      </c>
      <c r="J55" s="1">
        <f t="shared" si="2"/>
        <v>7.9321269896103852E-4</v>
      </c>
      <c r="K55" s="84">
        <f t="shared" si="5"/>
        <v>-1.8749999999999936</v>
      </c>
      <c r="L55" s="1">
        <f t="shared" si="3"/>
        <v>8.040041447766827E-4</v>
      </c>
    </row>
    <row r="56" spans="1:12" x14ac:dyDescent="0.2">
      <c r="A56" s="1">
        <v>51</v>
      </c>
      <c r="B56" s="84">
        <f t="shared" si="6"/>
        <v>-1.8624999999999936</v>
      </c>
      <c r="C56" s="1">
        <f t="shared" si="0"/>
        <v>3.1626833924334937E-4</v>
      </c>
      <c r="D56" s="85">
        <f t="shared" si="1"/>
        <v>3.0547689342770519E-4</v>
      </c>
      <c r="E56" s="1">
        <f t="shared" si="4"/>
        <v>1.2499999999999956E-2</v>
      </c>
      <c r="I56" s="1">
        <v>51</v>
      </c>
      <c r="J56" s="1">
        <f t="shared" si="2"/>
        <v>3.0547689342770519E-4</v>
      </c>
      <c r="K56" s="84">
        <f t="shared" si="5"/>
        <v>-1.8624999999999936</v>
      </c>
      <c r="L56" s="1">
        <f t="shared" si="3"/>
        <v>3.1626833924334937E-4</v>
      </c>
    </row>
    <row r="57" spans="1:12" x14ac:dyDescent="0.2">
      <c r="A57" s="1">
        <v>52</v>
      </c>
      <c r="B57" s="84">
        <f t="shared" si="6"/>
        <v>-1.8499999999999936</v>
      </c>
      <c r="C57" s="1">
        <f t="shared" si="0"/>
        <v>5.2376576251027155E-5</v>
      </c>
      <c r="D57" s="85">
        <f t="shared" si="1"/>
        <v>4.1585130435382997E-5</v>
      </c>
      <c r="E57" s="1">
        <f t="shared" si="4"/>
        <v>1.2499999999999956E-2</v>
      </c>
      <c r="I57" s="1">
        <v>52</v>
      </c>
      <c r="J57" s="1">
        <f t="shared" si="2"/>
        <v>4.1585130435382997E-5</v>
      </c>
      <c r="K57" s="84">
        <f t="shared" si="5"/>
        <v>-1.8499999999999936</v>
      </c>
      <c r="L57" s="1">
        <f t="shared" si="3"/>
        <v>5.2376576251027155E-5</v>
      </c>
    </row>
    <row r="58" spans="1:12" x14ac:dyDescent="0.2">
      <c r="A58" s="1">
        <v>53</v>
      </c>
      <c r="B58" s="84">
        <f t="shared" si="6"/>
        <v>-1.8374999999999937</v>
      </c>
      <c r="C58" s="1">
        <f t="shared" si="0"/>
        <v>1.0791445815644157E-5</v>
      </c>
      <c r="D58" s="85">
        <f t="shared" si="1"/>
        <v>0</v>
      </c>
      <c r="E58" s="1">
        <f t="shared" si="4"/>
        <v>1.2499999999999956E-2</v>
      </c>
      <c r="I58" s="1">
        <v>53</v>
      </c>
      <c r="J58" s="1">
        <f t="shared" si="2"/>
        <v>0</v>
      </c>
      <c r="K58" s="84">
        <f t="shared" si="5"/>
        <v>-1.8374999999999937</v>
      </c>
      <c r="L58" s="1">
        <f t="shared" si="3"/>
        <v>1.0791445815644157E-5</v>
      </c>
    </row>
    <row r="59" spans="1:12" x14ac:dyDescent="0.2">
      <c r="A59" s="1">
        <v>54</v>
      </c>
      <c r="B59" s="84">
        <f t="shared" si="6"/>
        <v>-1.8249999999999937</v>
      </c>
      <c r="C59" s="1">
        <f t="shared" si="0"/>
        <v>1.8995333333362419E-4</v>
      </c>
      <c r="D59" s="85">
        <f t="shared" si="1"/>
        <v>1.7916188751798004E-4</v>
      </c>
      <c r="E59" s="1">
        <f t="shared" si="4"/>
        <v>1.2499999999999956E-2</v>
      </c>
      <c r="I59" s="1">
        <v>54</v>
      </c>
      <c r="J59" s="1">
        <f t="shared" si="2"/>
        <v>1.7916188751798004E-4</v>
      </c>
      <c r="K59" s="84">
        <f t="shared" si="5"/>
        <v>-1.8249999999999937</v>
      </c>
      <c r="L59" s="1">
        <f t="shared" si="3"/>
        <v>1.8995333333362419E-4</v>
      </c>
    </row>
    <row r="60" spans="1:12" x14ac:dyDescent="0.2">
      <c r="A60" s="1">
        <v>55</v>
      </c>
      <c r="B60" s="84">
        <f t="shared" si="6"/>
        <v>-1.8249999999999937</v>
      </c>
      <c r="C60" s="1">
        <f t="shared" si="0"/>
        <v>1.8995333333362419E-4</v>
      </c>
      <c r="D60" s="85">
        <f t="shared" si="1"/>
        <v>1.7916188751798004E-4</v>
      </c>
      <c r="E60" s="1">
        <f t="shared" si="4"/>
        <v>0</v>
      </c>
      <c r="I60" s="1">
        <v>55</v>
      </c>
      <c r="J60" s="1">
        <f t="shared" si="2"/>
        <v>5.7748872030569836E-4</v>
      </c>
      <c r="K60" s="84">
        <f t="shared" si="5"/>
        <v>-1.8124999999999938</v>
      </c>
      <c r="L60" s="1">
        <f t="shared" si="3"/>
        <v>5.8828016612134254E-4</v>
      </c>
    </row>
    <row r="61" spans="1:12" x14ac:dyDescent="0.2">
      <c r="A61" s="1">
        <v>56</v>
      </c>
      <c r="B61" s="84">
        <f t="shared" si="6"/>
        <v>-1.8249999999999937</v>
      </c>
      <c r="C61" s="1">
        <f t="shared" si="0"/>
        <v>1.8995333333362419E-4</v>
      </c>
      <c r="D61" s="85">
        <f t="shared" si="1"/>
        <v>1.7916188751798004E-4</v>
      </c>
      <c r="E61" s="1">
        <f t="shared" si="4"/>
        <v>0</v>
      </c>
      <c r="I61" s="1">
        <v>56</v>
      </c>
      <c r="J61" s="1">
        <f t="shared" si="2"/>
        <v>1.1933757128426588E-3</v>
      </c>
      <c r="K61" s="84">
        <f t="shared" si="5"/>
        <v>-1.7999999999999938</v>
      </c>
      <c r="L61" s="1">
        <f t="shared" si="3"/>
        <v>1.204167158658303E-3</v>
      </c>
    </row>
    <row r="62" spans="1:12" x14ac:dyDescent="0.2">
      <c r="A62" s="1">
        <v>57</v>
      </c>
      <c r="B62" s="84">
        <f t="shared" si="6"/>
        <v>-1.8249999999999937</v>
      </c>
      <c r="C62" s="1">
        <f t="shared" si="0"/>
        <v>1.8995333333362419E-4</v>
      </c>
      <c r="D62" s="85">
        <f t="shared" si="1"/>
        <v>1.7916188751798004E-4</v>
      </c>
      <c r="E62" s="1">
        <f t="shared" si="4"/>
        <v>0</v>
      </c>
      <c r="I62" s="1">
        <v>57</v>
      </c>
      <c r="J62" s="1">
        <f t="shared" si="2"/>
        <v>2.0251951107655639E-3</v>
      </c>
      <c r="K62" s="84">
        <f t="shared" si="5"/>
        <v>-1.7874999999999939</v>
      </c>
      <c r="L62" s="1">
        <f t="shared" si="3"/>
        <v>2.0359865565812078E-3</v>
      </c>
    </row>
    <row r="63" spans="1:12" x14ac:dyDescent="0.2">
      <c r="A63" s="1">
        <v>58</v>
      </c>
      <c r="B63" s="84">
        <f t="shared" si="6"/>
        <v>-1.8249999999999937</v>
      </c>
      <c r="C63" s="1">
        <f t="shared" si="0"/>
        <v>1.8995333333362419E-4</v>
      </c>
      <c r="D63" s="85">
        <f t="shared" si="1"/>
        <v>1.7916188751798004E-4</v>
      </c>
      <c r="E63" s="1">
        <f t="shared" si="4"/>
        <v>0</v>
      </c>
      <c r="I63" s="1">
        <v>58</v>
      </c>
      <c r="J63" s="1">
        <f t="shared" si="2"/>
        <v>3.0712959336628154E-3</v>
      </c>
      <c r="K63" s="84">
        <f t="shared" si="5"/>
        <v>-1.7749999999999939</v>
      </c>
      <c r="L63" s="1">
        <f t="shared" si="3"/>
        <v>3.0820873794784594E-3</v>
      </c>
    </row>
    <row r="64" spans="1:12" x14ac:dyDescent="0.2">
      <c r="A64" s="1">
        <v>59</v>
      </c>
      <c r="B64" s="84">
        <f t="shared" si="6"/>
        <v>-1.8249999999999937</v>
      </c>
      <c r="C64" s="1">
        <f t="shared" si="0"/>
        <v>1.8995333333362419E-4</v>
      </c>
      <c r="D64" s="85">
        <f t="shared" si="1"/>
        <v>1.7916188751798004E-4</v>
      </c>
      <c r="E64" s="1">
        <f t="shared" si="4"/>
        <v>0</v>
      </c>
      <c r="I64" s="1">
        <v>59</v>
      </c>
      <c r="J64" s="1">
        <f t="shared" si="2"/>
        <v>4.3300037167214173E-3</v>
      </c>
      <c r="K64" s="84">
        <f t="shared" si="5"/>
        <v>-1.762499999999994</v>
      </c>
      <c r="L64" s="1">
        <f t="shared" si="3"/>
        <v>4.3407951625370617E-3</v>
      </c>
    </row>
    <row r="65" spans="1:12" x14ac:dyDescent="0.2">
      <c r="A65" s="1">
        <v>60</v>
      </c>
      <c r="B65" s="84">
        <f t="shared" si="6"/>
        <v>-1.8249999999999937</v>
      </c>
      <c r="C65" s="1">
        <f t="shared" si="0"/>
        <v>1.8995333333362419E-4</v>
      </c>
      <c r="D65" s="85">
        <f t="shared" si="1"/>
        <v>1.7916188751798004E-4</v>
      </c>
      <c r="E65" s="1">
        <f t="shared" si="4"/>
        <v>0</v>
      </c>
      <c r="I65" s="1">
        <v>60</v>
      </c>
      <c r="J65" s="1">
        <f t="shared" si="2"/>
        <v>5.7996202512810482E-3</v>
      </c>
      <c r="K65" s="84">
        <f t="shared" si="5"/>
        <v>-1.749999999999994</v>
      </c>
      <c r="L65" s="1">
        <f t="shared" si="3"/>
        <v>5.8104116970966926E-3</v>
      </c>
    </row>
    <row r="66" spans="1:12" x14ac:dyDescent="0.2">
      <c r="A66" s="1">
        <v>61</v>
      </c>
      <c r="B66" s="84">
        <f t="shared" si="6"/>
        <v>-1.8249999999999937</v>
      </c>
      <c r="C66" s="1">
        <f t="shared" si="0"/>
        <v>1.8995333333362419E-4</v>
      </c>
      <c r="D66" s="85">
        <f t="shared" si="1"/>
        <v>1.7916188751798004E-4</v>
      </c>
      <c r="E66" s="1">
        <f t="shared" si="4"/>
        <v>0</v>
      </c>
      <c r="I66" s="1">
        <v>61</v>
      </c>
      <c r="J66" s="1">
        <f t="shared" si="2"/>
        <v>7.4784233243522912E-3</v>
      </c>
      <c r="K66" s="84">
        <f t="shared" si="5"/>
        <v>-1.737499999999994</v>
      </c>
      <c r="L66" s="1">
        <f t="shared" si="3"/>
        <v>7.4892147701679356E-3</v>
      </c>
    </row>
    <row r="67" spans="1:12" x14ac:dyDescent="0.2">
      <c r="A67" s="1">
        <v>62</v>
      </c>
      <c r="B67" s="84">
        <f t="shared" si="6"/>
        <v>-1.8249999999999937</v>
      </c>
      <c r="C67" s="1">
        <f t="shared" si="0"/>
        <v>1.8995333333362419E-4</v>
      </c>
      <c r="D67" s="85">
        <f t="shared" si="1"/>
        <v>1.7916188751798004E-4</v>
      </c>
      <c r="E67" s="1">
        <f t="shared" si="4"/>
        <v>0</v>
      </c>
      <c r="I67" s="1">
        <v>62</v>
      </c>
      <c r="J67" s="1">
        <f t="shared" si="2"/>
        <v>9.3646664571591116E-3</v>
      </c>
      <c r="K67" s="84">
        <f t="shared" si="5"/>
        <v>-1.7249999999999941</v>
      </c>
      <c r="L67" s="1">
        <f t="shared" si="3"/>
        <v>9.375457902974756E-3</v>
      </c>
    </row>
    <row r="68" spans="1:12" x14ac:dyDescent="0.2">
      <c r="A68" s="1">
        <v>63</v>
      </c>
      <c r="B68" s="84">
        <f t="shared" si="6"/>
        <v>-1.8249999999999937</v>
      </c>
      <c r="C68" s="1">
        <f t="shared" si="0"/>
        <v>1.8995333333362419E-4</v>
      </c>
      <c r="D68" s="85">
        <f t="shared" si="1"/>
        <v>1.7916188751798004E-4</v>
      </c>
      <c r="E68" s="1">
        <f t="shared" si="4"/>
        <v>0</v>
      </c>
      <c r="I68" s="1">
        <v>63</v>
      </c>
      <c r="J68" s="1">
        <f t="shared" si="2"/>
        <v>1.1456578642768105E-2</v>
      </c>
      <c r="K68" s="84">
        <f t="shared" si="5"/>
        <v>-1.7124999999999941</v>
      </c>
      <c r="L68" s="1">
        <f t="shared" si="3"/>
        <v>1.1467370088583749E-2</v>
      </c>
    </row>
    <row r="69" spans="1:12" x14ac:dyDescent="0.2">
      <c r="A69" s="1">
        <v>64</v>
      </c>
      <c r="B69" s="84">
        <f t="shared" si="6"/>
        <v>-1.8249999999999937</v>
      </c>
      <c r="C69" s="1">
        <f t="shared" si="0"/>
        <v>1.8995333333362419E-4</v>
      </c>
      <c r="D69" s="85">
        <f t="shared" si="1"/>
        <v>1.7916188751798004E-4</v>
      </c>
      <c r="E69" s="1">
        <f t="shared" si="4"/>
        <v>0</v>
      </c>
      <c r="I69" s="1">
        <v>64</v>
      </c>
      <c r="J69" s="1">
        <f t="shared" si="2"/>
        <v>1.3752364082870739E-2</v>
      </c>
      <c r="K69" s="84">
        <f t="shared" si="5"/>
        <v>-1.6999999999999942</v>
      </c>
      <c r="L69" s="1">
        <f t="shared" si="3"/>
        <v>1.3763155528686384E-2</v>
      </c>
    </row>
    <row r="70" spans="1:12" x14ac:dyDescent="0.2">
      <c r="A70" s="1">
        <v>65</v>
      </c>
      <c r="B70" s="84">
        <f t="shared" si="6"/>
        <v>-1.8249999999999937</v>
      </c>
      <c r="C70" s="1">
        <f t="shared" ref="C70:C133" si="7">(EXP(B70)-2-B70)^2</f>
        <v>1.8995333333362419E-4</v>
      </c>
      <c r="D70" s="85">
        <f t="shared" ref="D70:D133" si="8">C70-$N$5</f>
        <v>1.7916188751798004E-4</v>
      </c>
      <c r="E70" s="1">
        <f t="shared" si="4"/>
        <v>0</v>
      </c>
      <c r="I70" s="1">
        <v>65</v>
      </c>
      <c r="J70" s="1">
        <f t="shared" ref="J70:J133" si="9">L70-$N$5</f>
        <v>1.6250201923786418E-2</v>
      </c>
      <c r="K70" s="84">
        <f t="shared" si="5"/>
        <v>-1.6874999999999942</v>
      </c>
      <c r="L70" s="1">
        <f t="shared" ref="L70:L133" si="10">(EXP(K70)-2-K70)^2</f>
        <v>1.6260993369602062E-2</v>
      </c>
    </row>
    <row r="71" spans="1:12" x14ac:dyDescent="0.2">
      <c r="A71" s="1">
        <v>66</v>
      </c>
      <c r="B71" s="84">
        <f t="shared" si="6"/>
        <v>-1.8249999999999937</v>
      </c>
      <c r="C71" s="1">
        <f t="shared" si="7"/>
        <v>1.8995333333362419E-4</v>
      </c>
      <c r="D71" s="85">
        <f t="shared" si="8"/>
        <v>1.7916188751798004E-4</v>
      </c>
      <c r="E71" s="1">
        <f t="shared" ref="E71:E134" si="11">B71-B70</f>
        <v>0</v>
      </c>
      <c r="I71" s="1">
        <v>66</v>
      </c>
      <c r="J71" s="1">
        <f t="shared" si="9"/>
        <v>1.8948245991758626E-2</v>
      </c>
      <c r="K71" s="84">
        <f t="shared" ref="K71:K134" si="12">K70+$M$5</f>
        <v>-1.6749999999999943</v>
      </c>
      <c r="L71" s="1">
        <f t="shared" si="10"/>
        <v>1.895903743757427E-2</v>
      </c>
    </row>
    <row r="72" spans="1:12" x14ac:dyDescent="0.2">
      <c r="A72" s="1">
        <v>67</v>
      </c>
      <c r="B72" s="84">
        <f t="shared" ref="B72:B135" si="13">IF(C71&gt;=C70,B71,$G$5+B71)</f>
        <v>-1.8249999999999937</v>
      </c>
      <c r="C72" s="1">
        <f t="shared" si="7"/>
        <v>1.8995333333362419E-4</v>
      </c>
      <c r="D72" s="85">
        <f t="shared" si="8"/>
        <v>1.7916188751798004E-4</v>
      </c>
      <c r="E72" s="1">
        <f t="shared" si="11"/>
        <v>0</v>
      </c>
      <c r="I72" s="1">
        <v>67</v>
      </c>
      <c r="J72" s="1">
        <f t="shared" si="9"/>
        <v>2.1844624527619046E-2</v>
      </c>
      <c r="K72" s="84">
        <f t="shared" si="12"/>
        <v>-1.6624999999999943</v>
      </c>
      <c r="L72" s="1">
        <f t="shared" si="10"/>
        <v>2.185541597343469E-2</v>
      </c>
    </row>
    <row r="73" spans="1:12" x14ac:dyDescent="0.2">
      <c r="A73" s="1">
        <v>68</v>
      </c>
      <c r="B73" s="84">
        <f t="shared" si="13"/>
        <v>-1.8249999999999937</v>
      </c>
      <c r="C73" s="1">
        <f t="shared" si="7"/>
        <v>1.8995333333362419E-4</v>
      </c>
      <c r="D73" s="85">
        <f t="shared" si="8"/>
        <v>1.7916188751798004E-4</v>
      </c>
      <c r="E73" s="1">
        <f t="shared" si="11"/>
        <v>0</v>
      </c>
      <c r="I73" s="1">
        <v>68</v>
      </c>
      <c r="J73" s="1">
        <f t="shared" si="9"/>
        <v>2.4937439920897916E-2</v>
      </c>
      <c r="K73" s="84">
        <f t="shared" si="12"/>
        <v>-1.6499999999999944</v>
      </c>
      <c r="L73" s="1">
        <f t="shared" si="10"/>
        <v>2.494823136671356E-2</v>
      </c>
    </row>
    <row r="74" spans="1:12" x14ac:dyDescent="0.2">
      <c r="A74" s="1">
        <v>69</v>
      </c>
      <c r="B74" s="84">
        <f t="shared" si="13"/>
        <v>-1.8249999999999937</v>
      </c>
      <c r="C74" s="1">
        <f t="shared" si="7"/>
        <v>1.8995333333362419E-4</v>
      </c>
      <c r="D74" s="85">
        <f t="shared" si="8"/>
        <v>1.7916188751798004E-4</v>
      </c>
      <c r="E74" s="1">
        <f t="shared" si="11"/>
        <v>0</v>
      </c>
      <c r="I74" s="1">
        <v>69</v>
      </c>
      <c r="J74" s="1">
        <f t="shared" si="9"/>
        <v>2.8224768443461397E-2</v>
      </c>
      <c r="K74" s="84">
        <f t="shared" si="12"/>
        <v>-1.6374999999999944</v>
      </c>
      <c r="L74" s="1">
        <f t="shared" si="10"/>
        <v>2.8235559889277041E-2</v>
      </c>
    </row>
    <row r="75" spans="1:12" x14ac:dyDescent="0.2">
      <c r="A75" s="1">
        <v>70</v>
      </c>
      <c r="B75" s="84">
        <f t="shared" si="13"/>
        <v>-1.8249999999999937</v>
      </c>
      <c r="C75" s="1">
        <f t="shared" si="7"/>
        <v>1.8995333333362419E-4</v>
      </c>
      <c r="D75" s="85">
        <f t="shared" si="8"/>
        <v>1.7916188751798004E-4</v>
      </c>
      <c r="E75" s="1">
        <f t="shared" si="11"/>
        <v>0</v>
      </c>
      <c r="I75" s="1">
        <v>70</v>
      </c>
      <c r="J75" s="1">
        <f t="shared" si="9"/>
        <v>3.1704659982762444E-2</v>
      </c>
      <c r="K75" s="84">
        <f t="shared" si="12"/>
        <v>-1.6249999999999944</v>
      </c>
      <c r="L75" s="1">
        <f t="shared" si="10"/>
        <v>3.1715451428578088E-2</v>
      </c>
    </row>
    <row r="76" spans="1:12" x14ac:dyDescent="0.2">
      <c r="A76" s="1">
        <v>71</v>
      </c>
      <c r="B76" s="84">
        <f t="shared" si="13"/>
        <v>-1.8249999999999937</v>
      </c>
      <c r="C76" s="1">
        <f t="shared" si="7"/>
        <v>1.8995333333362419E-4</v>
      </c>
      <c r="D76" s="85">
        <f t="shared" si="8"/>
        <v>1.7916188751798004E-4</v>
      </c>
      <c r="E76" s="1">
        <f t="shared" si="11"/>
        <v>0</v>
      </c>
      <c r="I76" s="1">
        <v>71</v>
      </c>
      <c r="J76" s="1">
        <f t="shared" si="9"/>
        <v>3.5375137774792571E-2</v>
      </c>
      <c r="K76" s="84">
        <f t="shared" si="12"/>
        <v>-1.6124999999999945</v>
      </c>
      <c r="L76" s="1">
        <f t="shared" si="10"/>
        <v>3.5385929220608216E-2</v>
      </c>
    </row>
    <row r="77" spans="1:12" x14ac:dyDescent="0.2">
      <c r="A77" s="1">
        <v>72</v>
      </c>
      <c r="B77" s="84">
        <f t="shared" si="13"/>
        <v>-1.8249999999999937</v>
      </c>
      <c r="C77" s="1">
        <f t="shared" si="7"/>
        <v>1.8995333333362419E-4</v>
      </c>
      <c r="D77" s="85">
        <f t="shared" si="8"/>
        <v>1.7916188751798004E-4</v>
      </c>
      <c r="E77" s="1">
        <f t="shared" si="11"/>
        <v>0</v>
      </c>
      <c r="I77" s="1">
        <v>72</v>
      </c>
      <c r="J77" s="1">
        <f t="shared" si="9"/>
        <v>3.9234198136827943E-2</v>
      </c>
      <c r="K77" s="84">
        <f t="shared" si="12"/>
        <v>-1.5999999999999945</v>
      </c>
      <c r="L77" s="1">
        <f t="shared" si="10"/>
        <v>3.9244989582643587E-2</v>
      </c>
    </row>
    <row r="78" spans="1:12" x14ac:dyDescent="0.2">
      <c r="A78" s="1">
        <v>73</v>
      </c>
      <c r="B78" s="84">
        <f t="shared" si="13"/>
        <v>-1.8249999999999937</v>
      </c>
      <c r="C78" s="1">
        <f t="shared" si="7"/>
        <v>1.8995333333362419E-4</v>
      </c>
      <c r="D78" s="85">
        <f t="shared" si="8"/>
        <v>1.7916188751798004E-4</v>
      </c>
      <c r="E78" s="1">
        <f t="shared" si="11"/>
        <v>0</v>
      </c>
      <c r="I78" s="1">
        <v>73</v>
      </c>
      <c r="J78" s="1">
        <f t="shared" si="9"/>
        <v>4.3279810200065001E-2</v>
      </c>
      <c r="K78" s="84">
        <f t="shared" si="12"/>
        <v>-1.5874999999999946</v>
      </c>
      <c r="L78" s="1">
        <f t="shared" si="10"/>
        <v>4.3290601645880646E-2</v>
      </c>
    </row>
    <row r="79" spans="1:12" x14ac:dyDescent="0.2">
      <c r="A79" s="1">
        <v>74</v>
      </c>
      <c r="B79" s="84">
        <f t="shared" si="13"/>
        <v>-1.8249999999999937</v>
      </c>
      <c r="C79" s="1">
        <f t="shared" si="7"/>
        <v>1.8995333333362419E-4</v>
      </c>
      <c r="D79" s="85">
        <f t="shared" si="8"/>
        <v>1.7916188751798004E-4</v>
      </c>
      <c r="E79" s="1">
        <f t="shared" si="11"/>
        <v>0</v>
      </c>
      <c r="I79" s="1">
        <v>74</v>
      </c>
      <c r="J79" s="1">
        <f t="shared" si="9"/>
        <v>4.7509915642246693E-2</v>
      </c>
      <c r="K79" s="84">
        <f t="shared" si="12"/>
        <v>-1.5749999999999946</v>
      </c>
      <c r="L79" s="1">
        <f t="shared" si="10"/>
        <v>4.7520707088062338E-2</v>
      </c>
    </row>
    <row r="80" spans="1:12" x14ac:dyDescent="0.2">
      <c r="A80" s="1">
        <v>75</v>
      </c>
      <c r="B80" s="84">
        <f t="shared" si="13"/>
        <v>-1.8249999999999937</v>
      </c>
      <c r="C80" s="1">
        <f t="shared" si="7"/>
        <v>1.8995333333362419E-4</v>
      </c>
      <c r="D80" s="85">
        <f t="shared" si="8"/>
        <v>1.7916188751798004E-4</v>
      </c>
      <c r="E80" s="1">
        <f t="shared" si="11"/>
        <v>0</v>
      </c>
      <c r="I80" s="1">
        <v>75</v>
      </c>
      <c r="J80" s="1">
        <f t="shared" si="9"/>
        <v>5.1922428420383096E-2</v>
      </c>
      <c r="K80" s="84">
        <f t="shared" si="12"/>
        <v>-1.5624999999999947</v>
      </c>
      <c r="L80" s="1">
        <f t="shared" si="10"/>
        <v>5.193321986619874E-2</v>
      </c>
    </row>
    <row r="81" spans="1:12" x14ac:dyDescent="0.2">
      <c r="A81" s="1">
        <v>76</v>
      </c>
      <c r="B81" s="84">
        <f t="shared" si="13"/>
        <v>-1.8249999999999937</v>
      </c>
      <c r="C81" s="1">
        <f t="shared" si="7"/>
        <v>1.8995333333362419E-4</v>
      </c>
      <c r="D81" s="85">
        <f t="shared" si="8"/>
        <v>1.7916188751798004E-4</v>
      </c>
      <c r="E81" s="1">
        <f t="shared" si="11"/>
        <v>0</v>
      </c>
      <c r="I81" s="1">
        <v>76</v>
      </c>
      <c r="J81" s="1">
        <f t="shared" si="9"/>
        <v>5.6515234503675377E-2</v>
      </c>
      <c r="K81" s="84">
        <f t="shared" si="12"/>
        <v>-1.5499999999999947</v>
      </c>
      <c r="L81" s="1">
        <f t="shared" si="10"/>
        <v>5.6526025949491021E-2</v>
      </c>
    </row>
    <row r="82" spans="1:12" x14ac:dyDescent="0.2">
      <c r="A82" s="1">
        <v>77</v>
      </c>
      <c r="B82" s="84">
        <f t="shared" si="13"/>
        <v>-1.8249999999999937</v>
      </c>
      <c r="C82" s="1">
        <f t="shared" si="7"/>
        <v>1.8995333333362419E-4</v>
      </c>
      <c r="D82" s="85">
        <f t="shared" si="8"/>
        <v>1.7916188751798004E-4</v>
      </c>
      <c r="E82" s="1">
        <f t="shared" si="11"/>
        <v>0</v>
      </c>
      <c r="I82" s="1">
        <v>77</v>
      </c>
      <c r="J82" s="1">
        <f t="shared" si="9"/>
        <v>6.1286191606754963E-2</v>
      </c>
      <c r="K82" s="84">
        <f t="shared" si="12"/>
        <v>-1.5374999999999948</v>
      </c>
      <c r="L82" s="1">
        <f t="shared" si="10"/>
        <v>6.1296983052570607E-2</v>
      </c>
    </row>
    <row r="83" spans="1:12" x14ac:dyDescent="0.2">
      <c r="A83" s="1">
        <v>78</v>
      </c>
      <c r="B83" s="84">
        <f t="shared" si="13"/>
        <v>-1.8249999999999937</v>
      </c>
      <c r="C83" s="1">
        <f t="shared" si="7"/>
        <v>1.8995333333362419E-4</v>
      </c>
      <c r="D83" s="85">
        <f t="shared" si="8"/>
        <v>1.7916188751798004E-4</v>
      </c>
      <c r="E83" s="1">
        <f t="shared" si="11"/>
        <v>0</v>
      </c>
      <c r="I83" s="1">
        <v>78</v>
      </c>
      <c r="J83" s="1">
        <f t="shared" si="9"/>
        <v>6.6233128923356185E-2</v>
      </c>
      <c r="K83" s="84">
        <f t="shared" si="12"/>
        <v>-1.5249999999999948</v>
      </c>
      <c r="L83" s="1">
        <f t="shared" si="10"/>
        <v>6.624392036917183E-2</v>
      </c>
    </row>
    <row r="84" spans="1:12" x14ac:dyDescent="0.2">
      <c r="A84" s="1">
        <v>79</v>
      </c>
      <c r="B84" s="84">
        <f t="shared" si="13"/>
        <v>-1.8249999999999937</v>
      </c>
      <c r="C84" s="1">
        <f t="shared" si="7"/>
        <v>1.8995333333362419E-4</v>
      </c>
      <c r="D84" s="85">
        <f t="shared" si="8"/>
        <v>1.7916188751798004E-4</v>
      </c>
      <c r="E84" s="1">
        <f t="shared" si="11"/>
        <v>0</v>
      </c>
      <c r="I84" s="1">
        <v>79</v>
      </c>
      <c r="J84" s="1">
        <f t="shared" si="9"/>
        <v>7.1353846860543524E-2</v>
      </c>
      <c r="K84" s="84">
        <f t="shared" si="12"/>
        <v>-1.5124999999999948</v>
      </c>
      <c r="L84" s="1">
        <f t="shared" si="10"/>
        <v>7.1364638306359168E-2</v>
      </c>
    </row>
    <row r="85" spans="1:12" x14ac:dyDescent="0.2">
      <c r="A85" s="1">
        <v>80</v>
      </c>
      <c r="B85" s="84">
        <f t="shared" si="13"/>
        <v>-1.8249999999999937</v>
      </c>
      <c r="C85" s="1">
        <f t="shared" si="7"/>
        <v>1.8995333333362419E-4</v>
      </c>
      <c r="D85" s="85">
        <f t="shared" si="8"/>
        <v>1.7916188751798004E-4</v>
      </c>
      <c r="E85" s="1">
        <f t="shared" si="11"/>
        <v>0</v>
      </c>
      <c r="I85" s="1">
        <v>80</v>
      </c>
      <c r="J85" s="1">
        <f t="shared" si="9"/>
        <v>7.664611677362064E-2</v>
      </c>
      <c r="K85" s="84">
        <f t="shared" si="12"/>
        <v>-1.4999999999999949</v>
      </c>
      <c r="L85" s="1">
        <f t="shared" si="10"/>
        <v>7.6656908219436284E-2</v>
      </c>
    </row>
    <row r="86" spans="1:12" x14ac:dyDescent="0.2">
      <c r="A86" s="1">
        <v>81</v>
      </c>
      <c r="B86" s="84">
        <f t="shared" si="13"/>
        <v>-1.8249999999999937</v>
      </c>
      <c r="C86" s="1">
        <f t="shared" si="7"/>
        <v>1.8995333333362419E-4</v>
      </c>
      <c r="D86" s="85">
        <f t="shared" si="8"/>
        <v>1.7916188751798004E-4</v>
      </c>
      <c r="E86" s="1">
        <f t="shared" si="11"/>
        <v>0</v>
      </c>
      <c r="I86" s="1">
        <v>81</v>
      </c>
      <c r="J86" s="1">
        <f t="shared" si="9"/>
        <v>8.2107680701852329E-2</v>
      </c>
      <c r="K86" s="84">
        <f t="shared" si="12"/>
        <v>-1.4874999999999949</v>
      </c>
      <c r="L86" s="1">
        <f t="shared" si="10"/>
        <v>8.2118472147667973E-2</v>
      </c>
    </row>
    <row r="87" spans="1:12" x14ac:dyDescent="0.2">
      <c r="A87" s="1">
        <v>82</v>
      </c>
      <c r="B87" s="84">
        <f t="shared" si="13"/>
        <v>-1.8249999999999937</v>
      </c>
      <c r="C87" s="1">
        <f t="shared" si="7"/>
        <v>1.8995333333362419E-4</v>
      </c>
      <c r="D87" s="85">
        <f t="shared" si="8"/>
        <v>1.7916188751798004E-4</v>
      </c>
      <c r="E87" s="1">
        <f t="shared" si="11"/>
        <v>0</v>
      </c>
      <c r="I87" s="1">
        <v>82</v>
      </c>
      <c r="J87" s="1">
        <f t="shared" si="9"/>
        <v>8.7736251105135526E-2</v>
      </c>
      <c r="K87" s="84">
        <f t="shared" si="12"/>
        <v>-1.474999999999995</v>
      </c>
      <c r="L87" s="1">
        <f t="shared" si="10"/>
        <v>8.7747042550951171E-2</v>
      </c>
    </row>
    <row r="88" spans="1:12" x14ac:dyDescent="0.2">
      <c r="A88" s="1">
        <v>83</v>
      </c>
      <c r="B88" s="84">
        <f t="shared" si="13"/>
        <v>-1.8249999999999937</v>
      </c>
      <c r="C88" s="1">
        <f t="shared" si="7"/>
        <v>1.8995333333362419E-4</v>
      </c>
      <c r="D88" s="85">
        <f t="shared" si="8"/>
        <v>1.7916188751798004E-4</v>
      </c>
      <c r="E88" s="1">
        <f t="shared" si="11"/>
        <v>0</v>
      </c>
      <c r="I88" s="1">
        <v>83</v>
      </c>
      <c r="J88" s="1">
        <f t="shared" si="9"/>
        <v>9.3529510601761331E-2</v>
      </c>
      <c r="K88" s="84">
        <f t="shared" si="12"/>
        <v>-1.462499999999995</v>
      </c>
      <c r="L88" s="1">
        <f t="shared" si="10"/>
        <v>9.3540302047576976E-2</v>
      </c>
    </row>
    <row r="89" spans="1:12" x14ac:dyDescent="0.2">
      <c r="A89" s="1">
        <v>84</v>
      </c>
      <c r="B89" s="84">
        <f t="shared" si="13"/>
        <v>-1.8249999999999937</v>
      </c>
      <c r="C89" s="1">
        <f t="shared" si="7"/>
        <v>1.8995333333362419E-4</v>
      </c>
      <c r="D89" s="85">
        <f t="shared" si="8"/>
        <v>1.7916188751798004E-4</v>
      </c>
      <c r="E89" s="1">
        <f t="shared" si="11"/>
        <v>0</v>
      </c>
      <c r="I89" s="1">
        <v>84</v>
      </c>
      <c r="J89" s="1">
        <f t="shared" si="9"/>
        <v>9.9485111707416571E-2</v>
      </c>
      <c r="K89" s="84">
        <f t="shared" si="12"/>
        <v>-1.4499999999999951</v>
      </c>
      <c r="L89" s="1">
        <f t="shared" si="10"/>
        <v>9.9495903153232215E-2</v>
      </c>
    </row>
    <row r="90" spans="1:12" x14ac:dyDescent="0.2">
      <c r="A90" s="1">
        <v>85</v>
      </c>
      <c r="B90" s="84">
        <f t="shared" si="13"/>
        <v>-1.8249999999999937</v>
      </c>
      <c r="C90" s="1">
        <f t="shared" si="7"/>
        <v>1.8995333333362419E-4</v>
      </c>
      <c r="D90" s="85">
        <f t="shared" si="8"/>
        <v>1.7916188751798004E-4</v>
      </c>
      <c r="E90" s="1">
        <f t="shared" si="11"/>
        <v>0</v>
      </c>
      <c r="I90" s="1">
        <v>85</v>
      </c>
      <c r="J90" s="1">
        <f t="shared" si="9"/>
        <v>0.10560067657557365</v>
      </c>
      <c r="K90" s="84">
        <f t="shared" si="12"/>
        <v>-1.4374999999999951</v>
      </c>
      <c r="L90" s="1">
        <f t="shared" si="10"/>
        <v>0.10561146802138929</v>
      </c>
    </row>
    <row r="91" spans="1:12" x14ac:dyDescent="0.2">
      <c r="A91" s="1">
        <v>86</v>
      </c>
      <c r="B91" s="84">
        <f t="shared" si="13"/>
        <v>-1.8249999999999937</v>
      </c>
      <c r="C91" s="1">
        <f t="shared" si="7"/>
        <v>1.8995333333362419E-4</v>
      </c>
      <c r="D91" s="85">
        <f t="shared" si="8"/>
        <v>1.7916188751798004E-4</v>
      </c>
      <c r="E91" s="1">
        <f t="shared" si="11"/>
        <v>0</v>
      </c>
      <c r="I91" s="1">
        <v>86</v>
      </c>
      <c r="J91" s="1">
        <f t="shared" si="9"/>
        <v>0.11187379673943175</v>
      </c>
      <c r="K91" s="84">
        <f t="shared" si="12"/>
        <v>-1.4249999999999952</v>
      </c>
      <c r="L91" s="1">
        <f t="shared" si="10"/>
        <v>0.11188458818524739</v>
      </c>
    </row>
    <row r="92" spans="1:12" x14ac:dyDescent="0.2">
      <c r="A92" s="1">
        <v>87</v>
      </c>
      <c r="B92" s="84">
        <f t="shared" si="13"/>
        <v>-1.8249999999999937</v>
      </c>
      <c r="C92" s="1">
        <f t="shared" si="7"/>
        <v>1.8995333333362419E-4</v>
      </c>
      <c r="D92" s="85">
        <f t="shared" si="8"/>
        <v>1.7916188751798004E-4</v>
      </c>
      <c r="E92" s="1">
        <f t="shared" si="11"/>
        <v>0</v>
      </c>
      <c r="I92" s="1">
        <v>87</v>
      </c>
      <c r="J92" s="1">
        <f t="shared" si="9"/>
        <v>0.11830203285556873</v>
      </c>
      <c r="K92" s="84">
        <f t="shared" si="12"/>
        <v>-1.4124999999999952</v>
      </c>
      <c r="L92" s="1">
        <f t="shared" si="10"/>
        <v>0.11831282430138437</v>
      </c>
    </row>
    <row r="93" spans="1:12" x14ac:dyDescent="0.2">
      <c r="A93" s="1">
        <v>88</v>
      </c>
      <c r="B93" s="84">
        <f t="shared" si="13"/>
        <v>-1.8249999999999937</v>
      </c>
      <c r="C93" s="1">
        <f t="shared" si="7"/>
        <v>1.8995333333362419E-4</v>
      </c>
      <c r="D93" s="85">
        <f t="shared" si="8"/>
        <v>1.7916188751798004E-4</v>
      </c>
      <c r="E93" s="1">
        <f t="shared" si="11"/>
        <v>0</v>
      </c>
      <c r="I93" s="1">
        <v>88</v>
      </c>
      <c r="J93" s="1">
        <f t="shared" si="9"/>
        <v>0.12488291444947705</v>
      </c>
      <c r="K93" s="84">
        <f t="shared" si="12"/>
        <v>-1.3999999999999952</v>
      </c>
      <c r="L93" s="1">
        <f t="shared" si="10"/>
        <v>0.12489370589529269</v>
      </c>
    </row>
    <row r="94" spans="1:12" x14ac:dyDescent="0.2">
      <c r="A94" s="1">
        <v>89</v>
      </c>
      <c r="B94" s="84">
        <f t="shared" si="13"/>
        <v>-1.8249999999999937</v>
      </c>
      <c r="C94" s="1">
        <f t="shared" si="7"/>
        <v>1.8995333333362419E-4</v>
      </c>
      <c r="D94" s="85">
        <f t="shared" si="8"/>
        <v>1.7916188751798004E-4</v>
      </c>
      <c r="E94" s="1">
        <f t="shared" si="11"/>
        <v>0</v>
      </c>
      <c r="I94" s="1">
        <v>89</v>
      </c>
      <c r="J94" s="1">
        <f t="shared" si="9"/>
        <v>0.13161393966315876</v>
      </c>
      <c r="K94" s="84">
        <f t="shared" si="12"/>
        <v>-1.3874999999999953</v>
      </c>
      <c r="L94" s="1">
        <f t="shared" si="10"/>
        <v>0.13162473110897441</v>
      </c>
    </row>
    <row r="95" spans="1:12" x14ac:dyDescent="0.2">
      <c r="A95" s="1">
        <v>90</v>
      </c>
      <c r="B95" s="84">
        <f t="shared" si="13"/>
        <v>-1.8249999999999937</v>
      </c>
      <c r="C95" s="1">
        <f t="shared" si="7"/>
        <v>1.8995333333362419E-4</v>
      </c>
      <c r="D95" s="85">
        <f t="shared" si="8"/>
        <v>1.7916188751798004E-4</v>
      </c>
      <c r="E95" s="1">
        <f t="shared" si="11"/>
        <v>0</v>
      </c>
      <c r="I95" s="1">
        <v>90</v>
      </c>
      <c r="J95" s="1">
        <f t="shared" si="9"/>
        <v>0.13849257500496148</v>
      </c>
      <c r="K95" s="84">
        <f t="shared" si="12"/>
        <v>-1.3749999999999953</v>
      </c>
      <c r="L95" s="1">
        <f t="shared" si="10"/>
        <v>0.13850336645077713</v>
      </c>
    </row>
    <row r="96" spans="1:12" x14ac:dyDescent="0.2">
      <c r="A96" s="1">
        <v>91</v>
      </c>
      <c r="B96" s="84">
        <f t="shared" si="13"/>
        <v>-1.8249999999999937</v>
      </c>
      <c r="C96" s="1">
        <f t="shared" si="7"/>
        <v>1.8995333333362419E-4</v>
      </c>
      <c r="D96" s="85">
        <f t="shared" si="8"/>
        <v>1.7916188751798004E-4</v>
      </c>
      <c r="E96" s="1">
        <f t="shared" si="11"/>
        <v>0</v>
      </c>
      <c r="I96" s="1">
        <v>91</v>
      </c>
      <c r="J96" s="1">
        <f t="shared" si="9"/>
        <v>0.14551625510184543</v>
      </c>
      <c r="K96" s="84">
        <f t="shared" si="12"/>
        <v>-1.3624999999999954</v>
      </c>
      <c r="L96" s="1">
        <f t="shared" si="10"/>
        <v>0.14552704654766108</v>
      </c>
    </row>
    <row r="97" spans="1:12" x14ac:dyDescent="0.2">
      <c r="A97" s="1">
        <v>92</v>
      </c>
      <c r="B97" s="84">
        <f t="shared" si="13"/>
        <v>-1.8249999999999937</v>
      </c>
      <c r="C97" s="1">
        <f t="shared" si="7"/>
        <v>1.8995333333362419E-4</v>
      </c>
      <c r="D97" s="85">
        <f t="shared" si="8"/>
        <v>1.7916188751798004E-4</v>
      </c>
      <c r="E97" s="1">
        <f t="shared" si="11"/>
        <v>0</v>
      </c>
      <c r="I97" s="1">
        <v>92</v>
      </c>
      <c r="J97" s="1">
        <f t="shared" si="9"/>
        <v>0.1526823824542779</v>
      </c>
      <c r="K97" s="84">
        <f t="shared" si="12"/>
        <v>-1.3499999999999954</v>
      </c>
      <c r="L97" s="1">
        <f t="shared" si="10"/>
        <v>0.15269317390009354</v>
      </c>
    </row>
    <row r="98" spans="1:12" x14ac:dyDescent="0.2">
      <c r="A98" s="1">
        <v>93</v>
      </c>
      <c r="B98" s="84">
        <f t="shared" si="13"/>
        <v>-1.8249999999999937</v>
      </c>
      <c r="C98" s="1">
        <f t="shared" si="7"/>
        <v>1.8995333333362419E-4</v>
      </c>
      <c r="D98" s="85">
        <f t="shared" si="8"/>
        <v>1.7916188751798004E-4</v>
      </c>
      <c r="E98" s="1">
        <f t="shared" si="11"/>
        <v>0</v>
      </c>
      <c r="I98" s="1">
        <v>93</v>
      </c>
      <c r="J98" s="1">
        <f t="shared" si="9"/>
        <v>0.159988327193955</v>
      </c>
      <c r="K98" s="84">
        <f t="shared" si="12"/>
        <v>-1.3374999999999955</v>
      </c>
      <c r="L98" s="1">
        <f t="shared" si="10"/>
        <v>0.15999911863977065</v>
      </c>
    </row>
    <row r="99" spans="1:12" x14ac:dyDescent="0.2">
      <c r="A99" s="1">
        <v>94</v>
      </c>
      <c r="B99" s="84">
        <f t="shared" si="13"/>
        <v>-1.8249999999999937</v>
      </c>
      <c r="C99" s="1">
        <f t="shared" si="7"/>
        <v>1.8995333333362419E-4</v>
      </c>
      <c r="D99" s="85">
        <f t="shared" si="8"/>
        <v>1.7916188751798004E-4</v>
      </c>
      <c r="E99" s="1">
        <f t="shared" si="11"/>
        <v>0</v>
      </c>
      <c r="I99" s="1">
        <v>94</v>
      </c>
      <c r="J99" s="1">
        <f t="shared" si="9"/>
        <v>0.1674314268445658</v>
      </c>
      <c r="K99" s="84">
        <f t="shared" si="12"/>
        <v>-1.3249999999999955</v>
      </c>
      <c r="L99" s="1">
        <f t="shared" si="10"/>
        <v>0.16744221829038144</v>
      </c>
    </row>
    <row r="100" spans="1:12" x14ac:dyDescent="0.2">
      <c r="A100" s="1">
        <v>95</v>
      </c>
      <c r="B100" s="84">
        <f t="shared" si="13"/>
        <v>-1.8249999999999937</v>
      </c>
      <c r="C100" s="1">
        <f t="shared" si="7"/>
        <v>1.8995333333362419E-4</v>
      </c>
      <c r="D100" s="85">
        <f t="shared" si="8"/>
        <v>1.7916188751798004E-4</v>
      </c>
      <c r="E100" s="1">
        <f t="shared" si="11"/>
        <v>0</v>
      </c>
      <c r="I100" s="1">
        <v>95</v>
      </c>
      <c r="J100" s="1">
        <f t="shared" si="9"/>
        <v>0.17500898608581059</v>
      </c>
      <c r="K100" s="84">
        <f t="shared" si="12"/>
        <v>-1.3124999999999956</v>
      </c>
      <c r="L100" s="1">
        <f t="shared" si="10"/>
        <v>0.17501977753162623</v>
      </c>
    </row>
    <row r="101" spans="1:12" x14ac:dyDescent="0.2">
      <c r="A101" s="1">
        <v>96</v>
      </c>
      <c r="B101" s="84">
        <f t="shared" si="13"/>
        <v>-1.8249999999999937</v>
      </c>
      <c r="C101" s="1">
        <f t="shared" si="7"/>
        <v>1.8995333333362419E-4</v>
      </c>
      <c r="D101" s="85">
        <f t="shared" si="8"/>
        <v>1.7916188751798004E-4</v>
      </c>
      <c r="E101" s="1">
        <f t="shared" si="11"/>
        <v>0</v>
      </c>
      <c r="I101" s="1">
        <v>96</v>
      </c>
      <c r="J101" s="1">
        <f t="shared" si="9"/>
        <v>0.18271827652090328</v>
      </c>
      <c r="K101" s="84">
        <f t="shared" si="12"/>
        <v>-1.2999999999999956</v>
      </c>
      <c r="L101" s="1">
        <f t="shared" si="10"/>
        <v>0.18272906796671892</v>
      </c>
    </row>
    <row r="102" spans="1:12" x14ac:dyDescent="0.2">
      <c r="A102" s="1">
        <v>97</v>
      </c>
      <c r="B102" s="84">
        <f t="shared" si="13"/>
        <v>-1.8249999999999937</v>
      </c>
      <c r="C102" s="1">
        <f t="shared" si="7"/>
        <v>1.8995333333362419E-4</v>
      </c>
      <c r="D102" s="85">
        <f t="shared" si="8"/>
        <v>1.7916188751798004E-4</v>
      </c>
      <c r="E102" s="1">
        <f t="shared" si="11"/>
        <v>0</v>
      </c>
      <c r="I102" s="1">
        <v>97</v>
      </c>
      <c r="J102" s="1">
        <f t="shared" si="9"/>
        <v>0.1905565364477857</v>
      </c>
      <c r="K102" s="84">
        <f t="shared" si="12"/>
        <v>-1.2874999999999956</v>
      </c>
      <c r="L102" s="1">
        <f t="shared" si="10"/>
        <v>0.19056732789360134</v>
      </c>
    </row>
    <row r="103" spans="1:12" x14ac:dyDescent="0.2">
      <c r="A103" s="1">
        <v>98</v>
      </c>
      <c r="B103" s="84">
        <f t="shared" si="13"/>
        <v>-1.8249999999999937</v>
      </c>
      <c r="C103" s="1">
        <f t="shared" si="7"/>
        <v>1.8995333333362419E-4</v>
      </c>
      <c r="D103" s="85">
        <f t="shared" si="8"/>
        <v>1.7916188751798004E-4</v>
      </c>
      <c r="E103" s="1">
        <f t="shared" si="11"/>
        <v>0</v>
      </c>
      <c r="I103" s="1">
        <v>98</v>
      </c>
      <c r="J103" s="1">
        <f t="shared" si="9"/>
        <v>0.19852097063429971</v>
      </c>
      <c r="K103" s="84">
        <f t="shared" si="12"/>
        <v>-1.2749999999999957</v>
      </c>
      <c r="L103" s="1">
        <f t="shared" si="10"/>
        <v>0.19853176208011536</v>
      </c>
    </row>
    <row r="104" spans="1:12" x14ac:dyDescent="0.2">
      <c r="A104" s="1">
        <v>99</v>
      </c>
      <c r="B104" s="84">
        <f t="shared" si="13"/>
        <v>-1.8249999999999937</v>
      </c>
      <c r="C104" s="1">
        <f t="shared" si="7"/>
        <v>1.8995333333362419E-4</v>
      </c>
      <c r="D104" s="85">
        <f t="shared" si="8"/>
        <v>1.7916188751798004E-4</v>
      </c>
      <c r="E104" s="1">
        <f t="shared" si="11"/>
        <v>0</v>
      </c>
      <c r="I104" s="1">
        <v>99</v>
      </c>
      <c r="J104" s="1">
        <f t="shared" si="9"/>
        <v>0.20660875009756163</v>
      </c>
      <c r="K104" s="84">
        <f t="shared" si="12"/>
        <v>-1.2624999999999957</v>
      </c>
      <c r="L104" s="1">
        <f t="shared" si="10"/>
        <v>0.20661954154337728</v>
      </c>
    </row>
    <row r="105" spans="1:12" x14ac:dyDescent="0.2">
      <c r="A105" s="1">
        <v>100</v>
      </c>
      <c r="B105" s="84">
        <f t="shared" si="13"/>
        <v>-1.8249999999999937</v>
      </c>
      <c r="C105" s="1">
        <f t="shared" si="7"/>
        <v>1.8995333333362419E-4</v>
      </c>
      <c r="D105" s="85">
        <f t="shared" si="8"/>
        <v>1.7916188751798004E-4</v>
      </c>
      <c r="E105" s="1">
        <f t="shared" si="11"/>
        <v>0</v>
      </c>
      <c r="I105" s="1">
        <v>100</v>
      </c>
      <c r="J105" s="1">
        <f t="shared" si="9"/>
        <v>0.21481701188780084</v>
      </c>
      <c r="K105" s="84">
        <f t="shared" si="12"/>
        <v>-1.2499999999999958</v>
      </c>
      <c r="L105" s="1">
        <f t="shared" si="10"/>
        <v>0.21482780333361648</v>
      </c>
    </row>
    <row r="106" spans="1:12" x14ac:dyDescent="0.2">
      <c r="A106" s="1">
        <v>101</v>
      </c>
      <c r="B106" s="84">
        <f t="shared" si="13"/>
        <v>-1.8249999999999937</v>
      </c>
      <c r="C106" s="1">
        <f t="shared" si="7"/>
        <v>1.8995333333362419E-4</v>
      </c>
      <c r="D106" s="85">
        <f t="shared" si="8"/>
        <v>1.7916188751798004E-4</v>
      </c>
      <c r="E106" s="1">
        <f t="shared" si="11"/>
        <v>0</v>
      </c>
      <c r="I106" s="1">
        <v>101</v>
      </c>
      <c r="J106" s="1">
        <f t="shared" si="9"/>
        <v>0.22314285887692317</v>
      </c>
      <c r="K106" s="84">
        <f t="shared" si="12"/>
        <v>-1.2374999999999958</v>
      </c>
      <c r="L106" s="1">
        <f t="shared" si="10"/>
        <v>0.22315365032273882</v>
      </c>
    </row>
    <row r="107" spans="1:12" x14ac:dyDescent="0.2">
      <c r="A107" s="1">
        <v>102</v>
      </c>
      <c r="B107" s="84">
        <f t="shared" si="13"/>
        <v>-1.8249999999999937</v>
      </c>
      <c r="C107" s="1">
        <f t="shared" si="7"/>
        <v>1.8995333333362419E-4</v>
      </c>
      <c r="D107" s="85">
        <f t="shared" si="8"/>
        <v>1.7916188751798004E-4</v>
      </c>
      <c r="E107" s="1">
        <f t="shared" si="11"/>
        <v>0</v>
      </c>
      <c r="I107" s="1">
        <v>102</v>
      </c>
      <c r="J107" s="1">
        <f t="shared" si="9"/>
        <v>0.23158335955208173</v>
      </c>
      <c r="K107" s="84">
        <f t="shared" si="12"/>
        <v>-1.2249999999999959</v>
      </c>
      <c r="L107" s="1">
        <f t="shared" si="10"/>
        <v>0.23159415099789737</v>
      </c>
    </row>
    <row r="108" spans="1:12" x14ac:dyDescent="0.2">
      <c r="A108" s="1">
        <v>103</v>
      </c>
      <c r="B108" s="84">
        <f t="shared" si="13"/>
        <v>-1.8249999999999937</v>
      </c>
      <c r="C108" s="1">
        <f t="shared" si="7"/>
        <v>1.8995333333362419E-4</v>
      </c>
      <c r="D108" s="85">
        <f t="shared" si="8"/>
        <v>1.7916188751798004E-4</v>
      </c>
      <c r="E108" s="1">
        <f t="shared" si="11"/>
        <v>0</v>
      </c>
      <c r="I108" s="1">
        <v>103</v>
      </c>
      <c r="J108" s="1">
        <f t="shared" si="9"/>
        <v>0.24013554781453303</v>
      </c>
      <c r="K108" s="84">
        <f t="shared" si="12"/>
        <v>-1.2124999999999959</v>
      </c>
      <c r="L108" s="1">
        <f t="shared" si="10"/>
        <v>0.24014633926034867</v>
      </c>
    </row>
    <row r="109" spans="1:12" x14ac:dyDescent="0.2">
      <c r="A109" s="1">
        <v>104</v>
      </c>
      <c r="B109" s="84">
        <f t="shared" si="13"/>
        <v>-1.8249999999999937</v>
      </c>
      <c r="C109" s="1">
        <f t="shared" si="7"/>
        <v>1.8995333333362419E-4</v>
      </c>
      <c r="D109" s="85">
        <f t="shared" si="8"/>
        <v>1.7916188751798004E-4</v>
      </c>
      <c r="E109" s="1">
        <f t="shared" si="11"/>
        <v>0</v>
      </c>
      <c r="I109" s="1">
        <v>104</v>
      </c>
      <c r="J109" s="1">
        <f t="shared" si="9"/>
        <v>0.24879642278407632</v>
      </c>
      <c r="K109" s="84">
        <f t="shared" si="12"/>
        <v>-1.199999999999996</v>
      </c>
      <c r="L109" s="1">
        <f t="shared" si="10"/>
        <v>0.24880721422989197</v>
      </c>
    </row>
    <row r="110" spans="1:12" x14ac:dyDescent="0.2">
      <c r="A110" s="1">
        <v>105</v>
      </c>
      <c r="B110" s="84">
        <f t="shared" si="13"/>
        <v>-1.8249999999999937</v>
      </c>
      <c r="C110" s="1">
        <f t="shared" si="7"/>
        <v>1.8995333333362419E-4</v>
      </c>
      <c r="D110" s="85">
        <f t="shared" si="8"/>
        <v>1.7916188751798004E-4</v>
      </c>
      <c r="E110" s="1">
        <f t="shared" si="11"/>
        <v>0</v>
      </c>
      <c r="I110" s="1">
        <v>105</v>
      </c>
      <c r="J110" s="1">
        <f t="shared" si="9"/>
        <v>0.25756294860937939</v>
      </c>
      <c r="K110" s="84">
        <f t="shared" si="12"/>
        <v>-1.187499999999996</v>
      </c>
      <c r="L110" s="1">
        <f t="shared" si="10"/>
        <v>0.25757374005519501</v>
      </c>
    </row>
    <row r="111" spans="1:12" x14ac:dyDescent="0.2">
      <c r="A111" s="1">
        <v>106</v>
      </c>
      <c r="B111" s="84">
        <f t="shared" si="13"/>
        <v>-1.8249999999999937</v>
      </c>
      <c r="C111" s="1">
        <f t="shared" si="7"/>
        <v>1.8995333333362419E-4</v>
      </c>
      <c r="D111" s="85">
        <f t="shared" si="8"/>
        <v>1.7916188751798004E-4</v>
      </c>
      <c r="E111" s="1">
        <f t="shared" si="11"/>
        <v>0</v>
      </c>
      <c r="I111" s="1">
        <v>106</v>
      </c>
      <c r="J111" s="1">
        <f t="shared" si="9"/>
        <v>0.26643205428450417</v>
      </c>
      <c r="K111" s="84">
        <f t="shared" si="12"/>
        <v>-1.174999999999996</v>
      </c>
      <c r="L111" s="1">
        <f t="shared" si="10"/>
        <v>0.26644284573031979</v>
      </c>
    </row>
    <row r="112" spans="1:12" x14ac:dyDescent="0.2">
      <c r="A112" s="1">
        <v>107</v>
      </c>
      <c r="B112" s="84">
        <f t="shared" si="13"/>
        <v>-1.8249999999999937</v>
      </c>
      <c r="C112" s="1">
        <f t="shared" si="7"/>
        <v>1.8995333333362419E-4</v>
      </c>
      <c r="D112" s="85">
        <f t="shared" si="8"/>
        <v>1.7916188751798004E-4</v>
      </c>
      <c r="E112" s="1">
        <f t="shared" si="11"/>
        <v>0</v>
      </c>
      <c r="I112" s="1">
        <v>107</v>
      </c>
      <c r="J112" s="1">
        <f t="shared" si="9"/>
        <v>0.2754006334719572</v>
      </c>
      <c r="K112" s="84">
        <f t="shared" si="12"/>
        <v>-1.1624999999999961</v>
      </c>
      <c r="L112" s="1">
        <f t="shared" si="10"/>
        <v>0.27541142491777282</v>
      </c>
    </row>
    <row r="113" spans="1:12" x14ac:dyDescent="0.2">
      <c r="A113" s="1">
        <v>108</v>
      </c>
      <c r="B113" s="84">
        <f t="shared" si="13"/>
        <v>-1.8249999999999937</v>
      </c>
      <c r="C113" s="1">
        <f t="shared" si="7"/>
        <v>1.8995333333362419E-4</v>
      </c>
      <c r="D113" s="85">
        <f t="shared" si="8"/>
        <v>1.7916188751798004E-4</v>
      </c>
      <c r="E113" s="1">
        <f t="shared" si="11"/>
        <v>0</v>
      </c>
      <c r="I113" s="1">
        <v>108</v>
      </c>
      <c r="J113" s="1">
        <f t="shared" si="9"/>
        <v>0.28446554433260052</v>
      </c>
      <c r="K113" s="84">
        <f t="shared" si="12"/>
        <v>-1.1499999999999961</v>
      </c>
      <c r="L113" s="1">
        <f t="shared" si="10"/>
        <v>0.28447633577841613</v>
      </c>
    </row>
    <row r="114" spans="1:12" x14ac:dyDescent="0.2">
      <c r="A114" s="1">
        <v>109</v>
      </c>
      <c r="B114" s="84">
        <f t="shared" si="13"/>
        <v>-1.8249999999999937</v>
      </c>
      <c r="C114" s="1">
        <f t="shared" si="7"/>
        <v>1.8995333333362419E-4</v>
      </c>
      <c r="D114" s="85">
        <f t="shared" si="8"/>
        <v>1.7916188751798004E-4</v>
      </c>
      <c r="E114" s="1">
        <f t="shared" si="11"/>
        <v>0</v>
      </c>
      <c r="I114" s="1">
        <v>109</v>
      </c>
      <c r="J114" s="1">
        <f t="shared" si="9"/>
        <v>0.29362360936276655</v>
      </c>
      <c r="K114" s="84">
        <f t="shared" si="12"/>
        <v>-1.1374999999999962</v>
      </c>
      <c r="L114" s="1">
        <f t="shared" si="10"/>
        <v>0.29363440080858216</v>
      </c>
    </row>
    <row r="115" spans="1:12" x14ac:dyDescent="0.2">
      <c r="A115" s="1">
        <v>110</v>
      </c>
      <c r="B115" s="84">
        <f t="shared" si="13"/>
        <v>-1.8249999999999937</v>
      </c>
      <c r="C115" s="1">
        <f t="shared" si="7"/>
        <v>1.8995333333362419E-4</v>
      </c>
      <c r="D115" s="85">
        <f t="shared" si="8"/>
        <v>1.7916188751798004E-4</v>
      </c>
      <c r="E115" s="1">
        <f t="shared" si="11"/>
        <v>0</v>
      </c>
      <c r="I115" s="1">
        <v>110</v>
      </c>
      <c r="J115" s="1">
        <f t="shared" si="9"/>
        <v>0.30287161523893935</v>
      </c>
      <c r="K115" s="84">
        <f t="shared" si="12"/>
        <v>-1.1249999999999962</v>
      </c>
      <c r="L115" s="1">
        <f t="shared" si="10"/>
        <v>0.30288240668475497</v>
      </c>
    </row>
    <row r="116" spans="1:12" x14ac:dyDescent="0.2">
      <c r="A116" s="1">
        <v>111</v>
      </c>
      <c r="B116" s="84">
        <f t="shared" si="13"/>
        <v>-1.8249999999999937</v>
      </c>
      <c r="C116" s="1">
        <f t="shared" si="7"/>
        <v>1.8995333333362419E-4</v>
      </c>
      <c r="D116" s="85">
        <f t="shared" si="8"/>
        <v>1.7916188751798004E-4</v>
      </c>
      <c r="E116" s="1">
        <f t="shared" si="11"/>
        <v>0</v>
      </c>
      <c r="I116" s="1">
        <v>111</v>
      </c>
      <c r="J116" s="1">
        <f t="shared" si="9"/>
        <v>0.31220631267036525</v>
      </c>
      <c r="K116" s="84">
        <f t="shared" si="12"/>
        <v>-1.1124999999999963</v>
      </c>
      <c r="L116" s="1">
        <f t="shared" si="10"/>
        <v>0.31221710411618087</v>
      </c>
    </row>
    <row r="117" spans="1:12" x14ac:dyDescent="0.2">
      <c r="A117" s="1">
        <v>112</v>
      </c>
      <c r="B117" s="84">
        <f t="shared" si="13"/>
        <v>-1.8249999999999937</v>
      </c>
      <c r="C117" s="1">
        <f t="shared" si="7"/>
        <v>1.8995333333362419E-4</v>
      </c>
      <c r="D117" s="85">
        <f t="shared" si="8"/>
        <v>1.7916188751798004E-4</v>
      </c>
      <c r="E117" s="1">
        <f t="shared" si="11"/>
        <v>0</v>
      </c>
      <c r="I117" s="1">
        <v>112</v>
      </c>
      <c r="J117" s="1">
        <f t="shared" si="9"/>
        <v>0.32162441625997779</v>
      </c>
      <c r="K117" s="84">
        <f t="shared" si="12"/>
        <v>-1.0999999999999963</v>
      </c>
      <c r="L117" s="1">
        <f t="shared" si="10"/>
        <v>0.3216352077057934</v>
      </c>
    </row>
    <row r="118" spans="1:12" x14ac:dyDescent="0.2">
      <c r="A118" s="1">
        <v>113</v>
      </c>
      <c r="B118" s="84">
        <f t="shared" si="13"/>
        <v>-1.8249999999999937</v>
      </c>
      <c r="C118" s="1">
        <f t="shared" si="7"/>
        <v>1.8995333333362419E-4</v>
      </c>
      <c r="D118" s="85">
        <f t="shared" si="8"/>
        <v>1.7916188751798004E-4</v>
      </c>
      <c r="E118" s="1">
        <f t="shared" si="11"/>
        <v>0</v>
      </c>
      <c r="I118" s="1">
        <v>113</v>
      </c>
      <c r="J118" s="1">
        <f t="shared" si="9"/>
        <v>0.33112260437403168</v>
      </c>
      <c r="K118" s="84">
        <f t="shared" si="12"/>
        <v>-1.0874999999999964</v>
      </c>
      <c r="L118" s="1">
        <f t="shared" si="10"/>
        <v>0.3311333958198473</v>
      </c>
    </row>
    <row r="119" spans="1:12" x14ac:dyDescent="0.2">
      <c r="A119" s="1">
        <v>114</v>
      </c>
      <c r="B119" s="84">
        <f t="shared" si="13"/>
        <v>-1.8249999999999937</v>
      </c>
      <c r="C119" s="1">
        <f t="shared" si="7"/>
        <v>1.8995333333362419E-4</v>
      </c>
      <c r="D119" s="85">
        <f t="shared" si="8"/>
        <v>1.7916188751798004E-4</v>
      </c>
      <c r="E119" s="1">
        <f t="shared" si="11"/>
        <v>0</v>
      </c>
      <c r="I119" s="1">
        <v>114</v>
      </c>
      <c r="J119" s="1">
        <f t="shared" si="9"/>
        <v>0.34069751902084566</v>
      </c>
      <c r="K119" s="84">
        <f t="shared" si="12"/>
        <v>-1.0749999999999964</v>
      </c>
      <c r="L119" s="1">
        <f t="shared" si="10"/>
        <v>0.34070831046666128</v>
      </c>
    </row>
    <row r="120" spans="1:12" x14ac:dyDescent="0.2">
      <c r="A120" s="1">
        <v>115</v>
      </c>
      <c r="B120" s="84">
        <f t="shared" si="13"/>
        <v>-1.8249999999999937</v>
      </c>
      <c r="C120" s="1">
        <f t="shared" si="7"/>
        <v>1.8995333333362419E-4</v>
      </c>
      <c r="D120" s="85">
        <f t="shared" si="8"/>
        <v>1.7916188751798004E-4</v>
      </c>
      <c r="E120" s="1">
        <f t="shared" si="11"/>
        <v>0</v>
      </c>
      <c r="I120" s="1">
        <v>115</v>
      </c>
      <c r="J120" s="1">
        <f t="shared" si="9"/>
        <v>0.35034576573907961</v>
      </c>
      <c r="K120" s="84">
        <f t="shared" si="12"/>
        <v>-1.0624999999999964</v>
      </c>
      <c r="L120" s="1">
        <f t="shared" si="10"/>
        <v>0.35035655718489522</v>
      </c>
    </row>
    <row r="121" spans="1:12" x14ac:dyDescent="0.2">
      <c r="A121" s="1">
        <v>116</v>
      </c>
      <c r="B121" s="84">
        <f t="shared" si="13"/>
        <v>-1.8249999999999937</v>
      </c>
      <c r="C121" s="1">
        <f t="shared" si="7"/>
        <v>1.8995333333362419E-4</v>
      </c>
      <c r="D121" s="85">
        <f t="shared" si="8"/>
        <v>1.7916188751798004E-4</v>
      </c>
      <c r="E121" s="1">
        <f t="shared" si="11"/>
        <v>0</v>
      </c>
      <c r="I121" s="1">
        <v>116</v>
      </c>
      <c r="J121" s="1">
        <f t="shared" si="9"/>
        <v>0.36006391349597383</v>
      </c>
      <c r="K121" s="84">
        <f t="shared" si="12"/>
        <v>-1.0499999999999965</v>
      </c>
      <c r="L121" s="1">
        <f t="shared" si="10"/>
        <v>0.36007470494178945</v>
      </c>
    </row>
    <row r="122" spans="1:12" x14ac:dyDescent="0.2">
      <c r="A122" s="1">
        <v>117</v>
      </c>
      <c r="B122" s="84">
        <f t="shared" si="13"/>
        <v>-1.8249999999999937</v>
      </c>
      <c r="C122" s="1">
        <f t="shared" si="7"/>
        <v>1.8995333333362419E-4</v>
      </c>
      <c r="D122" s="85">
        <f t="shared" si="8"/>
        <v>1.7916188751798004E-4</v>
      </c>
      <c r="E122" s="1">
        <f t="shared" si="11"/>
        <v>0</v>
      </c>
      <c r="I122" s="1">
        <v>117</v>
      </c>
      <c r="J122" s="1">
        <f t="shared" si="9"/>
        <v>0.36984849459600105</v>
      </c>
      <c r="K122" s="84">
        <f t="shared" si="12"/>
        <v>-1.0374999999999965</v>
      </c>
      <c r="L122" s="1">
        <f t="shared" si="10"/>
        <v>0.36985928604181667</v>
      </c>
    </row>
    <row r="123" spans="1:12" x14ac:dyDescent="0.2">
      <c r="A123" s="1">
        <v>118</v>
      </c>
      <c r="B123" s="84">
        <f t="shared" si="13"/>
        <v>-1.8249999999999937</v>
      </c>
      <c r="C123" s="1">
        <f t="shared" si="7"/>
        <v>1.8995333333362419E-4</v>
      </c>
      <c r="D123" s="85">
        <f t="shared" si="8"/>
        <v>1.7916188751798004E-4</v>
      </c>
      <c r="E123" s="1">
        <f t="shared" si="11"/>
        <v>0</v>
      </c>
      <c r="I123" s="1">
        <v>118</v>
      </c>
      <c r="J123" s="1">
        <f t="shared" si="9"/>
        <v>0.37969600460038577</v>
      </c>
      <c r="K123" s="84">
        <f t="shared" si="12"/>
        <v>-1.0249999999999966</v>
      </c>
      <c r="L123" s="1">
        <f t="shared" si="10"/>
        <v>0.37970679604620139</v>
      </c>
    </row>
    <row r="124" spans="1:12" x14ac:dyDescent="0.2">
      <c r="A124" s="1">
        <v>119</v>
      </c>
      <c r="B124" s="84">
        <f t="shared" si="13"/>
        <v>-1.8249999999999937</v>
      </c>
      <c r="C124" s="1">
        <f t="shared" si="7"/>
        <v>1.8995333333362419E-4</v>
      </c>
      <c r="D124" s="85">
        <f t="shared" si="8"/>
        <v>1.7916188751798004E-4</v>
      </c>
      <c r="E124" s="1">
        <f t="shared" si="11"/>
        <v>0</v>
      </c>
      <c r="I124" s="1">
        <v>119</v>
      </c>
      <c r="J124" s="1">
        <f t="shared" si="9"/>
        <v>0.38960290225797006</v>
      </c>
      <c r="K124" s="84">
        <f t="shared" si="12"/>
        <v>-1.0124999999999966</v>
      </c>
      <c r="L124" s="1">
        <f t="shared" si="10"/>
        <v>0.38961369370378568</v>
      </c>
    </row>
    <row r="125" spans="1:12" x14ac:dyDescent="0.2">
      <c r="A125" s="1">
        <v>120</v>
      </c>
      <c r="B125" s="84">
        <f t="shared" si="13"/>
        <v>-1.8249999999999937</v>
      </c>
      <c r="C125" s="1">
        <f t="shared" si="7"/>
        <v>1.8995333333362419E-4</v>
      </c>
      <c r="D125" s="85">
        <f t="shared" si="8"/>
        <v>1.7916188751798004E-4</v>
      </c>
      <c r="E125" s="1">
        <f t="shared" si="11"/>
        <v>0</v>
      </c>
      <c r="I125" s="1">
        <v>120</v>
      </c>
      <c r="J125" s="1">
        <f t="shared" si="9"/>
        <v>0.39956560944791492</v>
      </c>
      <c r="K125" s="84">
        <f t="shared" si="12"/>
        <v>-0.99999999999999667</v>
      </c>
      <c r="L125" s="1">
        <f t="shared" si="10"/>
        <v>0.39957640089373053</v>
      </c>
    </row>
    <row r="126" spans="1:12" x14ac:dyDescent="0.2">
      <c r="A126" s="1">
        <v>121</v>
      </c>
      <c r="B126" s="84">
        <f t="shared" si="13"/>
        <v>-1.8249999999999937</v>
      </c>
      <c r="C126" s="1">
        <f t="shared" si="7"/>
        <v>1.8995333333362419E-4</v>
      </c>
      <c r="D126" s="85">
        <f t="shared" si="8"/>
        <v>1.7916188751798004E-4</v>
      </c>
      <c r="E126" s="1">
        <f t="shared" si="11"/>
        <v>0</v>
      </c>
      <c r="I126" s="1">
        <v>121</v>
      </c>
      <c r="J126" s="1">
        <f t="shared" si="9"/>
        <v>0.40958051113474092</v>
      </c>
      <c r="K126" s="84">
        <f t="shared" si="12"/>
        <v>-0.98749999999999671</v>
      </c>
      <c r="L126" s="1">
        <f t="shared" si="10"/>
        <v>0.40959130258055654</v>
      </c>
    </row>
    <row r="127" spans="1:12" x14ac:dyDescent="0.2">
      <c r="A127" s="1">
        <v>122</v>
      </c>
      <c r="B127" s="84">
        <f t="shared" si="13"/>
        <v>-1.8249999999999937</v>
      </c>
      <c r="C127" s="1">
        <f t="shared" si="7"/>
        <v>1.8995333333362419E-4</v>
      </c>
      <c r="D127" s="85">
        <f t="shared" si="8"/>
        <v>1.7916188751798004E-4</v>
      </c>
      <c r="E127" s="1">
        <f t="shared" si="11"/>
        <v>0</v>
      </c>
      <c r="I127" s="1">
        <v>122</v>
      </c>
      <c r="J127" s="1">
        <f t="shared" si="9"/>
        <v>0.419643955336229</v>
      </c>
      <c r="K127" s="84">
        <f t="shared" si="12"/>
        <v>-0.97499999999999676</v>
      </c>
      <c r="L127" s="1">
        <f t="shared" si="10"/>
        <v>0.41965474678204462</v>
      </c>
    </row>
    <row r="128" spans="1:12" x14ac:dyDescent="0.2">
      <c r="A128" s="1">
        <v>123</v>
      </c>
      <c r="B128" s="84">
        <f t="shared" si="13"/>
        <v>-1.8249999999999937</v>
      </c>
      <c r="C128" s="1">
        <f t="shared" si="7"/>
        <v>1.8995333333362419E-4</v>
      </c>
      <c r="D128" s="85">
        <f t="shared" si="8"/>
        <v>1.7916188751798004E-4</v>
      </c>
      <c r="E128" s="1">
        <f t="shared" si="11"/>
        <v>0</v>
      </c>
      <c r="I128" s="1">
        <v>123</v>
      </c>
      <c r="J128" s="1">
        <f t="shared" si="9"/>
        <v>0.42975225310472037</v>
      </c>
      <c r="K128" s="84">
        <f t="shared" si="12"/>
        <v>-0.9624999999999968</v>
      </c>
      <c r="L128" s="1">
        <f t="shared" si="10"/>
        <v>0.42976304455053599</v>
      </c>
    </row>
    <row r="129" spans="1:12" x14ac:dyDescent="0.2">
      <c r="A129" s="1">
        <v>124</v>
      </c>
      <c r="B129" s="84">
        <f t="shared" si="13"/>
        <v>-1.8249999999999937</v>
      </c>
      <c r="C129" s="1">
        <f t="shared" si="7"/>
        <v>1.8995333333362419E-4</v>
      </c>
      <c r="D129" s="85">
        <f t="shared" si="8"/>
        <v>1.7916188751798004E-4</v>
      </c>
      <c r="E129" s="1">
        <f t="shared" si="11"/>
        <v>0</v>
      </c>
      <c r="I129" s="1">
        <v>124</v>
      </c>
      <c r="J129" s="1">
        <f t="shared" si="9"/>
        <v>0.43990167852236928</v>
      </c>
      <c r="K129" s="84">
        <f t="shared" si="12"/>
        <v>-0.94999999999999685</v>
      </c>
      <c r="L129" s="1">
        <f t="shared" si="10"/>
        <v>0.43991246996818489</v>
      </c>
    </row>
    <row r="130" spans="1:12" x14ac:dyDescent="0.2">
      <c r="A130" s="1">
        <v>125</v>
      </c>
      <c r="B130" s="84">
        <f t="shared" si="13"/>
        <v>-1.8249999999999937</v>
      </c>
      <c r="C130" s="1">
        <f t="shared" si="7"/>
        <v>1.8995333333362419E-4</v>
      </c>
      <c r="D130" s="85">
        <f t="shared" si="8"/>
        <v>1.7916188751798004E-4</v>
      </c>
      <c r="E130" s="1">
        <f t="shared" si="11"/>
        <v>0</v>
      </c>
      <c r="I130" s="1">
        <v>125</v>
      </c>
      <c r="J130" s="1">
        <f t="shared" si="9"/>
        <v>0.45008846871091751</v>
      </c>
      <c r="K130" s="84">
        <f t="shared" si="12"/>
        <v>-0.93749999999999689</v>
      </c>
      <c r="L130" s="1">
        <f t="shared" si="10"/>
        <v>0.45009926015673313</v>
      </c>
    </row>
    <row r="131" spans="1:12" x14ac:dyDescent="0.2">
      <c r="A131" s="1">
        <v>126</v>
      </c>
      <c r="B131" s="84">
        <f t="shared" si="13"/>
        <v>-1.8249999999999937</v>
      </c>
      <c r="C131" s="1">
        <f t="shared" si="7"/>
        <v>1.8995333333362419E-4</v>
      </c>
      <c r="D131" s="85">
        <f t="shared" si="8"/>
        <v>1.7916188751798004E-4</v>
      </c>
      <c r="E131" s="1">
        <f t="shared" si="11"/>
        <v>0</v>
      </c>
      <c r="I131" s="1">
        <v>126</v>
      </c>
      <c r="J131" s="1">
        <f t="shared" si="9"/>
        <v>0.46030882385657995</v>
      </c>
      <c r="K131" s="84">
        <f t="shared" si="12"/>
        <v>-0.92499999999999694</v>
      </c>
      <c r="L131" s="1">
        <f t="shared" si="10"/>
        <v>0.46031961530239557</v>
      </c>
    </row>
    <row r="132" spans="1:12" x14ac:dyDescent="0.2">
      <c r="A132" s="1">
        <v>127</v>
      </c>
      <c r="B132" s="84">
        <f t="shared" si="13"/>
        <v>-1.8249999999999937</v>
      </c>
      <c r="C132" s="1">
        <f t="shared" si="7"/>
        <v>1.8995333333362419E-4</v>
      </c>
      <c r="D132" s="85">
        <f t="shared" si="8"/>
        <v>1.7916188751798004E-4</v>
      </c>
      <c r="E132" s="1">
        <f t="shared" si="11"/>
        <v>0</v>
      </c>
      <c r="I132" s="1">
        <v>127</v>
      </c>
      <c r="J132" s="1">
        <f t="shared" si="9"/>
        <v>0.47055890725065119</v>
      </c>
      <c r="K132" s="84">
        <f t="shared" si="12"/>
        <v>-0.91249999999999698</v>
      </c>
      <c r="L132" s="1">
        <f t="shared" si="10"/>
        <v>0.47056969869646681</v>
      </c>
    </row>
    <row r="133" spans="1:12" x14ac:dyDescent="0.2">
      <c r="A133" s="1">
        <v>128</v>
      </c>
      <c r="B133" s="84">
        <f t="shared" si="13"/>
        <v>-1.8249999999999937</v>
      </c>
      <c r="C133" s="1">
        <f t="shared" si="7"/>
        <v>1.8995333333362419E-4</v>
      </c>
      <c r="D133" s="85">
        <f t="shared" si="8"/>
        <v>1.7916188751798004E-4</v>
      </c>
      <c r="E133" s="1">
        <f t="shared" si="11"/>
        <v>0</v>
      </c>
      <c r="I133" s="1">
        <v>128</v>
      </c>
      <c r="J133" s="1">
        <f t="shared" si="9"/>
        <v>0.48083484534645532</v>
      </c>
      <c r="K133" s="84">
        <f t="shared" si="12"/>
        <v>-0.89999999999999702</v>
      </c>
      <c r="L133" s="1">
        <f t="shared" si="10"/>
        <v>0.48084563679227094</v>
      </c>
    </row>
    <row r="134" spans="1:12" x14ac:dyDescent="0.2">
      <c r="A134" s="1">
        <v>129</v>
      </c>
      <c r="B134" s="84">
        <f t="shared" si="13"/>
        <v>-1.8249999999999937</v>
      </c>
      <c r="C134" s="1">
        <f t="shared" ref="C134:C197" si="14">(EXP(B134)-2-B134)^2</f>
        <v>1.8995333333362419E-4</v>
      </c>
      <c r="D134" s="85">
        <f t="shared" ref="D134:D197" si="15">C134-$N$5</f>
        <v>1.7916188751798004E-4</v>
      </c>
      <c r="E134" s="1">
        <f t="shared" si="11"/>
        <v>0</v>
      </c>
      <c r="I134" s="1">
        <v>129</v>
      </c>
      <c r="J134" s="1">
        <f t="shared" ref="J134:J197" si="16">L134-$N$5</f>
        <v>0.49113272783328388</v>
      </c>
      <c r="K134" s="84">
        <f t="shared" si="12"/>
        <v>-0.88749999999999707</v>
      </c>
      <c r="L134" s="1">
        <f t="shared" ref="L134:L197" si="17">(EXP(K134)-2-K134)^2</f>
        <v>0.49114351927909949</v>
      </c>
    </row>
    <row r="135" spans="1:12" x14ac:dyDescent="0.2">
      <c r="A135" s="1">
        <v>130</v>
      </c>
      <c r="B135" s="84">
        <f t="shared" si="13"/>
        <v>-1.8249999999999937</v>
      </c>
      <c r="C135" s="1">
        <f t="shared" si="14"/>
        <v>1.8995333333362419E-4</v>
      </c>
      <c r="D135" s="85">
        <f t="shared" si="15"/>
        <v>1.7916188751798004E-4</v>
      </c>
      <c r="E135" s="1">
        <f t="shared" ref="E135:E198" si="18">B135-B134</f>
        <v>0</v>
      </c>
      <c r="I135" s="1">
        <v>130</v>
      </c>
      <c r="J135" s="1">
        <f t="shared" si="16"/>
        <v>0.50144860772798805</v>
      </c>
      <c r="K135" s="84">
        <f t="shared" ref="K135:K198" si="19">K134+$M$5</f>
        <v>-0.87499999999999711</v>
      </c>
      <c r="L135" s="1">
        <f t="shared" si="17"/>
        <v>0.50145939917380367</v>
      </c>
    </row>
    <row r="136" spans="1:12" x14ac:dyDescent="0.2">
      <c r="A136" s="1">
        <v>131</v>
      </c>
      <c r="B136" s="84">
        <f t="shared" ref="B136:B199" si="20">IF(C135&gt;=C134,B135,$G$5+B135)</f>
        <v>-1.8249999999999937</v>
      </c>
      <c r="C136" s="1">
        <f t="shared" si="14"/>
        <v>1.8995333333362419E-4</v>
      </c>
      <c r="D136" s="85">
        <f t="shared" si="15"/>
        <v>1.7916188751798004E-4</v>
      </c>
      <c r="E136" s="1">
        <f t="shared" si="18"/>
        <v>0</v>
      </c>
      <c r="I136" s="1">
        <v>131</v>
      </c>
      <c r="J136" s="1">
        <f t="shared" si="16"/>
        <v>0.51177850148490844</v>
      </c>
      <c r="K136" s="84">
        <f t="shared" si="19"/>
        <v>-0.86249999999999716</v>
      </c>
      <c r="L136" s="1">
        <f t="shared" si="17"/>
        <v>0.51178929293072406</v>
      </c>
    </row>
    <row r="137" spans="1:12" x14ac:dyDescent="0.2">
      <c r="A137" s="1">
        <v>132</v>
      </c>
      <c r="B137" s="84">
        <f t="shared" si="20"/>
        <v>-1.8249999999999937</v>
      </c>
      <c r="C137" s="1">
        <f t="shared" si="14"/>
        <v>1.8995333333362419E-4</v>
      </c>
      <c r="D137" s="85">
        <f t="shared" si="15"/>
        <v>1.7916188751798004E-4</v>
      </c>
      <c r="E137" s="1">
        <f t="shared" si="18"/>
        <v>0</v>
      </c>
      <c r="I137" s="1">
        <v>132</v>
      </c>
      <c r="J137" s="1">
        <f t="shared" si="16"/>
        <v>0.52211838912484987</v>
      </c>
      <c r="K137" s="84">
        <f t="shared" si="19"/>
        <v>-0.8499999999999972</v>
      </c>
      <c r="L137" s="1">
        <f t="shared" si="17"/>
        <v>0.52212918057066549</v>
      </c>
    </row>
    <row r="138" spans="1:12" x14ac:dyDescent="0.2">
      <c r="A138" s="1">
        <v>133</v>
      </c>
      <c r="B138" s="84">
        <f t="shared" si="20"/>
        <v>-1.8249999999999937</v>
      </c>
      <c r="C138" s="1">
        <f t="shared" si="14"/>
        <v>1.8995333333362419E-4</v>
      </c>
      <c r="D138" s="85">
        <f t="shared" si="15"/>
        <v>1.7916188751798004E-4</v>
      </c>
      <c r="E138" s="1">
        <f t="shared" si="18"/>
        <v>0</v>
      </c>
      <c r="I138" s="1">
        <v>133</v>
      </c>
      <c r="J138" s="1">
        <f t="shared" si="16"/>
        <v>0.53246421438382341</v>
      </c>
      <c r="K138" s="84">
        <f t="shared" si="19"/>
        <v>-0.83749999999999725</v>
      </c>
      <c r="L138" s="1">
        <f t="shared" si="17"/>
        <v>0.53247500582963903</v>
      </c>
    </row>
    <row r="139" spans="1:12" x14ac:dyDescent="0.2">
      <c r="A139" s="1">
        <v>134</v>
      </c>
      <c r="B139" s="84">
        <f t="shared" si="20"/>
        <v>-1.8249999999999937</v>
      </c>
      <c r="C139" s="1">
        <f t="shared" si="14"/>
        <v>1.8995333333362419E-4</v>
      </c>
      <c r="D139" s="85">
        <f t="shared" si="15"/>
        <v>1.7916188751798004E-4</v>
      </c>
      <c r="E139" s="1">
        <f t="shared" si="18"/>
        <v>0</v>
      </c>
      <c r="I139" s="1">
        <v>134</v>
      </c>
      <c r="J139" s="1">
        <f t="shared" si="16"/>
        <v>0.54281188488231003</v>
      </c>
      <c r="K139" s="84">
        <f t="shared" si="19"/>
        <v>-0.82499999999999729</v>
      </c>
      <c r="L139" s="1">
        <f t="shared" si="17"/>
        <v>0.54282267632812564</v>
      </c>
    </row>
    <row r="140" spans="1:12" x14ac:dyDescent="0.2">
      <c r="A140" s="1">
        <v>135</v>
      </c>
      <c r="B140" s="84">
        <f t="shared" si="20"/>
        <v>-1.8249999999999937</v>
      </c>
      <c r="C140" s="1">
        <f t="shared" si="14"/>
        <v>1.8995333333362419E-4</v>
      </c>
      <c r="D140" s="85">
        <f t="shared" si="15"/>
        <v>1.7916188751798004E-4</v>
      </c>
      <c r="E140" s="1">
        <f t="shared" si="18"/>
        <v>0</v>
      </c>
      <c r="I140" s="1">
        <v>135</v>
      </c>
      <c r="J140" s="1">
        <f t="shared" si="16"/>
        <v>0.55315727231581613</v>
      </c>
      <c r="K140" s="84">
        <f t="shared" si="19"/>
        <v>-0.81249999999999734</v>
      </c>
      <c r="L140" s="1">
        <f t="shared" si="17"/>
        <v>0.55316806376163175</v>
      </c>
    </row>
    <row r="141" spans="1:12" x14ac:dyDescent="0.2">
      <c r="A141" s="1">
        <v>136</v>
      </c>
      <c r="B141" s="84">
        <f t="shared" si="20"/>
        <v>-1.8249999999999937</v>
      </c>
      <c r="C141" s="1">
        <f t="shared" si="14"/>
        <v>1.8995333333362419E-4</v>
      </c>
      <c r="D141" s="85">
        <f t="shared" si="15"/>
        <v>1.7916188751798004E-4</v>
      </c>
      <c r="E141" s="1">
        <f t="shared" si="18"/>
        <v>0</v>
      </c>
      <c r="I141" s="1">
        <v>136</v>
      </c>
      <c r="J141" s="1">
        <f t="shared" si="16"/>
        <v>0.56349621266750993</v>
      </c>
      <c r="K141" s="84">
        <f t="shared" si="19"/>
        <v>-0.79999999999999738</v>
      </c>
      <c r="L141" s="1">
        <f t="shared" si="17"/>
        <v>0.56350700411332555</v>
      </c>
    </row>
    <row r="142" spans="1:12" x14ac:dyDescent="0.2">
      <c r="A142" s="1">
        <v>137</v>
      </c>
      <c r="B142" s="84">
        <f t="shared" si="20"/>
        <v>-1.8249999999999937</v>
      </c>
      <c r="C142" s="1">
        <f t="shared" si="14"/>
        <v>1.8995333333362419E-4</v>
      </c>
      <c r="D142" s="85">
        <f t="shared" si="15"/>
        <v>1.7916188751798004E-4</v>
      </c>
      <c r="E142" s="1">
        <f t="shared" si="18"/>
        <v>0</v>
      </c>
      <c r="I142" s="1">
        <v>137</v>
      </c>
      <c r="J142" s="1">
        <f t="shared" si="16"/>
        <v>0.57382450644376826</v>
      </c>
      <c r="K142" s="84">
        <f t="shared" si="19"/>
        <v>-0.78749999999999742</v>
      </c>
      <c r="L142" s="1">
        <f t="shared" si="17"/>
        <v>0.57383529788958387</v>
      </c>
    </row>
    <row r="143" spans="1:12" x14ac:dyDescent="0.2">
      <c r="A143" s="1">
        <v>138</v>
      </c>
      <c r="B143" s="84">
        <f t="shared" si="20"/>
        <v>-1.8249999999999937</v>
      </c>
      <c r="C143" s="1">
        <f t="shared" si="14"/>
        <v>1.8995333333362419E-4</v>
      </c>
      <c r="D143" s="85">
        <f t="shared" si="15"/>
        <v>1.7916188751798004E-4</v>
      </c>
      <c r="E143" s="1">
        <f t="shared" si="18"/>
        <v>0</v>
      </c>
      <c r="I143" s="1">
        <v>138</v>
      </c>
      <c r="J143" s="1">
        <f t="shared" si="16"/>
        <v>0.58413791893346334</v>
      </c>
      <c r="K143" s="84">
        <f t="shared" si="19"/>
        <v>-0.77499999999999747</v>
      </c>
      <c r="L143" s="1">
        <f t="shared" si="17"/>
        <v>0.58414871037927896</v>
      </c>
    </row>
    <row r="144" spans="1:12" x14ac:dyDescent="0.2">
      <c r="A144" s="1">
        <v>139</v>
      </c>
      <c r="B144" s="84">
        <f t="shared" si="20"/>
        <v>-1.8249999999999937</v>
      </c>
      <c r="C144" s="1">
        <f t="shared" si="14"/>
        <v>1.8995333333362419E-4</v>
      </c>
      <c r="D144" s="85">
        <f t="shared" si="15"/>
        <v>1.7916188751798004E-4</v>
      </c>
      <c r="E144" s="1">
        <f t="shared" si="18"/>
        <v>0</v>
      </c>
      <c r="I144" s="1">
        <v>139</v>
      </c>
      <c r="J144" s="1">
        <f t="shared" si="16"/>
        <v>0.59443218049186963</v>
      </c>
      <c r="K144" s="84">
        <f t="shared" si="19"/>
        <v>-0.76249999999999751</v>
      </c>
      <c r="L144" s="1">
        <f t="shared" si="17"/>
        <v>0.59444297193768525</v>
      </c>
    </row>
    <row r="145" spans="1:12" x14ac:dyDescent="0.2">
      <c r="A145" s="1">
        <v>140</v>
      </c>
      <c r="B145" s="84">
        <f t="shared" si="20"/>
        <v>-1.8249999999999937</v>
      </c>
      <c r="C145" s="1">
        <f t="shared" si="14"/>
        <v>1.8995333333362419E-4</v>
      </c>
      <c r="D145" s="85">
        <f t="shared" si="15"/>
        <v>1.7916188751798004E-4</v>
      </c>
      <c r="E145" s="1">
        <f t="shared" si="18"/>
        <v>0</v>
      </c>
      <c r="I145" s="1">
        <v>140</v>
      </c>
      <c r="J145" s="1">
        <f t="shared" si="16"/>
        <v>0.60470298685007939</v>
      </c>
      <c r="K145" s="84">
        <f t="shared" si="19"/>
        <v>-0.74999999999999756</v>
      </c>
      <c r="L145" s="1">
        <f t="shared" si="17"/>
        <v>0.60471377829589501</v>
      </c>
    </row>
    <row r="146" spans="1:12" x14ac:dyDescent="0.2">
      <c r="A146" s="1">
        <v>141</v>
      </c>
      <c r="B146" s="84">
        <f t="shared" si="20"/>
        <v>-1.8249999999999937</v>
      </c>
      <c r="C146" s="1">
        <f t="shared" si="14"/>
        <v>1.8995333333362419E-4</v>
      </c>
      <c r="D146" s="85">
        <f t="shared" si="15"/>
        <v>1.7916188751798004E-4</v>
      </c>
      <c r="E146" s="1">
        <f t="shared" si="18"/>
        <v>0</v>
      </c>
      <c r="I146" s="1">
        <v>141</v>
      </c>
      <c r="J146" s="1">
        <f t="shared" si="16"/>
        <v>0.61494599945084638</v>
      </c>
      <c r="K146" s="84">
        <f t="shared" si="19"/>
        <v>-0.7374999999999976</v>
      </c>
      <c r="L146" s="1">
        <f t="shared" si="17"/>
        <v>0.614956790896662</v>
      </c>
    </row>
    <row r="147" spans="1:12" x14ac:dyDescent="0.2">
      <c r="A147" s="1">
        <v>142</v>
      </c>
      <c r="B147" s="84">
        <f t="shared" si="20"/>
        <v>-1.8249999999999937</v>
      </c>
      <c r="C147" s="1">
        <f t="shared" si="14"/>
        <v>1.8995333333362419E-4</v>
      </c>
      <c r="D147" s="85">
        <f t="shared" si="15"/>
        <v>1.7916188751798004E-4</v>
      </c>
      <c r="E147" s="1">
        <f t="shared" si="18"/>
        <v>0</v>
      </c>
      <c r="I147" s="1">
        <v>142</v>
      </c>
      <c r="J147" s="1">
        <f t="shared" si="16"/>
        <v>0.62515684581180953</v>
      </c>
      <c r="K147" s="84">
        <f t="shared" si="19"/>
        <v>-0.72499999999999765</v>
      </c>
      <c r="L147" s="1">
        <f t="shared" si="17"/>
        <v>0.62516763725762514</v>
      </c>
    </row>
    <row r="148" spans="1:12" x14ac:dyDescent="0.2">
      <c r="A148" s="1">
        <v>143</v>
      </c>
      <c r="B148" s="84">
        <f t="shared" si="20"/>
        <v>-1.8249999999999937</v>
      </c>
      <c r="C148" s="1">
        <f t="shared" si="14"/>
        <v>1.8995333333362419E-4</v>
      </c>
      <c r="D148" s="85">
        <f t="shared" si="15"/>
        <v>1.7916188751798004E-4</v>
      </c>
      <c r="E148" s="1">
        <f t="shared" si="18"/>
        <v>0</v>
      </c>
      <c r="I148" s="1">
        <v>143</v>
      </c>
      <c r="J148" s="1">
        <f t="shared" si="16"/>
        <v>0.63533111991707025</v>
      </c>
      <c r="K148" s="84">
        <f t="shared" si="19"/>
        <v>-0.71249999999999769</v>
      </c>
      <c r="L148" s="1">
        <f t="shared" si="17"/>
        <v>0.63534191136288587</v>
      </c>
    </row>
    <row r="149" spans="1:12" x14ac:dyDescent="0.2">
      <c r="A149" s="1">
        <v>144</v>
      </c>
      <c r="B149" s="84">
        <f t="shared" si="20"/>
        <v>-1.8249999999999937</v>
      </c>
      <c r="C149" s="1">
        <f t="shared" si="14"/>
        <v>1.8995333333362419E-4</v>
      </c>
      <c r="D149" s="85">
        <f t="shared" si="15"/>
        <v>1.7916188751798004E-4</v>
      </c>
      <c r="E149" s="1">
        <f t="shared" si="18"/>
        <v>0</v>
      </c>
      <c r="I149" s="1">
        <v>144</v>
      </c>
      <c r="J149" s="1">
        <f t="shared" si="16"/>
        <v>0.64546438263812778</v>
      </c>
      <c r="K149" s="84">
        <f t="shared" si="19"/>
        <v>-0.69999999999999774</v>
      </c>
      <c r="L149" s="1">
        <f t="shared" si="17"/>
        <v>0.64547517408394339</v>
      </c>
    </row>
    <row r="150" spans="1:12" x14ac:dyDescent="0.2">
      <c r="A150" s="1">
        <v>145</v>
      </c>
      <c r="B150" s="84">
        <f t="shared" si="20"/>
        <v>-1.8249999999999937</v>
      </c>
      <c r="C150" s="1">
        <f t="shared" si="14"/>
        <v>1.8995333333362419E-4</v>
      </c>
      <c r="D150" s="85">
        <f t="shared" si="15"/>
        <v>1.7916188751798004E-4</v>
      </c>
      <c r="E150" s="1">
        <f t="shared" si="18"/>
        <v>0</v>
      </c>
      <c r="I150" s="1">
        <v>145</v>
      </c>
      <c r="J150" s="1">
        <f t="shared" si="16"/>
        <v>0.65555216218521273</v>
      </c>
      <c r="K150" s="84">
        <f t="shared" si="19"/>
        <v>-0.68749999999999778</v>
      </c>
      <c r="L150" s="1">
        <f t="shared" si="17"/>
        <v>0.65556295363102834</v>
      </c>
    </row>
    <row r="151" spans="1:12" x14ac:dyDescent="0.2">
      <c r="A151" s="1">
        <v>146</v>
      </c>
      <c r="B151" s="84">
        <f t="shared" si="20"/>
        <v>-1.8249999999999937</v>
      </c>
      <c r="C151" s="1">
        <f t="shared" si="14"/>
        <v>1.8995333333362419E-4</v>
      </c>
      <c r="D151" s="85">
        <f t="shared" si="15"/>
        <v>1.7916188751798004E-4</v>
      </c>
      <c r="E151" s="1">
        <f t="shared" si="18"/>
        <v>0</v>
      </c>
      <c r="I151" s="1">
        <v>146</v>
      </c>
      <c r="J151" s="1">
        <f t="shared" si="16"/>
        <v>0.66558995459007231</v>
      </c>
      <c r="K151" s="84">
        <f t="shared" si="19"/>
        <v>-0.67499999999999782</v>
      </c>
      <c r="L151" s="1">
        <f t="shared" si="17"/>
        <v>0.66560074603588792</v>
      </c>
    </row>
    <row r="152" spans="1:12" x14ac:dyDescent="0.2">
      <c r="A152" s="1">
        <v>147</v>
      </c>
      <c r="B152" s="84">
        <f t="shared" si="20"/>
        <v>-1.8249999999999937</v>
      </c>
      <c r="C152" s="1">
        <f t="shared" si="14"/>
        <v>1.8995333333362419E-4</v>
      </c>
      <c r="D152" s="85">
        <f t="shared" si="15"/>
        <v>1.7916188751798004E-4</v>
      </c>
      <c r="E152" s="1">
        <f t="shared" si="18"/>
        <v>0</v>
      </c>
      <c r="I152" s="1">
        <v>147</v>
      </c>
      <c r="J152" s="1">
        <f t="shared" si="16"/>
        <v>0.6755732242213186</v>
      </c>
      <c r="K152" s="84">
        <f t="shared" si="19"/>
        <v>-0.66249999999999787</v>
      </c>
      <c r="L152" s="1">
        <f t="shared" si="17"/>
        <v>0.67558401566713422</v>
      </c>
    </row>
    <row r="153" spans="1:12" x14ac:dyDescent="0.2">
      <c r="A153" s="1">
        <v>148</v>
      </c>
      <c r="B153" s="84">
        <f t="shared" si="20"/>
        <v>-1.8249999999999937</v>
      </c>
      <c r="C153" s="1">
        <f t="shared" si="14"/>
        <v>1.8995333333362419E-4</v>
      </c>
      <c r="D153" s="85">
        <f t="shared" si="15"/>
        <v>1.7916188751798004E-4</v>
      </c>
      <c r="E153" s="1">
        <f t="shared" si="18"/>
        <v>0</v>
      </c>
      <c r="I153" s="1">
        <v>148</v>
      </c>
      <c r="J153" s="1">
        <f t="shared" si="16"/>
        <v>0.6854974043334553</v>
      </c>
      <c r="K153" s="84">
        <f t="shared" si="19"/>
        <v>-0.64999999999999791</v>
      </c>
      <c r="L153" s="1">
        <f t="shared" si="17"/>
        <v>0.68550819577927091</v>
      </c>
    </row>
    <row r="154" spans="1:12" x14ac:dyDescent="0.2">
      <c r="A154" s="1">
        <v>149</v>
      </c>
      <c r="B154" s="84">
        <f t="shared" si="20"/>
        <v>-1.8249999999999937</v>
      </c>
      <c r="C154" s="1">
        <f t="shared" si="14"/>
        <v>1.8995333333362419E-4</v>
      </c>
      <c r="D154" s="85">
        <f t="shared" si="15"/>
        <v>1.7916188751798004E-4</v>
      </c>
      <c r="E154" s="1">
        <f t="shared" si="18"/>
        <v>0</v>
      </c>
      <c r="I154" s="1">
        <v>149</v>
      </c>
      <c r="J154" s="1">
        <f t="shared" si="16"/>
        <v>0.69535789765075051</v>
      </c>
      <c r="K154" s="84">
        <f t="shared" si="19"/>
        <v>-0.63749999999999796</v>
      </c>
      <c r="L154" s="1">
        <f t="shared" si="17"/>
        <v>0.69536868909656613</v>
      </c>
    </row>
    <row r="155" spans="1:12" x14ac:dyDescent="0.2">
      <c r="A155" s="1">
        <v>150</v>
      </c>
      <c r="B155" s="84">
        <f t="shared" si="20"/>
        <v>-1.8249999999999937</v>
      </c>
      <c r="C155" s="1">
        <f t="shared" si="14"/>
        <v>1.8995333333362419E-4</v>
      </c>
      <c r="D155" s="85">
        <f t="shared" si="15"/>
        <v>1.7916188751798004E-4</v>
      </c>
      <c r="E155" s="1">
        <f t="shared" si="18"/>
        <v>0</v>
      </c>
      <c r="I155" s="1">
        <v>150</v>
      </c>
      <c r="J155" s="1">
        <f t="shared" si="16"/>
        <v>0.70515007698715315</v>
      </c>
      <c r="K155" s="84">
        <f t="shared" si="19"/>
        <v>-0.624999999999998</v>
      </c>
      <c r="L155" s="1">
        <f t="shared" si="17"/>
        <v>0.70516086843296877</v>
      </c>
    </row>
    <row r="156" spans="1:12" x14ac:dyDescent="0.2">
      <c r="A156" s="1">
        <v>151</v>
      </c>
      <c r="B156" s="84">
        <f t="shared" si="20"/>
        <v>-1.8249999999999937</v>
      </c>
      <c r="C156" s="1">
        <f t="shared" si="14"/>
        <v>1.8995333333362419E-4</v>
      </c>
      <c r="D156" s="85">
        <f t="shared" si="15"/>
        <v>1.7916188751798004E-4</v>
      </c>
      <c r="E156" s="1">
        <f t="shared" si="18"/>
        <v>0</v>
      </c>
      <c r="I156" s="1">
        <v>151</v>
      </c>
      <c r="J156" s="1">
        <f t="shared" si="16"/>
        <v>0.71486928590347454</v>
      </c>
      <c r="K156" s="84">
        <f t="shared" si="19"/>
        <v>-0.61249999999999805</v>
      </c>
      <c r="L156" s="1">
        <f t="shared" si="17"/>
        <v>0.71488007734929016</v>
      </c>
    </row>
    <row r="157" spans="1:12" x14ac:dyDescent="0.2">
      <c r="A157" s="1">
        <v>152</v>
      </c>
      <c r="B157" s="84">
        <f t="shared" si="20"/>
        <v>-1.8249999999999937</v>
      </c>
      <c r="C157" s="1">
        <f t="shared" si="14"/>
        <v>1.8995333333362419E-4</v>
      </c>
      <c r="D157" s="85">
        <f t="shared" si="15"/>
        <v>1.7916188751798004E-4</v>
      </c>
      <c r="E157" s="1">
        <f t="shared" si="18"/>
        <v>0</v>
      </c>
      <c r="I157" s="1">
        <v>152</v>
      </c>
      <c r="J157" s="1">
        <f t="shared" si="16"/>
        <v>0.72451083940311412</v>
      </c>
      <c r="K157" s="84">
        <f t="shared" si="19"/>
        <v>-0.59999999999999809</v>
      </c>
      <c r="L157" s="1">
        <f t="shared" si="17"/>
        <v>0.72452163084892973</v>
      </c>
    </row>
    <row r="158" spans="1:12" x14ac:dyDescent="0.2">
      <c r="A158" s="1">
        <v>153</v>
      </c>
      <c r="B158" s="84">
        <f t="shared" si="20"/>
        <v>-1.8249999999999937</v>
      </c>
      <c r="C158" s="1">
        <f t="shared" si="14"/>
        <v>1.8995333333362419E-4</v>
      </c>
      <c r="D158" s="85">
        <f t="shared" si="15"/>
        <v>1.7916188751798004E-4</v>
      </c>
      <c r="E158" s="1">
        <f t="shared" si="18"/>
        <v>0</v>
      </c>
      <c r="I158" s="1">
        <v>153</v>
      </c>
      <c r="J158" s="1">
        <f t="shared" si="16"/>
        <v>0.73407002466761639</v>
      </c>
      <c r="K158" s="84">
        <f t="shared" si="19"/>
        <v>-0.58749999999999813</v>
      </c>
      <c r="L158" s="1">
        <f t="shared" si="17"/>
        <v>0.73408081611343201</v>
      </c>
    </row>
    <row r="159" spans="1:12" x14ac:dyDescent="0.2">
      <c r="A159" s="1">
        <v>154</v>
      </c>
      <c r="B159" s="84">
        <f t="shared" si="20"/>
        <v>-1.8249999999999937</v>
      </c>
      <c r="C159" s="1">
        <f t="shared" si="14"/>
        <v>1.8995333333362419E-4</v>
      </c>
      <c r="D159" s="85">
        <f t="shared" si="15"/>
        <v>1.7916188751798004E-4</v>
      </c>
      <c r="E159" s="1">
        <f t="shared" si="18"/>
        <v>0</v>
      </c>
      <c r="I159" s="1">
        <v>154</v>
      </c>
      <c r="J159" s="1">
        <f t="shared" si="16"/>
        <v>0.74354210183341529</v>
      </c>
      <c r="K159" s="84">
        <f t="shared" si="19"/>
        <v>-0.57499999999999818</v>
      </c>
      <c r="L159" s="1">
        <f t="shared" si="17"/>
        <v>0.74355289327923091</v>
      </c>
    </row>
    <row r="160" spans="1:12" x14ac:dyDescent="0.2">
      <c r="A160" s="1">
        <v>155</v>
      </c>
      <c r="B160" s="84">
        <f t="shared" si="20"/>
        <v>-1.8249999999999937</v>
      </c>
      <c r="C160" s="1">
        <f t="shared" si="14"/>
        <v>1.8995333333362419E-4</v>
      </c>
      <c r="D160" s="85">
        <f t="shared" si="15"/>
        <v>1.7916188751798004E-4</v>
      </c>
      <c r="E160" s="1">
        <f t="shared" si="18"/>
        <v>0</v>
      </c>
      <c r="I160" s="1">
        <v>155</v>
      </c>
      <c r="J160" s="1">
        <f t="shared" si="16"/>
        <v>0.75292230481113176</v>
      </c>
      <c r="K160" s="84">
        <f t="shared" si="19"/>
        <v>-0.56249999999999822</v>
      </c>
      <c r="L160" s="1">
        <f t="shared" si="17"/>
        <v>0.75293309625694738</v>
      </c>
    </row>
    <row r="161" spans="1:12" x14ac:dyDescent="0.2">
      <c r="A161" s="1">
        <v>156</v>
      </c>
      <c r="B161" s="84">
        <f t="shared" si="20"/>
        <v>-1.8249999999999937</v>
      </c>
      <c r="C161" s="1">
        <f t="shared" si="14"/>
        <v>1.8995333333362419E-4</v>
      </c>
      <c r="D161" s="85">
        <f t="shared" si="15"/>
        <v>1.7916188751798004E-4</v>
      </c>
      <c r="E161" s="1">
        <f t="shared" si="18"/>
        <v>0</v>
      </c>
      <c r="I161" s="1">
        <v>156</v>
      </c>
      <c r="J161" s="1">
        <f t="shared" si="16"/>
        <v>0.76220584214885412</v>
      </c>
      <c r="K161" s="84">
        <f t="shared" si="19"/>
        <v>-0.54999999999999827</v>
      </c>
      <c r="L161" s="1">
        <f t="shared" si="17"/>
        <v>0.76221663359466973</v>
      </c>
    </row>
    <row r="162" spans="1:12" x14ac:dyDescent="0.2">
      <c r="A162" s="1">
        <v>157</v>
      </c>
      <c r="B162" s="84">
        <f t="shared" si="20"/>
        <v>-1.8249999999999937</v>
      </c>
      <c r="C162" s="1">
        <f t="shared" si="14"/>
        <v>1.8995333333362419E-4</v>
      </c>
      <c r="D162" s="85">
        <f t="shared" si="15"/>
        <v>1.7916188751798004E-4</v>
      </c>
      <c r="E162" s="1">
        <f t="shared" si="18"/>
        <v>0</v>
      </c>
      <c r="I162" s="1">
        <v>157</v>
      </c>
      <c r="J162" s="1">
        <f t="shared" si="16"/>
        <v>0.77138789794085183</v>
      </c>
      <c r="K162" s="84">
        <f t="shared" si="19"/>
        <v>-0.53749999999999831</v>
      </c>
      <c r="L162" s="1">
        <f t="shared" si="17"/>
        <v>0.77139868938666745</v>
      </c>
    </row>
    <row r="163" spans="1:12" x14ac:dyDescent="0.2">
      <c r="A163" s="1">
        <v>158</v>
      </c>
      <c r="B163" s="84">
        <f t="shared" si="20"/>
        <v>-1.8249999999999937</v>
      </c>
      <c r="C163" s="1">
        <f t="shared" si="14"/>
        <v>1.8995333333362419E-4</v>
      </c>
      <c r="D163" s="85">
        <f t="shared" si="15"/>
        <v>1.7916188751798004E-4</v>
      </c>
      <c r="E163" s="1">
        <f t="shared" si="18"/>
        <v>0</v>
      </c>
      <c r="I163" s="1">
        <v>158</v>
      </c>
      <c r="J163" s="1">
        <f t="shared" si="16"/>
        <v>0.78046363278323638</v>
      </c>
      <c r="K163" s="84">
        <f t="shared" si="19"/>
        <v>-0.52499999999999836</v>
      </c>
      <c r="L163" s="1">
        <f t="shared" si="17"/>
        <v>0.780474424229052</v>
      </c>
    </row>
    <row r="164" spans="1:12" x14ac:dyDescent="0.2">
      <c r="A164" s="1">
        <v>159</v>
      </c>
      <c r="B164" s="84">
        <f t="shared" si="20"/>
        <v>-1.8249999999999937</v>
      </c>
      <c r="C164" s="1">
        <f t="shared" si="14"/>
        <v>1.8995333333362419E-4</v>
      </c>
      <c r="D164" s="85">
        <f t="shared" si="15"/>
        <v>1.7916188751798004E-4</v>
      </c>
      <c r="E164" s="1">
        <f t="shared" si="18"/>
        <v>0</v>
      </c>
      <c r="I164" s="1">
        <v>159</v>
      </c>
      <c r="J164" s="1">
        <f t="shared" si="16"/>
        <v>0.78942818477809862</v>
      </c>
      <c r="K164" s="84">
        <f t="shared" si="19"/>
        <v>-0.5124999999999984</v>
      </c>
      <c r="L164" s="1">
        <f t="shared" si="17"/>
        <v>0.78943897622391423</v>
      </c>
    </row>
    <row r="165" spans="1:12" x14ac:dyDescent="0.2">
      <c r="A165" s="1">
        <v>160</v>
      </c>
      <c r="B165" s="84">
        <f t="shared" si="20"/>
        <v>-1.8249999999999937</v>
      </c>
      <c r="C165" s="1">
        <f t="shared" si="14"/>
        <v>1.8995333333362419E-4</v>
      </c>
      <c r="D165" s="85">
        <f t="shared" si="15"/>
        <v>1.7916188751798004E-4</v>
      </c>
      <c r="E165" s="1">
        <f t="shared" si="18"/>
        <v>0</v>
      </c>
      <c r="I165" s="1">
        <v>160</v>
      </c>
      <c r="J165" s="1">
        <f t="shared" si="16"/>
        <v>0.79827667058772722</v>
      </c>
      <c r="K165" s="84">
        <f t="shared" si="19"/>
        <v>-0.49999999999999839</v>
      </c>
      <c r="L165" s="1">
        <f t="shared" si="17"/>
        <v>0.79828746203354284</v>
      </c>
    </row>
    <row r="166" spans="1:12" x14ac:dyDescent="0.2">
      <c r="A166" s="1">
        <v>161</v>
      </c>
      <c r="B166" s="84">
        <f t="shared" si="20"/>
        <v>-1.8249999999999937</v>
      </c>
      <c r="C166" s="1">
        <f t="shared" si="14"/>
        <v>1.8995333333362419E-4</v>
      </c>
      <c r="D166" s="85">
        <f t="shared" si="15"/>
        <v>1.7916188751798004E-4</v>
      </c>
      <c r="E166" s="1">
        <f t="shared" si="18"/>
        <v>0</v>
      </c>
      <c r="I166" s="1">
        <v>161</v>
      </c>
      <c r="J166" s="1">
        <f t="shared" si="16"/>
        <v>0.80700418654053563</v>
      </c>
      <c r="K166" s="84">
        <f t="shared" si="19"/>
        <v>-0.48749999999999838</v>
      </c>
      <c r="L166" s="1">
        <f t="shared" si="17"/>
        <v>0.80701497798635125</v>
      </c>
    </row>
    <row r="167" spans="1:12" x14ac:dyDescent="0.2">
      <c r="A167" s="1">
        <v>162</v>
      </c>
      <c r="B167" s="84">
        <f t="shared" si="20"/>
        <v>-1.8249999999999937</v>
      </c>
      <c r="C167" s="1">
        <f t="shared" si="14"/>
        <v>1.8995333333362419E-4</v>
      </c>
      <c r="D167" s="85">
        <f t="shared" si="15"/>
        <v>1.7916188751798004E-4</v>
      </c>
      <c r="E167" s="1">
        <f t="shared" si="18"/>
        <v>0</v>
      </c>
      <c r="I167" s="1">
        <v>162</v>
      </c>
      <c r="J167" s="1">
        <f t="shared" si="16"/>
        <v>0.81560580979037556</v>
      </c>
      <c r="K167" s="84">
        <f t="shared" si="19"/>
        <v>-0.47499999999999837</v>
      </c>
      <c r="L167" s="1">
        <f t="shared" si="17"/>
        <v>0.81561660123619117</v>
      </c>
    </row>
    <row r="168" spans="1:12" x14ac:dyDescent="0.2">
      <c r="A168" s="1">
        <v>163</v>
      </c>
      <c r="B168" s="84">
        <f t="shared" si="20"/>
        <v>-1.8249999999999937</v>
      </c>
      <c r="C168" s="1">
        <f t="shared" si="14"/>
        <v>1.8995333333362419E-4</v>
      </c>
      <c r="D168" s="85">
        <f t="shared" si="15"/>
        <v>1.7916188751798004E-4</v>
      </c>
      <c r="E168" s="1">
        <f t="shared" si="18"/>
        <v>0</v>
      </c>
      <c r="I168" s="1">
        <v>163</v>
      </c>
      <c r="J168" s="1">
        <f t="shared" si="16"/>
        <v>0.82407659953097778</v>
      </c>
      <c r="K168" s="84">
        <f t="shared" si="19"/>
        <v>-0.46249999999999836</v>
      </c>
      <c r="L168" s="1">
        <f t="shared" si="17"/>
        <v>0.8240873909767934</v>
      </c>
    </row>
    <row r="169" spans="1:12" x14ac:dyDescent="0.2">
      <c r="A169" s="1">
        <v>164</v>
      </c>
      <c r="B169" s="84">
        <f t="shared" si="20"/>
        <v>-1.8249999999999937</v>
      </c>
      <c r="C169" s="1">
        <f t="shared" si="14"/>
        <v>1.8995333333362419E-4</v>
      </c>
      <c r="D169" s="85">
        <f t="shared" si="15"/>
        <v>1.7916188751798004E-4</v>
      </c>
      <c r="E169" s="1">
        <f t="shared" si="18"/>
        <v>0</v>
      </c>
      <c r="I169" s="1">
        <v>164</v>
      </c>
      <c r="J169" s="1">
        <f t="shared" si="16"/>
        <v>0.83241159826728728</v>
      </c>
      <c r="K169" s="84">
        <f t="shared" si="19"/>
        <v>-0.44999999999999835</v>
      </c>
      <c r="L169" s="1">
        <f t="shared" si="17"/>
        <v>0.83242238971310289</v>
      </c>
    </row>
    <row r="170" spans="1:12" x14ac:dyDescent="0.2">
      <c r="A170" s="1">
        <v>165</v>
      </c>
      <c r="B170" s="84">
        <f t="shared" si="20"/>
        <v>-1.8249999999999937</v>
      </c>
      <c r="C170" s="1">
        <f t="shared" si="14"/>
        <v>1.8995333333362419E-4</v>
      </c>
      <c r="D170" s="85">
        <f t="shared" si="15"/>
        <v>1.7916188751798004E-4</v>
      </c>
      <c r="E170" s="1">
        <f t="shared" si="18"/>
        <v>0</v>
      </c>
      <c r="I170" s="1">
        <v>165</v>
      </c>
      <c r="J170" s="1">
        <f t="shared" si="16"/>
        <v>0.84060583314553095</v>
      </c>
      <c r="K170" s="84">
        <f t="shared" si="19"/>
        <v>-0.43749999999999833</v>
      </c>
      <c r="L170" s="1">
        <f t="shared" si="17"/>
        <v>0.84061662459134656</v>
      </c>
    </row>
    <row r="171" spans="1:12" x14ac:dyDescent="0.2">
      <c r="A171" s="1">
        <v>166</v>
      </c>
      <c r="B171" s="84">
        <f t="shared" si="20"/>
        <v>-1.8249999999999937</v>
      </c>
      <c r="C171" s="1">
        <f t="shared" si="14"/>
        <v>1.8995333333362419E-4</v>
      </c>
      <c r="D171" s="85">
        <f t="shared" si="15"/>
        <v>1.7916188751798004E-4</v>
      </c>
      <c r="E171" s="1">
        <f t="shared" si="18"/>
        <v>0</v>
      </c>
      <c r="I171" s="1">
        <v>166</v>
      </c>
      <c r="J171" s="1">
        <f t="shared" si="16"/>
        <v>0.84865431734389352</v>
      </c>
      <c r="K171" s="84">
        <f t="shared" si="19"/>
        <v>-0.42499999999999832</v>
      </c>
      <c r="L171" s="1">
        <f t="shared" si="17"/>
        <v>0.84866510878970913</v>
      </c>
    </row>
    <row r="172" spans="1:12" x14ac:dyDescent="0.2">
      <c r="A172" s="1">
        <v>167</v>
      </c>
      <c r="B172" s="84">
        <f t="shared" si="20"/>
        <v>-1.8249999999999937</v>
      </c>
      <c r="C172" s="1">
        <f t="shared" si="14"/>
        <v>1.8995333333362419E-4</v>
      </c>
      <c r="D172" s="85">
        <f t="shared" si="15"/>
        <v>1.7916188751798004E-4</v>
      </c>
      <c r="E172" s="1">
        <f t="shared" si="18"/>
        <v>0</v>
      </c>
      <c r="I172" s="1">
        <v>167</v>
      </c>
      <c r="J172" s="1">
        <f t="shared" si="16"/>
        <v>0.85655205152573688</v>
      </c>
      <c r="K172" s="84">
        <f t="shared" si="19"/>
        <v>-0.41249999999999831</v>
      </c>
      <c r="L172" s="1">
        <f t="shared" si="17"/>
        <v>0.8565628429715525</v>
      </c>
    </row>
    <row r="173" spans="1:12" x14ac:dyDescent="0.2">
      <c r="A173" s="1">
        <v>168</v>
      </c>
      <c r="B173" s="84">
        <f t="shared" si="20"/>
        <v>-1.8249999999999937</v>
      </c>
      <c r="C173" s="1">
        <f t="shared" si="14"/>
        <v>1.8995333333362419E-4</v>
      </c>
      <c r="D173" s="85">
        <f t="shared" si="15"/>
        <v>1.7916188751798004E-4</v>
      </c>
      <c r="E173" s="1">
        <f t="shared" si="18"/>
        <v>0</v>
      </c>
      <c r="I173" s="1">
        <v>168</v>
      </c>
      <c r="J173" s="1">
        <f t="shared" si="16"/>
        <v>0.86429402535736111</v>
      </c>
      <c r="K173" s="84">
        <f t="shared" si="19"/>
        <v>-0.3999999999999983</v>
      </c>
      <c r="L173" s="1">
        <f t="shared" si="17"/>
        <v>0.86430481680317672</v>
      </c>
    </row>
    <row r="174" spans="1:12" x14ac:dyDescent="0.2">
      <c r="A174" s="1">
        <v>169</v>
      </c>
      <c r="B174" s="84">
        <f t="shared" si="20"/>
        <v>-1.8249999999999937</v>
      </c>
      <c r="C174" s="1">
        <f t="shared" si="14"/>
        <v>1.8995333333362419E-4</v>
      </c>
      <c r="D174" s="85">
        <f t="shared" si="15"/>
        <v>1.7916188751798004E-4</v>
      </c>
      <c r="E174" s="1">
        <f t="shared" si="18"/>
        <v>0</v>
      </c>
      <c r="I174" s="1">
        <v>169</v>
      </c>
      <c r="J174" s="1">
        <f t="shared" si="16"/>
        <v>0.87187521909233989</v>
      </c>
      <c r="K174" s="84">
        <f t="shared" si="19"/>
        <v>-0.38749999999999829</v>
      </c>
      <c r="L174" s="1">
        <f t="shared" si="17"/>
        <v>0.87188601053815551</v>
      </c>
    </row>
    <row r="175" spans="1:12" x14ac:dyDescent="0.2">
      <c r="A175" s="1">
        <v>170</v>
      </c>
      <c r="B175" s="84">
        <f t="shared" si="20"/>
        <v>-1.8249999999999937</v>
      </c>
      <c r="C175" s="1">
        <f t="shared" si="14"/>
        <v>1.8995333333362419E-4</v>
      </c>
      <c r="D175" s="85">
        <f t="shared" si="15"/>
        <v>1.7916188751798004E-4</v>
      </c>
      <c r="E175" s="1">
        <f t="shared" si="18"/>
        <v>0</v>
      </c>
      <c r="I175" s="1">
        <v>170</v>
      </c>
      <c r="J175" s="1">
        <f t="shared" si="16"/>
        <v>0.87929060522454083</v>
      </c>
      <c r="K175" s="84">
        <f t="shared" si="19"/>
        <v>-0.37499999999999828</v>
      </c>
      <c r="L175" s="1">
        <f t="shared" si="17"/>
        <v>0.87930139667035645</v>
      </c>
    </row>
    <row r="176" spans="1:12" x14ac:dyDescent="0.2">
      <c r="A176" s="1">
        <v>171</v>
      </c>
      <c r="B176" s="84">
        <f t="shared" si="20"/>
        <v>-1.8249999999999937</v>
      </c>
      <c r="C176" s="1">
        <f t="shared" si="14"/>
        <v>1.8995333333362419E-4</v>
      </c>
      <c r="D176" s="85">
        <f t="shared" si="15"/>
        <v>1.7916188751798004E-4</v>
      </c>
      <c r="E176" s="1">
        <f t="shared" si="18"/>
        <v>0</v>
      </c>
      <c r="I176" s="1">
        <v>171</v>
      </c>
      <c r="J176" s="1">
        <f t="shared" si="16"/>
        <v>0.88653515021199503</v>
      </c>
      <c r="K176" s="84">
        <f t="shared" si="19"/>
        <v>-0.36249999999999827</v>
      </c>
      <c r="L176" s="1">
        <f t="shared" si="17"/>
        <v>0.88654594165781064</v>
      </c>
    </row>
    <row r="177" spans="1:12" x14ac:dyDescent="0.2">
      <c r="A177" s="1">
        <v>172</v>
      </c>
      <c r="B177" s="84">
        <f t="shared" si="20"/>
        <v>-1.8249999999999937</v>
      </c>
      <c r="C177" s="1">
        <f t="shared" si="14"/>
        <v>1.8995333333362419E-4</v>
      </c>
      <c r="D177" s="85">
        <f t="shared" si="15"/>
        <v>1.7916188751798004E-4</v>
      </c>
      <c r="E177" s="1">
        <f t="shared" si="18"/>
        <v>0</v>
      </c>
      <c r="I177" s="1">
        <v>172</v>
      </c>
      <c r="J177" s="1">
        <f t="shared" si="16"/>
        <v>0.89360381627384045</v>
      </c>
      <c r="K177" s="84">
        <f t="shared" si="19"/>
        <v>-0.34999999999999826</v>
      </c>
      <c r="L177" s="1">
        <f t="shared" si="17"/>
        <v>0.89361460771965606</v>
      </c>
    </row>
    <row r="178" spans="1:12" x14ac:dyDescent="0.2">
      <c r="A178" s="1">
        <v>173</v>
      </c>
      <c r="B178" s="84">
        <f t="shared" si="20"/>
        <v>-1.8249999999999937</v>
      </c>
      <c r="C178" s="1">
        <f t="shared" si="14"/>
        <v>1.8995333333362419E-4</v>
      </c>
      <c r="D178" s="85">
        <f t="shared" si="15"/>
        <v>1.7916188751798004E-4</v>
      </c>
      <c r="E178" s="1">
        <f t="shared" si="18"/>
        <v>0</v>
      </c>
      <c r="I178" s="1">
        <v>173</v>
      </c>
      <c r="J178" s="1">
        <f t="shared" si="16"/>
        <v>0.9004915632626137</v>
      </c>
      <c r="K178" s="84">
        <f t="shared" si="19"/>
        <v>-0.33749999999999825</v>
      </c>
      <c r="L178" s="1">
        <f t="shared" si="17"/>
        <v>0.90050235470842932</v>
      </c>
    </row>
    <row r="179" spans="1:12" x14ac:dyDescent="0.2">
      <c r="A179" s="1">
        <v>174</v>
      </c>
      <c r="B179" s="84">
        <f t="shared" si="20"/>
        <v>-1.8249999999999937</v>
      </c>
      <c r="C179" s="1">
        <f t="shared" si="14"/>
        <v>1.8995333333362419E-4</v>
      </c>
      <c r="D179" s="85">
        <f t="shared" si="15"/>
        <v>1.7916188751798004E-4</v>
      </c>
      <c r="E179" s="1">
        <f t="shared" si="18"/>
        <v>0</v>
      </c>
      <c r="I179" s="1">
        <v>174</v>
      </c>
      <c r="J179" s="1">
        <f t="shared" si="16"/>
        <v>0.90719335061425987</v>
      </c>
      <c r="K179" s="84">
        <f t="shared" si="19"/>
        <v>-0.32499999999999823</v>
      </c>
      <c r="L179" s="1">
        <f t="shared" si="17"/>
        <v>0.90720414206007549</v>
      </c>
    </row>
    <row r="180" spans="1:12" x14ac:dyDescent="0.2">
      <c r="A180" s="1">
        <v>175</v>
      </c>
      <c r="B180" s="84">
        <f t="shared" si="20"/>
        <v>-1.8249999999999937</v>
      </c>
      <c r="C180" s="1">
        <f t="shared" si="14"/>
        <v>1.8995333333362419E-4</v>
      </c>
      <c r="D180" s="85">
        <f t="shared" si="15"/>
        <v>1.7916188751798004E-4</v>
      </c>
      <c r="E180" s="1">
        <f t="shared" si="18"/>
        <v>0</v>
      </c>
      <c r="I180" s="1">
        <v>175</v>
      </c>
      <c r="J180" s="1">
        <f t="shared" si="16"/>
        <v>0.91370413937825945</v>
      </c>
      <c r="K180" s="84">
        <f t="shared" si="19"/>
        <v>-0.31249999999999822</v>
      </c>
      <c r="L180" s="1">
        <f t="shared" si="17"/>
        <v>0.91371493082407507</v>
      </c>
    </row>
    <row r="181" spans="1:12" x14ac:dyDescent="0.2">
      <c r="A181" s="1">
        <v>176</v>
      </c>
      <c r="B181" s="84">
        <f t="shared" si="20"/>
        <v>-1.8249999999999937</v>
      </c>
      <c r="C181" s="1">
        <f t="shared" si="14"/>
        <v>1.8995333333362419E-4</v>
      </c>
      <c r="D181" s="85">
        <f t="shared" si="15"/>
        <v>1.7916188751798004E-4</v>
      </c>
      <c r="E181" s="1">
        <f t="shared" si="18"/>
        <v>0</v>
      </c>
      <c r="I181" s="1">
        <v>176</v>
      </c>
      <c r="J181" s="1">
        <f t="shared" si="16"/>
        <v>0.92001889433037098</v>
      </c>
      <c r="K181" s="84">
        <f t="shared" si="19"/>
        <v>-0.29999999999999821</v>
      </c>
      <c r="L181" s="1">
        <f t="shared" si="17"/>
        <v>0.9200296857761866</v>
      </c>
    </row>
    <row r="182" spans="1:12" x14ac:dyDescent="0.2">
      <c r="A182" s="1">
        <v>177</v>
      </c>
      <c r="B182" s="84">
        <f t="shared" si="20"/>
        <v>-1.8249999999999937</v>
      </c>
      <c r="C182" s="1">
        <f t="shared" si="14"/>
        <v>1.8995333333362419E-4</v>
      </c>
      <c r="D182" s="85">
        <f t="shared" si="15"/>
        <v>1.7916188751798004E-4</v>
      </c>
      <c r="E182" s="1">
        <f t="shared" si="18"/>
        <v>0</v>
      </c>
      <c r="I182" s="1">
        <v>177</v>
      </c>
      <c r="J182" s="1">
        <f t="shared" si="16"/>
        <v>0.92613258617052818</v>
      </c>
      <c r="K182" s="84">
        <f t="shared" si="19"/>
        <v>-0.2874999999999982</v>
      </c>
      <c r="L182" s="1">
        <f t="shared" si="17"/>
        <v>0.9261433776163438</v>
      </c>
    </row>
    <row r="183" spans="1:12" x14ac:dyDescent="0.2">
      <c r="A183" s="1">
        <v>178</v>
      </c>
      <c r="B183" s="84">
        <f t="shared" si="20"/>
        <v>-1.8249999999999937</v>
      </c>
      <c r="C183" s="1">
        <f t="shared" si="14"/>
        <v>1.8995333333362419E-4</v>
      </c>
      <c r="D183" s="85">
        <f t="shared" si="15"/>
        <v>1.7916188751798004E-4</v>
      </c>
      <c r="E183" s="1">
        <f t="shared" si="18"/>
        <v>0</v>
      </c>
      <c r="I183" s="1">
        <v>178</v>
      </c>
      <c r="J183" s="1">
        <f t="shared" si="16"/>
        <v>0.93204019380853109</v>
      </c>
      <c r="K183" s="84">
        <f t="shared" si="19"/>
        <v>-0.27499999999999819</v>
      </c>
      <c r="L183" s="1">
        <f t="shared" si="17"/>
        <v>0.93205098525434671</v>
      </c>
    </row>
    <row r="184" spans="1:12" x14ac:dyDescent="0.2">
      <c r="A184" s="1">
        <v>179</v>
      </c>
      <c r="B184" s="84">
        <f t="shared" si="20"/>
        <v>-1.8249999999999937</v>
      </c>
      <c r="C184" s="1">
        <f t="shared" si="14"/>
        <v>1.8995333333362419E-4</v>
      </c>
      <c r="D184" s="85">
        <f t="shared" si="15"/>
        <v>1.7916188751798004E-4</v>
      </c>
      <c r="E184" s="1">
        <f t="shared" si="18"/>
        <v>0</v>
      </c>
      <c r="I184" s="1">
        <v>179</v>
      </c>
      <c r="J184" s="1">
        <f t="shared" si="16"/>
        <v>0.9377367067402177</v>
      </c>
      <c r="K184" s="84">
        <f t="shared" si="19"/>
        <v>-0.26249999999999818</v>
      </c>
      <c r="L184" s="1">
        <f t="shared" si="17"/>
        <v>0.93774749818603331</v>
      </c>
    </row>
    <row r="185" spans="1:12" x14ac:dyDescent="0.2">
      <c r="A185" s="1">
        <v>180</v>
      </c>
      <c r="B185" s="84">
        <f t="shared" si="20"/>
        <v>-1.8249999999999937</v>
      </c>
      <c r="C185" s="1">
        <f t="shared" si="14"/>
        <v>1.8995333333362419E-4</v>
      </c>
      <c r="D185" s="85">
        <f t="shared" si="15"/>
        <v>1.7916188751798004E-4</v>
      </c>
      <c r="E185" s="1">
        <f t="shared" si="18"/>
        <v>0</v>
      </c>
      <c r="I185" s="1">
        <v>180</v>
      </c>
      <c r="J185" s="1">
        <f t="shared" si="16"/>
        <v>0.94321712751690134</v>
      </c>
      <c r="K185" s="84">
        <f t="shared" si="19"/>
        <v>-0.24999999999999817</v>
      </c>
      <c r="L185" s="1">
        <f t="shared" si="17"/>
        <v>0.94322791896271696</v>
      </c>
    </row>
    <row r="186" spans="1:12" x14ac:dyDescent="0.2">
      <c r="A186" s="1">
        <v>181</v>
      </c>
      <c r="B186" s="84">
        <f t="shared" si="20"/>
        <v>-1.8249999999999937</v>
      </c>
      <c r="C186" s="1">
        <f t="shared" si="14"/>
        <v>1.8995333333362419E-4</v>
      </c>
      <c r="D186" s="85">
        <f t="shared" si="15"/>
        <v>1.7916188751798004E-4</v>
      </c>
      <c r="E186" s="1">
        <f t="shared" si="18"/>
        <v>0</v>
      </c>
      <c r="I186" s="1">
        <v>181</v>
      </c>
      <c r="J186" s="1">
        <f t="shared" si="16"/>
        <v>0.94847647431091009</v>
      </c>
      <c r="K186" s="84">
        <f t="shared" si="19"/>
        <v>-0.23749999999999816</v>
      </c>
      <c r="L186" s="1">
        <f t="shared" si="17"/>
        <v>0.94848726575672571</v>
      </c>
    </row>
    <row r="187" spans="1:12" x14ac:dyDescent="0.2">
      <c r="A187" s="1">
        <v>182</v>
      </c>
      <c r="B187" s="84">
        <f t="shared" si="20"/>
        <v>-1.8249999999999937</v>
      </c>
      <c r="C187" s="1">
        <f t="shared" si="14"/>
        <v>1.8995333333362419E-4</v>
      </c>
      <c r="D187" s="85">
        <f t="shared" si="15"/>
        <v>1.7916188751798004E-4</v>
      </c>
      <c r="E187" s="1">
        <f t="shared" si="18"/>
        <v>0</v>
      </c>
      <c r="I187" s="1">
        <v>182</v>
      </c>
      <c r="J187" s="1">
        <f t="shared" si="16"/>
        <v>0.95350978358017024</v>
      </c>
      <c r="K187" s="84">
        <f t="shared" si="19"/>
        <v>-0.22499999999999815</v>
      </c>
      <c r="L187" s="1">
        <f t="shared" si="17"/>
        <v>0.95352057502598586</v>
      </c>
    </row>
    <row r="188" spans="1:12" x14ac:dyDescent="0.2">
      <c r="A188" s="1">
        <v>183</v>
      </c>
      <c r="B188" s="84">
        <f t="shared" si="20"/>
        <v>-1.8249999999999937</v>
      </c>
      <c r="C188" s="1">
        <f t="shared" si="14"/>
        <v>1.8995333333362419E-4</v>
      </c>
      <c r="D188" s="85">
        <f t="shared" si="15"/>
        <v>1.7916188751798004E-4</v>
      </c>
      <c r="E188" s="1">
        <f t="shared" si="18"/>
        <v>0</v>
      </c>
      <c r="I188" s="1">
        <v>183</v>
      </c>
      <c r="J188" s="1">
        <f t="shared" si="16"/>
        <v>0.95831211283483997</v>
      </c>
      <c r="K188" s="84">
        <f t="shared" si="19"/>
        <v>-0.21249999999999813</v>
      </c>
      <c r="L188" s="1">
        <f t="shared" si="17"/>
        <v>0.95832290428065559</v>
      </c>
    </row>
    <row r="189" spans="1:12" x14ac:dyDescent="0.2">
      <c r="A189" s="1">
        <v>184</v>
      </c>
      <c r="B189" s="84">
        <f t="shared" si="20"/>
        <v>-1.8249999999999937</v>
      </c>
      <c r="C189" s="1">
        <f t="shared" si="14"/>
        <v>1.8995333333362419E-4</v>
      </c>
      <c r="D189" s="85">
        <f t="shared" si="15"/>
        <v>1.7916188751798004E-4</v>
      </c>
      <c r="E189" s="1">
        <f t="shared" si="18"/>
        <v>0</v>
      </c>
      <c r="I189" s="1">
        <v>184</v>
      </c>
      <c r="J189" s="1">
        <f t="shared" si="16"/>
        <v>0.96287854350908941</v>
      </c>
      <c r="K189" s="84">
        <f t="shared" si="19"/>
        <v>-0.19999999999999812</v>
      </c>
      <c r="L189" s="1">
        <f t="shared" si="17"/>
        <v>0.96288933495490503</v>
      </c>
    </row>
    <row r="190" spans="1:12" x14ac:dyDescent="0.2">
      <c r="A190" s="1">
        <v>185</v>
      </c>
      <c r="B190" s="84">
        <f t="shared" si="20"/>
        <v>-1.8249999999999937</v>
      </c>
      <c r="C190" s="1">
        <f t="shared" si="14"/>
        <v>1.8995333333362419E-4</v>
      </c>
      <c r="D190" s="85">
        <f t="shared" si="15"/>
        <v>1.7916188751798004E-4</v>
      </c>
      <c r="E190" s="1">
        <f t="shared" si="18"/>
        <v>0</v>
      </c>
      <c r="I190" s="1">
        <v>185</v>
      </c>
      <c r="J190" s="1">
        <f t="shared" si="16"/>
        <v>0.96720418394120589</v>
      </c>
      <c r="K190" s="84">
        <f t="shared" si="19"/>
        <v>-0.18749999999999811</v>
      </c>
      <c r="L190" s="1">
        <f t="shared" si="17"/>
        <v>0.9672149753870215</v>
      </c>
    </row>
    <row r="191" spans="1:12" x14ac:dyDescent="0.2">
      <c r="A191" s="1">
        <v>186</v>
      </c>
      <c r="B191" s="84">
        <f t="shared" si="20"/>
        <v>-1.8249999999999937</v>
      </c>
      <c r="C191" s="1">
        <f t="shared" si="14"/>
        <v>1.8995333333362419E-4</v>
      </c>
      <c r="D191" s="85">
        <f t="shared" si="15"/>
        <v>1.7916188751798004E-4</v>
      </c>
      <c r="E191" s="1">
        <f t="shared" si="18"/>
        <v>0</v>
      </c>
      <c r="I191" s="1">
        <v>186</v>
      </c>
      <c r="J191" s="1">
        <f t="shared" si="16"/>
        <v>0.97128417246529175</v>
      </c>
      <c r="K191" s="84">
        <f t="shared" si="19"/>
        <v>-0.1749999999999981</v>
      </c>
      <c r="L191" s="1">
        <f t="shared" si="17"/>
        <v>0.97129496391110737</v>
      </c>
    </row>
    <row r="192" spans="1:12" x14ac:dyDescent="0.2">
      <c r="A192" s="1">
        <v>187</v>
      </c>
      <c r="B192" s="84">
        <f t="shared" si="20"/>
        <v>-1.8249999999999937</v>
      </c>
      <c r="C192" s="1">
        <f t="shared" si="14"/>
        <v>1.8995333333362419E-4</v>
      </c>
      <c r="D192" s="85">
        <f t="shared" si="15"/>
        <v>1.7916188751798004E-4</v>
      </c>
      <c r="E192" s="1">
        <f t="shared" si="18"/>
        <v>0</v>
      </c>
      <c r="I192" s="1">
        <v>187</v>
      </c>
      <c r="J192" s="1">
        <f t="shared" si="16"/>
        <v>0.97511368061791914</v>
      </c>
      <c r="K192" s="84">
        <f t="shared" si="19"/>
        <v>-0.16249999999999809</v>
      </c>
      <c r="L192" s="1">
        <f t="shared" si="17"/>
        <v>0.97512447206373476</v>
      </c>
    </row>
    <row r="193" spans="1:12" x14ac:dyDescent="0.2">
      <c r="A193" s="1">
        <v>188</v>
      </c>
      <c r="B193" s="84">
        <f t="shared" si="20"/>
        <v>-1.8249999999999937</v>
      </c>
      <c r="C193" s="1">
        <f t="shared" si="14"/>
        <v>1.8995333333362419E-4</v>
      </c>
      <c r="D193" s="85">
        <f t="shared" si="15"/>
        <v>1.7916188751798004E-4</v>
      </c>
      <c r="E193" s="1">
        <f t="shared" si="18"/>
        <v>0</v>
      </c>
      <c r="I193" s="1">
        <v>188</v>
      </c>
      <c r="J193" s="1">
        <f t="shared" si="16"/>
        <v>0.97868791646318853</v>
      </c>
      <c r="K193" s="84">
        <f t="shared" si="19"/>
        <v>-0.14999999999999808</v>
      </c>
      <c r="L193" s="1">
        <f t="shared" si="17"/>
        <v>0.97869870790900415</v>
      </c>
    </row>
    <row r="194" spans="1:12" x14ac:dyDescent="0.2">
      <c r="A194" s="1">
        <v>189</v>
      </c>
      <c r="B194" s="84">
        <f t="shared" si="20"/>
        <v>-1.8249999999999937</v>
      </c>
      <c r="C194" s="1">
        <f t="shared" si="14"/>
        <v>1.8995333333362419E-4</v>
      </c>
      <c r="D194" s="85">
        <f t="shared" si="15"/>
        <v>1.7916188751798004E-4</v>
      </c>
      <c r="E194" s="1">
        <f t="shared" si="18"/>
        <v>0</v>
      </c>
      <c r="I194" s="1">
        <v>189</v>
      </c>
      <c r="J194" s="1">
        <f t="shared" si="16"/>
        <v>0.98200212803974041</v>
      </c>
      <c r="K194" s="84">
        <f t="shared" si="19"/>
        <v>-0.13749999999999807</v>
      </c>
      <c r="L194" s="1">
        <f t="shared" si="17"/>
        <v>0.98201291948555602</v>
      </c>
    </row>
    <row r="195" spans="1:12" x14ac:dyDescent="0.2">
      <c r="A195" s="1">
        <v>190</v>
      </c>
      <c r="B195" s="84">
        <f t="shared" si="20"/>
        <v>-1.8249999999999937</v>
      </c>
      <c r="C195" s="1">
        <f t="shared" si="14"/>
        <v>1.8995333333362419E-4</v>
      </c>
      <c r="D195" s="85">
        <f t="shared" si="15"/>
        <v>1.7916188751798004E-4</v>
      </c>
      <c r="E195" s="1">
        <f t="shared" si="18"/>
        <v>0</v>
      </c>
      <c r="I195" s="1">
        <v>190</v>
      </c>
      <c r="J195" s="1">
        <f t="shared" si="16"/>
        <v>0.98505160693335703</v>
      </c>
      <c r="K195" s="84">
        <f t="shared" si="19"/>
        <v>-0.12499999999999807</v>
      </c>
      <c r="L195" s="1">
        <f t="shared" si="17"/>
        <v>0.98506239837917264</v>
      </c>
    </row>
    <row r="196" spans="1:12" x14ac:dyDescent="0.2">
      <c r="A196" s="1">
        <v>191</v>
      </c>
      <c r="B196" s="84">
        <f t="shared" si="20"/>
        <v>-1.8249999999999937</v>
      </c>
      <c r="C196" s="1">
        <f t="shared" si="14"/>
        <v>1.8995333333362419E-4</v>
      </c>
      <c r="D196" s="85">
        <f t="shared" si="15"/>
        <v>1.7916188751798004E-4</v>
      </c>
      <c r="E196" s="1">
        <f t="shared" si="18"/>
        <v>0</v>
      </c>
      <c r="I196" s="1">
        <v>191</v>
      </c>
      <c r="J196" s="1">
        <f t="shared" si="16"/>
        <v>0.98783169197891552</v>
      </c>
      <c r="K196" s="84">
        <f t="shared" si="19"/>
        <v>-0.11249999999999807</v>
      </c>
      <c r="L196" s="1">
        <f t="shared" si="17"/>
        <v>0.98784248342473113</v>
      </c>
    </row>
    <row r="197" spans="1:12" x14ac:dyDescent="0.2">
      <c r="A197" s="1">
        <v>192</v>
      </c>
      <c r="B197" s="84">
        <f t="shared" si="20"/>
        <v>-1.8249999999999937</v>
      </c>
      <c r="C197" s="1">
        <f t="shared" si="14"/>
        <v>1.8995333333362419E-4</v>
      </c>
      <c r="D197" s="85">
        <f t="shared" si="15"/>
        <v>1.7916188751798004E-4</v>
      </c>
      <c r="E197" s="1">
        <f t="shared" si="18"/>
        <v>0</v>
      </c>
      <c r="I197" s="1">
        <v>192</v>
      </c>
      <c r="J197" s="1">
        <f t="shared" si="16"/>
        <v>0.99033777309552029</v>
      </c>
      <c r="K197" s="84">
        <f t="shared" si="19"/>
        <v>-9.9999999999998077E-2</v>
      </c>
      <c r="L197" s="1">
        <f t="shared" si="17"/>
        <v>0.99034856454133591</v>
      </c>
    </row>
    <row r="198" spans="1:12" x14ac:dyDescent="0.2">
      <c r="A198" s="1">
        <v>193</v>
      </c>
      <c r="B198" s="84">
        <f t="shared" si="20"/>
        <v>-1.8249999999999937</v>
      </c>
      <c r="C198" s="1">
        <f t="shared" ref="C198:C205" si="21">(EXP(B198)-2-B198)^2</f>
        <v>1.8995333333362419E-4</v>
      </c>
      <c r="D198" s="85">
        <f t="shared" ref="D198:D205" si="22">C198-$N$5</f>
        <v>1.7916188751798004E-4</v>
      </c>
      <c r="E198" s="1">
        <f t="shared" si="18"/>
        <v>0</v>
      </c>
      <c r="I198" s="1">
        <v>193</v>
      </c>
      <c r="J198" s="1">
        <f t="shared" ref="J198:J205" si="23">L198-$N$5</f>
        <v>0.99256529525878534</v>
      </c>
      <c r="K198" s="84">
        <f t="shared" si="19"/>
        <v>-8.7499999999998079E-2</v>
      </c>
      <c r="L198" s="1">
        <f t="shared" ref="L198:L205" si="24">(EXP(K198)-2-K198)^2</f>
        <v>0.99257608670460096</v>
      </c>
    </row>
    <row r="199" spans="1:12" x14ac:dyDescent="0.2">
      <c r="A199" s="1">
        <v>194</v>
      </c>
      <c r="B199" s="84">
        <f t="shared" si="20"/>
        <v>-1.8249999999999937</v>
      </c>
      <c r="C199" s="1">
        <f t="shared" si="21"/>
        <v>1.8995333333362419E-4</v>
      </c>
      <c r="D199" s="85">
        <f t="shared" si="22"/>
        <v>1.7916188751798004E-4</v>
      </c>
      <c r="E199" s="1">
        <f t="shared" ref="E199:E205" si="25">B199-B198</f>
        <v>0</v>
      </c>
      <c r="I199" s="1">
        <v>194</v>
      </c>
      <c r="J199" s="1">
        <f t="shared" si="23"/>
        <v>0.99450976261431367</v>
      </c>
      <c r="K199" s="84">
        <f t="shared" ref="K199:K205" si="26">K198+$M$5</f>
        <v>-7.4999999999998082E-2</v>
      </c>
      <c r="L199" s="1">
        <f t="shared" si="24"/>
        <v>0.99452055406012929</v>
      </c>
    </row>
    <row r="200" spans="1:12" x14ac:dyDescent="0.2">
      <c r="A200" s="1">
        <v>195</v>
      </c>
      <c r="B200" s="84">
        <f t="shared" ref="B200:B205" si="27">IF(C199&gt;=C198,B199,$G$5+B199)</f>
        <v>-1.8249999999999937</v>
      </c>
      <c r="C200" s="1">
        <f t="shared" si="21"/>
        <v>1.8995333333362419E-4</v>
      </c>
      <c r="D200" s="85">
        <f t="shared" si="22"/>
        <v>1.7916188751798004E-4</v>
      </c>
      <c r="E200" s="1">
        <f t="shared" si="25"/>
        <v>0</v>
      </c>
      <c r="I200" s="1">
        <v>195</v>
      </c>
      <c r="J200" s="1">
        <f t="shared" si="23"/>
        <v>0.99616674273656125</v>
      </c>
      <c r="K200" s="84">
        <f t="shared" si="26"/>
        <v>-6.2499999999998085E-2</v>
      </c>
      <c r="L200" s="1">
        <f t="shared" si="24"/>
        <v>0.99617753418237687</v>
      </c>
    </row>
    <row r="201" spans="1:12" x14ac:dyDescent="0.2">
      <c r="A201" s="1">
        <v>196</v>
      </c>
      <c r="B201" s="84">
        <f t="shared" si="27"/>
        <v>-1.8249999999999937</v>
      </c>
      <c r="C201" s="1">
        <f t="shared" si="21"/>
        <v>1.8995333333362419E-4</v>
      </c>
      <c r="D201" s="85">
        <f t="shared" si="22"/>
        <v>1.7916188751798004E-4</v>
      </c>
      <c r="E201" s="1">
        <f t="shared" si="25"/>
        <v>0</v>
      </c>
      <c r="I201" s="1">
        <v>196</v>
      </c>
      <c r="J201" s="1">
        <f t="shared" si="23"/>
        <v>0.99753187103735963</v>
      </c>
      <c r="K201" s="84">
        <f t="shared" si="26"/>
        <v>-4.9999999999998088E-2</v>
      </c>
      <c r="L201" s="1">
        <f t="shared" si="24"/>
        <v>0.99754266248317525</v>
      </c>
    </row>
    <row r="202" spans="1:12" x14ac:dyDescent="0.2">
      <c r="A202" s="1">
        <v>197</v>
      </c>
      <c r="B202" s="84">
        <f t="shared" si="27"/>
        <v>-1.8249999999999937</v>
      </c>
      <c r="C202" s="1">
        <f t="shared" si="21"/>
        <v>1.8995333333362419E-4</v>
      </c>
      <c r="D202" s="85">
        <f t="shared" si="22"/>
        <v>1.7916188751798004E-4</v>
      </c>
      <c r="E202" s="1">
        <f t="shared" si="25"/>
        <v>0</v>
      </c>
      <c r="I202" s="1">
        <v>197</v>
      </c>
      <c r="J202" s="1">
        <f t="shared" si="23"/>
        <v>0.99860085532851206</v>
      </c>
      <c r="K202" s="84">
        <f t="shared" si="26"/>
        <v>-3.749999999999809E-2</v>
      </c>
      <c r="L202" s="1">
        <f t="shared" si="24"/>
        <v>0.99861164677432768</v>
      </c>
    </row>
    <row r="203" spans="1:12" x14ac:dyDescent="0.2">
      <c r="A203" s="1">
        <v>198</v>
      </c>
      <c r="B203" s="84">
        <f t="shared" si="27"/>
        <v>-1.8249999999999937</v>
      </c>
      <c r="C203" s="1">
        <f t="shared" si="21"/>
        <v>1.8995333333362419E-4</v>
      </c>
      <c r="D203" s="85">
        <f t="shared" si="22"/>
        <v>1.7916188751798004E-4</v>
      </c>
      <c r="E203" s="1">
        <f t="shared" si="25"/>
        <v>0</v>
      </c>
      <c r="I203" s="1">
        <v>198</v>
      </c>
      <c r="J203" s="1">
        <f t="shared" si="23"/>
        <v>0.99936948054298469</v>
      </c>
      <c r="K203" s="84">
        <f t="shared" si="26"/>
        <v>-2.499999999999809E-2</v>
      </c>
      <c r="L203" s="1">
        <f t="shared" si="24"/>
        <v>0.99938027198880031</v>
      </c>
    </row>
    <row r="204" spans="1:12" x14ac:dyDescent="0.2">
      <c r="A204" s="1">
        <v>199</v>
      </c>
      <c r="B204" s="84">
        <f t="shared" si="27"/>
        <v>-1.8249999999999937</v>
      </c>
      <c r="C204" s="1">
        <f t="shared" si="21"/>
        <v>1.8995333333362419E-4</v>
      </c>
      <c r="D204" s="85">
        <f t="shared" si="22"/>
        <v>1.7916188751798004E-4</v>
      </c>
      <c r="E204" s="1">
        <f t="shared" si="25"/>
        <v>0</v>
      </c>
      <c r="I204" s="1">
        <v>199</v>
      </c>
      <c r="J204" s="1">
        <f t="shared" si="23"/>
        <v>0.99983361361933842</v>
      </c>
      <c r="K204" s="84">
        <f t="shared" si="26"/>
        <v>-1.2499999999998089E-2</v>
      </c>
      <c r="L204" s="1">
        <f t="shared" si="24"/>
        <v>0.99984440506515404</v>
      </c>
    </row>
    <row r="205" spans="1:12" x14ac:dyDescent="0.2">
      <c r="A205" s="1">
        <v>200</v>
      </c>
      <c r="B205" s="84">
        <f t="shared" si="27"/>
        <v>-1.8249999999999937</v>
      </c>
      <c r="C205" s="1">
        <f t="shared" si="21"/>
        <v>1.8995333333362419E-4</v>
      </c>
      <c r="D205" s="85">
        <f t="shared" si="22"/>
        <v>1.7916188751798004E-4</v>
      </c>
      <c r="E205" s="1">
        <f t="shared" si="25"/>
        <v>0</v>
      </c>
      <c r="I205" s="1">
        <v>200</v>
      </c>
      <c r="J205" s="1">
        <f t="shared" si="23"/>
        <v>0.99998920855418416</v>
      </c>
      <c r="K205" s="84">
        <f t="shared" si="26"/>
        <v>1.9116652705264414E-15</v>
      </c>
      <c r="L205" s="1">
        <f t="shared" si="24"/>
        <v>0.99999999999999978</v>
      </c>
    </row>
  </sheetData>
  <phoneticPr fontId="2" type="noConversion"/>
  <conditionalFormatting sqref="A5:E205">
    <cfRule type="expression" dxfId="4" priority="1" stopIfTrue="1">
      <formula>$E5=0</formula>
    </cfRule>
  </conditionalFormatting>
  <conditionalFormatting sqref="I5:L205">
    <cfRule type="expression" dxfId="3" priority="2" stopIfTrue="1">
      <formula>$L5=$N$5</formula>
    </cfRule>
  </conditionalFormatting>
  <pageMargins left="0.75" right="0.75" top="1" bottom="1" header="0.5" footer="0.5"/>
  <pageSetup paperSize="9" orientation="portrait" horizontalDpi="200" verticalDpi="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9440-2693-477B-B828-22A2232D7EBB}">
  <sheetPr codeName="Module____3"/>
  <dimension ref="A1:P48"/>
  <sheetViews>
    <sheetView tabSelected="1" zoomScale="76" zoomScaleNormal="100" workbookViewId="0">
      <selection activeCell="G19" sqref="G19"/>
    </sheetView>
  </sheetViews>
  <sheetFormatPr defaultRowHeight="12.75" x14ac:dyDescent="0.2"/>
  <cols>
    <col min="1" max="1" width="4.85546875" customWidth="1"/>
    <col min="2" max="2" width="9.7109375" bestFit="1" customWidth="1"/>
    <col min="3" max="3" width="12.7109375" bestFit="1" customWidth="1"/>
    <col min="4" max="4" width="12" customWidth="1"/>
    <col min="5" max="5" width="7.85546875" bestFit="1" customWidth="1"/>
    <col min="6" max="6" width="12.140625" bestFit="1" customWidth="1"/>
    <col min="7" max="7" width="9.140625" bestFit="1" customWidth="1"/>
    <col min="8" max="8" width="6.5703125" bestFit="1" customWidth="1"/>
    <col min="9" max="9" width="12.42578125" customWidth="1"/>
    <col min="10" max="10" width="13.28515625" bestFit="1" customWidth="1"/>
    <col min="12" max="12" width="9" bestFit="1" customWidth="1"/>
    <col min="13" max="13" width="12.42578125" bestFit="1" customWidth="1"/>
    <col min="14" max="14" width="9.140625" customWidth="1"/>
    <col min="15" max="15" width="9" bestFit="1" customWidth="1"/>
  </cols>
  <sheetData>
    <row r="1" spans="1:16" ht="29.25" customHeight="1" x14ac:dyDescent="0.2">
      <c r="A1" s="144" t="s">
        <v>20</v>
      </c>
      <c r="B1" s="145"/>
      <c r="C1" s="145"/>
      <c r="D1" s="145"/>
      <c r="E1" s="144" t="s">
        <v>21</v>
      </c>
      <c r="F1" s="145"/>
      <c r="G1" s="145"/>
      <c r="H1" s="145"/>
      <c r="I1" s="145"/>
      <c r="J1" s="148"/>
      <c r="L1" s="135">
        <f xml:space="preserve"> [1]sheet4!M7</f>
        <v>5</v>
      </c>
      <c r="O1">
        <f>IF(E5&lt;=3,21,MATCH(0,sheet3!M4:M24,0))</f>
        <v>21</v>
      </c>
      <c r="P1" s="136" t="s">
        <v>115</v>
      </c>
    </row>
    <row r="2" spans="1:16" ht="18.75" customHeight="1" thickBot="1" x14ac:dyDescent="0.25">
      <c r="A2" s="146"/>
      <c r="B2" s="147"/>
      <c r="C2" s="147"/>
      <c r="D2" s="147"/>
      <c r="E2" s="146"/>
      <c r="F2" s="147"/>
      <c r="G2" s="147"/>
      <c r="H2" s="147"/>
      <c r="I2" s="147"/>
      <c r="J2" s="149"/>
      <c r="P2" s="136" t="s">
        <v>116</v>
      </c>
    </row>
    <row r="3" spans="1:16" ht="30.6" customHeight="1" thickBot="1" x14ac:dyDescent="0.3">
      <c r="A3" s="73" t="s">
        <v>0</v>
      </c>
      <c r="B3" s="74" t="s">
        <v>3</v>
      </c>
      <c r="C3" s="74" t="s">
        <v>4</v>
      </c>
      <c r="D3" s="75" t="s">
        <v>5</v>
      </c>
      <c r="E3" s="76" t="s">
        <v>6</v>
      </c>
      <c r="F3" s="76" t="s">
        <v>7</v>
      </c>
      <c r="G3" s="77" t="s">
        <v>9</v>
      </c>
      <c r="H3" s="78" t="s">
        <v>8</v>
      </c>
      <c r="I3" s="77" t="s">
        <v>9</v>
      </c>
      <c r="J3" s="77" t="s">
        <v>10</v>
      </c>
      <c r="M3" s="137" t="s">
        <v>117</v>
      </c>
      <c r="P3" s="136" t="s">
        <v>118</v>
      </c>
    </row>
    <row r="4" spans="1:16" ht="13.5" thickBot="1" x14ac:dyDescent="0.25">
      <c r="A4" s="48">
        <v>1</v>
      </c>
      <c r="B4" s="49">
        <f ca="1">IF(A4=sheet4!$A$7,sheet4!$B$7,B4)</f>
        <v>157966856</v>
      </c>
      <c r="C4" s="49">
        <f t="shared" ref="C4:C43" ca="1" si="0">ABS($F$4-B4)</f>
        <v>9999000.1871668398</v>
      </c>
      <c r="D4" s="51"/>
      <c r="E4" s="79">
        <f>INDEX(H4:H24,E5)</f>
        <v>1</v>
      </c>
      <c r="F4" s="138">
        <f>sheet1!J8</f>
        <v>167965856.18716684</v>
      </c>
      <c r="G4" s="50">
        <f ca="1">ABS((D43-D42)/D43)</f>
        <v>1.0078458446746299E-8</v>
      </c>
      <c r="H4" s="139">
        <v>1</v>
      </c>
      <c r="I4" s="140">
        <f t="shared" ref="I4:I24" ca="1" si="1">IF($E$4=H4,$G$4,I4)</f>
        <v>1.0078458446746299E-8</v>
      </c>
      <c r="J4" s="52">
        <f ca="1">MIN(I4:I24)</f>
        <v>1.0078458446746299E-8</v>
      </c>
      <c r="M4" s="141">
        <f t="shared" ref="M4:M24" ca="1" si="2" xml:space="preserve"> I4 - J$4</f>
        <v>0</v>
      </c>
    </row>
    <row r="5" spans="1:16" x14ac:dyDescent="0.2">
      <c r="A5" s="35">
        <v>2</v>
      </c>
      <c r="B5" s="1">
        <f ca="1">IF(A5=sheet4!$A$7,sheet4!$B$7,B5)</f>
        <v>157967856</v>
      </c>
      <c r="C5" s="1">
        <f t="shared" ca="1" si="0"/>
        <v>9998000.1871668398</v>
      </c>
      <c r="D5" s="53">
        <f ca="1">C5/C4^$E$4</f>
        <v>0.99989999000087193</v>
      </c>
      <c r="E5">
        <v>1</v>
      </c>
      <c r="H5" s="54">
        <v>1.05</v>
      </c>
      <c r="I5" s="53">
        <f t="shared" ca="1" si="1"/>
        <v>5.0092333054298974E-6</v>
      </c>
      <c r="M5" s="142">
        <f t="shared" ca="1" si="2"/>
        <v>4.9991548469831514E-6</v>
      </c>
    </row>
    <row r="6" spans="1:16" x14ac:dyDescent="0.2">
      <c r="A6" s="35">
        <v>3</v>
      </c>
      <c r="B6" s="1">
        <f ca="1">IF(A6=sheet4!$A$7,sheet4!$B$7,B6)</f>
        <v>157968856</v>
      </c>
      <c r="C6" s="1">
        <f t="shared" ca="1" si="0"/>
        <v>9997000.1871668398</v>
      </c>
      <c r="D6" s="53">
        <f t="shared" ref="D6:D43" ca="1" si="3">C6/C5^$E$4</f>
        <v>0.99989997999787161</v>
      </c>
      <c r="E6">
        <v>21</v>
      </c>
      <c r="H6" s="54">
        <v>1.1000000000000001</v>
      </c>
      <c r="I6" s="53">
        <f t="shared" ca="1" si="1"/>
        <v>1.002851987494101E-5</v>
      </c>
      <c r="M6" s="142">
        <f t="shared" ca="1" si="2"/>
        <v>1.0018441416494263E-5</v>
      </c>
    </row>
    <row r="7" spans="1:16" x14ac:dyDescent="0.2">
      <c r="A7" s="35">
        <v>4</v>
      </c>
      <c r="B7" s="1">
        <f ca="1">IF(A7=sheet4!$A$7,sheet4!$B$7,B7)</f>
        <v>157969856</v>
      </c>
      <c r="C7" s="1">
        <f t="shared" ca="1" si="0"/>
        <v>9996000.1871668398</v>
      </c>
      <c r="D7" s="53">
        <f t="shared" ca="1" si="3"/>
        <v>0.99989996999287012</v>
      </c>
      <c r="H7" s="54">
        <v>1.1500000000000001</v>
      </c>
      <c r="I7" s="53">
        <f t="shared" ca="1" si="1"/>
        <v>1.5047781250770909E-5</v>
      </c>
      <c r="M7" s="142">
        <f t="shared" ca="1" si="2"/>
        <v>1.5037702792324162E-5</v>
      </c>
    </row>
    <row r="8" spans="1:16" x14ac:dyDescent="0.2">
      <c r="A8" s="35">
        <v>5</v>
      </c>
      <c r="B8" s="1">
        <f ca="1">IF(A8=sheet4!$A$7,sheet4!$B$7,B8)</f>
        <v>157970856</v>
      </c>
      <c r="C8" s="1">
        <f t="shared" ca="1" si="0"/>
        <v>9995000.1871668398</v>
      </c>
      <c r="D8" s="53">
        <f t="shared" ca="1" si="3"/>
        <v>0.99989995998586678</v>
      </c>
      <c r="E8">
        <v>21</v>
      </c>
      <c r="H8" s="54">
        <v>1.2000000000000002</v>
      </c>
      <c r="I8" s="53">
        <f t="shared" ca="1" si="1"/>
        <v>2.0067017429990163E-5</v>
      </c>
      <c r="M8" s="142">
        <f t="shared" ca="1" si="2"/>
        <v>2.0056938971543418E-5</v>
      </c>
    </row>
    <row r="9" spans="1:16" x14ac:dyDescent="0.2">
      <c r="A9" s="35">
        <v>6</v>
      </c>
      <c r="B9" s="1">
        <f ca="1">IF(A9=sheet4!$A$7,sheet4!$B$7,B9)</f>
        <v>157971856</v>
      </c>
      <c r="C9" s="1">
        <f t="shared" ca="1" si="0"/>
        <v>9994000.1871668398</v>
      </c>
      <c r="D9" s="53">
        <f t="shared" ca="1" si="3"/>
        <v>0.99989994997686105</v>
      </c>
      <c r="H9" s="54">
        <v>1.2500000000000002</v>
      </c>
      <c r="I9" s="53">
        <f t="shared" ca="1" si="1"/>
        <v>2.5086228423506042E-5</v>
      </c>
      <c r="M9" s="142">
        <f t="shared" ca="1" si="2"/>
        <v>2.5076149965059297E-5</v>
      </c>
    </row>
    <row r="10" spans="1:16" x14ac:dyDescent="0.2">
      <c r="A10" s="35">
        <v>7</v>
      </c>
      <c r="B10" s="1">
        <f ca="1">IF(A10=sheet4!$A$7,sheet4!$B$7,B10)</f>
        <v>157972856</v>
      </c>
      <c r="C10" s="1">
        <f t="shared" ca="1" si="0"/>
        <v>9993000.1871668398</v>
      </c>
      <c r="D10" s="53">
        <f t="shared" ca="1" si="3"/>
        <v>0.99989993996585236</v>
      </c>
      <c r="H10" s="54">
        <v>1.3000000000000003</v>
      </c>
      <c r="I10" s="53">
        <f t="shared" ca="1" si="1"/>
        <v>3.0105414219966697E-5</v>
      </c>
      <c r="M10" s="142">
        <f t="shared" ca="1" si="2"/>
        <v>3.0095335761519952E-5</v>
      </c>
    </row>
    <row r="11" spans="1:16" x14ac:dyDescent="0.2">
      <c r="A11" s="35">
        <v>8</v>
      </c>
      <c r="B11" s="1">
        <f ca="1">IF(A11=sheet4!$A$7,sheet4!$B$7,B11)</f>
        <v>157973856</v>
      </c>
      <c r="C11" s="1">
        <f t="shared" ca="1" si="0"/>
        <v>9992000.1871668398</v>
      </c>
      <c r="D11" s="53">
        <f t="shared" ca="1" si="3"/>
        <v>0.99989992995283994</v>
      </c>
      <c r="H11" s="54">
        <v>1.3500000000000003</v>
      </c>
      <c r="I11" s="53">
        <f t="shared" ca="1" si="1"/>
        <v>3.5124574823962394E-5</v>
      </c>
      <c r="M11" s="142">
        <f t="shared" ca="1" si="2"/>
        <v>3.5114496365515648E-5</v>
      </c>
    </row>
    <row r="12" spans="1:16" x14ac:dyDescent="0.2">
      <c r="A12" s="35">
        <v>9</v>
      </c>
      <c r="B12" s="1">
        <f ca="1">IF(A12=sheet4!$A$7,sheet4!$B$7,B12)</f>
        <v>157974856</v>
      </c>
      <c r="C12" s="1">
        <f t="shared" ca="1" si="0"/>
        <v>9991000.1871668398</v>
      </c>
      <c r="D12" s="53">
        <f t="shared" ca="1" si="3"/>
        <v>0.99989991993782346</v>
      </c>
      <c r="H12" s="54">
        <v>1.4000000000000004</v>
      </c>
      <c r="I12" s="53">
        <f t="shared" ca="1" si="1"/>
        <v>4.0143710235125796E-5</v>
      </c>
      <c r="M12" s="142">
        <f t="shared" ca="1" si="2"/>
        <v>4.0133631776679051E-5</v>
      </c>
    </row>
    <row r="13" spans="1:16" x14ac:dyDescent="0.2">
      <c r="A13" s="35">
        <v>10</v>
      </c>
      <c r="B13" s="1">
        <f ca="1">IF(A13=sheet4!$A$7,sheet4!$B$7,B13)</f>
        <v>157975856</v>
      </c>
      <c r="C13" s="1">
        <f t="shared" ca="1" si="0"/>
        <v>9990000.1871668398</v>
      </c>
      <c r="D13" s="53">
        <f t="shared" ca="1" si="3"/>
        <v>0.99989990992080202</v>
      </c>
      <c r="H13" s="54">
        <v>1.4500000000000004</v>
      </c>
      <c r="I13" s="53">
        <f t="shared" ca="1" si="1"/>
        <v>4.5162820453446107E-5</v>
      </c>
      <c r="M13" s="142">
        <f t="shared" ca="1" si="2"/>
        <v>4.5152741994999362E-5</v>
      </c>
    </row>
    <row r="14" spans="1:16" x14ac:dyDescent="0.2">
      <c r="A14" s="35">
        <v>11</v>
      </c>
      <c r="B14" s="1">
        <f ca="1">IF(A14=sheet4!$A$7,sheet4!$B$7,B14)</f>
        <v>157976856</v>
      </c>
      <c r="C14" s="1">
        <f t="shared" ca="1" si="0"/>
        <v>9989000.1871668398</v>
      </c>
      <c r="D14" s="53">
        <f t="shared" ca="1" si="3"/>
        <v>0.9998998999017753</v>
      </c>
      <c r="H14" s="54">
        <v>1.5000000000000004</v>
      </c>
      <c r="I14" s="53">
        <f t="shared" ca="1" si="1"/>
        <v>5.0181905475993168E-5</v>
      </c>
      <c r="M14" s="142">
        <f t="shared" ca="1" si="2"/>
        <v>5.0171827017546423E-5</v>
      </c>
    </row>
    <row r="15" spans="1:16" x14ac:dyDescent="0.2">
      <c r="A15" s="35">
        <v>12</v>
      </c>
      <c r="B15" s="1">
        <f ca="1">IF(A15=sheet4!$A$7,sheet4!$B$7,B15)</f>
        <v>157977856</v>
      </c>
      <c r="C15" s="1">
        <f t="shared" ca="1" si="0"/>
        <v>9988000.1871668398</v>
      </c>
      <c r="D15" s="53">
        <f t="shared" ca="1" si="3"/>
        <v>0.99989988988074252</v>
      </c>
      <c r="H15" s="54">
        <v>1.5500000000000005</v>
      </c>
      <c r="I15" s="53">
        <f t="shared" ca="1" si="1"/>
        <v>5.5200965309746186E-5</v>
      </c>
      <c r="M15" s="142">
        <f t="shared" ca="1" si="2"/>
        <v>5.5190886851299441E-5</v>
      </c>
    </row>
    <row r="16" spans="1:16" x14ac:dyDescent="0.2">
      <c r="A16" s="35">
        <v>13</v>
      </c>
      <c r="B16" s="1">
        <f ca="1">IF(A16=sheet4!$A$7,sheet4!$B$7,B16)</f>
        <v>157978856</v>
      </c>
      <c r="C16" s="1">
        <f t="shared" ca="1" si="0"/>
        <v>9987000.1871668398</v>
      </c>
      <c r="D16" s="53">
        <f t="shared" ca="1" si="3"/>
        <v>0.99989987985770312</v>
      </c>
      <c r="H16" s="54">
        <v>1.6000000000000005</v>
      </c>
      <c r="I16" s="53">
        <f t="shared" ca="1" si="1"/>
        <v>6.0219999951078931E-5</v>
      </c>
      <c r="M16" s="142">
        <f t="shared" ca="1" si="2"/>
        <v>6.0209921492632185E-5</v>
      </c>
    </row>
    <row r="17" spans="1:13" x14ac:dyDescent="0.2">
      <c r="A17" s="35">
        <v>14</v>
      </c>
      <c r="B17" s="1">
        <f ca="1">IF(A17=sheet4!$A$7,sheet4!$B$7,B17)</f>
        <v>157979856</v>
      </c>
      <c r="C17" s="1">
        <f t="shared" ca="1" si="0"/>
        <v>9986000.1871668398</v>
      </c>
      <c r="D17" s="53">
        <f t="shared" ca="1" si="3"/>
        <v>0.99989986983265655</v>
      </c>
      <c r="H17" s="54">
        <v>1.6500000000000006</v>
      </c>
      <c r="I17" s="53">
        <f t="shared" ca="1" si="1"/>
        <v>6.5239009400438574E-5</v>
      </c>
      <c r="M17" s="142">
        <f t="shared" ca="1" si="2"/>
        <v>6.5228930941991822E-5</v>
      </c>
    </row>
    <row r="18" spans="1:13" x14ac:dyDescent="0.2">
      <c r="A18" s="35">
        <v>15</v>
      </c>
      <c r="B18" s="1">
        <f ca="1">IF(A18=sheet4!$A$7,sheet4!$B$7,B18)</f>
        <v>157980856</v>
      </c>
      <c r="C18" s="1">
        <f t="shared" ca="1" si="0"/>
        <v>9985000.1871668398</v>
      </c>
      <c r="D18" s="53">
        <f t="shared" ca="1" si="3"/>
        <v>0.99989985980560214</v>
      </c>
      <c r="H18" s="54">
        <v>1.7000000000000006</v>
      </c>
      <c r="I18" s="53">
        <f t="shared" ca="1" si="1"/>
        <v>7.0257993657655968E-5</v>
      </c>
      <c r="M18" s="142">
        <f t="shared" ca="1" si="2"/>
        <v>7.0247915199209216E-5</v>
      </c>
    </row>
    <row r="19" spans="1:13" x14ac:dyDescent="0.2">
      <c r="A19" s="35">
        <v>16</v>
      </c>
      <c r="B19" s="1">
        <f ca="1">IF(A19=sheet4!$A$7,sheet4!$B$7,B19)</f>
        <v>157981856</v>
      </c>
      <c r="C19" s="1">
        <f t="shared" ca="1" si="0"/>
        <v>9984000.1871668398</v>
      </c>
      <c r="D19" s="53">
        <f t="shared" ca="1" si="3"/>
        <v>0.99989984977653934</v>
      </c>
      <c r="H19" s="54">
        <v>1.7500000000000007</v>
      </c>
      <c r="I19" s="53">
        <f t="shared" ca="1" si="1"/>
        <v>7.5276952726980657E-5</v>
      </c>
      <c r="M19" s="142">
        <f t="shared" ca="1" si="2"/>
        <v>7.5266874268533905E-5</v>
      </c>
    </row>
    <row r="20" spans="1:13" x14ac:dyDescent="0.2">
      <c r="A20" s="35">
        <v>17</v>
      </c>
      <c r="B20" s="1">
        <f ca="1">IF(A20=sheet4!$A$7,sheet4!$B$7,B20)</f>
        <v>157982856</v>
      </c>
      <c r="C20" s="1">
        <f t="shared" ca="1" si="0"/>
        <v>9983000.1871668398</v>
      </c>
      <c r="D20" s="53">
        <f t="shared" ca="1" si="3"/>
        <v>0.99989983974546737</v>
      </c>
      <c r="H20" s="54">
        <v>1.8000000000000007</v>
      </c>
      <c r="I20" s="53">
        <f t="shared" ca="1" si="1"/>
        <v>8.0295886600585499E-5</v>
      </c>
      <c r="M20" s="142">
        <f t="shared" ca="1" si="2"/>
        <v>8.0285808142138747E-5</v>
      </c>
    </row>
    <row r="21" spans="1:13" x14ac:dyDescent="0.2">
      <c r="A21" s="35">
        <v>18</v>
      </c>
      <c r="B21" s="1">
        <f ca="1">IF(A21=sheet4!$A$7,sheet4!$B$7,B21)</f>
        <v>157983856</v>
      </c>
      <c r="C21" s="1">
        <f t="shared" ca="1" si="0"/>
        <v>9982000.1871668398</v>
      </c>
      <c r="D21" s="53">
        <f t="shared" ca="1" si="3"/>
        <v>0.99989982971238589</v>
      </c>
      <c r="H21" s="54">
        <v>1.8500000000000008</v>
      </c>
      <c r="I21" s="53">
        <f t="shared" ca="1" si="1"/>
        <v>8.5314795279264701E-5</v>
      </c>
      <c r="M21" s="142">
        <f t="shared" ca="1" si="2"/>
        <v>8.5304716820817949E-5</v>
      </c>
    </row>
    <row r="22" spans="1:13" x14ac:dyDescent="0.2">
      <c r="A22" s="35">
        <v>19</v>
      </c>
      <c r="B22" s="1">
        <f ca="1">IF(A22=sheet4!$A$7,sheet4!$B$7,B22)</f>
        <v>157984856</v>
      </c>
      <c r="C22" s="1">
        <f t="shared" ca="1" si="0"/>
        <v>9981000.1871668398</v>
      </c>
      <c r="D22" s="53">
        <f t="shared" ca="1" si="3"/>
        <v>0.99989981967729413</v>
      </c>
      <c r="H22" s="54">
        <v>1.9000000000000008</v>
      </c>
      <c r="I22" s="53">
        <f t="shared" ca="1" si="1"/>
        <v>9.033367876990258E-5</v>
      </c>
      <c r="M22" s="142">
        <f t="shared" ca="1" si="2"/>
        <v>9.0323600311455828E-5</v>
      </c>
    </row>
    <row r="23" spans="1:13" x14ac:dyDescent="0.2">
      <c r="A23" s="35">
        <v>20</v>
      </c>
      <c r="B23" s="1">
        <f ca="1">IF(A23=sheet4!$A$7,sheet4!$B$7,B23)</f>
        <v>157985856</v>
      </c>
      <c r="C23" s="1">
        <f t="shared" ca="1" si="0"/>
        <v>9980000.1871668398</v>
      </c>
      <c r="D23" s="53">
        <f t="shared" ca="1" si="3"/>
        <v>0.99989980964019165</v>
      </c>
      <c r="H23" s="54">
        <v>1.95</v>
      </c>
      <c r="I23" s="53">
        <f t="shared" ca="1" si="1"/>
        <v>9.5352537069321908E-5</v>
      </c>
      <c r="M23" s="142">
        <f t="shared" ca="1" si="2"/>
        <v>9.5342458610875156E-5</v>
      </c>
    </row>
    <row r="24" spans="1:13" ht="13.5" thickBot="1" x14ac:dyDescent="0.25">
      <c r="A24" s="35">
        <v>21</v>
      </c>
      <c r="B24" s="1">
        <f ca="1">IF(A24=sheet4!$A$7,sheet4!$B$7,B24)</f>
        <v>157986856</v>
      </c>
      <c r="C24" s="1">
        <f t="shared" ca="1" si="0"/>
        <v>9979000.1871668398</v>
      </c>
      <c r="D24" s="53">
        <f t="shared" ca="1" si="3"/>
        <v>0.99989979960107755</v>
      </c>
      <c r="H24" s="55">
        <v>2</v>
      </c>
      <c r="I24" s="56">
        <f t="shared" ca="1" si="1"/>
        <v>1.0037137017556519E-4</v>
      </c>
      <c r="M24" s="143">
        <f t="shared" ca="1" si="2"/>
        <v>1.0036129171711843E-4</v>
      </c>
    </row>
    <row r="25" spans="1:13" x14ac:dyDescent="0.2">
      <c r="A25" s="35">
        <v>22</v>
      </c>
      <c r="B25" s="1">
        <f ca="1">IF(A25=sheet4!$A$7,sheet4!$B$7,B25)</f>
        <v>157987856</v>
      </c>
      <c r="C25" s="1">
        <f t="shared" ca="1" si="0"/>
        <v>9978000.1871668398</v>
      </c>
      <c r="D25" s="53">
        <f t="shared" ca="1" si="3"/>
        <v>0.99989978955995151</v>
      </c>
    </row>
    <row r="26" spans="1:13" ht="13.15" customHeight="1" x14ac:dyDescent="0.2">
      <c r="A26" s="35">
        <v>23</v>
      </c>
      <c r="B26" s="1">
        <f ca="1">IF(A26=sheet4!$A$7,sheet4!$B$7,B26)</f>
        <v>157988856</v>
      </c>
      <c r="C26" s="1">
        <f t="shared" ca="1" si="0"/>
        <v>9977000.1871668398</v>
      </c>
      <c r="D26" s="53">
        <f t="shared" ca="1" si="3"/>
        <v>0.99989977951681275</v>
      </c>
    </row>
    <row r="27" spans="1:13" ht="13.15" customHeight="1" x14ac:dyDescent="0.2">
      <c r="A27" s="35">
        <v>24</v>
      </c>
      <c r="B27" s="1">
        <f ca="1">IF(A27=sheet4!$A$7,sheet4!$B$7,B27)</f>
        <v>157989856</v>
      </c>
      <c r="C27" s="1">
        <f t="shared" ca="1" si="0"/>
        <v>9976000.1871668398</v>
      </c>
      <c r="D27" s="53">
        <f t="shared" ca="1" si="3"/>
        <v>0.99989976947166082</v>
      </c>
    </row>
    <row r="28" spans="1:13" ht="13.15" customHeight="1" x14ac:dyDescent="0.2">
      <c r="A28" s="35">
        <v>25</v>
      </c>
      <c r="B28" s="1">
        <f ca="1">IF(A28=sheet4!$A$7,sheet4!$B$7,B28)</f>
        <v>157990856</v>
      </c>
      <c r="C28" s="1">
        <f t="shared" ca="1" si="0"/>
        <v>9975000.1871668398</v>
      </c>
      <c r="D28" s="53">
        <f t="shared" ca="1" si="3"/>
        <v>0.99989975942449494</v>
      </c>
    </row>
    <row r="29" spans="1:13" ht="13.15" customHeight="1" x14ac:dyDescent="0.2">
      <c r="A29" s="35">
        <v>26</v>
      </c>
      <c r="B29" s="1">
        <f ca="1">IF(A29=sheet4!$A$7,sheet4!$B$7,B29)</f>
        <v>157991856</v>
      </c>
      <c r="C29" s="1">
        <f t="shared" ca="1" si="0"/>
        <v>9974000.1871668398</v>
      </c>
      <c r="D29" s="53">
        <f t="shared" ca="1" si="3"/>
        <v>0.99989974937531467</v>
      </c>
    </row>
    <row r="30" spans="1:13" ht="13.15" customHeight="1" x14ac:dyDescent="0.2">
      <c r="A30" s="35">
        <v>27</v>
      </c>
      <c r="B30" s="1">
        <f ca="1">IF(A30=sheet4!$A$7,sheet4!$B$7,B30)</f>
        <v>157992856</v>
      </c>
      <c r="C30" s="1">
        <f t="shared" ca="1" si="0"/>
        <v>9973000.1871668398</v>
      </c>
      <c r="D30" s="53">
        <f t="shared" ca="1" si="3"/>
        <v>0.99989973932411924</v>
      </c>
    </row>
    <row r="31" spans="1:13" ht="13.9" customHeight="1" x14ac:dyDescent="0.2">
      <c r="A31" s="35">
        <v>28</v>
      </c>
      <c r="B31" s="1">
        <f ca="1">IF(A31=sheet4!$A$7,sheet4!$B$7,B31)</f>
        <v>157993856</v>
      </c>
      <c r="C31" s="1">
        <f t="shared" ca="1" si="0"/>
        <v>9972000.1871668398</v>
      </c>
      <c r="D31" s="53">
        <f t="shared" ca="1" si="3"/>
        <v>0.9998997292709082</v>
      </c>
    </row>
    <row r="32" spans="1:13" x14ac:dyDescent="0.2">
      <c r="A32" s="35">
        <v>29</v>
      </c>
      <c r="B32" s="1">
        <f ca="1">IF(A32=sheet4!$A$7,sheet4!$B$7,B32)</f>
        <v>157994856</v>
      </c>
      <c r="C32" s="1">
        <f t="shared" ca="1" si="0"/>
        <v>9971000.1871668398</v>
      </c>
      <c r="D32" s="53">
        <f t="shared" ca="1" si="3"/>
        <v>0.99989971921568088</v>
      </c>
    </row>
    <row r="33" spans="1:13" x14ac:dyDescent="0.2">
      <c r="A33" s="35">
        <v>30</v>
      </c>
      <c r="B33" s="1">
        <f ca="1">IF(A33=sheet4!$A$7,sheet4!$B$7,B33)</f>
        <v>157995856</v>
      </c>
      <c r="C33" s="1">
        <f t="shared" ca="1" si="0"/>
        <v>9970000.1871668398</v>
      </c>
      <c r="D33" s="53">
        <f t="shared" ca="1" si="3"/>
        <v>0.99989970915843662</v>
      </c>
    </row>
    <row r="34" spans="1:13" ht="13.5" thickBot="1" x14ac:dyDescent="0.25">
      <c r="A34" s="35">
        <v>31</v>
      </c>
      <c r="B34" s="1">
        <f ca="1">IF(A34=sheet4!$A$7,sheet4!$B$7,B34)</f>
        <v>157996856</v>
      </c>
      <c r="C34" s="1">
        <f t="shared" ca="1" si="0"/>
        <v>9969000.1871668398</v>
      </c>
      <c r="D34" s="53">
        <f t="shared" ca="1" si="3"/>
        <v>0.99989969909917487</v>
      </c>
    </row>
    <row r="35" spans="1:13" ht="13.5" thickBot="1" x14ac:dyDescent="0.25">
      <c r="A35" s="35">
        <v>32</v>
      </c>
      <c r="B35" s="1">
        <f ca="1">IF(A35=sheet4!$A$7,sheet4!$B$7,B35)</f>
        <v>157997856</v>
      </c>
      <c r="C35" s="1">
        <f t="shared" ca="1" si="0"/>
        <v>9968000.1871668398</v>
      </c>
      <c r="D35" s="53">
        <f t="shared" ca="1" si="3"/>
        <v>0.99989968903789495</v>
      </c>
      <c r="F35" s="150" t="s">
        <v>120</v>
      </c>
      <c r="G35" s="151"/>
      <c r="H35" s="151"/>
      <c r="I35" s="151"/>
      <c r="J35" s="151"/>
      <c r="K35" s="151"/>
      <c r="L35" s="151"/>
      <c r="M35" s="152"/>
    </row>
    <row r="36" spans="1:13" ht="13.15" customHeight="1" x14ac:dyDescent="0.2">
      <c r="A36" s="35">
        <v>33</v>
      </c>
      <c r="B36" s="1">
        <f ca="1">IF(A36=sheet4!$A$7,sheet4!$B$7,B36)</f>
        <v>157998856</v>
      </c>
      <c r="C36" s="1">
        <f t="shared" ca="1" si="0"/>
        <v>9967000.1871668398</v>
      </c>
      <c r="D36" s="53">
        <f t="shared" ca="1" si="3"/>
        <v>0.99989967897459642</v>
      </c>
      <c r="F36" s="153" t="s">
        <v>119</v>
      </c>
      <c r="G36" s="154"/>
      <c r="H36" s="154"/>
      <c r="I36" s="154"/>
      <c r="J36" s="154"/>
      <c r="K36" s="154"/>
      <c r="L36" s="154"/>
      <c r="M36" s="155"/>
    </row>
    <row r="37" spans="1:13" ht="13.15" customHeight="1" x14ac:dyDescent="0.2">
      <c r="A37" s="35">
        <v>34</v>
      </c>
      <c r="B37" s="1">
        <f ca="1">IF(A37=sheet4!$A$7,sheet4!$B$7,B37)</f>
        <v>157999856</v>
      </c>
      <c r="C37" s="1">
        <f t="shared" ca="1" si="0"/>
        <v>9966000.1871668398</v>
      </c>
      <c r="D37" s="53">
        <f t="shared" ca="1" si="3"/>
        <v>0.99989966890927851</v>
      </c>
      <c r="F37" s="156"/>
      <c r="G37" s="157"/>
      <c r="H37" s="157"/>
      <c r="I37" s="157"/>
      <c r="J37" s="157"/>
      <c r="K37" s="157"/>
      <c r="L37" s="157"/>
      <c r="M37" s="158"/>
    </row>
    <row r="38" spans="1:13" ht="13.15" customHeight="1" x14ac:dyDescent="0.2">
      <c r="A38" s="35">
        <v>35</v>
      </c>
      <c r="B38" s="1">
        <f ca="1">IF(A38=sheet4!$A$7,sheet4!$B$7,B38)</f>
        <v>158000856</v>
      </c>
      <c r="C38" s="1">
        <f t="shared" ca="1" si="0"/>
        <v>9965000.1871668398</v>
      </c>
      <c r="D38" s="53">
        <f t="shared" ca="1" si="3"/>
        <v>0.99989965884194065</v>
      </c>
      <c r="F38" s="156"/>
      <c r="G38" s="157"/>
      <c r="H38" s="157"/>
      <c r="I38" s="157"/>
      <c r="J38" s="157"/>
      <c r="K38" s="157"/>
      <c r="L38" s="157"/>
      <c r="M38" s="158"/>
    </row>
    <row r="39" spans="1:13" ht="13.15" customHeight="1" x14ac:dyDescent="0.2">
      <c r="A39" s="35">
        <v>36</v>
      </c>
      <c r="B39" s="1">
        <f ca="1">IF(A39=sheet4!$A$7,sheet4!$B$7,B39)</f>
        <v>158001856</v>
      </c>
      <c r="C39" s="1">
        <f t="shared" ca="1" si="0"/>
        <v>9964000.1871668398</v>
      </c>
      <c r="D39" s="53">
        <f t="shared" ca="1" si="3"/>
        <v>0.99989964877258231</v>
      </c>
      <c r="F39" s="156"/>
      <c r="G39" s="157"/>
      <c r="H39" s="157"/>
      <c r="I39" s="157"/>
      <c r="J39" s="157"/>
      <c r="K39" s="157"/>
      <c r="L39" s="157"/>
      <c r="M39" s="158"/>
    </row>
    <row r="40" spans="1:13" ht="13.15" customHeight="1" x14ac:dyDescent="0.2">
      <c r="A40" s="35">
        <v>37</v>
      </c>
      <c r="B40" s="1">
        <f ca="1">IF(A40=sheet4!$A$7,sheet4!$B$7,B40)</f>
        <v>158002856</v>
      </c>
      <c r="C40" s="1">
        <f t="shared" ca="1" si="0"/>
        <v>9963000.1871668398</v>
      </c>
      <c r="D40" s="53">
        <f t="shared" ca="1" si="3"/>
        <v>0.9998996387012028</v>
      </c>
      <c r="F40" s="156"/>
      <c r="G40" s="157"/>
      <c r="H40" s="157"/>
      <c r="I40" s="157"/>
      <c r="J40" s="157"/>
      <c r="K40" s="157"/>
      <c r="L40" s="157"/>
      <c r="M40" s="158"/>
    </row>
    <row r="41" spans="1:13" ht="13.15" customHeight="1" x14ac:dyDescent="0.2">
      <c r="A41" s="35">
        <v>38</v>
      </c>
      <c r="B41" s="1">
        <f ca="1">IF(A41=sheet4!$A$7,sheet4!$B$7,B41)</f>
        <v>158003856</v>
      </c>
      <c r="C41" s="1">
        <f t="shared" ca="1" si="0"/>
        <v>9962000.1871668398</v>
      </c>
      <c r="D41" s="53">
        <f t="shared" ca="1" si="3"/>
        <v>0.99989962862780146</v>
      </c>
      <c r="F41" s="156"/>
      <c r="G41" s="157"/>
      <c r="H41" s="157"/>
      <c r="I41" s="157"/>
      <c r="J41" s="157"/>
      <c r="K41" s="157"/>
      <c r="L41" s="157"/>
      <c r="M41" s="158"/>
    </row>
    <row r="42" spans="1:13" ht="13.15" customHeight="1" x14ac:dyDescent="0.2">
      <c r="A42" s="35">
        <v>39</v>
      </c>
      <c r="B42" s="1">
        <f ca="1">IF(A42=sheet4!$A$7,sheet4!$B$7,B42)</f>
        <v>158004856</v>
      </c>
      <c r="C42" s="1">
        <f t="shared" ca="1" si="0"/>
        <v>9961000.1871668398</v>
      </c>
      <c r="D42" s="53">
        <f t="shared" ca="1" si="3"/>
        <v>0.99989961855237786</v>
      </c>
      <c r="F42" s="156"/>
      <c r="G42" s="157"/>
      <c r="H42" s="157"/>
      <c r="I42" s="157"/>
      <c r="J42" s="157"/>
      <c r="K42" s="157"/>
      <c r="L42" s="157"/>
      <c r="M42" s="158"/>
    </row>
    <row r="43" spans="1:13" ht="13.9" customHeight="1" thickBot="1" x14ac:dyDescent="0.25">
      <c r="A43" s="36">
        <v>40</v>
      </c>
      <c r="B43" s="37">
        <f ca="1">IF(A43=sheet4!$A$7,sheet4!$B$7,B43)</f>
        <v>158005856</v>
      </c>
      <c r="C43" s="37">
        <f t="shared" ca="1" si="0"/>
        <v>9960000.1871668398</v>
      </c>
      <c r="D43" s="56">
        <f t="shared" ca="1" si="3"/>
        <v>0.9998996084749312</v>
      </c>
      <c r="F43" s="156"/>
      <c r="G43" s="157"/>
      <c r="H43" s="157"/>
      <c r="I43" s="157"/>
      <c r="J43" s="157"/>
      <c r="K43" s="157"/>
      <c r="L43" s="157"/>
      <c r="M43" s="158"/>
    </row>
    <row r="44" spans="1:13" ht="13.15" customHeight="1" thickBot="1" x14ac:dyDescent="0.25">
      <c r="F44" s="159"/>
      <c r="G44" s="160"/>
      <c r="H44" s="160"/>
      <c r="I44" s="160"/>
      <c r="J44" s="160"/>
      <c r="K44" s="160"/>
      <c r="L44" s="160"/>
      <c r="M44" s="161"/>
    </row>
    <row r="45" spans="1:13" ht="13.15" customHeight="1" x14ac:dyDescent="0.2"/>
    <row r="46" spans="1:13" ht="13.15" customHeight="1" x14ac:dyDescent="0.2"/>
    <row r="47" spans="1:13" ht="13.9" customHeight="1" x14ac:dyDescent="0.2"/>
    <row r="48" spans="1:13" x14ac:dyDescent="0.2">
      <c r="H48" t="s">
        <v>113</v>
      </c>
    </row>
  </sheetData>
  <mergeCells count="4">
    <mergeCell ref="A1:D2"/>
    <mergeCell ref="E1:J2"/>
    <mergeCell ref="F35:M35"/>
    <mergeCell ref="F36:M44"/>
  </mergeCells>
  <conditionalFormatting sqref="H4:I24">
    <cfRule type="expression" dxfId="2" priority="1" stopIfTrue="1">
      <formula>$J$4=$I4</formula>
    </cfRule>
  </conditionalFormatting>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1265" r:id="rId4" name="List Box 1">
              <controlPr defaultSize="0" autoLine="0" autoPict="0">
                <anchor moveWithCells="1">
                  <from>
                    <xdr:col>4</xdr:col>
                    <xdr:colOff>19050</xdr:colOff>
                    <xdr:row>5</xdr:row>
                    <xdr:rowOff>19050</xdr:rowOff>
                  </from>
                  <to>
                    <xdr:col>5</xdr:col>
                    <xdr:colOff>28575</xdr:colOff>
                    <xdr:row>21</xdr:row>
                    <xdr:rowOff>152400</xdr:rowOff>
                  </to>
                </anchor>
              </controlPr>
            </control>
          </mc:Choice>
        </mc:AlternateContent>
        <mc:AlternateContent xmlns:mc="http://schemas.openxmlformats.org/markup-compatibility/2006">
          <mc:Choice Requires="x14">
            <control shapeId="11266" r:id="rId5" name="Button 2">
              <controlPr defaultSize="0" print="0" autoFill="0" autoPict="0" macro="[0]!ScanningOfSigmaValues_Click">
                <anchor moveWithCells="1" sizeWithCells="1">
                  <from>
                    <xdr:col>9</xdr:col>
                    <xdr:colOff>838200</xdr:colOff>
                    <xdr:row>6</xdr:row>
                    <xdr:rowOff>142875</xdr:rowOff>
                  </from>
                  <to>
                    <xdr:col>12</xdr:col>
                    <xdr:colOff>0</xdr:colOff>
                    <xdr:row>9</xdr:row>
                    <xdr:rowOff>47625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filterMode="1"/>
  <dimension ref="A1:N73"/>
  <sheetViews>
    <sheetView topLeftCell="A5" zoomScaleNormal="100" workbookViewId="0">
      <selection activeCell="I12" sqref="I12"/>
    </sheetView>
  </sheetViews>
  <sheetFormatPr defaultRowHeight="12.75" x14ac:dyDescent="0.2"/>
  <cols>
    <col min="1" max="1" width="8.140625" customWidth="1"/>
    <col min="2" max="2" width="8" customWidth="1"/>
    <col min="3" max="3" width="7.85546875" customWidth="1"/>
    <col min="4" max="4" width="8.140625" customWidth="1"/>
    <col min="5" max="5" width="8" customWidth="1"/>
    <col min="6" max="6" width="12.5703125" customWidth="1"/>
    <col min="7" max="7" width="13.7109375" customWidth="1"/>
    <col min="8" max="8" width="13.42578125" customWidth="1"/>
    <col min="9" max="9" width="15.28515625" customWidth="1"/>
    <col min="10" max="11" width="13.85546875" bestFit="1" customWidth="1"/>
    <col min="12" max="12" width="11.28515625" bestFit="1" customWidth="1"/>
  </cols>
  <sheetData>
    <row r="1" spans="1:14" ht="18" x14ac:dyDescent="0.25">
      <c r="A1" t="s">
        <v>22</v>
      </c>
    </row>
    <row r="2" spans="1:14" x14ac:dyDescent="0.2">
      <c r="A2" t="s">
        <v>23</v>
      </c>
    </row>
    <row r="3" spans="1:14" ht="16.5" customHeight="1" thickBot="1" x14ac:dyDescent="0.25">
      <c r="A3" t="s">
        <v>24</v>
      </c>
    </row>
    <row r="4" spans="1:14" ht="26.25" thickBot="1" x14ac:dyDescent="0.25">
      <c r="G4" t="s">
        <v>26</v>
      </c>
      <c r="I4" s="3" t="s">
        <v>78</v>
      </c>
      <c r="J4" s="4" t="s">
        <v>77</v>
      </c>
    </row>
    <row r="5" spans="1:14" ht="17.25" customHeight="1" thickBot="1" x14ac:dyDescent="0.25">
      <c r="A5" t="s">
        <v>25</v>
      </c>
      <c r="G5" t="s">
        <v>27</v>
      </c>
      <c r="H5" s="11">
        <v>2</v>
      </c>
      <c r="I5" s="12">
        <v>8</v>
      </c>
      <c r="J5" s="42">
        <v>157965856</v>
      </c>
      <c r="K5">
        <v>5</v>
      </c>
    </row>
    <row r="6" spans="1:14" ht="51.75" thickBot="1" x14ac:dyDescent="0.25">
      <c r="A6" s="60" t="s">
        <v>28</v>
      </c>
      <c r="B6" s="61" t="s">
        <v>29</v>
      </c>
      <c r="C6" s="61" t="s">
        <v>30</v>
      </c>
      <c r="D6" s="61" t="s">
        <v>31</v>
      </c>
      <c r="E6" s="61" t="s">
        <v>32</v>
      </c>
      <c r="F6" s="62" t="s">
        <v>33</v>
      </c>
      <c r="G6" s="63" t="s">
        <v>34</v>
      </c>
      <c r="H6" s="64" t="s">
        <v>35</v>
      </c>
      <c r="I6" s="64" t="s">
        <v>36</v>
      </c>
      <c r="J6" s="64" t="s">
        <v>37</v>
      </c>
      <c r="K6" s="64" t="s">
        <v>38</v>
      </c>
      <c r="L6" s="62" t="s">
        <v>39</v>
      </c>
      <c r="M6" s="65" t="s">
        <v>40</v>
      </c>
    </row>
    <row r="7" spans="1:14" ht="53.25" customHeight="1" thickBot="1" x14ac:dyDescent="0.25">
      <c r="A7" s="7">
        <f ca="1">IF(H5=1,0,A7+1)</f>
        <v>3613038</v>
      </c>
      <c r="B7" s="14">
        <f ca="1">IF(A7=0,J5,B7+INDEX(K12:K22,K5))</f>
        <v>3387179202856</v>
      </c>
      <c r="C7" s="40">
        <f ca="1">sheet1!B8/(B7+B7*sheet1!C8)^(2*sheet1!E8)</f>
        <v>2.3126556873327575E-17</v>
      </c>
      <c r="D7" s="40">
        <f ca="1">C7*(B7-sheet1!D8)</f>
        <v>7.8333792436842826E-5</v>
      </c>
      <c r="E7" s="40">
        <f ca="1">C7*sheet1!D8</f>
        <v>3.8158818840990497E-14</v>
      </c>
      <c r="F7" s="41">
        <f ca="1">(E7-sheet1!G8)*(E7-sheet1!G8)</f>
        <v>7.29E+18</v>
      </c>
      <c r="G7" s="6" t="str">
        <f ca="1">IF(A7=0,"Исходное состояние",
        IF($F$7&gt;$L$7,
              "Search is completed!!!","Proceed the search by clicking to button &lt;F9&gt;"))</f>
        <v>Search is completed!!!</v>
      </c>
      <c r="H7" s="15">
        <f ca="1">IF($A$7=0,B7,
         IF($F$7&gt;$L$7,
                       H7,B7))</f>
        <v>167965856</v>
      </c>
      <c r="I7" s="15">
        <f ca="1">IF($A$7=0,C7,
         IF($F$7&gt;$L$7,
                       I7,C7))</f>
        <v>1636363.6460427328</v>
      </c>
      <c r="J7" s="15">
        <f ca="1">IF($A$7=0,D7,
         IF($F$7&gt;$L$7,
                       J7,D7))</f>
        <v>274850520534832.66</v>
      </c>
      <c r="K7" s="15">
        <f ca="1">IF($A$7=0,E7,
         IF($F$7&gt;$L$7,
                       K7,E7))</f>
        <v>2700000015.9705091</v>
      </c>
      <c r="L7" s="15">
        <f ca="1">IF($A$7=0,F7,
         IF($F$7&gt;$L$7,
                       L7,F7))</f>
        <v>255.05715938884919</v>
      </c>
      <c r="M7" s="16">
        <f ca="1">IF($A$7=0,0,
         IF($F$7&gt;$L$7,
                       M7,A7))</f>
        <v>10000</v>
      </c>
      <c r="N7" s="8"/>
    </row>
    <row r="10" spans="1:14" ht="13.5" thickBot="1" x14ac:dyDescent="0.25">
      <c r="A10" t="s">
        <v>76</v>
      </c>
    </row>
    <row r="11" spans="1:14" ht="64.5" thickBot="1" x14ac:dyDescent="0.25">
      <c r="A11" s="66" t="s">
        <v>1</v>
      </c>
      <c r="B11" s="67" t="s">
        <v>35</v>
      </c>
      <c r="C11" s="67" t="s">
        <v>36</v>
      </c>
      <c r="D11" s="67" t="s">
        <v>37</v>
      </c>
      <c r="E11" s="67" t="s">
        <v>38</v>
      </c>
      <c r="F11" s="67" t="s">
        <v>41</v>
      </c>
      <c r="G11" s="68" t="s">
        <v>40</v>
      </c>
      <c r="H11" s="67" t="s">
        <v>15</v>
      </c>
      <c r="I11" s="67" t="s">
        <v>42</v>
      </c>
      <c r="J11" s="67" t="s">
        <v>43</v>
      </c>
      <c r="K11" s="69" t="s">
        <v>44</v>
      </c>
      <c r="M11" s="128" t="s">
        <v>114</v>
      </c>
    </row>
    <row r="12" spans="1:14" x14ac:dyDescent="0.2">
      <c r="A12" s="17">
        <v>1</v>
      </c>
      <c r="B12" s="13">
        <v>167965856</v>
      </c>
      <c r="C12" s="13">
        <v>1636363.6460427328</v>
      </c>
      <c r="D12" s="13">
        <v>274850520534832.66</v>
      </c>
      <c r="E12" s="13">
        <v>2700000015.9705091</v>
      </c>
      <c r="F12" s="13">
        <v>255.05715938884919</v>
      </c>
      <c r="G12" s="13">
        <v>5</v>
      </c>
      <c r="H12" s="38">
        <v>10000000</v>
      </c>
      <c r="I12" s="126">
        <v>117965856</v>
      </c>
      <c r="J12" s="18">
        <f>ABS(I12-C12)</f>
        <v>116329492.35395727</v>
      </c>
      <c r="K12" s="129">
        <v>10000000000</v>
      </c>
    </row>
    <row r="13" spans="1:14" x14ac:dyDescent="0.2">
      <c r="A13" s="20">
        <v>2</v>
      </c>
      <c r="B13" s="9">
        <v>167965856</v>
      </c>
      <c r="C13" s="9">
        <v>1636363.6460427328</v>
      </c>
      <c r="D13" s="9">
        <v>274850520534832.66</v>
      </c>
      <c r="E13" s="9">
        <v>2700000015.9705091</v>
      </c>
      <c r="F13" s="9">
        <v>255.05715938884919</v>
      </c>
      <c r="G13" s="9">
        <v>50</v>
      </c>
      <c r="H13" s="5">
        <v>1000000</v>
      </c>
      <c r="I13" s="43">
        <v>117965856</v>
      </c>
      <c r="J13" s="21">
        <f t="shared" ref="J13:J66" si="0">ABS(I13-C13)</f>
        <v>116329492.35395727</v>
      </c>
      <c r="K13" s="130">
        <v>1000000000</v>
      </c>
    </row>
    <row r="14" spans="1:14" x14ac:dyDescent="0.2">
      <c r="A14" s="20">
        <v>3</v>
      </c>
      <c r="B14" s="9">
        <v>167965856</v>
      </c>
      <c r="C14" s="9">
        <v>1636363.6460427328</v>
      </c>
      <c r="D14" s="9">
        <v>274850520534832.66</v>
      </c>
      <c r="E14" s="9">
        <v>2700000015.9705091</v>
      </c>
      <c r="F14" s="9">
        <v>255.05715938884919</v>
      </c>
      <c r="G14" s="9">
        <v>500</v>
      </c>
      <c r="H14" s="5">
        <v>100000</v>
      </c>
      <c r="I14" s="43">
        <v>117965856</v>
      </c>
      <c r="J14" s="21">
        <f t="shared" si="0"/>
        <v>116329492.35395727</v>
      </c>
      <c r="K14" s="130">
        <v>100000000.00000001</v>
      </c>
    </row>
    <row r="15" spans="1:14" x14ac:dyDescent="0.2">
      <c r="A15" s="20">
        <v>4</v>
      </c>
      <c r="B15" s="9">
        <v>167965856</v>
      </c>
      <c r="C15" s="9">
        <v>1636363.6460427328</v>
      </c>
      <c r="D15" s="9">
        <v>274850520534832.66</v>
      </c>
      <c r="E15" s="9">
        <v>2700000015.9705091</v>
      </c>
      <c r="F15" s="9">
        <v>255.05715938884919</v>
      </c>
      <c r="G15" s="9">
        <v>5000</v>
      </c>
      <c r="H15" s="5">
        <v>10000</v>
      </c>
      <c r="I15" s="43">
        <v>117965856</v>
      </c>
      <c r="J15" s="21">
        <f t="shared" si="0"/>
        <v>116329492.35395727</v>
      </c>
      <c r="K15" s="130">
        <v>10000000.000000002</v>
      </c>
    </row>
    <row r="16" spans="1:14" ht="13.5" thickBot="1" x14ac:dyDescent="0.25">
      <c r="A16" s="23">
        <v>5</v>
      </c>
      <c r="B16" s="10">
        <v>167965856</v>
      </c>
      <c r="C16" s="10">
        <v>1636363.6460427328</v>
      </c>
      <c r="D16" s="10">
        <v>274850520534832.66</v>
      </c>
      <c r="E16" s="10">
        <v>2700000015.9705091</v>
      </c>
      <c r="F16" s="10">
        <v>255.05715938884919</v>
      </c>
      <c r="G16" s="10">
        <v>50000</v>
      </c>
      <c r="H16" s="39">
        <v>1000</v>
      </c>
      <c r="I16" s="44">
        <v>117965856</v>
      </c>
      <c r="J16" s="24">
        <f t="shared" si="0"/>
        <v>116329492.35395727</v>
      </c>
      <c r="K16" s="131">
        <v>1000000</v>
      </c>
    </row>
    <row r="17" spans="1:12" ht="13.5" hidden="1" thickBot="1" x14ac:dyDescent="0.25">
      <c r="A17" s="26"/>
      <c r="B17" s="27"/>
      <c r="C17" s="27"/>
      <c r="D17" s="27"/>
      <c r="E17" s="27"/>
      <c r="F17" s="27"/>
      <c r="G17" s="27"/>
      <c r="H17" s="125"/>
      <c r="I17" s="45">
        <v>117965856</v>
      </c>
      <c r="J17" s="28">
        <f t="shared" si="0"/>
        <v>117965856</v>
      </c>
      <c r="K17" s="125">
        <v>100000</v>
      </c>
    </row>
    <row r="18" spans="1:12" ht="13.5" hidden="1" thickBot="1" x14ac:dyDescent="0.25">
      <c r="A18" s="20">
        <v>7</v>
      </c>
      <c r="B18" s="9"/>
      <c r="C18" s="9"/>
      <c r="D18" s="9"/>
      <c r="E18" s="9"/>
      <c r="F18" s="9"/>
      <c r="G18" s="9"/>
      <c r="H18" s="5"/>
      <c r="I18" s="43">
        <v>117965856</v>
      </c>
      <c r="J18" s="21">
        <f t="shared" si="0"/>
        <v>117965856</v>
      </c>
      <c r="K18" s="5">
        <v>10000</v>
      </c>
    </row>
    <row r="19" spans="1:12" ht="13.5" hidden="1" thickBot="1" x14ac:dyDescent="0.25">
      <c r="A19" s="20">
        <v>8</v>
      </c>
      <c r="B19" s="9"/>
      <c r="C19" s="9"/>
      <c r="D19" s="9"/>
      <c r="E19" s="9"/>
      <c r="F19" s="9"/>
      <c r="G19" s="9"/>
      <c r="H19" s="5"/>
      <c r="I19" s="43">
        <v>117965856</v>
      </c>
      <c r="J19" s="21">
        <f t="shared" si="0"/>
        <v>117965856</v>
      </c>
      <c r="K19" s="5">
        <v>1000</v>
      </c>
    </row>
    <row r="20" spans="1:12" ht="13.5" hidden="1" thickBot="1" x14ac:dyDescent="0.25">
      <c r="A20" s="20">
        <v>9</v>
      </c>
      <c r="B20" s="9"/>
      <c r="C20" s="9"/>
      <c r="D20" s="9"/>
      <c r="E20" s="9"/>
      <c r="F20" s="9"/>
      <c r="G20" s="9"/>
      <c r="H20" s="5"/>
      <c r="I20" s="43">
        <v>117965856</v>
      </c>
      <c r="J20" s="21">
        <f t="shared" si="0"/>
        <v>117965856</v>
      </c>
      <c r="K20" s="5">
        <v>100</v>
      </c>
    </row>
    <row r="21" spans="1:12" ht="13.5" hidden="1" thickBot="1" x14ac:dyDescent="0.25">
      <c r="A21" s="20">
        <v>10</v>
      </c>
      <c r="B21" s="9"/>
      <c r="C21" s="9"/>
      <c r="D21" s="9"/>
      <c r="E21" s="9"/>
      <c r="F21" s="9"/>
      <c r="G21" s="9"/>
      <c r="H21" s="5"/>
      <c r="I21" s="43">
        <v>117965856</v>
      </c>
      <c r="J21" s="21">
        <f t="shared" si="0"/>
        <v>117965856</v>
      </c>
      <c r="K21" s="5">
        <v>10</v>
      </c>
    </row>
    <row r="22" spans="1:12" ht="13.5" hidden="1" thickBot="1" x14ac:dyDescent="0.25">
      <c r="A22" s="23">
        <v>11</v>
      </c>
      <c r="B22" s="10"/>
      <c r="C22" s="10"/>
      <c r="D22" s="10"/>
      <c r="E22" s="10"/>
      <c r="F22" s="10"/>
      <c r="G22" s="10"/>
      <c r="H22" s="39"/>
      <c r="I22" s="44">
        <v>117965856</v>
      </c>
      <c r="J22" s="24">
        <f t="shared" si="0"/>
        <v>117965856</v>
      </c>
      <c r="K22" s="39">
        <v>1</v>
      </c>
      <c r="L22" t="s">
        <v>113</v>
      </c>
    </row>
    <row r="23" spans="1:12" x14ac:dyDescent="0.2">
      <c r="A23" s="17">
        <v>12</v>
      </c>
      <c r="B23" s="13">
        <v>167965856</v>
      </c>
      <c r="C23" s="13">
        <v>1636363.6460427328</v>
      </c>
      <c r="D23" s="13">
        <v>274850520534832.66</v>
      </c>
      <c r="E23" s="13">
        <v>2700000015.9705091</v>
      </c>
      <c r="F23" s="13">
        <v>255.05715938884919</v>
      </c>
      <c r="G23" s="13">
        <v>4</v>
      </c>
      <c r="H23" s="38">
        <v>10000000</v>
      </c>
      <c r="I23" s="42">
        <v>127965856</v>
      </c>
      <c r="J23" s="132">
        <f t="shared" si="0"/>
        <v>126329492.35395727</v>
      </c>
      <c r="K23" s="129">
        <v>10000000000</v>
      </c>
    </row>
    <row r="24" spans="1:12" x14ac:dyDescent="0.2">
      <c r="A24" s="20">
        <v>13</v>
      </c>
      <c r="B24" s="9">
        <v>167965856</v>
      </c>
      <c r="C24" s="9">
        <v>1636363.6460427328</v>
      </c>
      <c r="D24" s="9">
        <v>274850520534832.66</v>
      </c>
      <c r="E24" s="9">
        <v>2700000015.9705091</v>
      </c>
      <c r="F24" s="9">
        <v>255.05715938884919</v>
      </c>
      <c r="G24" s="9">
        <v>40</v>
      </c>
      <c r="H24" s="5">
        <v>1000000</v>
      </c>
      <c r="I24" s="45">
        <v>127965856</v>
      </c>
      <c r="J24" s="30">
        <f t="shared" si="0"/>
        <v>126329492.35395727</v>
      </c>
      <c r="K24" s="130">
        <v>1000000000</v>
      </c>
    </row>
    <row r="25" spans="1:12" x14ac:dyDescent="0.2">
      <c r="A25" s="20">
        <v>14</v>
      </c>
      <c r="B25" s="9">
        <v>167965856</v>
      </c>
      <c r="C25" s="9">
        <v>1636363.6460427328</v>
      </c>
      <c r="D25" s="9">
        <v>274850520534832.66</v>
      </c>
      <c r="E25" s="9">
        <v>2700000015.9705091</v>
      </c>
      <c r="F25" s="9">
        <v>255.05715938884919</v>
      </c>
      <c r="G25" s="9">
        <v>400</v>
      </c>
      <c r="H25" s="5">
        <v>100000</v>
      </c>
      <c r="I25" s="45">
        <v>127965856</v>
      </c>
      <c r="J25" s="30">
        <f t="shared" si="0"/>
        <v>126329492.35395727</v>
      </c>
      <c r="K25" s="130">
        <v>100000000.00000001</v>
      </c>
    </row>
    <row r="26" spans="1:12" x14ac:dyDescent="0.2">
      <c r="A26" s="20">
        <v>15</v>
      </c>
      <c r="B26" s="9">
        <v>167965856</v>
      </c>
      <c r="C26" s="9">
        <v>1636363.6460427328</v>
      </c>
      <c r="D26" s="9">
        <v>274850520534832.66</v>
      </c>
      <c r="E26" s="9">
        <v>2700000015.9705091</v>
      </c>
      <c r="F26" s="9">
        <v>255.05715938884919</v>
      </c>
      <c r="G26" s="9">
        <v>4000</v>
      </c>
      <c r="H26" s="5">
        <v>10000</v>
      </c>
      <c r="I26" s="45">
        <v>127965856</v>
      </c>
      <c r="J26" s="30">
        <f t="shared" si="0"/>
        <v>126329492.35395727</v>
      </c>
      <c r="K26" s="130">
        <v>10000000.000000002</v>
      </c>
    </row>
    <row r="27" spans="1:12" ht="13.5" thickBot="1" x14ac:dyDescent="0.25">
      <c r="A27" s="23">
        <v>16</v>
      </c>
      <c r="B27" s="10">
        <v>167965856</v>
      </c>
      <c r="C27" s="10">
        <v>1636363.6460427328</v>
      </c>
      <c r="D27" s="10">
        <v>274850520534832.66</v>
      </c>
      <c r="E27" s="10">
        <v>2700000015.9705091</v>
      </c>
      <c r="F27" s="10">
        <v>255.05715938884919</v>
      </c>
      <c r="G27" s="10">
        <v>40000</v>
      </c>
      <c r="H27" s="39">
        <v>1000</v>
      </c>
      <c r="I27" s="127">
        <v>127965856</v>
      </c>
      <c r="J27" s="31">
        <f t="shared" si="0"/>
        <v>126329492.35395727</v>
      </c>
      <c r="K27" s="131">
        <v>1000000</v>
      </c>
    </row>
    <row r="28" spans="1:12" ht="13.5" hidden="1" thickBot="1" x14ac:dyDescent="0.25">
      <c r="A28" s="26">
        <v>17</v>
      </c>
      <c r="B28" s="27"/>
      <c r="C28" s="27"/>
      <c r="D28" s="27"/>
      <c r="E28" s="27"/>
      <c r="F28" s="27"/>
      <c r="G28" s="27"/>
      <c r="H28" s="125"/>
      <c r="I28" s="45">
        <v>127965856</v>
      </c>
      <c r="J28" s="30">
        <f t="shared" si="0"/>
        <v>127965856</v>
      </c>
      <c r="K28" s="125">
        <v>100000</v>
      </c>
    </row>
    <row r="29" spans="1:12" ht="13.5" hidden="1" thickBot="1" x14ac:dyDescent="0.25">
      <c r="A29" s="20">
        <v>18</v>
      </c>
      <c r="B29" s="9"/>
      <c r="C29" s="9"/>
      <c r="D29" s="9"/>
      <c r="E29" s="9"/>
      <c r="F29" s="9"/>
      <c r="G29" s="9"/>
      <c r="H29" s="5"/>
      <c r="I29" s="45">
        <v>127965856</v>
      </c>
      <c r="J29" s="30">
        <f t="shared" si="0"/>
        <v>127965856</v>
      </c>
      <c r="K29" s="5">
        <v>10000</v>
      </c>
    </row>
    <row r="30" spans="1:12" ht="13.5" hidden="1" thickBot="1" x14ac:dyDescent="0.25">
      <c r="A30" s="20">
        <v>19</v>
      </c>
      <c r="B30" s="9"/>
      <c r="C30" s="9"/>
      <c r="D30" s="9"/>
      <c r="E30" s="9"/>
      <c r="F30" s="9"/>
      <c r="G30" s="9"/>
      <c r="H30" s="5"/>
      <c r="I30" s="45">
        <v>127965856</v>
      </c>
      <c r="J30" s="30">
        <f t="shared" si="0"/>
        <v>127965856</v>
      </c>
      <c r="K30" s="5">
        <v>1000</v>
      </c>
    </row>
    <row r="31" spans="1:12" ht="13.5" hidden="1" thickBot="1" x14ac:dyDescent="0.25">
      <c r="A31" s="20">
        <v>20</v>
      </c>
      <c r="B31" s="9"/>
      <c r="C31" s="9"/>
      <c r="D31" s="9"/>
      <c r="E31" s="9"/>
      <c r="F31" s="9"/>
      <c r="G31" s="9"/>
      <c r="H31" s="5"/>
      <c r="I31" s="45">
        <v>127965856</v>
      </c>
      <c r="J31" s="30">
        <f t="shared" si="0"/>
        <v>127965856</v>
      </c>
      <c r="K31" s="5">
        <v>100</v>
      </c>
    </row>
    <row r="32" spans="1:12" ht="13.5" hidden="1" thickBot="1" x14ac:dyDescent="0.25">
      <c r="A32" s="20">
        <v>21</v>
      </c>
      <c r="B32" s="9"/>
      <c r="C32" s="9"/>
      <c r="D32" s="9"/>
      <c r="E32" s="9"/>
      <c r="F32" s="9"/>
      <c r="G32" s="9"/>
      <c r="H32" s="5"/>
      <c r="I32" s="45">
        <v>127965856</v>
      </c>
      <c r="J32" s="30">
        <f t="shared" si="0"/>
        <v>127965856</v>
      </c>
      <c r="K32" s="5">
        <v>10</v>
      </c>
    </row>
    <row r="33" spans="1:11" ht="13.5" hidden="1" thickBot="1" x14ac:dyDescent="0.25">
      <c r="A33" s="23">
        <v>22</v>
      </c>
      <c r="B33" s="10"/>
      <c r="C33" s="10"/>
      <c r="D33" s="10"/>
      <c r="E33" s="10"/>
      <c r="F33" s="10"/>
      <c r="G33" s="10"/>
      <c r="H33" s="39"/>
      <c r="I33" s="45">
        <v>127965856</v>
      </c>
      <c r="J33" s="31">
        <f t="shared" si="0"/>
        <v>127965856</v>
      </c>
      <c r="K33" s="39">
        <v>1</v>
      </c>
    </row>
    <row r="34" spans="1:11" x14ac:dyDescent="0.2">
      <c r="A34" s="17">
        <v>23</v>
      </c>
      <c r="B34" s="13">
        <v>167965856</v>
      </c>
      <c r="C34" s="13">
        <v>1636363.6460427328</v>
      </c>
      <c r="D34" s="13">
        <v>274850520534832.66</v>
      </c>
      <c r="E34" s="13">
        <v>2700000015.9705091</v>
      </c>
      <c r="F34" s="13">
        <v>255.05715938884919</v>
      </c>
      <c r="G34" s="13">
        <v>3</v>
      </c>
      <c r="H34" s="38">
        <v>10000000</v>
      </c>
      <c r="I34" s="126">
        <v>137965856</v>
      </c>
      <c r="J34" s="18">
        <f t="shared" si="0"/>
        <v>136329492.35395727</v>
      </c>
      <c r="K34" s="129">
        <v>10000000000</v>
      </c>
    </row>
    <row r="35" spans="1:11" x14ac:dyDescent="0.2">
      <c r="A35" s="20">
        <v>24</v>
      </c>
      <c r="B35" s="9">
        <v>167965856</v>
      </c>
      <c r="C35" s="9">
        <v>1636363.6460427328</v>
      </c>
      <c r="D35" s="9">
        <v>274850520534832.66</v>
      </c>
      <c r="E35" s="9">
        <v>2700000015.9705091</v>
      </c>
      <c r="F35" s="9">
        <v>255.05715938884919</v>
      </c>
      <c r="G35" s="9">
        <v>30</v>
      </c>
      <c r="H35" s="5">
        <v>1000000</v>
      </c>
      <c r="I35" s="43">
        <v>137965856</v>
      </c>
      <c r="J35" s="21">
        <f t="shared" si="0"/>
        <v>136329492.35395727</v>
      </c>
      <c r="K35" s="130">
        <v>1000000000</v>
      </c>
    </row>
    <row r="36" spans="1:11" x14ac:dyDescent="0.2">
      <c r="A36" s="20">
        <v>25</v>
      </c>
      <c r="B36" s="9">
        <v>167965856</v>
      </c>
      <c r="C36" s="9">
        <v>1636363.6460427328</v>
      </c>
      <c r="D36" s="9">
        <v>274850520534832.66</v>
      </c>
      <c r="E36" s="9">
        <v>2700000015.9705091</v>
      </c>
      <c r="F36" s="9">
        <v>255.05715938884919</v>
      </c>
      <c r="G36" s="9">
        <v>300</v>
      </c>
      <c r="H36" s="5">
        <v>100000</v>
      </c>
      <c r="I36" s="43">
        <v>137965856</v>
      </c>
      <c r="J36" s="21">
        <f t="shared" si="0"/>
        <v>136329492.35395727</v>
      </c>
      <c r="K36" s="130">
        <v>100000000.00000001</v>
      </c>
    </row>
    <row r="37" spans="1:11" x14ac:dyDescent="0.2">
      <c r="A37" s="20">
        <v>26</v>
      </c>
      <c r="B37" s="9">
        <v>167965856</v>
      </c>
      <c r="C37" s="9">
        <v>1636363.6460427328</v>
      </c>
      <c r="D37" s="9">
        <v>274850520534832.66</v>
      </c>
      <c r="E37" s="9">
        <v>2700000015.9705091</v>
      </c>
      <c r="F37" s="9">
        <v>255.05715938884919</v>
      </c>
      <c r="G37" s="9">
        <v>3000</v>
      </c>
      <c r="H37" s="5">
        <v>10000</v>
      </c>
      <c r="I37" s="43">
        <v>137965856</v>
      </c>
      <c r="J37" s="21">
        <f t="shared" si="0"/>
        <v>136329492.35395727</v>
      </c>
      <c r="K37" s="130">
        <v>10000000.000000002</v>
      </c>
    </row>
    <row r="38" spans="1:11" ht="13.5" thickBot="1" x14ac:dyDescent="0.25">
      <c r="A38" s="23">
        <v>27</v>
      </c>
      <c r="B38" s="10">
        <v>167965856</v>
      </c>
      <c r="C38" s="10">
        <v>1636363.6460427328</v>
      </c>
      <c r="D38" s="10">
        <v>274850520534832.66</v>
      </c>
      <c r="E38" s="10">
        <v>2700000015.9705091</v>
      </c>
      <c r="F38" s="10">
        <v>255.05715938884919</v>
      </c>
      <c r="G38" s="10">
        <v>30000</v>
      </c>
      <c r="H38" s="39">
        <v>1000</v>
      </c>
      <c r="I38" s="44">
        <v>137965856</v>
      </c>
      <c r="J38" s="24">
        <f t="shared" si="0"/>
        <v>136329492.35395727</v>
      </c>
      <c r="K38" s="131">
        <v>1000000</v>
      </c>
    </row>
    <row r="39" spans="1:11" ht="13.5" hidden="1" thickBot="1" x14ac:dyDescent="0.25">
      <c r="A39" s="26">
        <v>28</v>
      </c>
      <c r="B39" s="27"/>
      <c r="C39" s="27"/>
      <c r="D39" s="27"/>
      <c r="E39" s="27"/>
      <c r="F39" s="27"/>
      <c r="G39" s="27"/>
      <c r="H39" s="125"/>
      <c r="I39" s="45">
        <v>137965856</v>
      </c>
      <c r="J39" s="28">
        <f t="shared" si="0"/>
        <v>137965856</v>
      </c>
      <c r="K39" s="125">
        <v>100000</v>
      </c>
    </row>
    <row r="40" spans="1:11" ht="13.5" hidden="1" thickBot="1" x14ac:dyDescent="0.25">
      <c r="A40" s="20">
        <v>29</v>
      </c>
      <c r="B40" s="9"/>
      <c r="C40" s="9"/>
      <c r="D40" s="9"/>
      <c r="E40" s="9"/>
      <c r="F40" s="9"/>
      <c r="G40" s="9"/>
      <c r="H40" s="5"/>
      <c r="I40" s="43">
        <v>137965856</v>
      </c>
      <c r="J40" s="21">
        <f t="shared" si="0"/>
        <v>137965856</v>
      </c>
      <c r="K40" s="5">
        <v>10000</v>
      </c>
    </row>
    <row r="41" spans="1:11" ht="13.5" hidden="1" thickBot="1" x14ac:dyDescent="0.25">
      <c r="A41" s="20">
        <v>30</v>
      </c>
      <c r="B41" s="9"/>
      <c r="C41" s="9"/>
      <c r="D41" s="9"/>
      <c r="E41" s="9"/>
      <c r="F41" s="9"/>
      <c r="G41" s="9"/>
      <c r="H41" s="5"/>
      <c r="I41" s="43">
        <v>137965856</v>
      </c>
      <c r="J41" s="21">
        <f t="shared" si="0"/>
        <v>137965856</v>
      </c>
      <c r="K41" s="5">
        <v>1000</v>
      </c>
    </row>
    <row r="42" spans="1:11" ht="13.5" hidden="1" thickBot="1" x14ac:dyDescent="0.25">
      <c r="A42" s="20">
        <v>31</v>
      </c>
      <c r="B42" s="9"/>
      <c r="C42" s="9"/>
      <c r="D42" s="9"/>
      <c r="E42" s="9"/>
      <c r="F42" s="9"/>
      <c r="G42" s="9"/>
      <c r="H42" s="5"/>
      <c r="I42" s="43">
        <v>137965856</v>
      </c>
      <c r="J42" s="21">
        <f t="shared" si="0"/>
        <v>137965856</v>
      </c>
      <c r="K42" s="5">
        <v>100</v>
      </c>
    </row>
    <row r="43" spans="1:11" ht="13.5" hidden="1" thickBot="1" x14ac:dyDescent="0.25">
      <c r="A43" s="20">
        <v>32</v>
      </c>
      <c r="B43" s="9"/>
      <c r="C43" s="9"/>
      <c r="D43" s="9"/>
      <c r="E43" s="9"/>
      <c r="F43" s="9"/>
      <c r="G43" s="9"/>
      <c r="H43" s="5"/>
      <c r="I43" s="43">
        <v>137965856</v>
      </c>
      <c r="J43" s="21">
        <f t="shared" si="0"/>
        <v>137965856</v>
      </c>
      <c r="K43" s="5">
        <v>10</v>
      </c>
    </row>
    <row r="44" spans="1:11" ht="13.5" hidden="1" thickBot="1" x14ac:dyDescent="0.25">
      <c r="A44" s="23">
        <v>33</v>
      </c>
      <c r="B44" s="10"/>
      <c r="C44" s="10"/>
      <c r="D44" s="10"/>
      <c r="E44" s="10"/>
      <c r="F44" s="10"/>
      <c r="G44" s="10"/>
      <c r="H44" s="39"/>
      <c r="I44" s="127">
        <v>137965856</v>
      </c>
      <c r="J44" s="24">
        <f t="shared" si="0"/>
        <v>137965856</v>
      </c>
      <c r="K44" s="39">
        <v>1</v>
      </c>
    </row>
    <row r="45" spans="1:11" x14ac:dyDescent="0.2">
      <c r="A45" s="17">
        <v>34</v>
      </c>
      <c r="B45" s="13">
        <v>167965856</v>
      </c>
      <c r="C45" s="13">
        <v>1636363.6460427328</v>
      </c>
      <c r="D45" s="13">
        <v>274850520534832.66</v>
      </c>
      <c r="E45" s="13">
        <v>2700000015.9705091</v>
      </c>
      <c r="F45" s="13">
        <v>255.05715938884919</v>
      </c>
      <c r="G45" s="13">
        <v>2</v>
      </c>
      <c r="H45" s="38">
        <v>10000000</v>
      </c>
      <c r="I45" s="42">
        <v>147965856</v>
      </c>
      <c r="J45" s="18">
        <f t="shared" si="0"/>
        <v>146329492.35395727</v>
      </c>
      <c r="K45" s="129">
        <v>10000000000</v>
      </c>
    </row>
    <row r="46" spans="1:11" x14ac:dyDescent="0.2">
      <c r="A46" s="20">
        <v>35</v>
      </c>
      <c r="B46" s="9">
        <v>167965856</v>
      </c>
      <c r="C46" s="9">
        <v>1636363.6460427328</v>
      </c>
      <c r="D46" s="9">
        <v>274850520534832.66</v>
      </c>
      <c r="E46" s="9">
        <v>2700000015.9705091</v>
      </c>
      <c r="F46" s="9">
        <v>255.05715938884919</v>
      </c>
      <c r="G46" s="9">
        <v>20</v>
      </c>
      <c r="H46" s="5">
        <v>1000000</v>
      </c>
      <c r="I46" s="45">
        <v>147965856</v>
      </c>
      <c r="J46" s="21">
        <f t="shared" si="0"/>
        <v>146329492.35395727</v>
      </c>
      <c r="K46" s="130">
        <v>1000000000</v>
      </c>
    </row>
    <row r="47" spans="1:11" x14ac:dyDescent="0.2">
      <c r="A47" s="20">
        <v>36</v>
      </c>
      <c r="B47" s="9">
        <v>167965856</v>
      </c>
      <c r="C47" s="9">
        <v>1636363.6460427328</v>
      </c>
      <c r="D47" s="9">
        <v>274850520534832.66</v>
      </c>
      <c r="E47" s="9">
        <v>2700000015.9705091</v>
      </c>
      <c r="F47" s="9">
        <v>255.05715938884919</v>
      </c>
      <c r="G47" s="9">
        <v>200</v>
      </c>
      <c r="H47" s="5">
        <v>100000</v>
      </c>
      <c r="I47" s="45">
        <v>147965856</v>
      </c>
      <c r="J47" s="21">
        <f t="shared" si="0"/>
        <v>146329492.35395727</v>
      </c>
      <c r="K47" s="130">
        <v>100000000.00000001</v>
      </c>
    </row>
    <row r="48" spans="1:11" x14ac:dyDescent="0.2">
      <c r="A48" s="20">
        <v>37</v>
      </c>
      <c r="B48" s="9">
        <v>167965856</v>
      </c>
      <c r="C48" s="9">
        <v>1636363.6460427328</v>
      </c>
      <c r="D48" s="9">
        <v>274850520534832.66</v>
      </c>
      <c r="E48" s="9">
        <v>2700000015.9705091</v>
      </c>
      <c r="F48" s="9">
        <v>255.05715938884919</v>
      </c>
      <c r="G48" s="9">
        <v>2000</v>
      </c>
      <c r="H48" s="5">
        <v>10000</v>
      </c>
      <c r="I48" s="45">
        <v>147965856</v>
      </c>
      <c r="J48" s="21">
        <f t="shared" si="0"/>
        <v>146329492.35395727</v>
      </c>
      <c r="K48" s="130">
        <v>10000000.000000002</v>
      </c>
    </row>
    <row r="49" spans="1:11" ht="13.5" thickBot="1" x14ac:dyDescent="0.25">
      <c r="A49" s="23">
        <v>38</v>
      </c>
      <c r="B49" s="10">
        <v>167965856</v>
      </c>
      <c r="C49" s="10">
        <v>1636363.6460427328</v>
      </c>
      <c r="D49" s="10">
        <v>274850520534832.66</v>
      </c>
      <c r="E49" s="10">
        <v>2700000015.9705091</v>
      </c>
      <c r="F49" s="10">
        <v>255.05715938884919</v>
      </c>
      <c r="G49" s="10">
        <v>20000</v>
      </c>
      <c r="H49" s="39">
        <v>1000</v>
      </c>
      <c r="I49" s="127">
        <v>147965856</v>
      </c>
      <c r="J49" s="24">
        <f t="shared" si="0"/>
        <v>146329492.35395727</v>
      </c>
      <c r="K49" s="131">
        <v>1000000</v>
      </c>
    </row>
    <row r="50" spans="1:11" ht="13.5" hidden="1" thickBot="1" x14ac:dyDescent="0.25">
      <c r="A50" s="26">
        <v>39</v>
      </c>
      <c r="B50" s="27"/>
      <c r="C50" s="27"/>
      <c r="D50" s="27"/>
      <c r="E50" s="27"/>
      <c r="F50" s="27"/>
      <c r="G50" s="27"/>
      <c r="H50" s="125"/>
      <c r="I50" s="45">
        <v>147965856</v>
      </c>
      <c r="J50" s="28">
        <f t="shared" si="0"/>
        <v>147965856</v>
      </c>
      <c r="K50" s="125">
        <v>100000</v>
      </c>
    </row>
    <row r="51" spans="1:11" ht="13.5" hidden="1" thickBot="1" x14ac:dyDescent="0.25">
      <c r="A51" s="20">
        <v>40</v>
      </c>
      <c r="B51" s="9"/>
      <c r="C51" s="9"/>
      <c r="D51" s="9"/>
      <c r="E51" s="9"/>
      <c r="F51" s="9"/>
      <c r="G51" s="9"/>
      <c r="H51" s="5"/>
      <c r="I51" s="45">
        <v>147965856</v>
      </c>
      <c r="J51" s="21">
        <f t="shared" si="0"/>
        <v>147965856</v>
      </c>
      <c r="K51" s="5">
        <v>10000</v>
      </c>
    </row>
    <row r="52" spans="1:11" ht="13.5" hidden="1" thickBot="1" x14ac:dyDescent="0.25">
      <c r="A52" s="20">
        <v>41</v>
      </c>
      <c r="B52" s="9"/>
      <c r="C52" s="9"/>
      <c r="D52" s="9"/>
      <c r="E52" s="9"/>
      <c r="F52" s="9"/>
      <c r="G52" s="9"/>
      <c r="H52" s="5"/>
      <c r="I52" s="45">
        <v>147965856</v>
      </c>
      <c r="J52" s="21">
        <f t="shared" si="0"/>
        <v>147965856</v>
      </c>
      <c r="K52" s="5">
        <v>1000</v>
      </c>
    </row>
    <row r="53" spans="1:11" ht="13.5" hidden="1" thickBot="1" x14ac:dyDescent="0.25">
      <c r="A53" s="20">
        <v>42</v>
      </c>
      <c r="B53" s="9"/>
      <c r="C53" s="9"/>
      <c r="D53" s="9"/>
      <c r="E53" s="9"/>
      <c r="F53" s="9"/>
      <c r="G53" s="9"/>
      <c r="H53" s="5"/>
      <c r="I53" s="45">
        <v>147965856</v>
      </c>
      <c r="J53" s="21">
        <f t="shared" si="0"/>
        <v>147965856</v>
      </c>
      <c r="K53" s="5">
        <v>100</v>
      </c>
    </row>
    <row r="54" spans="1:11" ht="13.5" hidden="1" thickBot="1" x14ac:dyDescent="0.25">
      <c r="A54" s="20">
        <v>43</v>
      </c>
      <c r="B54" s="9"/>
      <c r="C54" s="9"/>
      <c r="D54" s="9"/>
      <c r="E54" s="9"/>
      <c r="F54" s="9"/>
      <c r="G54" s="9"/>
      <c r="H54" s="5"/>
      <c r="I54" s="45">
        <v>147965856</v>
      </c>
      <c r="J54" s="21">
        <f t="shared" si="0"/>
        <v>147965856</v>
      </c>
      <c r="K54" s="5">
        <v>10</v>
      </c>
    </row>
    <row r="55" spans="1:11" ht="13.5" hidden="1" thickBot="1" x14ac:dyDescent="0.25">
      <c r="A55" s="12">
        <v>44</v>
      </c>
      <c r="B55" s="32"/>
      <c r="C55" s="32"/>
      <c r="D55" s="32"/>
      <c r="E55" s="32"/>
      <c r="F55" s="32"/>
      <c r="G55" s="32"/>
      <c r="H55" s="39"/>
      <c r="I55" s="45">
        <v>147965856</v>
      </c>
      <c r="J55" s="33">
        <f t="shared" si="0"/>
        <v>147965856</v>
      </c>
      <c r="K55" s="39">
        <v>1</v>
      </c>
    </row>
    <row r="56" spans="1:11" x14ac:dyDescent="0.2">
      <c r="A56" s="17">
        <v>45</v>
      </c>
      <c r="B56" s="13">
        <v>167965856</v>
      </c>
      <c r="C56" s="13">
        <v>1636363.6460427328</v>
      </c>
      <c r="D56" s="13">
        <v>274850520534832.66</v>
      </c>
      <c r="E56" s="13">
        <v>2700000015.9705091</v>
      </c>
      <c r="F56" s="13">
        <v>255.05715938884919</v>
      </c>
      <c r="G56" s="13">
        <v>1</v>
      </c>
      <c r="H56" s="38">
        <v>10000000</v>
      </c>
      <c r="I56" s="126">
        <v>157965856</v>
      </c>
      <c r="J56" s="18">
        <f t="shared" si="0"/>
        <v>156329492.35395727</v>
      </c>
      <c r="K56" s="129">
        <v>10000000000</v>
      </c>
    </row>
    <row r="57" spans="1:11" x14ac:dyDescent="0.2">
      <c r="A57" s="20">
        <v>46</v>
      </c>
      <c r="B57" s="9">
        <v>167965856</v>
      </c>
      <c r="C57" s="9">
        <v>1636363.6460427328</v>
      </c>
      <c r="D57" s="9">
        <v>274850520534832.66</v>
      </c>
      <c r="E57" s="9">
        <v>2700000015.9705091</v>
      </c>
      <c r="F57" s="9">
        <v>255.05715938884919</v>
      </c>
      <c r="G57" s="9">
        <v>10</v>
      </c>
      <c r="H57" s="5">
        <v>1000000</v>
      </c>
      <c r="I57" s="43">
        <v>157965856</v>
      </c>
      <c r="J57" s="21">
        <f t="shared" si="0"/>
        <v>156329492.35395727</v>
      </c>
      <c r="K57" s="130">
        <v>1000000000</v>
      </c>
    </row>
    <row r="58" spans="1:11" x14ac:dyDescent="0.2">
      <c r="A58" s="20">
        <v>47</v>
      </c>
      <c r="B58" s="9">
        <v>167965856</v>
      </c>
      <c r="C58" s="9">
        <v>1636363.6460427328</v>
      </c>
      <c r="D58" s="9">
        <v>274850520534832.66</v>
      </c>
      <c r="E58" s="9">
        <v>2700000015.9705091</v>
      </c>
      <c r="F58" s="9">
        <v>255.05715938884919</v>
      </c>
      <c r="G58" s="9">
        <v>100</v>
      </c>
      <c r="H58" s="5">
        <v>100000</v>
      </c>
      <c r="I58" s="43">
        <v>157965856</v>
      </c>
      <c r="J58" s="21">
        <f t="shared" si="0"/>
        <v>156329492.35395727</v>
      </c>
      <c r="K58" s="130">
        <v>100000000.00000001</v>
      </c>
    </row>
    <row r="59" spans="1:11" x14ac:dyDescent="0.2">
      <c r="A59" s="20">
        <v>48</v>
      </c>
      <c r="B59" s="9">
        <v>167965856</v>
      </c>
      <c r="C59" s="9">
        <v>1636363.6460427328</v>
      </c>
      <c r="D59" s="9">
        <v>274850520534832.66</v>
      </c>
      <c r="E59" s="9">
        <v>2700000015.9705091</v>
      </c>
      <c r="F59" s="9">
        <v>255.05715938884919</v>
      </c>
      <c r="G59" s="9">
        <v>1000</v>
      </c>
      <c r="H59" s="5">
        <v>10000</v>
      </c>
      <c r="I59" s="43">
        <v>157965856</v>
      </c>
      <c r="J59" s="21">
        <f t="shared" si="0"/>
        <v>156329492.35395727</v>
      </c>
      <c r="K59" s="130">
        <v>10000000.000000002</v>
      </c>
    </row>
    <row r="60" spans="1:11" ht="13.5" thickBot="1" x14ac:dyDescent="0.25">
      <c r="A60" s="23">
        <v>49</v>
      </c>
      <c r="B60" s="10">
        <v>167965856</v>
      </c>
      <c r="C60" s="10">
        <v>1636363.6460427328</v>
      </c>
      <c r="D60" s="10">
        <v>274850520534832.66</v>
      </c>
      <c r="E60" s="10">
        <v>2700000015.9705091</v>
      </c>
      <c r="F60" s="10">
        <v>255.05715938884919</v>
      </c>
      <c r="G60" s="10">
        <v>10000</v>
      </c>
      <c r="H60" s="39">
        <v>1000</v>
      </c>
      <c r="I60" s="44">
        <v>157965856</v>
      </c>
      <c r="J60" s="24">
        <f t="shared" si="0"/>
        <v>156329492.35395727</v>
      </c>
      <c r="K60" s="131">
        <v>1000000</v>
      </c>
    </row>
    <row r="61" spans="1:11" hidden="1" x14ac:dyDescent="0.2">
      <c r="A61" s="26">
        <v>50</v>
      </c>
      <c r="B61" s="27"/>
      <c r="C61" s="27"/>
      <c r="D61" s="27"/>
      <c r="E61" s="27"/>
      <c r="F61" s="27"/>
      <c r="G61" s="27"/>
      <c r="H61" s="125"/>
      <c r="I61" s="45">
        <v>157965856</v>
      </c>
      <c r="J61" s="28">
        <f t="shared" si="0"/>
        <v>157965856</v>
      </c>
      <c r="K61" s="125">
        <v>100000</v>
      </c>
    </row>
    <row r="62" spans="1:11" hidden="1" x14ac:dyDescent="0.2">
      <c r="A62" s="20">
        <v>51</v>
      </c>
      <c r="B62" s="9"/>
      <c r="C62" s="9"/>
      <c r="D62" s="9"/>
      <c r="E62" s="9"/>
      <c r="F62" s="9"/>
      <c r="G62" s="9"/>
      <c r="H62" s="5"/>
      <c r="I62" s="43">
        <v>157965856</v>
      </c>
      <c r="J62" s="21">
        <f t="shared" si="0"/>
        <v>157965856</v>
      </c>
      <c r="K62" s="5">
        <v>10000</v>
      </c>
    </row>
    <row r="63" spans="1:11" hidden="1" x14ac:dyDescent="0.2">
      <c r="A63" s="20">
        <v>52</v>
      </c>
      <c r="B63" s="9"/>
      <c r="C63" s="9"/>
      <c r="D63" s="9"/>
      <c r="E63" s="9"/>
      <c r="F63" s="9"/>
      <c r="G63" s="9"/>
      <c r="H63" s="5"/>
      <c r="I63" s="43">
        <v>157965856</v>
      </c>
      <c r="J63" s="21">
        <f t="shared" si="0"/>
        <v>157965856</v>
      </c>
      <c r="K63" s="5">
        <v>1000</v>
      </c>
    </row>
    <row r="64" spans="1:11" hidden="1" x14ac:dyDescent="0.2">
      <c r="A64" s="20">
        <v>53</v>
      </c>
      <c r="B64" s="9"/>
      <c r="C64" s="9"/>
      <c r="D64" s="9"/>
      <c r="E64" s="9"/>
      <c r="F64" s="9"/>
      <c r="G64" s="9"/>
      <c r="H64" s="5"/>
      <c r="I64" s="43">
        <v>157965856</v>
      </c>
      <c r="J64" s="21">
        <f t="shared" si="0"/>
        <v>157965856</v>
      </c>
      <c r="K64" s="5">
        <v>100</v>
      </c>
    </row>
    <row r="65" spans="1:11" hidden="1" x14ac:dyDescent="0.2">
      <c r="A65" s="20">
        <v>54</v>
      </c>
      <c r="B65" s="9"/>
      <c r="C65" s="9"/>
      <c r="D65" s="9"/>
      <c r="E65" s="9"/>
      <c r="F65" s="9"/>
      <c r="G65" s="9"/>
      <c r="H65" s="5"/>
      <c r="I65" s="45">
        <v>157965856</v>
      </c>
      <c r="J65" s="21">
        <f t="shared" si="0"/>
        <v>157965856</v>
      </c>
      <c r="K65" s="5">
        <v>10</v>
      </c>
    </row>
    <row r="66" spans="1:11" ht="13.5" hidden="1" thickBot="1" x14ac:dyDescent="0.25">
      <c r="A66" s="23">
        <v>55</v>
      </c>
      <c r="B66" s="10"/>
      <c r="C66" s="10"/>
      <c r="D66" s="10"/>
      <c r="E66" s="10"/>
      <c r="F66" s="10"/>
      <c r="G66" s="10"/>
      <c r="H66" s="39"/>
      <c r="I66" s="45">
        <v>157965856</v>
      </c>
      <c r="J66" s="24">
        <f t="shared" si="0"/>
        <v>157965856</v>
      </c>
      <c r="K66" s="39">
        <v>1</v>
      </c>
    </row>
    <row r="67" spans="1:11" ht="13.5" hidden="1" thickBot="1" x14ac:dyDescent="0.25">
      <c r="I67" s="47">
        <f>sheet1!$J$8</f>
        <v>167965856.18716684</v>
      </c>
    </row>
    <row r="68" spans="1:11" ht="13.5" thickBot="1" x14ac:dyDescent="0.25">
      <c r="I68" s="47">
        <f>sheet1!$J$8</f>
        <v>167965856.18716684</v>
      </c>
    </row>
    <row r="72" spans="1:11" x14ac:dyDescent="0.2">
      <c r="H72" s="46"/>
    </row>
    <row r="73" spans="1:11" x14ac:dyDescent="0.2">
      <c r="H73" s="46"/>
    </row>
  </sheetData>
  <autoFilter ref="A10:M67" xr:uid="{00000000-0001-0000-0400-000000000000}">
    <filterColumn colId="7">
      <customFilters>
        <customFilter operator="notEqual" val=" "/>
      </customFilters>
    </filterColumn>
  </autoFilter>
  <phoneticPr fontId="2" type="noConversion"/>
  <conditionalFormatting sqref="A7:M7">
    <cfRule type="expression" dxfId="1" priority="1" stopIfTrue="1">
      <formula>$A$7=0</formula>
    </cfRule>
  </conditionalFormatting>
  <conditionalFormatting sqref="G7:M7">
    <cfRule type="expression" dxfId="0" priority="3" stopIfTrue="1">
      <formula>$G$7="Search is completed!!!"</formula>
    </cfRule>
  </conditionalFormatting>
  <pageMargins left="0.75" right="0.75" top="1" bottom="1" header="0.5" footer="0.5"/>
  <pageSetup paperSize="9" orientation="portrait"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7" r:id="rId4" name="Drop Down 3">
              <controlPr defaultSize="0" autoLine="0" autoPict="0">
                <anchor moveWithCells="1">
                  <from>
                    <xdr:col>8</xdr:col>
                    <xdr:colOff>0</xdr:colOff>
                    <xdr:row>4</xdr:row>
                    <xdr:rowOff>0</xdr:rowOff>
                  </from>
                  <to>
                    <xdr:col>8</xdr:col>
                    <xdr:colOff>904875</xdr:colOff>
                    <xdr:row>5</xdr:row>
                    <xdr:rowOff>0</xdr:rowOff>
                  </to>
                </anchor>
              </controlPr>
            </control>
          </mc:Choice>
        </mc:AlternateContent>
        <mc:AlternateContent xmlns:mc="http://schemas.openxmlformats.org/markup-compatibility/2006">
          <mc:Choice Requires="x14">
            <control shapeId="1148" r:id="rId5" name="List Box 124">
              <controlPr defaultSize="0" autoLine="0" autoPict="0">
                <anchor moveWithCells="1">
                  <from>
                    <xdr:col>6</xdr:col>
                    <xdr:colOff>19050</xdr:colOff>
                    <xdr:row>3</xdr:row>
                    <xdr:rowOff>28575</xdr:rowOff>
                  </from>
                  <to>
                    <xdr:col>8</xdr:col>
                    <xdr:colOff>0</xdr:colOff>
                    <xdr:row>5</xdr:row>
                    <xdr:rowOff>9525</xdr:rowOff>
                  </to>
                </anchor>
              </controlPr>
            </control>
          </mc:Choice>
        </mc:AlternateContent>
        <mc:AlternateContent xmlns:mc="http://schemas.openxmlformats.org/markup-compatibility/2006">
          <mc:Choice Requires="x14">
            <control shapeId="1178" r:id="rId6" name="Drop Down 154">
              <controlPr defaultSize="0" autoLine="0" autoPict="0">
                <anchor moveWithCells="1">
                  <from>
                    <xdr:col>8</xdr:col>
                    <xdr:colOff>0</xdr:colOff>
                    <xdr:row>4</xdr:row>
                    <xdr:rowOff>0</xdr:rowOff>
                  </from>
                  <to>
                    <xdr:col>8</xdr:col>
                    <xdr:colOff>904875</xdr:colOff>
                    <xdr:row>5</xdr:row>
                    <xdr:rowOff>0</xdr:rowOff>
                  </to>
                </anchor>
              </controlPr>
            </control>
          </mc:Choice>
        </mc:AlternateContent>
        <mc:AlternateContent xmlns:mc="http://schemas.openxmlformats.org/markup-compatibility/2006">
          <mc:Choice Requires="x14">
            <control shapeId="1179" r:id="rId7" name="Drop Down 155">
              <controlPr defaultSize="0" autoLine="0" autoPict="0">
                <anchor moveWithCells="1">
                  <from>
                    <xdr:col>8</xdr:col>
                    <xdr:colOff>0</xdr:colOff>
                    <xdr:row>4</xdr:row>
                    <xdr:rowOff>0</xdr:rowOff>
                  </from>
                  <to>
                    <xdr:col>9</xdr:col>
                    <xdr:colOff>9525</xdr:colOff>
                    <xdr:row>5</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M65"/>
  <sheetViews>
    <sheetView topLeftCell="A3" zoomScale="75" zoomScaleNormal="75" workbookViewId="0">
      <selection activeCell="N62" sqref="N62"/>
    </sheetView>
  </sheetViews>
  <sheetFormatPr defaultRowHeight="12.75" x14ac:dyDescent="0.2"/>
  <cols>
    <col min="1" max="1" width="3.85546875" customWidth="1"/>
    <col min="2" max="2" width="12.140625" customWidth="1"/>
    <col min="3" max="3" width="13.28515625" customWidth="1"/>
    <col min="4" max="4" width="14.140625" customWidth="1"/>
    <col min="5" max="5" width="15.140625" customWidth="1"/>
    <col min="6" max="6" width="13.7109375" customWidth="1"/>
    <col min="7" max="7" width="13.5703125" customWidth="1"/>
    <col min="8" max="8" width="12.85546875" customWidth="1"/>
    <col min="9" max="9" width="11.42578125" customWidth="1"/>
    <col min="10" max="10" width="13.42578125" customWidth="1"/>
    <col min="11" max="11" width="15" customWidth="1"/>
  </cols>
  <sheetData>
    <row r="1" spans="1:11" ht="18" x14ac:dyDescent="0.25">
      <c r="A1" t="s">
        <v>22</v>
      </c>
    </row>
    <row r="2" spans="1:11" x14ac:dyDescent="0.2">
      <c r="A2" t="s">
        <v>23</v>
      </c>
    </row>
    <row r="3" spans="1:11" x14ac:dyDescent="0.2">
      <c r="A3" t="s">
        <v>24</v>
      </c>
    </row>
    <row r="4" spans="1:11" ht="15.75" x14ac:dyDescent="0.25">
      <c r="A4" s="70" t="s">
        <v>45</v>
      </c>
    </row>
    <row r="5" spans="1:11" x14ac:dyDescent="0.2">
      <c r="A5" s="71" t="s">
        <v>46</v>
      </c>
    </row>
    <row r="6" spans="1:11" x14ac:dyDescent="0.2">
      <c r="A6" s="71" t="s">
        <v>47</v>
      </c>
    </row>
    <row r="7" spans="1:11" x14ac:dyDescent="0.2">
      <c r="A7" s="71" t="s">
        <v>48</v>
      </c>
    </row>
    <row r="10" spans="1:11" ht="13.5" thickBot="1" x14ac:dyDescent="0.25">
      <c r="A10" s="72" t="s">
        <v>49</v>
      </c>
    </row>
    <row r="11" spans="1:11" ht="64.5" thickBot="1" x14ac:dyDescent="0.25">
      <c r="A11" s="66" t="s">
        <v>1</v>
      </c>
      <c r="B11" s="67" t="s">
        <v>35</v>
      </c>
      <c r="C11" s="67" t="s">
        <v>36</v>
      </c>
      <c r="D11" s="67" t="s">
        <v>37</v>
      </c>
      <c r="E11" s="67" t="s">
        <v>38</v>
      </c>
      <c r="F11" s="67" t="s">
        <v>41</v>
      </c>
      <c r="G11" s="68" t="s">
        <v>40</v>
      </c>
      <c r="H11" s="67" t="s">
        <v>15</v>
      </c>
      <c r="I11" s="67" t="s">
        <v>42</v>
      </c>
      <c r="J11" s="67" t="s">
        <v>43</v>
      </c>
      <c r="K11" s="69" t="s">
        <v>44</v>
      </c>
    </row>
    <row r="12" spans="1:11" x14ac:dyDescent="0.2">
      <c r="A12" s="17">
        <v>1</v>
      </c>
      <c r="B12" s="13">
        <v>167965856</v>
      </c>
      <c r="C12" s="13">
        <v>1636363.6460427328</v>
      </c>
      <c r="D12" s="13">
        <v>274850520534832.66</v>
      </c>
      <c r="E12" s="13">
        <v>2700000015.9705091</v>
      </c>
      <c r="F12" s="13">
        <v>255.05715938884919</v>
      </c>
      <c r="G12" s="13">
        <v>5</v>
      </c>
      <c r="H12" s="13">
        <v>10000000</v>
      </c>
      <c r="I12" s="13">
        <v>117965856</v>
      </c>
      <c r="J12" s="18">
        <v>116329492.35395727</v>
      </c>
      <c r="K12" s="19">
        <v>10000000000</v>
      </c>
    </row>
    <row r="13" spans="1:11" x14ac:dyDescent="0.2">
      <c r="A13" s="20">
        <v>2</v>
      </c>
      <c r="B13" s="9">
        <v>167965856</v>
      </c>
      <c r="C13" s="9">
        <v>1636363.6460427328</v>
      </c>
      <c r="D13" s="9">
        <v>274850520534832.66</v>
      </c>
      <c r="E13" s="9">
        <v>2700000015.9705091</v>
      </c>
      <c r="F13" s="9">
        <v>255.05715938884919</v>
      </c>
      <c r="G13" s="9">
        <v>50</v>
      </c>
      <c r="H13" s="9">
        <v>1000000</v>
      </c>
      <c r="I13" s="9">
        <v>117965856</v>
      </c>
      <c r="J13" s="21">
        <v>116329492.35395727</v>
      </c>
      <c r="K13" s="22">
        <v>1000000000</v>
      </c>
    </row>
    <row r="14" spans="1:11" x14ac:dyDescent="0.2">
      <c r="A14" s="20">
        <v>3</v>
      </c>
      <c r="B14" s="9">
        <v>167965856</v>
      </c>
      <c r="C14" s="9">
        <v>1636363.6460427328</v>
      </c>
      <c r="D14" s="9">
        <v>274850520534832.66</v>
      </c>
      <c r="E14" s="9">
        <v>2700000015.9705091</v>
      </c>
      <c r="F14" s="9">
        <v>255.05715938884919</v>
      </c>
      <c r="G14" s="9">
        <v>500</v>
      </c>
      <c r="H14" s="9">
        <v>100000</v>
      </c>
      <c r="I14" s="9">
        <v>117965856</v>
      </c>
      <c r="J14" s="21">
        <v>116329492.35395727</v>
      </c>
      <c r="K14" s="22">
        <v>100000000.00000001</v>
      </c>
    </row>
    <row r="15" spans="1:11" x14ac:dyDescent="0.2">
      <c r="A15" s="20">
        <v>4</v>
      </c>
      <c r="B15" s="9">
        <v>167965856</v>
      </c>
      <c r="C15" s="9">
        <v>1636363.6460427328</v>
      </c>
      <c r="D15" s="9">
        <v>274850520534832.66</v>
      </c>
      <c r="E15" s="9">
        <v>2700000015.9705091</v>
      </c>
      <c r="F15" s="9">
        <v>255.05715938884919</v>
      </c>
      <c r="G15" s="9">
        <v>5000</v>
      </c>
      <c r="H15" s="9">
        <v>10000</v>
      </c>
      <c r="I15" s="9">
        <v>117965856</v>
      </c>
      <c r="J15" s="21">
        <v>116329492.35395727</v>
      </c>
      <c r="K15" s="22">
        <v>10000000.000000002</v>
      </c>
    </row>
    <row r="16" spans="1:11" ht="13.5" thickBot="1" x14ac:dyDescent="0.25">
      <c r="A16" s="23">
        <v>5</v>
      </c>
      <c r="B16" s="10">
        <v>167965856</v>
      </c>
      <c r="C16" s="10">
        <v>1636363.6460427328</v>
      </c>
      <c r="D16" s="10">
        <v>274850520534832.66</v>
      </c>
      <c r="E16" s="10">
        <v>2700000015.9705091</v>
      </c>
      <c r="F16" s="10">
        <v>255.05715938884919</v>
      </c>
      <c r="G16" s="10">
        <v>50000</v>
      </c>
      <c r="H16" s="10">
        <v>1000</v>
      </c>
      <c r="I16" s="10">
        <v>117965856</v>
      </c>
      <c r="J16" s="24">
        <v>116329492.35395727</v>
      </c>
      <c r="K16" s="25">
        <v>1000000</v>
      </c>
    </row>
    <row r="17" spans="1:13" x14ac:dyDescent="0.2">
      <c r="A17" s="26">
        <v>12</v>
      </c>
      <c r="B17" s="27">
        <v>167965856</v>
      </c>
      <c r="C17" s="27">
        <v>1636363.6460427328</v>
      </c>
      <c r="D17" s="27">
        <v>274850520534832.66</v>
      </c>
      <c r="E17" s="27">
        <v>2700000015.9705091</v>
      </c>
      <c r="F17" s="27">
        <v>255.05715938884919</v>
      </c>
      <c r="G17" s="27">
        <v>4</v>
      </c>
      <c r="H17" s="27">
        <v>10000000</v>
      </c>
      <c r="I17" s="27">
        <v>127965856</v>
      </c>
      <c r="J17" s="28">
        <v>126329492.35395727</v>
      </c>
      <c r="K17" s="29">
        <v>10000000000</v>
      </c>
    </row>
    <row r="18" spans="1:13" x14ac:dyDescent="0.2">
      <c r="A18" s="20">
        <v>13</v>
      </c>
      <c r="B18" s="9">
        <v>167965856</v>
      </c>
      <c r="C18" s="9">
        <v>1636363.6460427328</v>
      </c>
      <c r="D18" s="9">
        <v>274850520534832.66</v>
      </c>
      <c r="E18" s="9">
        <v>2700000015.9705091</v>
      </c>
      <c r="F18" s="9">
        <v>255.05715938884919</v>
      </c>
      <c r="G18" s="9">
        <v>40</v>
      </c>
      <c r="H18" s="9">
        <v>1000000</v>
      </c>
      <c r="I18" s="9">
        <v>127965856</v>
      </c>
      <c r="J18" s="21">
        <v>126329492.35395727</v>
      </c>
      <c r="K18" s="22">
        <v>1000000000</v>
      </c>
    </row>
    <row r="19" spans="1:13" x14ac:dyDescent="0.2">
      <c r="A19" s="20">
        <v>14</v>
      </c>
      <c r="B19" s="9">
        <v>167965856</v>
      </c>
      <c r="C19" s="9">
        <v>1636363.6460427328</v>
      </c>
      <c r="D19" s="9">
        <v>274850520534832.66</v>
      </c>
      <c r="E19" s="9">
        <v>2700000015.9705091</v>
      </c>
      <c r="F19" s="9">
        <v>255.05715938884919</v>
      </c>
      <c r="G19" s="9">
        <v>400</v>
      </c>
      <c r="H19" s="9">
        <v>100000</v>
      </c>
      <c r="I19" s="9">
        <v>127965856</v>
      </c>
      <c r="J19" s="21">
        <v>126329492.35395727</v>
      </c>
      <c r="K19" s="22">
        <v>100000000.00000001</v>
      </c>
    </row>
    <row r="20" spans="1:13" x14ac:dyDescent="0.2">
      <c r="A20" s="20">
        <v>15</v>
      </c>
      <c r="B20" s="9">
        <v>167965856</v>
      </c>
      <c r="C20" s="9">
        <v>1636363.6460427328</v>
      </c>
      <c r="D20" s="9">
        <v>274850520534832.66</v>
      </c>
      <c r="E20" s="9">
        <v>2700000015.9705091</v>
      </c>
      <c r="F20" s="9">
        <v>255.05715938884919</v>
      </c>
      <c r="G20" s="9">
        <v>4000</v>
      </c>
      <c r="H20" s="9">
        <v>10000</v>
      </c>
      <c r="I20" s="9">
        <v>127965856</v>
      </c>
      <c r="J20" s="21">
        <v>126329492.35395727</v>
      </c>
      <c r="K20" s="22">
        <v>10000000.000000002</v>
      </c>
    </row>
    <row r="21" spans="1:13" ht="13.5" thickBot="1" x14ac:dyDescent="0.25">
      <c r="A21" s="23">
        <v>16</v>
      </c>
      <c r="B21" s="10">
        <v>167965856</v>
      </c>
      <c r="C21" s="10">
        <v>1636363.6460427328</v>
      </c>
      <c r="D21" s="10">
        <v>274850520534832.66</v>
      </c>
      <c r="E21" s="10">
        <v>2700000015.9705091</v>
      </c>
      <c r="F21" s="10">
        <v>255.05715938884919</v>
      </c>
      <c r="G21" s="10">
        <v>40000</v>
      </c>
      <c r="H21" s="10">
        <v>1000</v>
      </c>
      <c r="I21" s="10">
        <v>127965856</v>
      </c>
      <c r="J21" s="24">
        <v>126329492.35395727</v>
      </c>
      <c r="K21" s="25">
        <v>1000000</v>
      </c>
    </row>
    <row r="22" spans="1:13" x14ac:dyDescent="0.2">
      <c r="A22" s="26">
        <v>23</v>
      </c>
      <c r="B22" s="27">
        <v>167965856</v>
      </c>
      <c r="C22" s="27">
        <v>1636363.6460427328</v>
      </c>
      <c r="D22" s="27">
        <v>274850520534832.66</v>
      </c>
      <c r="E22" s="27">
        <v>2700000015.9705091</v>
      </c>
      <c r="F22" s="27">
        <v>255.05715938884919</v>
      </c>
      <c r="G22" s="27">
        <v>3</v>
      </c>
      <c r="H22" s="27">
        <v>10000000</v>
      </c>
      <c r="I22" s="27">
        <v>137965856</v>
      </c>
      <c r="J22" s="28">
        <v>136329492.35395727</v>
      </c>
      <c r="K22" s="29">
        <v>10000000000</v>
      </c>
    </row>
    <row r="23" spans="1:13" x14ac:dyDescent="0.2">
      <c r="A23" s="20">
        <v>24</v>
      </c>
      <c r="B23" s="9">
        <v>167965856</v>
      </c>
      <c r="C23" s="9">
        <v>1636363.6460427328</v>
      </c>
      <c r="D23" s="9">
        <v>274850520534832.66</v>
      </c>
      <c r="E23" s="9">
        <v>2700000015.9705091</v>
      </c>
      <c r="F23" s="9">
        <v>255.05715938884919</v>
      </c>
      <c r="G23" s="9">
        <v>30</v>
      </c>
      <c r="H23" s="9">
        <v>1000000</v>
      </c>
      <c r="I23" s="9">
        <v>137965856</v>
      </c>
      <c r="J23" s="21">
        <v>136329492.35395727</v>
      </c>
      <c r="K23" s="22">
        <v>1000000000</v>
      </c>
    </row>
    <row r="24" spans="1:13" x14ac:dyDescent="0.2">
      <c r="A24" s="20">
        <v>25</v>
      </c>
      <c r="B24" s="9">
        <v>167965856</v>
      </c>
      <c r="C24" s="9">
        <v>1636363.6460427328</v>
      </c>
      <c r="D24" s="9">
        <v>274850520534832.66</v>
      </c>
      <c r="E24" s="9">
        <v>2700000015.9705091</v>
      </c>
      <c r="F24" s="9">
        <v>255.05715938884919</v>
      </c>
      <c r="G24" s="9">
        <v>300</v>
      </c>
      <c r="H24" s="9">
        <v>100000</v>
      </c>
      <c r="I24" s="9">
        <v>137965856</v>
      </c>
      <c r="J24" s="21">
        <v>136329492.35395727</v>
      </c>
      <c r="K24" s="22">
        <v>100000000.00000001</v>
      </c>
    </row>
    <row r="25" spans="1:13" x14ac:dyDescent="0.2">
      <c r="A25" s="20">
        <v>26</v>
      </c>
      <c r="B25" s="9">
        <v>167965856</v>
      </c>
      <c r="C25" s="9">
        <v>1636363.6460427328</v>
      </c>
      <c r="D25" s="9">
        <v>274850520534832.66</v>
      </c>
      <c r="E25" s="9">
        <v>2700000015.9705091</v>
      </c>
      <c r="F25" s="9">
        <v>255.05715938884919</v>
      </c>
      <c r="G25" s="9">
        <v>3000</v>
      </c>
      <c r="H25" s="9">
        <v>10000</v>
      </c>
      <c r="I25" s="9">
        <v>137965856</v>
      </c>
      <c r="J25" s="21">
        <v>136329492.35395727</v>
      </c>
      <c r="K25" s="22">
        <v>10000000.000000002</v>
      </c>
    </row>
    <row r="26" spans="1:13" ht="13.5" thickBot="1" x14ac:dyDescent="0.25">
      <c r="A26" s="23">
        <v>27</v>
      </c>
      <c r="B26" s="10">
        <v>167965856</v>
      </c>
      <c r="C26" s="10">
        <v>1636363.6460427328</v>
      </c>
      <c r="D26" s="10">
        <v>274850520534832.66</v>
      </c>
      <c r="E26" s="10">
        <v>2700000015.9705091</v>
      </c>
      <c r="F26" s="10">
        <v>255.05715938884919</v>
      </c>
      <c r="G26" s="10">
        <v>30000</v>
      </c>
      <c r="H26" s="10">
        <v>1000</v>
      </c>
      <c r="I26" s="10">
        <v>137965856</v>
      </c>
      <c r="J26" s="24">
        <v>136329492.35395727</v>
      </c>
      <c r="K26" s="25">
        <v>1000000</v>
      </c>
    </row>
    <row r="27" spans="1:13" x14ac:dyDescent="0.2">
      <c r="A27" s="26">
        <v>34</v>
      </c>
      <c r="B27" s="27">
        <v>167965856</v>
      </c>
      <c r="C27" s="27">
        <v>1636363.6460427328</v>
      </c>
      <c r="D27" s="27">
        <v>274850520534832.66</v>
      </c>
      <c r="E27" s="27">
        <v>2700000015.9705091</v>
      </c>
      <c r="F27" s="27">
        <v>255.05715938884919</v>
      </c>
      <c r="G27" s="27">
        <v>2</v>
      </c>
      <c r="H27" s="27">
        <v>10000000</v>
      </c>
      <c r="I27" s="27">
        <v>147965856</v>
      </c>
      <c r="J27" s="28">
        <v>146329492.35395727</v>
      </c>
      <c r="K27" s="29">
        <v>10000000000</v>
      </c>
    </row>
    <row r="28" spans="1:13" x14ac:dyDescent="0.2">
      <c r="A28" s="20">
        <v>35</v>
      </c>
      <c r="B28" s="9">
        <v>167965856</v>
      </c>
      <c r="C28" s="9">
        <v>1636363.6460427328</v>
      </c>
      <c r="D28" s="9">
        <v>274850520534832.66</v>
      </c>
      <c r="E28" s="9">
        <v>2700000015.9705091</v>
      </c>
      <c r="F28" s="9">
        <v>255.05715938884919</v>
      </c>
      <c r="G28" s="9">
        <v>20</v>
      </c>
      <c r="H28" s="9">
        <v>1000000</v>
      </c>
      <c r="I28" s="9">
        <v>147965856</v>
      </c>
      <c r="J28" s="21">
        <v>146329492.35395727</v>
      </c>
      <c r="K28" s="22">
        <v>1000000000</v>
      </c>
    </row>
    <row r="29" spans="1:13" x14ac:dyDescent="0.2">
      <c r="A29" s="20">
        <v>36</v>
      </c>
      <c r="B29" s="9">
        <v>167965856</v>
      </c>
      <c r="C29" s="9">
        <v>1636363.6460427328</v>
      </c>
      <c r="D29" s="9">
        <v>274850520534832.66</v>
      </c>
      <c r="E29" s="9">
        <v>2700000015.9705091</v>
      </c>
      <c r="F29" s="9">
        <v>255.05715938884919</v>
      </c>
      <c r="G29" s="9">
        <v>200</v>
      </c>
      <c r="H29" s="9">
        <v>100000</v>
      </c>
      <c r="I29" s="9">
        <v>147965856</v>
      </c>
      <c r="J29" s="21">
        <v>146329492.35395727</v>
      </c>
      <c r="K29" s="22">
        <v>100000000.00000001</v>
      </c>
    </row>
    <row r="30" spans="1:13" x14ac:dyDescent="0.2">
      <c r="A30" s="20">
        <v>37</v>
      </c>
      <c r="B30" s="9">
        <v>167965856</v>
      </c>
      <c r="C30" s="9">
        <v>1636363.6460427328</v>
      </c>
      <c r="D30" s="9">
        <v>274850520534832.66</v>
      </c>
      <c r="E30" s="9">
        <v>2700000015.9705091</v>
      </c>
      <c r="F30" s="9">
        <v>255.05715938884919</v>
      </c>
      <c r="G30" s="9">
        <v>2000</v>
      </c>
      <c r="H30" s="9">
        <v>10000</v>
      </c>
      <c r="I30" s="9">
        <v>147965856</v>
      </c>
      <c r="J30" s="21">
        <v>146329492.35395727</v>
      </c>
      <c r="K30" s="22">
        <v>10000000.000000002</v>
      </c>
      <c r="M30" t="s">
        <v>113</v>
      </c>
    </row>
    <row r="31" spans="1:13" ht="13.5" thickBot="1" x14ac:dyDescent="0.25">
      <c r="A31" s="23">
        <v>38</v>
      </c>
      <c r="B31" s="10">
        <v>167965856</v>
      </c>
      <c r="C31" s="10">
        <v>1636363.6460427328</v>
      </c>
      <c r="D31" s="10">
        <v>274850520534832.66</v>
      </c>
      <c r="E31" s="10">
        <v>2700000015.9705091</v>
      </c>
      <c r="F31" s="10">
        <v>255.05715938884919</v>
      </c>
      <c r="G31" s="10">
        <v>20000</v>
      </c>
      <c r="H31" s="10">
        <v>1000</v>
      </c>
      <c r="I31" s="10">
        <v>147965856</v>
      </c>
      <c r="J31" s="24">
        <v>146329492.35395727</v>
      </c>
      <c r="K31" s="25">
        <v>1000000</v>
      </c>
    </row>
    <row r="32" spans="1:13" x14ac:dyDescent="0.2">
      <c r="A32" s="26">
        <v>45</v>
      </c>
      <c r="B32" s="27">
        <v>167965856</v>
      </c>
      <c r="C32" s="27">
        <v>1636363.6460427328</v>
      </c>
      <c r="D32" s="27">
        <v>274850520534832.66</v>
      </c>
      <c r="E32" s="27">
        <v>2700000015.9705091</v>
      </c>
      <c r="F32" s="27">
        <v>255.05715938884919</v>
      </c>
      <c r="G32" s="27">
        <v>1</v>
      </c>
      <c r="H32" s="27">
        <v>10000000</v>
      </c>
      <c r="I32" s="27">
        <v>157965856</v>
      </c>
      <c r="J32" s="28">
        <v>156329492.35395727</v>
      </c>
      <c r="K32" s="29">
        <v>10000000000</v>
      </c>
    </row>
    <row r="33" spans="1:11" x14ac:dyDescent="0.2">
      <c r="A33" s="20">
        <v>46</v>
      </c>
      <c r="B33" s="9">
        <v>167965856</v>
      </c>
      <c r="C33" s="9">
        <v>1636363.6460427328</v>
      </c>
      <c r="D33" s="9">
        <v>274850520534832.66</v>
      </c>
      <c r="E33" s="9">
        <v>2700000015.9705091</v>
      </c>
      <c r="F33" s="9">
        <v>255.05715938884919</v>
      </c>
      <c r="G33" s="9">
        <v>10</v>
      </c>
      <c r="H33" s="9">
        <v>1000000</v>
      </c>
      <c r="I33" s="9">
        <v>157965856</v>
      </c>
      <c r="J33" s="21">
        <v>156329492.35395727</v>
      </c>
      <c r="K33" s="22">
        <v>1000000000</v>
      </c>
    </row>
    <row r="34" spans="1:11" x14ac:dyDescent="0.2">
      <c r="A34" s="20">
        <v>47</v>
      </c>
      <c r="B34" s="9">
        <v>167965856</v>
      </c>
      <c r="C34" s="9">
        <v>1636363.6460427328</v>
      </c>
      <c r="D34" s="9">
        <v>274850520534832.66</v>
      </c>
      <c r="E34" s="9">
        <v>2700000015.9705091</v>
      </c>
      <c r="F34" s="9">
        <v>255.05715938884919</v>
      </c>
      <c r="G34" s="9">
        <v>100</v>
      </c>
      <c r="H34" s="9">
        <v>100000</v>
      </c>
      <c r="I34" s="9">
        <v>157965856</v>
      </c>
      <c r="J34" s="21">
        <v>156329492.35395727</v>
      </c>
      <c r="K34" s="22">
        <v>100000000.00000001</v>
      </c>
    </row>
    <row r="35" spans="1:11" x14ac:dyDescent="0.2">
      <c r="A35" s="20">
        <v>48</v>
      </c>
      <c r="B35" s="9">
        <v>167965856</v>
      </c>
      <c r="C35" s="9">
        <v>1636363.6460427328</v>
      </c>
      <c r="D35" s="9">
        <v>274850520534832.66</v>
      </c>
      <c r="E35" s="9">
        <v>2700000015.9705091</v>
      </c>
      <c r="F35" s="9">
        <v>255.05715938884919</v>
      </c>
      <c r="G35" s="9">
        <v>1000</v>
      </c>
      <c r="H35" s="9">
        <v>10000</v>
      </c>
      <c r="I35" s="9">
        <v>157965856</v>
      </c>
      <c r="J35" s="21">
        <v>156329492.35395727</v>
      </c>
      <c r="K35" s="22">
        <v>10000000.000000002</v>
      </c>
    </row>
    <row r="36" spans="1:11" ht="13.5" thickBot="1" x14ac:dyDescent="0.25">
      <c r="A36" s="23">
        <v>49</v>
      </c>
      <c r="B36" s="10">
        <v>167965856</v>
      </c>
      <c r="C36" s="10">
        <v>1636363.6460427328</v>
      </c>
      <c r="D36" s="10">
        <v>274850520534832.66</v>
      </c>
      <c r="E36" s="10">
        <v>2700000015.9705091</v>
      </c>
      <c r="F36" s="10">
        <v>255.05715938884919</v>
      </c>
      <c r="G36" s="10">
        <v>10000</v>
      </c>
      <c r="H36" s="10">
        <v>1000</v>
      </c>
      <c r="I36" s="10">
        <v>157965856</v>
      </c>
      <c r="J36" s="24">
        <v>156329492.35395727</v>
      </c>
      <c r="K36" s="25">
        <v>1000000</v>
      </c>
    </row>
    <row r="37" spans="1:11" x14ac:dyDescent="0.2">
      <c r="A37" s="11"/>
      <c r="B37" s="11"/>
      <c r="C37" s="11"/>
      <c r="D37" s="11"/>
      <c r="E37" s="11"/>
      <c r="F37" s="11"/>
      <c r="G37" s="11"/>
      <c r="H37" s="11"/>
      <c r="I37" s="11"/>
      <c r="J37" s="30"/>
      <c r="K37" s="11"/>
    </row>
    <row r="38" spans="1:11" x14ac:dyDescent="0.2">
      <c r="A38" s="11"/>
      <c r="B38" s="11"/>
      <c r="C38" s="11"/>
      <c r="D38" s="11"/>
      <c r="E38" s="11"/>
      <c r="F38" s="11"/>
      <c r="G38" s="11"/>
      <c r="H38" s="11"/>
      <c r="I38" s="11"/>
      <c r="J38" s="30"/>
      <c r="K38" s="11"/>
    </row>
    <row r="39" spans="1:11" ht="13.5" thickBot="1" x14ac:dyDescent="0.25">
      <c r="A39" s="72" t="s">
        <v>50</v>
      </c>
    </row>
    <row r="40" spans="1:11" ht="64.5" thickBot="1" x14ac:dyDescent="0.25">
      <c r="A40" s="66" t="s">
        <v>1</v>
      </c>
      <c r="B40" s="67" t="s">
        <v>35</v>
      </c>
      <c r="C40" s="67" t="s">
        <v>36</v>
      </c>
      <c r="D40" s="67" t="s">
        <v>37</v>
      </c>
      <c r="E40" s="67" t="s">
        <v>38</v>
      </c>
      <c r="F40" s="67" t="s">
        <v>41</v>
      </c>
      <c r="G40" s="68" t="s">
        <v>40</v>
      </c>
      <c r="H40" s="67" t="s">
        <v>15</v>
      </c>
      <c r="I40" s="67" t="s">
        <v>42</v>
      </c>
      <c r="J40" s="67" t="s">
        <v>43</v>
      </c>
      <c r="K40" s="69" t="s">
        <v>44</v>
      </c>
    </row>
    <row r="41" spans="1:11" x14ac:dyDescent="0.2">
      <c r="A41" s="17">
        <v>1</v>
      </c>
      <c r="B41" s="13">
        <v>167965856</v>
      </c>
      <c r="C41" s="13">
        <v>1636363.6460427328</v>
      </c>
      <c r="D41" s="13">
        <v>274850520534832.66</v>
      </c>
      <c r="E41" s="13">
        <v>2700000015.9705091</v>
      </c>
      <c r="F41" s="13">
        <v>255.05715938884919</v>
      </c>
      <c r="G41" s="13">
        <v>5</v>
      </c>
      <c r="H41" s="13">
        <v>10000000</v>
      </c>
      <c r="I41" s="13">
        <v>117965856</v>
      </c>
      <c r="J41" s="18">
        <v>116329492.35395727</v>
      </c>
      <c r="K41" s="19">
        <v>10000000000</v>
      </c>
    </row>
    <row r="42" spans="1:11" x14ac:dyDescent="0.2">
      <c r="A42" s="20">
        <v>2</v>
      </c>
      <c r="B42" s="9">
        <v>167965856</v>
      </c>
      <c r="C42" s="9">
        <v>1636363.6460427328</v>
      </c>
      <c r="D42" s="9">
        <v>274850520534832.66</v>
      </c>
      <c r="E42" s="9">
        <v>2700000015.9705091</v>
      </c>
      <c r="F42" s="9">
        <v>255.05715938884919</v>
      </c>
      <c r="G42" s="9">
        <v>4</v>
      </c>
      <c r="H42" s="9">
        <v>10000000</v>
      </c>
      <c r="I42" s="9">
        <v>127965856</v>
      </c>
      <c r="J42" s="21">
        <v>126329492.35395727</v>
      </c>
      <c r="K42" s="22">
        <v>10000000000</v>
      </c>
    </row>
    <row r="43" spans="1:11" x14ac:dyDescent="0.2">
      <c r="A43" s="20">
        <v>3</v>
      </c>
      <c r="B43" s="9">
        <v>167965856</v>
      </c>
      <c r="C43" s="9">
        <v>1636363.6460427328</v>
      </c>
      <c r="D43" s="9">
        <v>274850520534832.66</v>
      </c>
      <c r="E43" s="9">
        <v>2700000015.9705091</v>
      </c>
      <c r="F43" s="9">
        <v>255.05715938884919</v>
      </c>
      <c r="G43" s="9">
        <v>3</v>
      </c>
      <c r="H43" s="9">
        <v>10000000</v>
      </c>
      <c r="I43" s="9">
        <v>137965856</v>
      </c>
      <c r="J43" s="21">
        <v>136329492.35395727</v>
      </c>
      <c r="K43" s="22">
        <v>10000000000</v>
      </c>
    </row>
    <row r="44" spans="1:11" x14ac:dyDescent="0.2">
      <c r="A44" s="20">
        <v>4</v>
      </c>
      <c r="B44" s="9">
        <v>167965856</v>
      </c>
      <c r="C44" s="9">
        <v>1636363.6460427328</v>
      </c>
      <c r="D44" s="9">
        <v>274850520534832.66</v>
      </c>
      <c r="E44" s="9">
        <v>2700000015.9705091</v>
      </c>
      <c r="F44" s="9">
        <v>255.05715938884919</v>
      </c>
      <c r="G44" s="9">
        <v>2</v>
      </c>
      <c r="H44" s="9">
        <v>10000000</v>
      </c>
      <c r="I44" s="9">
        <v>147965856</v>
      </c>
      <c r="J44" s="21">
        <v>146329492.35395727</v>
      </c>
      <c r="K44" s="22">
        <v>10000000000</v>
      </c>
    </row>
    <row r="45" spans="1:11" ht="13.5" thickBot="1" x14ac:dyDescent="0.25">
      <c r="A45" s="23">
        <v>5</v>
      </c>
      <c r="B45" s="10">
        <v>167965856</v>
      </c>
      <c r="C45" s="10">
        <v>1636363.6460427328</v>
      </c>
      <c r="D45" s="10">
        <v>274850520534832.66</v>
      </c>
      <c r="E45" s="10">
        <v>2700000015.9705091</v>
      </c>
      <c r="F45" s="10">
        <v>255.05715938884919</v>
      </c>
      <c r="G45" s="10">
        <v>1</v>
      </c>
      <c r="H45" s="10">
        <v>10000000</v>
      </c>
      <c r="I45" s="10">
        <v>157965856</v>
      </c>
      <c r="J45" s="24">
        <v>156329492.35395727</v>
      </c>
      <c r="K45" s="25">
        <v>10000000000</v>
      </c>
    </row>
    <row r="46" spans="1:11" x14ac:dyDescent="0.2">
      <c r="A46" s="17">
        <v>6</v>
      </c>
      <c r="B46" s="13">
        <v>167965856</v>
      </c>
      <c r="C46" s="13">
        <v>1636363.6460427328</v>
      </c>
      <c r="D46" s="13">
        <v>274850520534832.66</v>
      </c>
      <c r="E46" s="13">
        <v>2700000015.9705091</v>
      </c>
      <c r="F46" s="13">
        <v>255.05715938884919</v>
      </c>
      <c r="G46" s="13">
        <v>50</v>
      </c>
      <c r="H46" s="13">
        <v>1000000</v>
      </c>
      <c r="I46" s="13">
        <v>117965856</v>
      </c>
      <c r="J46" s="18">
        <v>116329492.35395727</v>
      </c>
      <c r="K46" s="19">
        <v>1000000000</v>
      </c>
    </row>
    <row r="47" spans="1:11" x14ac:dyDescent="0.2">
      <c r="A47" s="20">
        <v>7</v>
      </c>
      <c r="B47" s="9">
        <v>167965856</v>
      </c>
      <c r="C47" s="9">
        <v>1636363.6460427328</v>
      </c>
      <c r="D47" s="9">
        <v>274850520534832.66</v>
      </c>
      <c r="E47" s="9">
        <v>2700000015.9705091</v>
      </c>
      <c r="F47" s="9">
        <v>255.05715938884919</v>
      </c>
      <c r="G47" s="9">
        <v>40</v>
      </c>
      <c r="H47" s="9">
        <v>1000000</v>
      </c>
      <c r="I47" s="9">
        <v>127965856</v>
      </c>
      <c r="J47" s="21">
        <v>126329492.35395727</v>
      </c>
      <c r="K47" s="22">
        <v>1000000000</v>
      </c>
    </row>
    <row r="48" spans="1:11" x14ac:dyDescent="0.2">
      <c r="A48" s="20">
        <v>8</v>
      </c>
      <c r="B48" s="9">
        <v>167965856</v>
      </c>
      <c r="C48" s="9">
        <v>1636363.6460427328</v>
      </c>
      <c r="D48" s="9">
        <v>274850520534832.66</v>
      </c>
      <c r="E48" s="9">
        <v>2700000015.9705091</v>
      </c>
      <c r="F48" s="9">
        <v>255.05715938884919</v>
      </c>
      <c r="G48" s="9">
        <v>30</v>
      </c>
      <c r="H48" s="9">
        <v>1000000</v>
      </c>
      <c r="I48" s="9">
        <v>137965856</v>
      </c>
      <c r="J48" s="21">
        <v>136329492.35395727</v>
      </c>
      <c r="K48" s="22">
        <v>1000000000</v>
      </c>
    </row>
    <row r="49" spans="1:11" x14ac:dyDescent="0.2">
      <c r="A49" s="20">
        <v>9</v>
      </c>
      <c r="B49" s="9">
        <v>167965856</v>
      </c>
      <c r="C49" s="9">
        <v>1636363.6460427328</v>
      </c>
      <c r="D49" s="9">
        <v>274850520534832.66</v>
      </c>
      <c r="E49" s="9">
        <v>2700000015.9705091</v>
      </c>
      <c r="F49" s="9">
        <v>255.05715938884919</v>
      </c>
      <c r="G49" s="9">
        <v>20</v>
      </c>
      <c r="H49" s="9">
        <v>1000000</v>
      </c>
      <c r="I49" s="9">
        <v>147965856</v>
      </c>
      <c r="J49" s="21">
        <v>146329492.35395727</v>
      </c>
      <c r="K49" s="22">
        <v>1000000000</v>
      </c>
    </row>
    <row r="50" spans="1:11" ht="13.5" thickBot="1" x14ac:dyDescent="0.25">
      <c r="A50" s="23">
        <v>10</v>
      </c>
      <c r="B50" s="10">
        <v>167965856</v>
      </c>
      <c r="C50" s="10">
        <v>1636363.6460427328</v>
      </c>
      <c r="D50" s="10">
        <v>274850520534832.66</v>
      </c>
      <c r="E50" s="10">
        <v>2700000015.9705091</v>
      </c>
      <c r="F50" s="10">
        <v>255.05715938884919</v>
      </c>
      <c r="G50" s="10">
        <v>10</v>
      </c>
      <c r="H50" s="10">
        <v>1000000</v>
      </c>
      <c r="I50" s="10">
        <v>157965856</v>
      </c>
      <c r="J50" s="24">
        <v>156329492.35395727</v>
      </c>
      <c r="K50" s="25">
        <v>1000000000</v>
      </c>
    </row>
    <row r="51" spans="1:11" x14ac:dyDescent="0.2">
      <c r="A51" s="17">
        <v>11</v>
      </c>
      <c r="B51" s="13">
        <v>167965856</v>
      </c>
      <c r="C51" s="13">
        <v>1636363.6460427328</v>
      </c>
      <c r="D51" s="13">
        <v>274850520534832.66</v>
      </c>
      <c r="E51" s="13">
        <v>2700000015.9705091</v>
      </c>
      <c r="F51" s="13">
        <v>255.05715938884919</v>
      </c>
      <c r="G51" s="13">
        <v>500</v>
      </c>
      <c r="H51" s="13">
        <v>100000</v>
      </c>
      <c r="I51" s="13">
        <v>117965856</v>
      </c>
      <c r="J51" s="18">
        <v>116329492.35395727</v>
      </c>
      <c r="K51" s="19">
        <v>100000000.00000001</v>
      </c>
    </row>
    <row r="52" spans="1:11" x14ac:dyDescent="0.2">
      <c r="A52" s="20">
        <v>12</v>
      </c>
      <c r="B52" s="9">
        <v>167965856</v>
      </c>
      <c r="C52" s="9">
        <v>1636363.6460427328</v>
      </c>
      <c r="D52" s="9">
        <v>274850520534832.66</v>
      </c>
      <c r="E52" s="9">
        <v>2700000015.9705091</v>
      </c>
      <c r="F52" s="9">
        <v>255.05715938884919</v>
      </c>
      <c r="G52" s="9">
        <v>400</v>
      </c>
      <c r="H52" s="9">
        <v>100000</v>
      </c>
      <c r="I52" s="9">
        <v>127965856</v>
      </c>
      <c r="J52" s="21">
        <v>126329492.35395727</v>
      </c>
      <c r="K52" s="22">
        <v>100000000.00000001</v>
      </c>
    </row>
    <row r="53" spans="1:11" x14ac:dyDescent="0.2">
      <c r="A53" s="20">
        <v>13</v>
      </c>
      <c r="B53" s="9">
        <v>167965856</v>
      </c>
      <c r="C53" s="9">
        <v>1636363.6460427328</v>
      </c>
      <c r="D53" s="9">
        <v>274850520534832.66</v>
      </c>
      <c r="E53" s="9">
        <v>2700000015.9705091</v>
      </c>
      <c r="F53" s="9">
        <v>255.05715938884919</v>
      </c>
      <c r="G53" s="9">
        <v>300</v>
      </c>
      <c r="H53" s="9">
        <v>100000</v>
      </c>
      <c r="I53" s="9">
        <v>137965856</v>
      </c>
      <c r="J53" s="21">
        <v>136329492.35395727</v>
      </c>
      <c r="K53" s="22">
        <v>100000000.00000001</v>
      </c>
    </row>
    <row r="54" spans="1:11" x14ac:dyDescent="0.2">
      <c r="A54" s="20">
        <v>14</v>
      </c>
      <c r="B54" s="9">
        <v>167965856</v>
      </c>
      <c r="C54" s="9">
        <v>1636363.6460427328</v>
      </c>
      <c r="D54" s="9">
        <v>274850520534832.66</v>
      </c>
      <c r="E54" s="9">
        <v>2700000015.9705091</v>
      </c>
      <c r="F54" s="9">
        <v>255.05715938884919</v>
      </c>
      <c r="G54" s="9">
        <v>200</v>
      </c>
      <c r="H54" s="9">
        <v>100000</v>
      </c>
      <c r="I54" s="9">
        <v>147965856</v>
      </c>
      <c r="J54" s="21">
        <v>146329492.35395727</v>
      </c>
      <c r="K54" s="22">
        <v>100000000.00000001</v>
      </c>
    </row>
    <row r="55" spans="1:11" ht="13.5" thickBot="1" x14ac:dyDescent="0.25">
      <c r="A55" s="23">
        <v>15</v>
      </c>
      <c r="B55" s="10">
        <v>167965856</v>
      </c>
      <c r="C55" s="10">
        <v>1636363.6460427328</v>
      </c>
      <c r="D55" s="10">
        <v>274850520534832.66</v>
      </c>
      <c r="E55" s="10">
        <v>2700000015.9705091</v>
      </c>
      <c r="F55" s="10">
        <v>255.05715938884919</v>
      </c>
      <c r="G55" s="10">
        <v>100</v>
      </c>
      <c r="H55" s="10">
        <v>100000</v>
      </c>
      <c r="I55" s="10">
        <v>157965856</v>
      </c>
      <c r="J55" s="24">
        <v>156329492.35395727</v>
      </c>
      <c r="K55" s="25">
        <v>100000000.00000001</v>
      </c>
    </row>
    <row r="56" spans="1:11" x14ac:dyDescent="0.2">
      <c r="A56" s="17">
        <v>16</v>
      </c>
      <c r="B56" s="27">
        <v>167965856</v>
      </c>
      <c r="C56" s="27">
        <v>1636363.6460427328</v>
      </c>
      <c r="D56" s="27">
        <v>274850520534832.66</v>
      </c>
      <c r="E56" s="27">
        <v>2700000015.9705091</v>
      </c>
      <c r="F56" s="27">
        <v>255.05715938884919</v>
      </c>
      <c r="G56" s="27">
        <v>5000</v>
      </c>
      <c r="H56" s="27">
        <v>10000</v>
      </c>
      <c r="I56" s="27">
        <v>117965856</v>
      </c>
      <c r="J56" s="28">
        <v>116329492.35395727</v>
      </c>
      <c r="K56" s="29">
        <v>10000000.000000002</v>
      </c>
    </row>
    <row r="57" spans="1:11" x14ac:dyDescent="0.2">
      <c r="A57" s="20">
        <v>17</v>
      </c>
      <c r="B57" s="9">
        <v>167965856</v>
      </c>
      <c r="C57" s="9">
        <v>1636363.6460427328</v>
      </c>
      <c r="D57" s="9">
        <v>274850520534832.66</v>
      </c>
      <c r="E57" s="9">
        <v>2700000015.9705091</v>
      </c>
      <c r="F57" s="9">
        <v>255.05715938884919</v>
      </c>
      <c r="G57" s="9">
        <v>4000</v>
      </c>
      <c r="H57" s="9">
        <v>10000</v>
      </c>
      <c r="I57" s="9">
        <v>127965856</v>
      </c>
      <c r="J57" s="21">
        <v>126329492.35395727</v>
      </c>
      <c r="K57" s="22">
        <v>10000000.000000002</v>
      </c>
    </row>
    <row r="58" spans="1:11" x14ac:dyDescent="0.2">
      <c r="A58" s="20">
        <v>18</v>
      </c>
      <c r="B58" s="9">
        <v>167965856</v>
      </c>
      <c r="C58" s="9">
        <v>1636363.6460427328</v>
      </c>
      <c r="D58" s="9">
        <v>274850520534832.66</v>
      </c>
      <c r="E58" s="9">
        <v>2700000015.9705091</v>
      </c>
      <c r="F58" s="9">
        <v>255.05715938884919</v>
      </c>
      <c r="G58" s="9">
        <v>3000</v>
      </c>
      <c r="H58" s="9">
        <v>10000</v>
      </c>
      <c r="I58" s="9">
        <v>137965856</v>
      </c>
      <c r="J58" s="21">
        <v>136329492.35395727</v>
      </c>
      <c r="K58" s="22">
        <v>10000000.000000002</v>
      </c>
    </row>
    <row r="59" spans="1:11" x14ac:dyDescent="0.2">
      <c r="A59" s="20">
        <v>19</v>
      </c>
      <c r="B59" s="9">
        <v>167965856</v>
      </c>
      <c r="C59" s="9">
        <v>1636363.6460427328</v>
      </c>
      <c r="D59" s="9">
        <v>274850520534832.66</v>
      </c>
      <c r="E59" s="9">
        <v>2700000015.9705091</v>
      </c>
      <c r="F59" s="9">
        <v>255.05715938884919</v>
      </c>
      <c r="G59" s="9">
        <v>2000</v>
      </c>
      <c r="H59" s="9">
        <v>10000</v>
      </c>
      <c r="I59" s="9">
        <v>147965856</v>
      </c>
      <c r="J59" s="21">
        <v>146329492.35395727</v>
      </c>
      <c r="K59" s="22">
        <v>10000000.000000002</v>
      </c>
    </row>
    <row r="60" spans="1:11" ht="13.5" thickBot="1" x14ac:dyDescent="0.25">
      <c r="A60" s="23">
        <v>20</v>
      </c>
      <c r="B60" s="10">
        <v>167965856</v>
      </c>
      <c r="C60" s="10">
        <v>1636363.6460427328</v>
      </c>
      <c r="D60" s="10">
        <v>274850520534832.66</v>
      </c>
      <c r="E60" s="10">
        <v>2700000015.9705091</v>
      </c>
      <c r="F60" s="10">
        <v>255.05715938884919</v>
      </c>
      <c r="G60" s="10">
        <v>1000</v>
      </c>
      <c r="H60" s="10">
        <v>10000</v>
      </c>
      <c r="I60" s="10">
        <v>157965856</v>
      </c>
      <c r="J60" s="24">
        <v>156329492.35395727</v>
      </c>
      <c r="K60" s="25">
        <v>10000000.000000002</v>
      </c>
    </row>
    <row r="61" spans="1:11" x14ac:dyDescent="0.2">
      <c r="A61" s="26">
        <v>21</v>
      </c>
      <c r="B61" s="133">
        <v>167965856</v>
      </c>
      <c r="C61" s="133">
        <v>1636363.6460427328</v>
      </c>
      <c r="D61" s="133">
        <v>274850520534832.66</v>
      </c>
      <c r="E61" s="133">
        <v>2700000015.9705091</v>
      </c>
      <c r="F61" s="133">
        <v>255.05715938884919</v>
      </c>
      <c r="G61" s="133">
        <v>50000</v>
      </c>
      <c r="H61" s="133">
        <v>1000</v>
      </c>
      <c r="I61" s="133">
        <v>117965856</v>
      </c>
      <c r="J61" s="133">
        <v>116329492.35395727</v>
      </c>
      <c r="K61" s="134">
        <v>1000000</v>
      </c>
    </row>
    <row r="62" spans="1:11" x14ac:dyDescent="0.2">
      <c r="A62" s="20">
        <v>22</v>
      </c>
      <c r="B62" s="1">
        <v>167965856</v>
      </c>
      <c r="C62" s="1">
        <v>1636363.6460427328</v>
      </c>
      <c r="D62" s="1">
        <v>274850520534832.66</v>
      </c>
      <c r="E62" s="1">
        <v>2700000015.9705091</v>
      </c>
      <c r="F62" s="1">
        <v>255.05715938884919</v>
      </c>
      <c r="G62" s="1">
        <v>40000</v>
      </c>
      <c r="H62" s="1">
        <v>1000</v>
      </c>
      <c r="I62" s="1">
        <v>127965856</v>
      </c>
      <c r="J62" s="1">
        <v>126329492.35395727</v>
      </c>
      <c r="K62" s="53">
        <v>1000000</v>
      </c>
    </row>
    <row r="63" spans="1:11" x14ac:dyDescent="0.2">
      <c r="A63" s="20">
        <v>23</v>
      </c>
      <c r="B63" s="1">
        <v>167965856</v>
      </c>
      <c r="C63" s="1">
        <v>1636363.6460427328</v>
      </c>
      <c r="D63" s="1">
        <v>274850520534832.66</v>
      </c>
      <c r="E63" s="1">
        <v>2700000015.9705091</v>
      </c>
      <c r="F63" s="1">
        <v>255.05715938884919</v>
      </c>
      <c r="G63" s="1">
        <v>30000</v>
      </c>
      <c r="H63" s="1">
        <v>1000</v>
      </c>
      <c r="I63" s="1">
        <v>137965856</v>
      </c>
      <c r="J63" s="1">
        <v>136329492.35395727</v>
      </c>
      <c r="K63" s="53">
        <v>1000000</v>
      </c>
    </row>
    <row r="64" spans="1:11" x14ac:dyDescent="0.2">
      <c r="A64" s="20">
        <v>24</v>
      </c>
      <c r="B64" s="1">
        <v>167965856</v>
      </c>
      <c r="C64" s="1">
        <v>1636363.6460427328</v>
      </c>
      <c r="D64" s="1">
        <v>274850520534832.66</v>
      </c>
      <c r="E64" s="1">
        <v>2700000015.9705091</v>
      </c>
      <c r="F64" s="1">
        <v>255.05715938884919</v>
      </c>
      <c r="G64" s="1">
        <v>20000</v>
      </c>
      <c r="H64" s="1">
        <v>1000</v>
      </c>
      <c r="I64" s="1">
        <v>147965856</v>
      </c>
      <c r="J64" s="1">
        <v>146329492.35395727</v>
      </c>
      <c r="K64" s="53">
        <v>1000000</v>
      </c>
    </row>
    <row r="65" spans="1:11" ht="13.5" thickBot="1" x14ac:dyDescent="0.25">
      <c r="A65" s="23">
        <v>25</v>
      </c>
      <c r="B65" s="37">
        <v>167965856</v>
      </c>
      <c r="C65" s="37">
        <v>1636363.6460427328</v>
      </c>
      <c r="D65" s="37">
        <v>274850520534832.66</v>
      </c>
      <c r="E65" s="37">
        <v>2700000015.9705091</v>
      </c>
      <c r="F65" s="37">
        <v>255.05715938884919</v>
      </c>
      <c r="G65" s="37">
        <v>10000</v>
      </c>
      <c r="H65" s="37">
        <v>1000</v>
      </c>
      <c r="I65" s="37">
        <v>157965856</v>
      </c>
      <c r="J65" s="37">
        <v>156329492.35395727</v>
      </c>
      <c r="K65" s="56">
        <v>1000000</v>
      </c>
    </row>
  </sheetData>
  <autoFilter ref="A11:K36" xr:uid="{00000000-0001-0000-0500-000000000000}"/>
  <phoneticPr fontId="2" type="noConversion"/>
  <pageMargins left="0.75" right="0.75" top="1" bottom="1" header="0.5" footer="0.5"/>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sheet1</vt:lpstr>
      <vt:lpstr>FindingMax</vt:lpstr>
      <vt:lpstr>FindingMin</vt:lpstr>
      <vt:lpstr>sheet3</vt:lpstr>
      <vt:lpstr>sheet4</vt:lpstr>
      <vt:lpstr>sheet5</vt:lpstr>
    </vt:vector>
  </TitlesOfParts>
  <Company>КТУ</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Лабораторная работа №2</dc:title>
  <dc:subject>Методы оптимизации</dc:subject>
  <dc:creator>ten_IG</dc:creator>
  <dc:description>25-01-2002</dc:description>
  <cp:lastModifiedBy>Айжамал Бектурсунова</cp:lastModifiedBy>
  <dcterms:created xsi:type="dcterms:W3CDTF">2002-01-25T11:06:38Z</dcterms:created>
  <dcterms:modified xsi:type="dcterms:W3CDTF">2024-10-22T20:02:02Z</dcterms:modified>
  <cp:category>ПОВТ-00, ФИТ-1-00</cp:category>
</cp:coreProperties>
</file>