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5.xml" ContentType="application/vnd.openxmlformats-officedocument.spreadsheetml.comments+xml"/>
  <Override PartName="/xl/drawings/drawing5.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6.xml" ContentType="application/vnd.openxmlformats-officedocument.spreadsheetml.comment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ЭтаКнига" defaultThemeVersion="124226"/>
  <mc:AlternateContent xmlns:mc="http://schemas.openxmlformats.org/markup-compatibility/2006">
    <mc:Choice Requires="x15">
      <x15ac:absPath xmlns:x15ac="http://schemas.microsoft.com/office/spreadsheetml/2010/11/ac" url="C:\Users\user\Desktop\MO\"/>
    </mc:Choice>
  </mc:AlternateContent>
  <xr:revisionPtr revIDLastSave="0" documentId="13_ncr:1_{0C482B11-E607-47A0-9B7B-1A0B9DB2FCB8}" xr6:coauthVersionLast="47" xr6:coauthVersionMax="47" xr10:uidLastSave="{00000000-0000-0000-0000-000000000000}"/>
  <bookViews>
    <workbookView xWindow="-120" yWindow="-120" windowWidth="20730" windowHeight="11160" firstSheet="1" activeTab="5" xr2:uid="{00000000-000D-0000-FFFF-FFFF00000000}"/>
  </bookViews>
  <sheets>
    <sheet name="sheet1" sheetId="1" r:id="rId1"/>
    <sheet name="FindingMax" sheetId="7" r:id="rId2"/>
    <sheet name="FindingMin" sheetId="6" r:id="rId3"/>
    <sheet name="sheet2" sheetId="2" r:id="rId4"/>
    <sheet name="Лист1" sheetId="8" r:id="rId5"/>
    <sheet name="sheet3" sheetId="3" r:id="rId6"/>
    <sheet name="sheet4" sheetId="4" r:id="rId7"/>
    <sheet name="sheet5" sheetId="5" r:id="rId8"/>
  </sheets>
  <externalReferences>
    <externalReference r:id="rId9"/>
  </externalReferenc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8" l="1"/>
  <c r="F7" i="3"/>
  <c r="E7" i="8" l="1"/>
  <c r="E7" i="3" l="1"/>
  <c r="J64" i="5" l="1"/>
  <c r="J63" i="5"/>
  <c r="I93" i="5" l="1"/>
  <c r="K67" i="1"/>
  <c r="J67" i="1" s="1"/>
  <c r="I67" i="1"/>
  <c r="K66" i="1"/>
  <c r="J66" i="1" s="1"/>
  <c r="I66" i="1"/>
  <c r="K65" i="1"/>
  <c r="J65" i="1"/>
  <c r="I65" i="1"/>
  <c r="K64" i="1"/>
  <c r="J64" i="1" s="1"/>
  <c r="I64" i="1"/>
  <c r="K63" i="1"/>
  <c r="J63" i="1"/>
  <c r="I63" i="1"/>
  <c r="K62" i="1"/>
  <c r="J62" i="1" s="1"/>
  <c r="I62" i="1"/>
  <c r="K61" i="1"/>
  <c r="J61" i="1"/>
  <c r="I61" i="1"/>
  <c r="K60" i="1"/>
  <c r="J60" i="1"/>
  <c r="I60" i="1"/>
  <c r="K59" i="1"/>
  <c r="J59" i="1" s="1"/>
  <c r="I59" i="1"/>
  <c r="K58" i="1"/>
  <c r="J58" i="1" s="1"/>
  <c r="I58" i="1"/>
  <c r="K57" i="1"/>
  <c r="J57" i="1"/>
  <c r="I57" i="1"/>
  <c r="K56" i="1"/>
  <c r="J56" i="1" s="1"/>
  <c r="I56" i="1"/>
  <c r="K55" i="1"/>
  <c r="J55" i="1"/>
  <c r="I55" i="1"/>
  <c r="K54" i="1"/>
  <c r="J54" i="1" s="1"/>
  <c r="I54" i="1"/>
  <c r="K53" i="1"/>
  <c r="J53" i="1" s="1"/>
  <c r="I53" i="1"/>
  <c r="K52" i="1"/>
  <c r="J52" i="1"/>
  <c r="I52" i="1"/>
  <c r="K51" i="1"/>
  <c r="J51" i="1" s="1"/>
  <c r="I51" i="1"/>
  <c r="K50" i="1"/>
  <c r="J50" i="1" s="1"/>
  <c r="I50" i="1"/>
  <c r="K49" i="1"/>
  <c r="J49" i="1"/>
  <c r="I49" i="1"/>
  <c r="K48" i="1"/>
  <c r="J48" i="1"/>
  <c r="I48" i="1"/>
  <c r="K47" i="1"/>
  <c r="J47" i="1" s="1"/>
  <c r="I47" i="1"/>
  <c r="K46" i="1"/>
  <c r="J46" i="1" s="1"/>
  <c r="I46" i="1"/>
  <c r="K45" i="1"/>
  <c r="J45" i="1"/>
  <c r="I45" i="1"/>
  <c r="K44" i="1"/>
  <c r="J44" i="1" s="1"/>
  <c r="I44" i="1"/>
  <c r="K43" i="1"/>
  <c r="J43" i="1" s="1"/>
  <c r="I43" i="1"/>
  <c r="K42" i="1"/>
  <c r="J42" i="1" s="1"/>
  <c r="I42" i="1"/>
  <c r="K41" i="1"/>
  <c r="J41" i="1"/>
  <c r="I41" i="1"/>
  <c r="K40" i="1"/>
  <c r="J40" i="1"/>
  <c r="I40" i="1"/>
  <c r="K39" i="1"/>
  <c r="J39" i="1"/>
  <c r="I39" i="1"/>
  <c r="K38" i="1"/>
  <c r="J38" i="1" s="1"/>
  <c r="I38" i="1"/>
  <c r="K37" i="1"/>
  <c r="J37" i="1"/>
  <c r="I37" i="1"/>
  <c r="K36" i="1"/>
  <c r="J36" i="1"/>
  <c r="I36" i="1"/>
  <c r="K35" i="1"/>
  <c r="J35" i="1" s="1"/>
  <c r="I35" i="1"/>
  <c r="K34" i="1"/>
  <c r="J34" i="1" s="1"/>
  <c r="I34" i="1"/>
  <c r="K33" i="1"/>
  <c r="J33" i="1"/>
  <c r="I33" i="1"/>
  <c r="K32" i="1"/>
  <c r="J32" i="1" s="1"/>
  <c r="I32" i="1"/>
  <c r="K31" i="1"/>
  <c r="J31" i="1"/>
  <c r="I31" i="1"/>
  <c r="K30" i="1"/>
  <c r="J30" i="1" s="1"/>
  <c r="I30" i="1"/>
  <c r="K29" i="1"/>
  <c r="J29" i="1" s="1"/>
  <c r="I29" i="1"/>
  <c r="K28" i="1"/>
  <c r="J28" i="1"/>
  <c r="I28" i="1"/>
  <c r="K27" i="1"/>
  <c r="J27" i="1"/>
  <c r="I27" i="1"/>
  <c r="K26" i="1"/>
  <c r="J26" i="1" s="1"/>
  <c r="I26" i="1"/>
  <c r="K25" i="1"/>
  <c r="J25" i="1"/>
  <c r="I25" i="1"/>
  <c r="K24" i="1"/>
  <c r="J24" i="1"/>
  <c r="I24" i="1"/>
  <c r="K23" i="1"/>
  <c r="J23" i="1"/>
  <c r="I23" i="1"/>
  <c r="K22" i="1"/>
  <c r="J22" i="1" s="1"/>
  <c r="I22" i="1"/>
  <c r="K21" i="1"/>
  <c r="J21" i="1"/>
  <c r="I21" i="1"/>
  <c r="K20" i="1"/>
  <c r="J20" i="1"/>
  <c r="I20" i="1"/>
  <c r="K19" i="1"/>
  <c r="J19" i="1" s="1"/>
  <c r="I19" i="1"/>
  <c r="K18" i="1"/>
  <c r="J18" i="1" s="1"/>
  <c r="I18" i="1"/>
  <c r="K17" i="1"/>
  <c r="J17" i="1"/>
  <c r="I17" i="1"/>
  <c r="K16" i="1"/>
  <c r="J16" i="1" s="1"/>
  <c r="I16" i="1"/>
  <c r="K15" i="1"/>
  <c r="J15" i="1"/>
  <c r="I15" i="1"/>
  <c r="K14" i="1"/>
  <c r="J14" i="1" s="1"/>
  <c r="I14" i="1"/>
  <c r="K13" i="1"/>
  <c r="J13" i="1" s="1"/>
  <c r="I13" i="1"/>
  <c r="K12" i="1"/>
  <c r="J12" i="1"/>
  <c r="I12" i="1"/>
  <c r="K11" i="1"/>
  <c r="J11" i="1"/>
  <c r="I11" i="1"/>
  <c r="K10" i="1"/>
  <c r="J10" i="1" s="1"/>
  <c r="I10" i="1"/>
  <c r="K9" i="1"/>
  <c r="J9" i="1"/>
  <c r="I9" i="1"/>
  <c r="K8" i="1"/>
  <c r="J8" i="1"/>
  <c r="I8" i="1"/>
  <c r="K7" i="1"/>
  <c r="J7" i="1"/>
  <c r="I7" i="1"/>
  <c r="K6" i="1"/>
  <c r="J6" i="1" s="1"/>
  <c r="I6" i="1"/>
  <c r="K5" i="1"/>
  <c r="J5" i="1"/>
  <c r="I5" i="1"/>
  <c r="K4" i="1"/>
  <c r="J4" i="1"/>
  <c r="I4" i="1"/>
  <c r="I92" i="5" l="1"/>
  <c r="J93" i="5"/>
  <c r="I94" i="5"/>
  <c r="K6" i="2"/>
  <c r="K7" i="2" s="1"/>
  <c r="L5" i="2"/>
  <c r="B5" i="6"/>
  <c r="B6" i="6"/>
  <c r="C6" i="6" s="1"/>
  <c r="D7" i="6" s="1"/>
  <c r="B7" i="6" s="1"/>
  <c r="C5" i="6"/>
  <c r="O5" i="6"/>
  <c r="M5" i="6"/>
  <c r="N5" i="6" s="1"/>
  <c r="D5" i="6"/>
  <c r="D6" i="6"/>
  <c r="D5" i="7"/>
  <c r="D6" i="7" s="1"/>
  <c r="D5" i="2"/>
  <c r="B6" i="2" s="1"/>
  <c r="M5" i="7"/>
  <c r="N5" i="7" s="1"/>
  <c r="O5" i="7"/>
  <c r="G5" i="7" s="1"/>
  <c r="B5" i="7"/>
  <c r="B6" i="7" s="1"/>
  <c r="C5" i="2"/>
  <c r="E5" i="2"/>
  <c r="G27" i="5"/>
  <c r="G28" i="5" s="1"/>
  <c r="G29" i="5" s="1"/>
  <c r="G30" i="5" s="1"/>
  <c r="G31" i="5" s="1"/>
  <c r="G32" i="5" s="1"/>
  <c r="G33" i="5" s="1"/>
  <c r="G34" i="5" s="1"/>
  <c r="G35" i="5" s="1"/>
  <c r="G36" i="5" s="1"/>
  <c r="G37" i="5" s="1"/>
  <c r="M5" i="4"/>
  <c r="J5" i="4"/>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2" i="5"/>
  <c r="J21" i="5"/>
  <c r="J20" i="5"/>
  <c r="J19" i="5"/>
  <c r="J18" i="5"/>
  <c r="J17" i="5"/>
  <c r="J16" i="5"/>
  <c r="J15" i="5"/>
  <c r="J14" i="5"/>
  <c r="J13" i="5"/>
  <c r="J12" i="5"/>
  <c r="F6" i="6"/>
  <c r="L6" i="2" l="1"/>
  <c r="C5" i="7"/>
  <c r="M6" i="7"/>
  <c r="N6" i="7" s="1"/>
  <c r="K8" i="2"/>
  <c r="L7" i="2"/>
  <c r="F6" i="7"/>
  <c r="C6" i="7"/>
  <c r="G5" i="6"/>
  <c r="M6" i="6"/>
  <c r="F7" i="6"/>
  <c r="C7" i="6"/>
  <c r="C6" i="2"/>
  <c r="D6" i="2" s="1"/>
  <c r="B7" i="2" s="1"/>
  <c r="E6" i="2"/>
  <c r="J94" i="5"/>
  <c r="I95" i="5"/>
  <c r="I91" i="5"/>
  <c r="J92" i="5"/>
  <c r="G38" i="5"/>
  <c r="G39" i="5" s="1"/>
  <c r="G40" i="5" s="1"/>
  <c r="G41" i="5" s="1"/>
  <c r="G42" i="5" s="1"/>
  <c r="G43" i="5" s="1"/>
  <c r="G44" i="5" s="1"/>
  <c r="G45" i="5" s="1"/>
  <c r="G46" i="5" s="1"/>
  <c r="G47" i="5" s="1"/>
  <c r="G48" i="5" s="1"/>
  <c r="G49" i="5" s="1"/>
  <c r="G50" i="5" s="1"/>
  <c r="G51" i="5" s="1"/>
  <c r="G52" i="5" s="1"/>
  <c r="G53" i="5" s="1"/>
  <c r="G54" i="5" s="1"/>
  <c r="G55" i="5" s="1"/>
  <c r="G56" i="5" s="1"/>
  <c r="G57" i="5" s="1"/>
  <c r="G58" i="5" s="1"/>
  <c r="G59" i="5" s="1"/>
  <c r="M7" i="7" l="1"/>
  <c r="N7" i="7" s="1"/>
  <c r="E7" i="2"/>
  <c r="C7" i="2"/>
  <c r="D7" i="2" s="1"/>
  <c r="B8" i="2" s="1"/>
  <c r="D8" i="6"/>
  <c r="B8" i="6" s="1"/>
  <c r="I90" i="5"/>
  <c r="J91" i="5"/>
  <c r="L5" i="4"/>
  <c r="D7" i="7"/>
  <c r="B7" i="7" s="1"/>
  <c r="J95" i="5"/>
  <c r="I96" i="5"/>
  <c r="K9" i="2"/>
  <c r="L8" i="2"/>
  <c r="N6" i="6"/>
  <c r="M7" i="6"/>
  <c r="M8" i="7" l="1"/>
  <c r="M9" i="7" s="1"/>
  <c r="F7" i="7"/>
  <c r="C7" i="7"/>
  <c r="F8" i="6"/>
  <c r="C8" i="6"/>
  <c r="E8" i="2"/>
  <c r="C8" i="2"/>
  <c r="D8" i="2" s="1"/>
  <c r="B9" i="2" s="1"/>
  <c r="M8" i="6"/>
  <c r="N7" i="6"/>
  <c r="J96" i="5"/>
  <c r="I97" i="5"/>
  <c r="I89" i="5"/>
  <c r="J90" i="5"/>
  <c r="K10" i="2"/>
  <c r="L9" i="2"/>
  <c r="N8" i="7" l="1"/>
  <c r="E9" i="2"/>
  <c r="C9" i="2"/>
  <c r="D9" i="2" s="1"/>
  <c r="B10" i="2" s="1"/>
  <c r="M10" i="7"/>
  <c r="N9" i="7"/>
  <c r="D9" i="6"/>
  <c r="B9" i="6" s="1"/>
  <c r="I98" i="5"/>
  <c r="J97" i="5"/>
  <c r="D8" i="7"/>
  <c r="B8" i="7" s="1"/>
  <c r="I88" i="5"/>
  <c r="J89" i="5"/>
  <c r="K11" i="2"/>
  <c r="L10" i="2"/>
  <c r="N8" i="6"/>
  <c r="M9" i="6"/>
  <c r="E10" i="2" l="1"/>
  <c r="C10" i="2"/>
  <c r="D10" i="2" s="1"/>
  <c r="B11" i="2" s="1"/>
  <c r="C9" i="6"/>
  <c r="F9" i="6"/>
  <c r="J98" i="5"/>
  <c r="I99" i="5"/>
  <c r="C8" i="7"/>
  <c r="F8" i="7"/>
  <c r="N9" i="6"/>
  <c r="M10" i="6"/>
  <c r="N10" i="7"/>
  <c r="M11" i="7"/>
  <c r="I87" i="5"/>
  <c r="J88" i="5"/>
  <c r="L11" i="2"/>
  <c r="K12" i="2"/>
  <c r="E11" i="2" l="1"/>
  <c r="C11" i="2"/>
  <c r="D11" i="2" s="1"/>
  <c r="B12" i="2" s="1"/>
  <c r="K13" i="2"/>
  <c r="L12" i="2"/>
  <c r="D10" i="6"/>
  <c r="B10" i="6" s="1"/>
  <c r="D9" i="7"/>
  <c r="B9" i="7" s="1"/>
  <c r="M11" i="6"/>
  <c r="N10" i="6"/>
  <c r="I86" i="5"/>
  <c r="J87" i="5"/>
  <c r="I100" i="5"/>
  <c r="J99" i="5"/>
  <c r="N11" i="7"/>
  <c r="M12" i="7"/>
  <c r="F9" i="7" l="1"/>
  <c r="C9" i="7"/>
  <c r="C10" i="6"/>
  <c r="F10" i="6"/>
  <c r="C12" i="2"/>
  <c r="D12" i="2" s="1"/>
  <c r="B13" i="2" s="1"/>
  <c r="E12" i="2"/>
  <c r="M13" i="7"/>
  <c r="N12" i="7"/>
  <c r="L13" i="2"/>
  <c r="K14" i="2"/>
  <c r="N11" i="6"/>
  <c r="M12" i="6"/>
  <c r="I101" i="5"/>
  <c r="J100" i="5"/>
  <c r="I85" i="5"/>
  <c r="I84" i="5" s="1"/>
  <c r="I83" i="5" s="1"/>
  <c r="I82" i="5" s="1"/>
  <c r="I81" i="5" s="1"/>
  <c r="I80" i="5" s="1"/>
  <c r="J86" i="5"/>
  <c r="J81" i="5" l="1"/>
  <c r="K15" i="2"/>
  <c r="L14" i="2"/>
  <c r="E13" i="2"/>
  <c r="C13" i="2"/>
  <c r="D13" i="2" s="1"/>
  <c r="B14" i="2" s="1"/>
  <c r="I79" i="5"/>
  <c r="J80" i="5"/>
  <c r="N13" i="7"/>
  <c r="M14" i="7"/>
  <c r="D11" i="6"/>
  <c r="B11" i="6"/>
  <c r="N12" i="6"/>
  <c r="M13" i="6"/>
  <c r="D10" i="7"/>
  <c r="B10" i="7" s="1"/>
  <c r="I102" i="5"/>
  <c r="J101" i="5"/>
  <c r="J82" i="5"/>
  <c r="E14" i="2" l="1"/>
  <c r="C14" i="2"/>
  <c r="D14" i="2" s="1"/>
  <c r="B15" i="2" s="1"/>
  <c r="C11" i="6"/>
  <c r="F11" i="6"/>
  <c r="I103" i="5"/>
  <c r="J102" i="5"/>
  <c r="N14" i="7"/>
  <c r="M15" i="7"/>
  <c r="L15" i="2"/>
  <c r="K16" i="2"/>
  <c r="I78" i="5"/>
  <c r="J79" i="5"/>
  <c r="M14" i="6"/>
  <c r="N13" i="6"/>
  <c r="F10" i="7"/>
  <c r="C10" i="7"/>
  <c r="J83" i="5"/>
  <c r="E15" i="2" l="1"/>
  <c r="C15" i="2"/>
  <c r="D15" i="2" s="1"/>
  <c r="B16" i="2" s="1"/>
  <c r="K17" i="2"/>
  <c r="L16" i="2"/>
  <c r="M15" i="6"/>
  <c r="N14" i="6"/>
  <c r="I77" i="5"/>
  <c r="J78" i="5"/>
  <c r="D11" i="7"/>
  <c r="B11" i="7" s="1"/>
  <c r="J103" i="5"/>
  <c r="I104" i="5"/>
  <c r="D12" i="6"/>
  <c r="B12" i="6" s="1"/>
  <c r="M16" i="7"/>
  <c r="N15" i="7"/>
  <c r="J85" i="5"/>
  <c r="J84" i="5"/>
  <c r="E16" i="2" l="1"/>
  <c r="C16" i="2"/>
  <c r="D16" i="2" s="1"/>
  <c r="B17" i="2" s="1"/>
  <c r="C11" i="7"/>
  <c r="F11" i="7"/>
  <c r="F12" i="6"/>
  <c r="C12" i="6"/>
  <c r="I105" i="5"/>
  <c r="J104" i="5"/>
  <c r="I76" i="5"/>
  <c r="J77" i="5"/>
  <c r="M17" i="7"/>
  <c r="N16" i="7"/>
  <c r="M16" i="6"/>
  <c r="N15" i="6"/>
  <c r="K18" i="2"/>
  <c r="L17" i="2"/>
  <c r="C17" i="2" l="1"/>
  <c r="D17" i="2" s="1"/>
  <c r="B18" i="2" s="1"/>
  <c r="E17" i="2"/>
  <c r="D13" i="6"/>
  <c r="B13" i="6" s="1"/>
  <c r="D12" i="7"/>
  <c r="B12" i="7" s="1"/>
  <c r="L18" i="2"/>
  <c r="K19" i="2"/>
  <c r="M18" i="7"/>
  <c r="N17" i="7"/>
  <c r="I75" i="5"/>
  <c r="J76" i="5"/>
  <c r="M17" i="6"/>
  <c r="N16" i="6"/>
  <c r="J105" i="5"/>
  <c r="I106" i="5"/>
  <c r="C12" i="7" l="1"/>
  <c r="F12" i="7"/>
  <c r="E18" i="2"/>
  <c r="C18" i="2"/>
  <c r="D18" i="2" s="1"/>
  <c r="B19" i="2" s="1"/>
  <c r="I74" i="5"/>
  <c r="J75" i="5"/>
  <c r="C13" i="6"/>
  <c r="F13" i="6"/>
  <c r="M19" i="7"/>
  <c r="N18" i="7"/>
  <c r="J106" i="5"/>
  <c r="I107" i="5"/>
  <c r="K20" i="2"/>
  <c r="L19" i="2"/>
  <c r="N17" i="6"/>
  <c r="M18" i="6"/>
  <c r="E19" i="2" l="1"/>
  <c r="C19" i="2"/>
  <c r="D19" i="2" s="1"/>
  <c r="B20" i="2" s="1"/>
  <c r="D14" i="6"/>
  <c r="B14" i="6" s="1"/>
  <c r="I73" i="5"/>
  <c r="J74" i="5"/>
  <c r="L20" i="2"/>
  <c r="K21" i="2"/>
  <c r="M19" i="6"/>
  <c r="N18" i="6"/>
  <c r="N19" i="7"/>
  <c r="M20" i="7"/>
  <c r="J107" i="5"/>
  <c r="I108" i="5"/>
  <c r="D13" i="7"/>
  <c r="B13" i="7" s="1"/>
  <c r="F14" i="6" l="1"/>
  <c r="C14" i="6"/>
  <c r="C13" i="7"/>
  <c r="F13" i="7"/>
  <c r="C20" i="2"/>
  <c r="D20" i="2" s="1"/>
  <c r="B21" i="2" s="1"/>
  <c r="E20" i="2"/>
  <c r="I72" i="5"/>
  <c r="J73" i="5"/>
  <c r="I109" i="5"/>
  <c r="J108" i="5"/>
  <c r="L21" i="2"/>
  <c r="K22" i="2"/>
  <c r="M21" i="7"/>
  <c r="N20" i="7"/>
  <c r="N19" i="6"/>
  <c r="M20" i="6"/>
  <c r="E21" i="2" l="1"/>
  <c r="C21" i="2"/>
  <c r="D21" i="2" s="1"/>
  <c r="B22" i="2" s="1"/>
  <c r="L22" i="2"/>
  <c r="K23" i="2"/>
  <c r="D14" i="7"/>
  <c r="B14" i="7" s="1"/>
  <c r="J109" i="5"/>
  <c r="I110" i="5"/>
  <c r="D15" i="6"/>
  <c r="B15" i="6" s="1"/>
  <c r="M22" i="7"/>
  <c r="N21" i="7"/>
  <c r="M21" i="6"/>
  <c r="N20" i="6"/>
  <c r="I71" i="5"/>
  <c r="J72" i="5"/>
  <c r="C14" i="7" l="1"/>
  <c r="F14" i="7"/>
  <c r="E22" i="2"/>
  <c r="C22" i="2"/>
  <c r="D22" i="2" s="1"/>
  <c r="B23" i="2" s="1"/>
  <c r="N21" i="6"/>
  <c r="M22" i="6"/>
  <c r="C15" i="6"/>
  <c r="F15" i="6"/>
  <c r="N22" i="7"/>
  <c r="M23" i="7"/>
  <c r="K24" i="2"/>
  <c r="L23" i="2"/>
  <c r="I70" i="5"/>
  <c r="J71" i="5"/>
  <c r="J110" i="5"/>
  <c r="I111" i="5"/>
  <c r="E23" i="2" l="1"/>
  <c r="C23" i="2"/>
  <c r="D23" i="2" s="1"/>
  <c r="B24" i="2" s="1"/>
  <c r="N22" i="6"/>
  <c r="M23" i="6"/>
  <c r="D16" i="6"/>
  <c r="B16" i="6" s="1"/>
  <c r="I69" i="5"/>
  <c r="J70" i="5"/>
  <c r="L24" i="2"/>
  <c r="K25" i="2"/>
  <c r="M24" i="7"/>
  <c r="N23" i="7"/>
  <c r="I112" i="5"/>
  <c r="J111" i="5"/>
  <c r="D15" i="7"/>
  <c r="B15" i="7" s="1"/>
  <c r="C16" i="6" l="1"/>
  <c r="F16" i="6"/>
  <c r="E24" i="2"/>
  <c r="C24" i="2"/>
  <c r="D24" i="2" s="1"/>
  <c r="B25" i="2" s="1"/>
  <c r="C15" i="7"/>
  <c r="F15" i="7"/>
  <c r="I68" i="5"/>
  <c r="J69" i="5"/>
  <c r="M25" i="7"/>
  <c r="N24" i="7"/>
  <c r="L25" i="2"/>
  <c r="K26" i="2"/>
  <c r="M24" i="6"/>
  <c r="N23" i="6"/>
  <c r="I113" i="5"/>
  <c r="J112" i="5"/>
  <c r="E25" i="2" l="1"/>
  <c r="C25" i="2"/>
  <c r="D25" i="2" s="1"/>
  <c r="B26" i="2" s="1"/>
  <c r="D16" i="7"/>
  <c r="B16" i="7" s="1"/>
  <c r="L26" i="2"/>
  <c r="K27" i="2"/>
  <c r="I114" i="5"/>
  <c r="J113" i="5"/>
  <c r="N24" i="6"/>
  <c r="M25" i="6"/>
  <c r="M26" i="7"/>
  <c r="N25" i="7"/>
  <c r="I67" i="5"/>
  <c r="J68" i="5"/>
  <c r="D17" i="6"/>
  <c r="B17" i="6" s="1"/>
  <c r="F17" i="6" l="1"/>
  <c r="C17" i="6"/>
  <c r="E26" i="2"/>
  <c r="C26" i="2"/>
  <c r="D26" i="2" s="1"/>
  <c r="B27" i="2" s="1"/>
  <c r="M27" i="7"/>
  <c r="N26" i="7"/>
  <c r="I66" i="5"/>
  <c r="J67" i="5"/>
  <c r="C16" i="7"/>
  <c r="F16" i="7"/>
  <c r="I115" i="5"/>
  <c r="J114" i="5"/>
  <c r="K28" i="2"/>
  <c r="L27" i="2"/>
  <c r="N25" i="6"/>
  <c r="M26" i="6"/>
  <c r="E27" i="2" l="1"/>
  <c r="C27" i="2"/>
  <c r="D27" i="2" s="1"/>
  <c r="B28" i="2" s="1"/>
  <c r="L28" i="2"/>
  <c r="K29" i="2"/>
  <c r="I116" i="5"/>
  <c r="J115" i="5"/>
  <c r="D17" i="7"/>
  <c r="B17" i="7" s="1"/>
  <c r="M28" i="7"/>
  <c r="N27" i="7"/>
  <c r="D18" i="6"/>
  <c r="B18" i="6"/>
  <c r="M27" i="6"/>
  <c r="N26" i="6"/>
  <c r="I65" i="5"/>
  <c r="J66" i="5"/>
  <c r="F17" i="7" l="1"/>
  <c r="C17" i="7"/>
  <c r="E28" i="2"/>
  <c r="C28" i="2"/>
  <c r="D28" i="2" s="1"/>
  <c r="B29" i="2" s="1"/>
  <c r="J116" i="5"/>
  <c r="I117" i="5"/>
  <c r="F18" i="6"/>
  <c r="C18" i="6"/>
  <c r="L29" i="2"/>
  <c r="K30" i="2"/>
  <c r="I64" i="5"/>
  <c r="J65" i="5"/>
  <c r="M29" i="7"/>
  <c r="N28" i="7"/>
  <c r="M28" i="6"/>
  <c r="N27" i="6"/>
  <c r="C29" i="2" l="1"/>
  <c r="D29" i="2" s="1"/>
  <c r="B30" i="2" s="1"/>
  <c r="E29" i="2"/>
  <c r="N29" i="7"/>
  <c r="M30" i="7"/>
  <c r="J117" i="5"/>
  <c r="I118" i="5"/>
  <c r="K31" i="2"/>
  <c r="L30" i="2"/>
  <c r="N28" i="6"/>
  <c r="M29" i="6"/>
  <c r="D18" i="7"/>
  <c r="B18" i="7" s="1"/>
  <c r="I63" i="5"/>
  <c r="D19" i="6"/>
  <c r="B19" i="6" s="1"/>
  <c r="F18" i="7" l="1"/>
  <c r="C18" i="7"/>
  <c r="C19" i="6"/>
  <c r="F19" i="6"/>
  <c r="C30" i="2"/>
  <c r="D30" i="2" s="1"/>
  <c r="B31" i="2" s="1"/>
  <c r="E30" i="2"/>
  <c r="I119" i="5"/>
  <c r="J118" i="5"/>
  <c r="M31" i="7"/>
  <c r="N30" i="7"/>
  <c r="M30" i="6"/>
  <c r="N29" i="6"/>
  <c r="L31" i="2"/>
  <c r="K32" i="2"/>
  <c r="E31" i="2" l="1"/>
  <c r="C31" i="2"/>
  <c r="D31" i="2" s="1"/>
  <c r="B32" i="2" s="1"/>
  <c r="K33" i="2"/>
  <c r="L32" i="2"/>
  <c r="D20" i="6"/>
  <c r="B20" i="6" s="1"/>
  <c r="N31" i="7"/>
  <c r="M32" i="7"/>
  <c r="D19" i="7"/>
  <c r="B19" i="7" s="1"/>
  <c r="J119" i="5"/>
  <c r="I120" i="5"/>
  <c r="N30" i="6"/>
  <c r="M31" i="6"/>
  <c r="C20" i="6" l="1"/>
  <c r="F20" i="6"/>
  <c r="C19" i="7"/>
  <c r="F19" i="7"/>
  <c r="E32" i="2"/>
  <c r="C32" i="2"/>
  <c r="D32" i="2" s="1"/>
  <c r="B33" i="2" s="1"/>
  <c r="J120" i="5"/>
  <c r="K5" i="4"/>
  <c r="M32" i="6"/>
  <c r="N31" i="6"/>
  <c r="M33" i="7"/>
  <c r="N32" i="7"/>
  <c r="L33" i="2"/>
  <c r="K34" i="2"/>
  <c r="E33" i="2" l="1"/>
  <c r="C33" i="2"/>
  <c r="D33" i="2" s="1"/>
  <c r="B34" i="2" s="1"/>
  <c r="D20" i="7"/>
  <c r="B20" i="7" s="1"/>
  <c r="L34" i="2"/>
  <c r="K35" i="2"/>
  <c r="L35" i="2" s="1"/>
  <c r="N33" i="7"/>
  <c r="M34" i="7"/>
  <c r="N32" i="6"/>
  <c r="M33" i="6"/>
  <c r="D21" i="6"/>
  <c r="B21" i="6" s="1"/>
  <c r="F21" i="6" l="1"/>
  <c r="C21" i="6"/>
  <c r="E34" i="2"/>
  <c r="C34" i="2"/>
  <c r="D34" i="2" s="1"/>
  <c r="B35" i="2" s="1"/>
  <c r="C20" i="7"/>
  <c r="F20" i="7"/>
  <c r="N33" i="6"/>
  <c r="M34" i="6"/>
  <c r="M35" i="7"/>
  <c r="N34" i="7"/>
  <c r="E35" i="2" l="1"/>
  <c r="C35" i="2"/>
  <c r="D35" i="2" s="1"/>
  <c r="M35" i="6"/>
  <c r="N34" i="6"/>
  <c r="D22" i="6"/>
  <c r="B22" i="6" s="1"/>
  <c r="D21" i="7"/>
  <c r="B21" i="7" s="1"/>
  <c r="M36" i="7"/>
  <c r="N35" i="7"/>
  <c r="F22" i="6" l="1"/>
  <c r="C22" i="6"/>
  <c r="M36" i="6"/>
  <c r="N35" i="6"/>
  <c r="N36" i="7"/>
  <c r="M37" i="7"/>
  <c r="F21" i="7"/>
  <c r="C21" i="7"/>
  <c r="N36" i="6" l="1"/>
  <c r="M37" i="6"/>
  <c r="D23" i="6"/>
  <c r="B23" i="6" s="1"/>
  <c r="N37" i="7"/>
  <c r="M38" i="7"/>
  <c r="D22" i="7"/>
  <c r="B22" i="7" s="1"/>
  <c r="C22" i="7" l="1"/>
  <c r="F22" i="7"/>
  <c r="F23" i="6"/>
  <c r="C23" i="6"/>
  <c r="M38" i="6"/>
  <c r="N37" i="6"/>
  <c r="N38" i="7"/>
  <c r="M39" i="7"/>
  <c r="M39" i="6" l="1"/>
  <c r="N38" i="6"/>
  <c r="M40" i="7"/>
  <c r="N39" i="7"/>
  <c r="D24" i="6"/>
  <c r="B24" i="6" s="1"/>
  <c r="D23" i="7"/>
  <c r="B23" i="7" s="1"/>
  <c r="F24" i="6" l="1"/>
  <c r="C24" i="6"/>
  <c r="F23" i="7"/>
  <c r="C23" i="7"/>
  <c r="M40" i="6"/>
  <c r="N39" i="6"/>
  <c r="N40" i="7"/>
  <c r="M41" i="7"/>
  <c r="M41" i="6" l="1"/>
  <c r="N40" i="6"/>
  <c r="D25" i="6"/>
  <c r="B25" i="6"/>
  <c r="D24" i="7"/>
  <c r="B24" i="7" s="1"/>
  <c r="N41" i="7"/>
  <c r="M42" i="7"/>
  <c r="F24" i="7" l="1"/>
  <c r="C24" i="7"/>
  <c r="F25" i="6"/>
  <c r="C25" i="6"/>
  <c r="M43" i="7"/>
  <c r="N42" i="7"/>
  <c r="M42" i="6"/>
  <c r="N41" i="6"/>
  <c r="D26" i="6" l="1"/>
  <c r="B26" i="6"/>
  <c r="D25" i="7"/>
  <c r="B25" i="7" s="1"/>
  <c r="N43" i="7"/>
  <c r="M44" i="7"/>
  <c r="M43" i="6"/>
  <c r="N42" i="6"/>
  <c r="F25" i="7" l="1"/>
  <c r="C25" i="7"/>
  <c r="C26" i="6"/>
  <c r="F26" i="6"/>
  <c r="M45" i="7"/>
  <c r="N44" i="7"/>
  <c r="N43" i="6"/>
  <c r="M44" i="6"/>
  <c r="D27" i="6" l="1"/>
  <c r="B27" i="6" s="1"/>
  <c r="M45" i="6"/>
  <c r="N44" i="6"/>
  <c r="D26" i="7"/>
  <c r="B26" i="7" s="1"/>
  <c r="N45" i="7"/>
  <c r="M46" i="7"/>
  <c r="F26" i="7" l="1"/>
  <c r="C26" i="7"/>
  <c r="F27" i="6"/>
  <c r="C27" i="6"/>
  <c r="M46" i="6"/>
  <c r="N45" i="6"/>
  <c r="N46" i="7"/>
  <c r="M47" i="7"/>
  <c r="N47" i="7" l="1"/>
  <c r="M48" i="7"/>
  <c r="N46" i="6"/>
  <c r="M47" i="6"/>
  <c r="D27" i="7"/>
  <c r="B27" i="7" s="1"/>
  <c r="D28" i="6"/>
  <c r="B28" i="6" s="1"/>
  <c r="F28" i="6" l="1"/>
  <c r="C28" i="6"/>
  <c r="F27" i="7"/>
  <c r="C27" i="7"/>
  <c r="M48" i="6"/>
  <c r="N47" i="6"/>
  <c r="M49" i="7"/>
  <c r="N48" i="7"/>
  <c r="D28" i="7" l="1"/>
  <c r="B28" i="7" s="1"/>
  <c r="D29" i="6"/>
  <c r="B29" i="6" s="1"/>
  <c r="N49" i="7"/>
  <c r="M50" i="7"/>
  <c r="N48" i="6"/>
  <c r="M49" i="6"/>
  <c r="C29" i="6" l="1"/>
  <c r="F29" i="6"/>
  <c r="F28" i="7"/>
  <c r="C28" i="7"/>
  <c r="M51" i="7"/>
  <c r="N50" i="7"/>
  <c r="M50" i="6"/>
  <c r="N49" i="6"/>
  <c r="M51" i="6" l="1"/>
  <c r="N50" i="6"/>
  <c r="D29" i="7"/>
  <c r="B29" i="7" s="1"/>
  <c r="M52" i="7"/>
  <c r="N51" i="7"/>
  <c r="D30" i="6"/>
  <c r="B30" i="6" s="1"/>
  <c r="C29" i="7" l="1"/>
  <c r="F29" i="7"/>
  <c r="C30" i="6"/>
  <c r="F30" i="6"/>
  <c r="M52" i="6"/>
  <c r="N51" i="6"/>
  <c r="M53" i="7"/>
  <c r="N52" i="7"/>
  <c r="N52" i="6" l="1"/>
  <c r="M53" i="6"/>
  <c r="D31" i="6"/>
  <c r="B31" i="6" s="1"/>
  <c r="M54" i="7"/>
  <c r="N53" i="7"/>
  <c r="D30" i="7"/>
  <c r="B30" i="7" s="1"/>
  <c r="C31" i="6" l="1"/>
  <c r="F31" i="6"/>
  <c r="M55" i="7"/>
  <c r="N54" i="7"/>
  <c r="C30" i="7"/>
  <c r="F30" i="7"/>
  <c r="M54" i="6"/>
  <c r="N53" i="6"/>
  <c r="N54" i="6" l="1"/>
  <c r="M55" i="6"/>
  <c r="D32" i="6"/>
  <c r="B32" i="6" s="1"/>
  <c r="D31" i="7"/>
  <c r="B31" i="7" s="1"/>
  <c r="N55" i="7"/>
  <c r="M56" i="7"/>
  <c r="F31" i="7" l="1"/>
  <c r="C31" i="7"/>
  <c r="M57" i="7"/>
  <c r="N56" i="7"/>
  <c r="F32" i="6"/>
  <c r="C32" i="6"/>
  <c r="M56" i="6"/>
  <c r="N55" i="6"/>
  <c r="D33" i="6" l="1"/>
  <c r="B33" i="6" s="1"/>
  <c r="N57" i="7"/>
  <c r="M58" i="7"/>
  <c r="D32" i="7"/>
  <c r="B32" i="7" s="1"/>
  <c r="N56" i="6"/>
  <c r="M57" i="6"/>
  <c r="F32" i="7" l="1"/>
  <c r="C32" i="7"/>
  <c r="C33" i="6"/>
  <c r="F33" i="6"/>
  <c r="M59" i="7"/>
  <c r="N58" i="7"/>
  <c r="N57" i="6"/>
  <c r="M58" i="6"/>
  <c r="M60" i="7" l="1"/>
  <c r="N59" i="7"/>
  <c r="M59" i="6"/>
  <c r="N58" i="6"/>
  <c r="D33" i="7"/>
  <c r="B33" i="7" s="1"/>
  <c r="D34" i="6"/>
  <c r="B34" i="6" s="1"/>
  <c r="C34" i="6" l="1"/>
  <c r="F34" i="6"/>
  <c r="F33" i="7"/>
  <c r="C33" i="7"/>
  <c r="M60" i="6"/>
  <c r="N59" i="6"/>
  <c r="M61" i="7"/>
  <c r="N60" i="7"/>
  <c r="M61" i="6" l="1"/>
  <c r="N60" i="6"/>
  <c r="D34" i="7"/>
  <c r="B34" i="7" s="1"/>
  <c r="M62" i="7"/>
  <c r="N61" i="7"/>
  <c r="D35" i="6"/>
  <c r="B35" i="6" s="1"/>
  <c r="F34" i="7" l="1"/>
  <c r="C34" i="7"/>
  <c r="N61" i="6"/>
  <c r="M62" i="6"/>
  <c r="C35" i="6"/>
  <c r="F35" i="6"/>
  <c r="N62" i="7"/>
  <c r="M63" i="7"/>
  <c r="D35" i="7" l="1"/>
  <c r="B35" i="7" s="1"/>
  <c r="B36" i="6"/>
  <c r="D36" i="6"/>
  <c r="N62" i="6"/>
  <c r="M63" i="6"/>
  <c r="N63" i="7"/>
  <c r="M64" i="7"/>
  <c r="F35" i="7" l="1"/>
  <c r="C35" i="7"/>
  <c r="F36" i="6"/>
  <c r="C36" i="6"/>
  <c r="M65" i="7"/>
  <c r="N64" i="7"/>
  <c r="N63" i="6"/>
  <c r="M64" i="6"/>
  <c r="N65" i="7" l="1"/>
  <c r="M66" i="7"/>
  <c r="D37" i="6"/>
  <c r="B37" i="6"/>
  <c r="N64" i="6"/>
  <c r="M65" i="6"/>
  <c r="D36" i="7"/>
  <c r="B36" i="7" s="1"/>
  <c r="C36" i="7" l="1"/>
  <c r="F36" i="7"/>
  <c r="M66" i="6"/>
  <c r="N65" i="6"/>
  <c r="C37" i="6"/>
  <c r="F37" i="6"/>
  <c r="M67" i="7"/>
  <c r="N66" i="7"/>
  <c r="M67" i="6" l="1"/>
  <c r="N66" i="6"/>
  <c r="D38" i="6"/>
  <c r="B38" i="6"/>
  <c r="N67" i="7"/>
  <c r="M68" i="7"/>
  <c r="D37" i="7"/>
  <c r="B37" i="7"/>
  <c r="M69" i="7" l="1"/>
  <c r="N68" i="7"/>
  <c r="F37" i="7"/>
  <c r="C37" i="7"/>
  <c r="C38" i="6"/>
  <c r="F38" i="6"/>
  <c r="M68" i="6"/>
  <c r="N67" i="6"/>
  <c r="B39" i="6" l="1"/>
  <c r="D39" i="6"/>
  <c r="D38" i="7"/>
  <c r="B38" i="7" s="1"/>
  <c r="M69" i="6"/>
  <c r="N68" i="6"/>
  <c r="M70" i="7"/>
  <c r="N69" i="7"/>
  <c r="M70" i="6" l="1"/>
  <c r="N69" i="6"/>
  <c r="M71" i="7"/>
  <c r="N70" i="7"/>
  <c r="C38" i="7"/>
  <c r="F38" i="7"/>
  <c r="C39" i="6"/>
  <c r="F39" i="6"/>
  <c r="N70" i="6" l="1"/>
  <c r="M71" i="6"/>
  <c r="D39" i="7"/>
  <c r="B39" i="7" s="1"/>
  <c r="M72" i="7"/>
  <c r="N71" i="7"/>
  <c r="D40" i="6"/>
  <c r="B40" i="6"/>
  <c r="M73" i="7" l="1"/>
  <c r="N72" i="7"/>
  <c r="C40" i="6"/>
  <c r="F40" i="6"/>
  <c r="F39" i="7"/>
  <c r="C39" i="7"/>
  <c r="M72" i="6"/>
  <c r="N71" i="6"/>
  <c r="D41" i="6" l="1"/>
  <c r="B41" i="6"/>
  <c r="D40" i="7"/>
  <c r="B40" i="7"/>
  <c r="N72" i="6"/>
  <c r="M73" i="6"/>
  <c r="N73" i="7"/>
  <c r="M74" i="7"/>
  <c r="C40" i="7" l="1"/>
  <c r="F40" i="7"/>
  <c r="M75" i="7"/>
  <c r="N74" i="7"/>
  <c r="C41" i="6"/>
  <c r="F41" i="6"/>
  <c r="N73" i="6"/>
  <c r="M74" i="6"/>
  <c r="D42" i="6" l="1"/>
  <c r="B42" i="6"/>
  <c r="N75" i="7"/>
  <c r="M76" i="7"/>
  <c r="N74" i="6"/>
  <c r="M75" i="6"/>
  <c r="D41" i="7"/>
  <c r="B41" i="7" s="1"/>
  <c r="C41" i="7" l="1"/>
  <c r="F41" i="7"/>
  <c r="C42" i="6"/>
  <c r="F42" i="6"/>
  <c r="M76" i="6"/>
  <c r="N75" i="6"/>
  <c r="M77" i="7"/>
  <c r="N76" i="7"/>
  <c r="M77" i="6" l="1"/>
  <c r="N76" i="6"/>
  <c r="B43" i="6"/>
  <c r="D43" i="6"/>
  <c r="N77" i="7"/>
  <c r="M78" i="7"/>
  <c r="D42" i="7"/>
  <c r="B42" i="7" s="1"/>
  <c r="C43" i="6" l="1"/>
  <c r="F43" i="6"/>
  <c r="F42" i="7"/>
  <c r="C42" i="7"/>
  <c r="M78" i="6"/>
  <c r="N77" i="6"/>
  <c r="N78" i="7"/>
  <c r="M79" i="7"/>
  <c r="D44" i="6" l="1"/>
  <c r="B44" i="6"/>
  <c r="D43" i="7"/>
  <c r="B43" i="7" s="1"/>
  <c r="N79" i="7"/>
  <c r="M80" i="7"/>
  <c r="M79" i="6"/>
  <c r="N78" i="6"/>
  <c r="C43" i="7" l="1"/>
  <c r="F43" i="7"/>
  <c r="F44" i="6"/>
  <c r="C44" i="6"/>
  <c r="N80" i="7"/>
  <c r="M81" i="7"/>
  <c r="N79" i="6"/>
  <c r="M80" i="6"/>
  <c r="N81" i="7" l="1"/>
  <c r="M82" i="7"/>
  <c r="D44" i="7"/>
  <c r="B44" i="7" s="1"/>
  <c r="D45" i="6"/>
  <c r="B45" i="6"/>
  <c r="N80" i="6"/>
  <c r="M81" i="6"/>
  <c r="F44" i="7" l="1"/>
  <c r="C44" i="7"/>
  <c r="M82" i="6"/>
  <c r="N81" i="6"/>
  <c r="M83" i="7"/>
  <c r="N82" i="7"/>
  <c r="C45" i="6"/>
  <c r="F45" i="6"/>
  <c r="N82" i="6" l="1"/>
  <c r="M83" i="6"/>
  <c r="D46" i="6"/>
  <c r="B46" i="6"/>
  <c r="N83" i="7"/>
  <c r="M84" i="7"/>
  <c r="D45" i="7"/>
  <c r="B45" i="7" s="1"/>
  <c r="M85" i="7" l="1"/>
  <c r="N84" i="7"/>
  <c r="F46" i="6"/>
  <c r="C46" i="6"/>
  <c r="C45" i="7"/>
  <c r="F45" i="7"/>
  <c r="M84" i="6"/>
  <c r="N83" i="6"/>
  <c r="D46" i="7" l="1"/>
  <c r="B46" i="7"/>
  <c r="B47" i="6"/>
  <c r="D47" i="6"/>
  <c r="N84" i="6"/>
  <c r="M85" i="6"/>
  <c r="N85" i="7"/>
  <c r="M86" i="7"/>
  <c r="F47" i="6" l="1"/>
  <c r="C47" i="6"/>
  <c r="M87" i="7"/>
  <c r="N86" i="7"/>
  <c r="C46" i="7"/>
  <c r="F46" i="7"/>
  <c r="N85" i="6"/>
  <c r="M86" i="6"/>
  <c r="N87" i="7" l="1"/>
  <c r="M88" i="7"/>
  <c r="M87" i="6"/>
  <c r="N86" i="6"/>
  <c r="D47" i="7"/>
  <c r="B47" i="7"/>
  <c r="B48" i="6"/>
  <c r="D48" i="6"/>
  <c r="C47" i="7" l="1"/>
  <c r="F47" i="7"/>
  <c r="F48" i="6"/>
  <c r="C48" i="6"/>
  <c r="M88" i="6"/>
  <c r="N87" i="6"/>
  <c r="M89" i="7"/>
  <c r="N88" i="7"/>
  <c r="D49" i="6" l="1"/>
  <c r="B49" i="6"/>
  <c r="N88" i="6"/>
  <c r="M89" i="6"/>
  <c r="N89" i="7"/>
  <c r="M90" i="7"/>
  <c r="D48" i="7"/>
  <c r="B48" i="7"/>
  <c r="N89" i="6" l="1"/>
  <c r="M90" i="6"/>
  <c r="F49" i="6"/>
  <c r="C49" i="6"/>
  <c r="F48" i="7"/>
  <c r="C48" i="7"/>
  <c r="M91" i="7"/>
  <c r="N90" i="7"/>
  <c r="D49" i="7" l="1"/>
  <c r="B49" i="7"/>
  <c r="D50" i="6"/>
  <c r="B50" i="6"/>
  <c r="N90" i="6"/>
  <c r="M91" i="6"/>
  <c r="N91" i="7"/>
  <c r="M92" i="7"/>
  <c r="N91" i="6" l="1"/>
  <c r="M92" i="6"/>
  <c r="C49" i="7"/>
  <c r="F49" i="7"/>
  <c r="C50" i="6"/>
  <c r="F50" i="6"/>
  <c r="M93" i="7"/>
  <c r="N92" i="7"/>
  <c r="M94" i="7" l="1"/>
  <c r="N93" i="7"/>
  <c r="D50" i="7"/>
  <c r="B50" i="7" s="1"/>
  <c r="M93" i="6"/>
  <c r="N92" i="6"/>
  <c r="D51" i="6"/>
  <c r="B51" i="6"/>
  <c r="F51" i="6" l="1"/>
  <c r="C51" i="6"/>
  <c r="N93" i="6"/>
  <c r="M94" i="6"/>
  <c r="F50" i="7"/>
  <c r="C50" i="7"/>
  <c r="N94" i="7"/>
  <c r="M95" i="7"/>
  <c r="N95" i="7" l="1"/>
  <c r="M96" i="7"/>
  <c r="D51" i="7"/>
  <c r="B51" i="7"/>
  <c r="M95" i="6"/>
  <c r="N94" i="6"/>
  <c r="D52" i="6"/>
  <c r="B52" i="6"/>
  <c r="M96" i="6" l="1"/>
  <c r="N95" i="6"/>
  <c r="F51" i="7"/>
  <c r="C51" i="7"/>
  <c r="C52" i="6"/>
  <c r="F52" i="6"/>
  <c r="M97" i="7"/>
  <c r="N96" i="7"/>
  <c r="B53" i="6" l="1"/>
  <c r="D53" i="6"/>
  <c r="D52" i="7"/>
  <c r="B52" i="7"/>
  <c r="M98" i="7"/>
  <c r="N97" i="7"/>
  <c r="N96" i="6"/>
  <c r="M97" i="6"/>
  <c r="M99" i="7" l="1"/>
  <c r="N98" i="7"/>
  <c r="C52" i="7"/>
  <c r="F52" i="7"/>
  <c r="M98" i="6"/>
  <c r="N97" i="6"/>
  <c r="C53" i="6"/>
  <c r="F53" i="6"/>
  <c r="M99" i="6" l="1"/>
  <c r="N98" i="6"/>
  <c r="B54" i="6"/>
  <c r="D54" i="6"/>
  <c r="D53" i="7"/>
  <c r="B53" i="7"/>
  <c r="N99" i="7"/>
  <c r="M100" i="7"/>
  <c r="C53" i="7" l="1"/>
  <c r="F53" i="7"/>
  <c r="N99" i="6"/>
  <c r="M100" i="6"/>
  <c r="C54" i="6"/>
  <c r="F54" i="6"/>
  <c r="M101" i="7"/>
  <c r="N100" i="7"/>
  <c r="M102" i="7" l="1"/>
  <c r="N101" i="7"/>
  <c r="B55" i="6"/>
  <c r="D55" i="6"/>
  <c r="N100" i="6"/>
  <c r="M101" i="6"/>
  <c r="D54" i="7"/>
  <c r="B54" i="7"/>
  <c r="N102" i="7" l="1"/>
  <c r="M103" i="7"/>
  <c r="M102" i="6"/>
  <c r="N101" i="6"/>
  <c r="C55" i="6"/>
  <c r="F55" i="6"/>
  <c r="C54" i="7"/>
  <c r="F54" i="7"/>
  <c r="M104" i="7" l="1"/>
  <c r="N103" i="7"/>
  <c r="B56" i="6"/>
  <c r="D56" i="6"/>
  <c r="M103" i="6"/>
  <c r="N102" i="6"/>
  <c r="D55" i="7"/>
  <c r="B55" i="7" s="1"/>
  <c r="M104" i="6" l="1"/>
  <c r="N103" i="6"/>
  <c r="F56" i="6"/>
  <c r="C56" i="6"/>
  <c r="M105" i="7"/>
  <c r="N104" i="7"/>
  <c r="F55" i="7"/>
  <c r="C55" i="7"/>
  <c r="N105" i="7" l="1"/>
  <c r="M106" i="7"/>
  <c r="D56" i="7"/>
  <c r="B56" i="7" s="1"/>
  <c r="D57" i="6"/>
  <c r="B57" i="6"/>
  <c r="N104" i="6"/>
  <c r="M105" i="6"/>
  <c r="M107" i="7" l="1"/>
  <c r="N106" i="7"/>
  <c r="C56" i="7"/>
  <c r="F56" i="7"/>
  <c r="M106" i="6"/>
  <c r="N105" i="6"/>
  <c r="F57" i="6"/>
  <c r="C57" i="6"/>
  <c r="M107" i="6" l="1"/>
  <c r="N106" i="6"/>
  <c r="N107" i="7"/>
  <c r="M108" i="7"/>
  <c r="D57" i="7"/>
  <c r="B57" i="7" s="1"/>
  <c r="D58" i="6"/>
  <c r="B58" i="6"/>
  <c r="M109" i="7" l="1"/>
  <c r="N108" i="7"/>
  <c r="F58" i="6"/>
  <c r="C58" i="6"/>
  <c r="F57" i="7"/>
  <c r="C57" i="7"/>
  <c r="M108" i="6"/>
  <c r="N107" i="6"/>
  <c r="D58" i="7" l="1"/>
  <c r="B58" i="7" s="1"/>
  <c r="D59" i="6"/>
  <c r="B59" i="6"/>
  <c r="N108" i="6"/>
  <c r="M109" i="6"/>
  <c r="N109" i="7"/>
  <c r="M110" i="7"/>
  <c r="C59" i="6" l="1"/>
  <c r="F59" i="6"/>
  <c r="M111" i="7"/>
  <c r="N110" i="7"/>
  <c r="N109" i="6"/>
  <c r="M110" i="6"/>
  <c r="C58" i="7"/>
  <c r="F58" i="7"/>
  <c r="N110" i="6" l="1"/>
  <c r="M111" i="6"/>
  <c r="N111" i="7"/>
  <c r="M112" i="7"/>
  <c r="D59" i="7"/>
  <c r="B59" i="7"/>
  <c r="B60" i="6"/>
  <c r="D60" i="6"/>
  <c r="N112" i="7" l="1"/>
  <c r="M113" i="7"/>
  <c r="N111" i="6"/>
  <c r="M112" i="6"/>
  <c r="F59" i="7"/>
  <c r="C59" i="7"/>
  <c r="F60" i="6"/>
  <c r="C60" i="6"/>
  <c r="D60" i="7" l="1"/>
  <c r="B60" i="7"/>
  <c r="N112" i="6"/>
  <c r="M113" i="6"/>
  <c r="D61" i="6"/>
  <c r="B61" i="6"/>
  <c r="M114" i="7"/>
  <c r="N113" i="7"/>
  <c r="C60" i="7" l="1"/>
  <c r="F60" i="7"/>
  <c r="M115" i="7"/>
  <c r="N114" i="7"/>
  <c r="C61" i="6"/>
  <c r="F61" i="6"/>
  <c r="M114" i="6"/>
  <c r="N113" i="6"/>
  <c r="N114" i="6" l="1"/>
  <c r="M115" i="6"/>
  <c r="D62" i="6"/>
  <c r="B62" i="6"/>
  <c r="M116" i="7"/>
  <c r="N115" i="7"/>
  <c r="D61" i="7"/>
  <c r="B61" i="7" s="1"/>
  <c r="M117" i="7" l="1"/>
  <c r="N116" i="7"/>
  <c r="C62" i="6"/>
  <c r="F62" i="6"/>
  <c r="F61" i="7"/>
  <c r="C61" i="7"/>
  <c r="N115" i="6"/>
  <c r="M116" i="6"/>
  <c r="N116" i="6" l="1"/>
  <c r="M117" i="6"/>
  <c r="D62" i="7"/>
  <c r="B62" i="7"/>
  <c r="B63" i="6"/>
  <c r="D63" i="6"/>
  <c r="N117" i="7"/>
  <c r="M118" i="7"/>
  <c r="C63" i="6" l="1"/>
  <c r="F63" i="6"/>
  <c r="C62" i="7"/>
  <c r="F62" i="7"/>
  <c r="M119" i="7"/>
  <c r="N118" i="7"/>
  <c r="M118" i="6"/>
  <c r="N117" i="6"/>
  <c r="N118" i="6" l="1"/>
  <c r="M119" i="6"/>
  <c r="M120" i="7"/>
  <c r="N119" i="7"/>
  <c r="D63" i="7"/>
  <c r="B63" i="7" s="1"/>
  <c r="B64" i="6"/>
  <c r="D64" i="6"/>
  <c r="F63" i="7" l="1"/>
  <c r="C63" i="7"/>
  <c r="N120" i="7"/>
  <c r="M121" i="7"/>
  <c r="M120" i="6"/>
  <c r="N119" i="6"/>
  <c r="C64" i="6"/>
  <c r="F64" i="6"/>
  <c r="N121" i="7" l="1"/>
  <c r="M122" i="7"/>
  <c r="D64" i="7"/>
  <c r="B64" i="7" s="1"/>
  <c r="N120" i="6"/>
  <c r="M121" i="6"/>
  <c r="D65" i="6"/>
  <c r="B65" i="6"/>
  <c r="N121" i="6" l="1"/>
  <c r="M122" i="6"/>
  <c r="M123" i="7"/>
  <c r="N122" i="7"/>
  <c r="F64" i="7"/>
  <c r="C64" i="7"/>
  <c r="C65" i="6"/>
  <c r="F65" i="6"/>
  <c r="D65" i="7" l="1"/>
  <c r="B65" i="7" s="1"/>
  <c r="M123" i="6"/>
  <c r="N122" i="6"/>
  <c r="M124" i="7"/>
  <c r="N123" i="7"/>
  <c r="B66" i="6"/>
  <c r="D66" i="6"/>
  <c r="M125" i="7" l="1"/>
  <c r="N124" i="7"/>
  <c r="N123" i="6"/>
  <c r="M124" i="6"/>
  <c r="C66" i="6"/>
  <c r="F66" i="6"/>
  <c r="F65" i="7"/>
  <c r="C65" i="7"/>
  <c r="M125" i="6" l="1"/>
  <c r="N124" i="6"/>
  <c r="M126" i="7"/>
  <c r="N125" i="7"/>
  <c r="D67" i="6"/>
  <c r="B67" i="6"/>
  <c r="D66" i="7"/>
  <c r="B66" i="7" s="1"/>
  <c r="N126" i="7" l="1"/>
  <c r="M127" i="7"/>
  <c r="C67" i="6"/>
  <c r="F67" i="6"/>
  <c r="C66" i="7"/>
  <c r="F66" i="7"/>
  <c r="N125" i="6"/>
  <c r="M126" i="6"/>
  <c r="D67" i="7" l="1"/>
  <c r="B67" i="7"/>
  <c r="N127" i="7"/>
  <c r="M128" i="7"/>
  <c r="D68" i="6"/>
  <c r="B68" i="6"/>
  <c r="M127" i="6"/>
  <c r="N126" i="6"/>
  <c r="F67" i="7" l="1"/>
  <c r="C67" i="7"/>
  <c r="C68" i="6"/>
  <c r="F68" i="6"/>
  <c r="M129" i="7"/>
  <c r="N128" i="7"/>
  <c r="N127" i="6"/>
  <c r="M128" i="6"/>
  <c r="M130" i="7" l="1"/>
  <c r="N129" i="7"/>
  <c r="D69" i="6"/>
  <c r="B69" i="6"/>
  <c r="N128" i="6"/>
  <c r="M129" i="6"/>
  <c r="D68" i="7"/>
  <c r="B68" i="7" s="1"/>
  <c r="N129" i="6" l="1"/>
  <c r="M130" i="6"/>
  <c r="F69" i="6"/>
  <c r="C69" i="6"/>
  <c r="F68" i="7"/>
  <c r="C68" i="7"/>
  <c r="M131" i="7"/>
  <c r="N130" i="7"/>
  <c r="D69" i="7" l="1"/>
  <c r="B69" i="7" s="1"/>
  <c r="M131" i="6"/>
  <c r="N130" i="6"/>
  <c r="B70" i="6"/>
  <c r="D70" i="6"/>
  <c r="N131" i="7"/>
  <c r="M132" i="7"/>
  <c r="M133" i="7" l="1"/>
  <c r="N132" i="7"/>
  <c r="C70" i="6"/>
  <c r="F70" i="6"/>
  <c r="M132" i="6"/>
  <c r="N131" i="6"/>
  <c r="F69" i="7"/>
  <c r="C69" i="7"/>
  <c r="M133" i="6" l="1"/>
  <c r="N132" i="6"/>
  <c r="B71" i="6"/>
  <c r="D71" i="6"/>
  <c r="D70" i="7"/>
  <c r="B70" i="7" s="1"/>
  <c r="N133" i="7"/>
  <c r="M134" i="7"/>
  <c r="F70" i="7" l="1"/>
  <c r="C70" i="7"/>
  <c r="C71" i="6"/>
  <c r="F71" i="6"/>
  <c r="M135" i="7"/>
  <c r="N134" i="7"/>
  <c r="N133" i="6"/>
  <c r="M134" i="6"/>
  <c r="D72" i="6" l="1"/>
  <c r="B72" i="6"/>
  <c r="N135" i="7"/>
  <c r="M136" i="7"/>
  <c r="D71" i="7"/>
  <c r="B71" i="7" s="1"/>
  <c r="N134" i="6"/>
  <c r="M135" i="6"/>
  <c r="N136" i="7" l="1"/>
  <c r="M137" i="7"/>
  <c r="F71" i="7"/>
  <c r="C71" i="7"/>
  <c r="M136" i="6"/>
  <c r="N135" i="6"/>
  <c r="C72" i="6"/>
  <c r="F72" i="6"/>
  <c r="N136" i="6" l="1"/>
  <c r="M137" i="6"/>
  <c r="N137" i="7"/>
  <c r="M138" i="7"/>
  <c r="D73" i="6"/>
  <c r="B73" i="6"/>
  <c r="D72" i="7"/>
  <c r="B72" i="7" s="1"/>
  <c r="C73" i="6" l="1"/>
  <c r="F73" i="6"/>
  <c r="M139" i="7"/>
  <c r="N138" i="7"/>
  <c r="N137" i="6"/>
  <c r="M138" i="6"/>
  <c r="C72" i="7"/>
  <c r="F72" i="7"/>
  <c r="M139" i="6" l="1"/>
  <c r="N138" i="6"/>
  <c r="M140" i="7"/>
  <c r="N139" i="7"/>
  <c r="D73" i="7"/>
  <c r="B73" i="7"/>
  <c r="B74" i="6"/>
  <c r="D74" i="6"/>
  <c r="M141" i="7" l="1"/>
  <c r="N140" i="7"/>
  <c r="F73" i="7"/>
  <c r="C73" i="7"/>
  <c r="C74" i="6"/>
  <c r="F74" i="6"/>
  <c r="M140" i="6"/>
  <c r="N139" i="6"/>
  <c r="D74" i="7" l="1"/>
  <c r="B74" i="7" s="1"/>
  <c r="M142" i="7"/>
  <c r="N141" i="7"/>
  <c r="D75" i="6"/>
  <c r="B75" i="6"/>
  <c r="M141" i="6"/>
  <c r="N140" i="6"/>
  <c r="N142" i="7" l="1"/>
  <c r="M143" i="7"/>
  <c r="C74" i="7"/>
  <c r="F74" i="7"/>
  <c r="C75" i="6"/>
  <c r="F75" i="6"/>
  <c r="M142" i="6"/>
  <c r="N141" i="6"/>
  <c r="D75" i="7" l="1"/>
  <c r="B75" i="7"/>
  <c r="M144" i="7"/>
  <c r="N143" i="7"/>
  <c r="D76" i="6"/>
  <c r="B76" i="6"/>
  <c r="M143" i="6"/>
  <c r="N142" i="6"/>
  <c r="F76" i="6" l="1"/>
  <c r="C76" i="6"/>
  <c r="N144" i="7"/>
  <c r="M145" i="7"/>
  <c r="F75" i="7"/>
  <c r="C75" i="7"/>
  <c r="N143" i="6"/>
  <c r="M144" i="6"/>
  <c r="D76" i="7" l="1"/>
  <c r="B76" i="7"/>
  <c r="D77" i="6"/>
  <c r="B77" i="6"/>
  <c r="M145" i="6"/>
  <c r="N144" i="6"/>
  <c r="M146" i="7"/>
  <c r="N145" i="7"/>
  <c r="M146" i="6" l="1"/>
  <c r="N145" i="6"/>
  <c r="C76" i="7"/>
  <c r="F76" i="7"/>
  <c r="F77" i="6"/>
  <c r="C77" i="6"/>
  <c r="M147" i="7"/>
  <c r="N146" i="7"/>
  <c r="D78" i="6" l="1"/>
  <c r="B78" i="6"/>
  <c r="D77" i="7"/>
  <c r="B77" i="7" s="1"/>
  <c r="M148" i="7"/>
  <c r="N147" i="7"/>
  <c r="M147" i="6"/>
  <c r="N146" i="6"/>
  <c r="F77" i="7" l="1"/>
  <c r="C77" i="7"/>
  <c r="M148" i="6"/>
  <c r="N147" i="6"/>
  <c r="C78" i="6"/>
  <c r="F78" i="6"/>
  <c r="M149" i="7"/>
  <c r="N148" i="7"/>
  <c r="D78" i="7" l="1"/>
  <c r="B78" i="7" s="1"/>
  <c r="D79" i="6"/>
  <c r="B79" i="6"/>
  <c r="M149" i="6"/>
  <c r="N148" i="6"/>
  <c r="M150" i="7"/>
  <c r="N149" i="7"/>
  <c r="M151" i="7" l="1"/>
  <c r="N150" i="7"/>
  <c r="M150" i="6"/>
  <c r="N149" i="6"/>
  <c r="C79" i="6"/>
  <c r="F79" i="6"/>
  <c r="C78" i="7"/>
  <c r="F78" i="7"/>
  <c r="M151" i="6" l="1"/>
  <c r="N150" i="6"/>
  <c r="D80" i="6"/>
  <c r="B80" i="6"/>
  <c r="D79" i="7"/>
  <c r="B79" i="7" s="1"/>
  <c r="N151" i="7"/>
  <c r="M152" i="7"/>
  <c r="F80" i="6" l="1"/>
  <c r="C80" i="6"/>
  <c r="N152" i="7"/>
  <c r="M153" i="7"/>
  <c r="F79" i="7"/>
  <c r="C79" i="7"/>
  <c r="M152" i="6"/>
  <c r="N151" i="6"/>
  <c r="M154" i="7" l="1"/>
  <c r="N153" i="7"/>
  <c r="D81" i="6"/>
  <c r="B81" i="6"/>
  <c r="D80" i="7"/>
  <c r="B80" i="7" s="1"/>
  <c r="N152" i="6"/>
  <c r="M153" i="6"/>
  <c r="N153" i="6" l="1"/>
  <c r="M154" i="6"/>
  <c r="C81" i="6"/>
  <c r="F81" i="6"/>
  <c r="M155" i="7"/>
  <c r="N154" i="7"/>
  <c r="F80" i="7"/>
  <c r="C80" i="7"/>
  <c r="B82" i="6" l="1"/>
  <c r="D82" i="6"/>
  <c r="M156" i="7"/>
  <c r="N155" i="7"/>
  <c r="N154" i="6"/>
  <c r="M155" i="6"/>
  <c r="D81" i="7"/>
  <c r="B81" i="7" s="1"/>
  <c r="M157" i="7" l="1"/>
  <c r="N156" i="7"/>
  <c r="N155" i="6"/>
  <c r="M156" i="6"/>
  <c r="F81" i="7"/>
  <c r="C81" i="7"/>
  <c r="F82" i="6"/>
  <c r="C82" i="6"/>
  <c r="D82" i="7" l="1"/>
  <c r="B82" i="7" s="1"/>
  <c r="M157" i="6"/>
  <c r="N156" i="6"/>
  <c r="D83" i="6"/>
  <c r="B83" i="6"/>
  <c r="M158" i="7"/>
  <c r="N157" i="7"/>
  <c r="F83" i="6" l="1"/>
  <c r="C83" i="6"/>
  <c r="N157" i="6"/>
  <c r="M158" i="6"/>
  <c r="C82" i="7"/>
  <c r="F82" i="7"/>
  <c r="N158" i="7"/>
  <c r="M159" i="7"/>
  <c r="M160" i="7" l="1"/>
  <c r="N159" i="7"/>
  <c r="D84" i="6"/>
  <c r="B84" i="6"/>
  <c r="D83" i="7"/>
  <c r="B83" i="7"/>
  <c r="N158" i="6"/>
  <c r="M159" i="6"/>
  <c r="C83" i="7" l="1"/>
  <c r="F83" i="7"/>
  <c r="N159" i="6"/>
  <c r="M160" i="6"/>
  <c r="M161" i="7"/>
  <c r="N160" i="7"/>
  <c r="F84" i="6"/>
  <c r="C84" i="6"/>
  <c r="N160" i="6" l="1"/>
  <c r="M161" i="6"/>
  <c r="M162" i="7"/>
  <c r="N161" i="7"/>
  <c r="B85" i="6"/>
  <c r="D85" i="6"/>
  <c r="D84" i="7"/>
  <c r="B84" i="7" s="1"/>
  <c r="C85" i="6" l="1"/>
  <c r="F85" i="6"/>
  <c r="M163" i="7"/>
  <c r="N162" i="7"/>
  <c r="F84" i="7"/>
  <c r="C84" i="7"/>
  <c r="M162" i="6"/>
  <c r="N161" i="6"/>
  <c r="D85" i="7" l="1"/>
  <c r="B85" i="7"/>
  <c r="N163" i="7"/>
  <c r="M164" i="7"/>
  <c r="N162" i="6"/>
  <c r="M163" i="6"/>
  <c r="D86" i="6"/>
  <c r="B86" i="6"/>
  <c r="F86" i="6" l="1"/>
  <c r="C86" i="6"/>
  <c r="C85" i="7"/>
  <c r="F85" i="7"/>
  <c r="N163" i="6"/>
  <c r="M164" i="6"/>
  <c r="M165" i="7"/>
  <c r="N164" i="7"/>
  <c r="D87" i="6" l="1"/>
  <c r="B87" i="6"/>
  <c r="M165" i="6"/>
  <c r="N164" i="6"/>
  <c r="D86" i="7"/>
  <c r="B86" i="7" s="1"/>
  <c r="M166" i="7"/>
  <c r="N165" i="7"/>
  <c r="N166" i="7" l="1"/>
  <c r="M167" i="7"/>
  <c r="F87" i="6"/>
  <c r="C87" i="6"/>
  <c r="C86" i="7"/>
  <c r="F86" i="7"/>
  <c r="M166" i="6"/>
  <c r="N165" i="6"/>
  <c r="B88" i="6" l="1"/>
  <c r="D88" i="6"/>
  <c r="D87" i="7"/>
  <c r="B87" i="7" s="1"/>
  <c r="M168" i="7"/>
  <c r="N167" i="7"/>
  <c r="M167" i="6"/>
  <c r="N166" i="6"/>
  <c r="M169" i="7" l="1"/>
  <c r="N168" i="7"/>
  <c r="F87" i="7"/>
  <c r="C87" i="7"/>
  <c r="M168" i="6"/>
  <c r="N167" i="6"/>
  <c r="F88" i="6"/>
  <c r="C88" i="6"/>
  <c r="D88" i="7" l="1"/>
  <c r="B88" i="7" s="1"/>
  <c r="M169" i="6"/>
  <c r="N168" i="6"/>
  <c r="B89" i="6"/>
  <c r="D89" i="6"/>
  <c r="N169" i="7"/>
  <c r="M170" i="7"/>
  <c r="C89" i="6" l="1"/>
  <c r="F89" i="6"/>
  <c r="M170" i="6"/>
  <c r="N169" i="6"/>
  <c r="F88" i="7"/>
  <c r="C88" i="7"/>
  <c r="M171" i="7"/>
  <c r="N170" i="7"/>
  <c r="D90" i="6" l="1"/>
  <c r="B90" i="6"/>
  <c r="N170" i="6"/>
  <c r="M171" i="6"/>
  <c r="M172" i="7"/>
  <c r="N171" i="7"/>
  <c r="D89" i="7"/>
  <c r="B89" i="7" s="1"/>
  <c r="N171" i="6" l="1"/>
  <c r="M172" i="6"/>
  <c r="F89" i="7"/>
  <c r="C89" i="7"/>
  <c r="C90" i="6"/>
  <c r="F90" i="6"/>
  <c r="M173" i="7"/>
  <c r="N172" i="7"/>
  <c r="D90" i="7" l="1"/>
  <c r="B90" i="7" s="1"/>
  <c r="D91" i="6"/>
  <c r="B91" i="6"/>
  <c r="M173" i="6"/>
  <c r="N172" i="6"/>
  <c r="N173" i="7"/>
  <c r="M174" i="7"/>
  <c r="M174" i="6" l="1"/>
  <c r="N173" i="6"/>
  <c r="F90" i="7"/>
  <c r="C90" i="7"/>
  <c r="F91" i="6"/>
  <c r="C91" i="6"/>
  <c r="N174" i="7"/>
  <c r="M175" i="7"/>
  <c r="B92" i="6" l="1"/>
  <c r="D92" i="6"/>
  <c r="D91" i="7"/>
  <c r="B91" i="7" s="1"/>
  <c r="M176" i="7"/>
  <c r="N175" i="7"/>
  <c r="M175" i="6"/>
  <c r="N174" i="6"/>
  <c r="M177" i="7" l="1"/>
  <c r="N176" i="7"/>
  <c r="C92" i="6"/>
  <c r="F92" i="6"/>
  <c r="C91" i="7"/>
  <c r="F91" i="7"/>
  <c r="M176" i="6"/>
  <c r="N175" i="6"/>
  <c r="M177" i="6" l="1"/>
  <c r="N176" i="6"/>
  <c r="B93" i="6"/>
  <c r="D93" i="6"/>
  <c r="M178" i="7"/>
  <c r="N177" i="7"/>
  <c r="D92" i="7"/>
  <c r="B92" i="7" s="1"/>
  <c r="M179" i="7" l="1"/>
  <c r="N178" i="7"/>
  <c r="F92" i="7"/>
  <c r="C92" i="7"/>
  <c r="C93" i="6"/>
  <c r="F93" i="6"/>
  <c r="M178" i="6"/>
  <c r="N177" i="6"/>
  <c r="B94" i="6" l="1"/>
  <c r="D94" i="6"/>
  <c r="D93" i="7"/>
  <c r="B93" i="7" s="1"/>
  <c r="N178" i="6"/>
  <c r="M179" i="6"/>
  <c r="N179" i="7"/>
  <c r="M180" i="7"/>
  <c r="M181" i="7" l="1"/>
  <c r="N180" i="7"/>
  <c r="C93" i="7"/>
  <c r="F93" i="7"/>
  <c r="M180" i="6"/>
  <c r="N179" i="6"/>
  <c r="F94" i="6"/>
  <c r="C94" i="6"/>
  <c r="D94" i="7" l="1"/>
  <c r="B94" i="7" s="1"/>
  <c r="N180" i="6"/>
  <c r="M181" i="6"/>
  <c r="B95" i="6"/>
  <c r="D95" i="6"/>
  <c r="M182" i="7"/>
  <c r="N181" i="7"/>
  <c r="C94" i="7" l="1"/>
  <c r="F94" i="7"/>
  <c r="C95" i="6"/>
  <c r="F95" i="6"/>
  <c r="M182" i="6"/>
  <c r="N181" i="6"/>
  <c r="N182" i="7"/>
  <c r="M183" i="7"/>
  <c r="M183" i="6" l="1"/>
  <c r="N182" i="6"/>
  <c r="N183" i="7"/>
  <c r="M184" i="7"/>
  <c r="D95" i="7"/>
  <c r="B95" i="7"/>
  <c r="B96" i="6"/>
  <c r="D96" i="6"/>
  <c r="C96" i="6" l="1"/>
  <c r="F96" i="6"/>
  <c r="C95" i="7"/>
  <c r="F95" i="7"/>
  <c r="M185" i="7"/>
  <c r="N184" i="7"/>
  <c r="M184" i="6"/>
  <c r="N183" i="6"/>
  <c r="D96" i="7" l="1"/>
  <c r="B96" i="7" s="1"/>
  <c r="N185" i="7"/>
  <c r="M186" i="7"/>
  <c r="M185" i="6"/>
  <c r="N184" i="6"/>
  <c r="D97" i="6"/>
  <c r="B97" i="6"/>
  <c r="M186" i="6" l="1"/>
  <c r="N185" i="6"/>
  <c r="C97" i="6"/>
  <c r="F97" i="6"/>
  <c r="N186" i="7"/>
  <c r="M187" i="7"/>
  <c r="C96" i="7"/>
  <c r="F96" i="7"/>
  <c r="N187" i="7" l="1"/>
  <c r="M188" i="7"/>
  <c r="D98" i="6"/>
  <c r="B98" i="6"/>
  <c r="D97" i="7"/>
  <c r="B97" i="7"/>
  <c r="N186" i="6"/>
  <c r="M187" i="6"/>
  <c r="C98" i="6" l="1"/>
  <c r="F98" i="6"/>
  <c r="M189" i="7"/>
  <c r="N188" i="7"/>
  <c r="F97" i="7"/>
  <c r="C97" i="7"/>
  <c r="M188" i="6"/>
  <c r="N187" i="6"/>
  <c r="M190" i="7" l="1"/>
  <c r="N189" i="7"/>
  <c r="M189" i="6"/>
  <c r="N188" i="6"/>
  <c r="D98" i="7"/>
  <c r="B98" i="7" s="1"/>
  <c r="B99" i="6"/>
  <c r="D99" i="6"/>
  <c r="F98" i="7" l="1"/>
  <c r="C98" i="7"/>
  <c r="N190" i="7"/>
  <c r="M191" i="7"/>
  <c r="M190" i="6"/>
  <c r="N189" i="6"/>
  <c r="C99" i="6"/>
  <c r="F99" i="6"/>
  <c r="B100" i="6" l="1"/>
  <c r="D100" i="6"/>
  <c r="M191" i="6"/>
  <c r="N190" i="6"/>
  <c r="M192" i="7"/>
  <c r="N191" i="7"/>
  <c r="D99" i="7"/>
  <c r="B99" i="7" s="1"/>
  <c r="N192" i="7" l="1"/>
  <c r="M193" i="7"/>
  <c r="C100" i="6"/>
  <c r="F100" i="6"/>
  <c r="M192" i="6"/>
  <c r="N191" i="6"/>
  <c r="C99" i="7"/>
  <c r="F99" i="7"/>
  <c r="B101" i="6" l="1"/>
  <c r="D101" i="6"/>
  <c r="M194" i="7"/>
  <c r="N193" i="7"/>
  <c r="D100" i="7"/>
  <c r="B100" i="7" s="1"/>
  <c r="M193" i="6"/>
  <c r="N192" i="6"/>
  <c r="M195" i="7" l="1"/>
  <c r="N194" i="7"/>
  <c r="C100" i="7"/>
  <c r="F100" i="7"/>
  <c r="M194" i="6"/>
  <c r="N193" i="6"/>
  <c r="C101" i="6"/>
  <c r="F101" i="6"/>
  <c r="D101" i="7" l="1"/>
  <c r="B101" i="7" s="1"/>
  <c r="M195" i="6"/>
  <c r="N194" i="6"/>
  <c r="B102" i="6"/>
  <c r="D102" i="6"/>
  <c r="N195" i="7"/>
  <c r="M196" i="7"/>
  <c r="C102" i="6" l="1"/>
  <c r="F102" i="6"/>
  <c r="M196" i="6"/>
  <c r="N195" i="6"/>
  <c r="C101" i="7"/>
  <c r="F101" i="7"/>
  <c r="N196" i="7"/>
  <c r="M197" i="7"/>
  <c r="M197" i="6" l="1"/>
  <c r="N196" i="6"/>
  <c r="D102" i="7"/>
  <c r="B102" i="7"/>
  <c r="N197" i="7"/>
  <c r="M198" i="7"/>
  <c r="D103" i="6"/>
  <c r="B103" i="6"/>
  <c r="N198" i="7" l="1"/>
  <c r="M199" i="7"/>
  <c r="F103" i="6"/>
  <c r="C103" i="6"/>
  <c r="F102" i="7"/>
  <c r="C102" i="7"/>
  <c r="N197" i="6"/>
  <c r="M198" i="6"/>
  <c r="D103" i="7" l="1"/>
  <c r="B103" i="7"/>
  <c r="B104" i="6"/>
  <c r="D104" i="6"/>
  <c r="M199" i="6"/>
  <c r="N198" i="6"/>
  <c r="N199" i="7"/>
  <c r="M200" i="7"/>
  <c r="C104" i="6" l="1"/>
  <c r="F104" i="6"/>
  <c r="N199" i="6"/>
  <c r="M200" i="6"/>
  <c r="C103" i="7"/>
  <c r="F103" i="7"/>
  <c r="N200" i="7"/>
  <c r="M201" i="7"/>
  <c r="M201" i="6" l="1"/>
  <c r="N200" i="6"/>
  <c r="M202" i="7"/>
  <c r="N201" i="7"/>
  <c r="D104" i="7"/>
  <c r="B104" i="7" s="1"/>
  <c r="D105" i="6"/>
  <c r="B105" i="6"/>
  <c r="C105" i="6" l="1"/>
  <c r="F105" i="6"/>
  <c r="N201" i="6"/>
  <c r="M202" i="6"/>
  <c r="C104" i="7"/>
  <c r="F104" i="7"/>
  <c r="M203" i="7"/>
  <c r="N202" i="7"/>
  <c r="D105" i="7" l="1"/>
  <c r="B105" i="7"/>
  <c r="M203" i="6"/>
  <c r="N202" i="6"/>
  <c r="D106" i="6"/>
  <c r="B106" i="6"/>
  <c r="N203" i="7"/>
  <c r="M204" i="7"/>
  <c r="F106" i="6" l="1"/>
  <c r="C106" i="6"/>
  <c r="C105" i="7"/>
  <c r="F105" i="7"/>
  <c r="N204" i="7"/>
  <c r="M205" i="7"/>
  <c r="N205" i="7" s="1"/>
  <c r="M204" i="6"/>
  <c r="N203" i="6"/>
  <c r="D106" i="7" l="1"/>
  <c r="B106" i="7" s="1"/>
  <c r="P5" i="7"/>
  <c r="R5" i="7"/>
  <c r="L205" i="7" s="1"/>
  <c r="D107" i="6"/>
  <c r="B107" i="6"/>
  <c r="N204" i="6"/>
  <c r="M205" i="6"/>
  <c r="N205" i="6" s="1"/>
  <c r="C107" i="6" l="1"/>
  <c r="F107" i="6"/>
  <c r="L204" i="7"/>
  <c r="R5" i="6"/>
  <c r="P5" i="6"/>
  <c r="L204" i="6" s="1"/>
  <c r="E48" i="7"/>
  <c r="E10" i="7"/>
  <c r="E74" i="7"/>
  <c r="E55" i="7"/>
  <c r="E49" i="7"/>
  <c r="E41" i="7"/>
  <c r="E52" i="7"/>
  <c r="E37" i="7"/>
  <c r="E105" i="7"/>
  <c r="E29" i="7"/>
  <c r="E63" i="7"/>
  <c r="E95" i="7"/>
  <c r="L5" i="7"/>
  <c r="E56" i="7"/>
  <c r="E18" i="7"/>
  <c r="E82" i="7"/>
  <c r="E67" i="7"/>
  <c r="E60" i="7"/>
  <c r="E54" i="7"/>
  <c r="E68" i="7"/>
  <c r="E53" i="7"/>
  <c r="E9" i="7"/>
  <c r="E44" i="7"/>
  <c r="E30" i="7"/>
  <c r="E15" i="7"/>
  <c r="E64" i="7"/>
  <c r="E26" i="7"/>
  <c r="E90" i="7"/>
  <c r="E77" i="7"/>
  <c r="E70" i="7"/>
  <c r="E69" i="7"/>
  <c r="E85" i="7"/>
  <c r="E71" i="7"/>
  <c r="E25" i="7"/>
  <c r="E61" i="7"/>
  <c r="E31" i="7"/>
  <c r="E62" i="7"/>
  <c r="E8" i="7"/>
  <c r="E72" i="7"/>
  <c r="E34" i="7"/>
  <c r="E98" i="7"/>
  <c r="E87" i="7"/>
  <c r="E81" i="7"/>
  <c r="E84" i="7"/>
  <c r="E101" i="7"/>
  <c r="E86" i="7"/>
  <c r="E43" i="7"/>
  <c r="E76" i="7"/>
  <c r="E78" i="7"/>
  <c r="E5" i="7"/>
  <c r="E104" i="7"/>
  <c r="E45" i="7"/>
  <c r="E27" i="7"/>
  <c r="E21" i="7"/>
  <c r="E11" i="7"/>
  <c r="E51" i="7"/>
  <c r="E16" i="7"/>
  <c r="E42" i="7"/>
  <c r="E99" i="7"/>
  <c r="E97" i="7"/>
  <c r="E103" i="7"/>
  <c r="E93" i="7"/>
  <c r="E65" i="7"/>
  <c r="E24" i="7"/>
  <c r="E50" i="7"/>
  <c r="E17" i="7"/>
  <c r="E6" i="7"/>
  <c r="E7" i="7"/>
  <c r="E100" i="7"/>
  <c r="E33" i="7"/>
  <c r="E32" i="7"/>
  <c r="E58" i="7"/>
  <c r="E28" i="7"/>
  <c r="E20" i="7"/>
  <c r="E39" i="7"/>
  <c r="E83" i="7"/>
  <c r="E79" i="7"/>
  <c r="E96" i="7"/>
  <c r="E12" i="7"/>
  <c r="E91" i="7"/>
  <c r="E14" i="7"/>
  <c r="E73" i="7"/>
  <c r="E66" i="7"/>
  <c r="E36" i="7"/>
  <c r="E19" i="7"/>
  <c r="E89" i="7"/>
  <c r="E40" i="7"/>
  <c r="E80" i="7"/>
  <c r="E13" i="7"/>
  <c r="E22" i="7"/>
  <c r="E47" i="7"/>
  <c r="E38" i="7"/>
  <c r="E92" i="7"/>
  <c r="E23" i="7"/>
  <c r="E57" i="7"/>
  <c r="E94" i="7"/>
  <c r="E35" i="7"/>
  <c r="E46" i="7"/>
  <c r="E59" i="7"/>
  <c r="E88" i="7"/>
  <c r="E75" i="7"/>
  <c r="E102"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C106" i="7"/>
  <c r="E106" i="7" s="1"/>
  <c r="F106" i="7"/>
  <c r="Q6" i="7" l="1"/>
  <c r="E5" i="6"/>
  <c r="E6" i="6"/>
  <c r="L5" i="6"/>
  <c r="E7" i="6"/>
  <c r="L6" i="6"/>
  <c r="L7" i="6"/>
  <c r="E8" i="6"/>
  <c r="L8" i="6"/>
  <c r="E9" i="6"/>
  <c r="L9" i="6"/>
  <c r="L10" i="6"/>
  <c r="L11" i="6"/>
  <c r="E10" i="6"/>
  <c r="L12" i="6"/>
  <c r="E11" i="6"/>
  <c r="L13" i="6"/>
  <c r="L14" i="6"/>
  <c r="L15" i="6"/>
  <c r="E12" i="6"/>
  <c r="L16" i="6"/>
  <c r="L17" i="6"/>
  <c r="E13" i="6"/>
  <c r="L18" i="6"/>
  <c r="L19" i="6"/>
  <c r="E14" i="6"/>
  <c r="L20" i="6"/>
  <c r="L21" i="6"/>
  <c r="E15" i="6"/>
  <c r="L22" i="6"/>
  <c r="E16" i="6"/>
  <c r="L23" i="6"/>
  <c r="L24" i="6"/>
  <c r="L25" i="6"/>
  <c r="E17" i="6"/>
  <c r="L26" i="6"/>
  <c r="E18" i="6"/>
  <c r="L27" i="6"/>
  <c r="L28" i="6"/>
  <c r="L29" i="6"/>
  <c r="E19" i="6"/>
  <c r="L30" i="6"/>
  <c r="L31" i="6"/>
  <c r="E20" i="6"/>
  <c r="L32" i="6"/>
  <c r="E21" i="6"/>
  <c r="L33" i="6"/>
  <c r="L34" i="6"/>
  <c r="E22" i="6"/>
  <c r="L35" i="6"/>
  <c r="L36" i="6"/>
  <c r="L37" i="6"/>
  <c r="E23" i="6"/>
  <c r="L38" i="6"/>
  <c r="L39" i="6"/>
  <c r="E24" i="6"/>
  <c r="L40" i="6"/>
  <c r="L41" i="6"/>
  <c r="E25" i="6"/>
  <c r="L42" i="6"/>
  <c r="L43" i="6"/>
  <c r="E26" i="6"/>
  <c r="L44" i="6"/>
  <c r="E27" i="6"/>
  <c r="L45" i="6"/>
  <c r="L46" i="6"/>
  <c r="L47" i="6"/>
  <c r="E28" i="6"/>
  <c r="L48" i="6"/>
  <c r="E29" i="6"/>
  <c r="L49" i="6"/>
  <c r="L50" i="6"/>
  <c r="L51" i="6"/>
  <c r="E30" i="6"/>
  <c r="L52" i="6"/>
  <c r="L53" i="6"/>
  <c r="E31" i="6"/>
  <c r="L54" i="6"/>
  <c r="E32" i="6"/>
  <c r="L55" i="6"/>
  <c r="L56" i="6"/>
  <c r="E33" i="6"/>
  <c r="L57" i="6"/>
  <c r="L58" i="6"/>
  <c r="E34" i="6"/>
  <c r="L59" i="6"/>
  <c r="L60" i="6"/>
  <c r="L61" i="6"/>
  <c r="E35" i="6"/>
  <c r="L62" i="6"/>
  <c r="E36" i="6"/>
  <c r="L63" i="6"/>
  <c r="L64" i="6"/>
  <c r="L65" i="6"/>
  <c r="E37" i="6"/>
  <c r="L66" i="6"/>
  <c r="L67" i="6"/>
  <c r="E38" i="6"/>
  <c r="L68" i="6"/>
  <c r="L69" i="6"/>
  <c r="E39" i="6"/>
  <c r="L70" i="6"/>
  <c r="L71" i="6"/>
  <c r="E40" i="6"/>
  <c r="L72" i="6"/>
  <c r="L73" i="6"/>
  <c r="E41" i="6"/>
  <c r="L74" i="6"/>
  <c r="L75" i="6"/>
  <c r="E42" i="6"/>
  <c r="L76" i="6"/>
  <c r="L77" i="6"/>
  <c r="E43" i="6"/>
  <c r="L78" i="6"/>
  <c r="L79" i="6"/>
  <c r="E44" i="6"/>
  <c r="L80" i="6"/>
  <c r="E45" i="6"/>
  <c r="L81" i="6"/>
  <c r="L82" i="6"/>
  <c r="E46" i="6"/>
  <c r="L83" i="6"/>
  <c r="L84" i="6"/>
  <c r="E47" i="6"/>
  <c r="L85" i="6"/>
  <c r="L86" i="6"/>
  <c r="E48" i="6"/>
  <c r="L87" i="6"/>
  <c r="L88" i="6"/>
  <c r="E49" i="6"/>
  <c r="L89" i="6"/>
  <c r="L90" i="6"/>
  <c r="E50" i="6"/>
  <c r="L91" i="6"/>
  <c r="L92" i="6"/>
  <c r="L93" i="6"/>
  <c r="E51" i="6"/>
  <c r="L94" i="6"/>
  <c r="E52" i="6"/>
  <c r="L95" i="6"/>
  <c r="L96" i="6"/>
  <c r="L97" i="6"/>
  <c r="E53" i="6"/>
  <c r="L98" i="6"/>
  <c r="L99" i="6"/>
  <c r="E54" i="6"/>
  <c r="L100" i="6"/>
  <c r="L101" i="6"/>
  <c r="E55" i="6"/>
  <c r="L102" i="6"/>
  <c r="E56" i="6"/>
  <c r="L103" i="6"/>
  <c r="L104" i="6"/>
  <c r="L105" i="6"/>
  <c r="E57" i="6"/>
  <c r="L106" i="6"/>
  <c r="E58" i="6"/>
  <c r="L107" i="6"/>
  <c r="L108" i="6"/>
  <c r="L109" i="6"/>
  <c r="E59" i="6"/>
  <c r="L110" i="6"/>
  <c r="L111" i="6"/>
  <c r="E60" i="6"/>
  <c r="L112" i="6"/>
  <c r="E61" i="6"/>
  <c r="L113" i="6"/>
  <c r="L114" i="6"/>
  <c r="L115" i="6"/>
  <c r="E62" i="6"/>
  <c r="L116" i="6"/>
  <c r="L117" i="6"/>
  <c r="E63" i="6"/>
  <c r="L118" i="6"/>
  <c r="L119" i="6"/>
  <c r="E64" i="6"/>
  <c r="L120" i="6"/>
  <c r="L121" i="6"/>
  <c r="E65" i="6"/>
  <c r="L122" i="6"/>
  <c r="L123" i="6"/>
  <c r="E66" i="6"/>
  <c r="L124" i="6"/>
  <c r="L125" i="6"/>
  <c r="E67" i="6"/>
  <c r="L126" i="6"/>
  <c r="E68" i="6"/>
  <c r="L127" i="6"/>
  <c r="L128" i="6"/>
  <c r="L129" i="6"/>
  <c r="E69" i="6"/>
  <c r="L130" i="6"/>
  <c r="L131" i="6"/>
  <c r="E70" i="6"/>
  <c r="L132" i="6"/>
  <c r="L133" i="6"/>
  <c r="E71" i="6"/>
  <c r="L134" i="6"/>
  <c r="L135" i="6"/>
  <c r="E72" i="6"/>
  <c r="L136" i="6"/>
  <c r="L137" i="6"/>
  <c r="E73" i="6"/>
  <c r="L138" i="6"/>
  <c r="L139" i="6"/>
  <c r="E74" i="6"/>
  <c r="L140" i="6"/>
  <c r="E75" i="6"/>
  <c r="L141" i="6"/>
  <c r="L142" i="6"/>
  <c r="L143" i="6"/>
  <c r="E76" i="6"/>
  <c r="L144" i="6"/>
  <c r="L145" i="6"/>
  <c r="E77" i="6"/>
  <c r="L146" i="6"/>
  <c r="L147" i="6"/>
  <c r="E78" i="6"/>
  <c r="L148" i="6"/>
  <c r="E79" i="6"/>
  <c r="L149" i="6"/>
  <c r="L150" i="6"/>
  <c r="L151" i="6"/>
  <c r="E80" i="6"/>
  <c r="L152" i="6"/>
  <c r="E81" i="6"/>
  <c r="L153" i="6"/>
  <c r="L154" i="6"/>
  <c r="L155" i="6"/>
  <c r="E82" i="6"/>
  <c r="L156" i="6"/>
  <c r="L157" i="6"/>
  <c r="E83" i="6"/>
  <c r="L158" i="6"/>
  <c r="E84" i="6"/>
  <c r="L159" i="6"/>
  <c r="L160" i="6"/>
  <c r="E85" i="6"/>
  <c r="L161" i="6"/>
  <c r="L162" i="6"/>
  <c r="L163" i="6"/>
  <c r="E86" i="6"/>
  <c r="L164" i="6"/>
  <c r="L165" i="6"/>
  <c r="E87" i="6"/>
  <c r="L166" i="6"/>
  <c r="E88" i="6"/>
  <c r="L167" i="6"/>
  <c r="L168" i="6"/>
  <c r="E89" i="6"/>
  <c r="L169" i="6"/>
  <c r="L170" i="6"/>
  <c r="L171" i="6"/>
  <c r="E90" i="6"/>
  <c r="L172" i="6"/>
  <c r="L173" i="6"/>
  <c r="E91" i="6"/>
  <c r="L174" i="6"/>
  <c r="L175" i="6"/>
  <c r="E92" i="6"/>
  <c r="L176" i="6"/>
  <c r="L177" i="6"/>
  <c r="E93" i="6"/>
  <c r="L178" i="6"/>
  <c r="L179" i="6"/>
  <c r="E94" i="6"/>
  <c r="L180" i="6"/>
  <c r="E95" i="6"/>
  <c r="L181" i="6"/>
  <c r="L182" i="6"/>
  <c r="E96" i="6"/>
  <c r="L183" i="6"/>
  <c r="L184" i="6"/>
  <c r="L185" i="6"/>
  <c r="E97" i="6"/>
  <c r="L186" i="6"/>
  <c r="L187" i="6"/>
  <c r="E98" i="6"/>
  <c r="L188" i="6"/>
  <c r="L189" i="6"/>
  <c r="E99" i="6"/>
  <c r="L190" i="6"/>
  <c r="L191" i="6"/>
  <c r="E100" i="6"/>
  <c r="L192" i="6"/>
  <c r="L193" i="6"/>
  <c r="E101" i="6"/>
  <c r="L194" i="6"/>
  <c r="E102" i="6"/>
  <c r="L195" i="6"/>
  <c r="L196" i="6"/>
  <c r="L197" i="6"/>
  <c r="E103" i="6"/>
  <c r="L198" i="6"/>
  <c r="L199" i="6"/>
  <c r="E104" i="6"/>
  <c r="L200" i="6"/>
  <c r="L201" i="6"/>
  <c r="E105" i="6"/>
  <c r="L202" i="6"/>
  <c r="L203" i="6"/>
  <c r="E106" i="6"/>
  <c r="L205" i="6"/>
  <c r="D107" i="7"/>
  <c r="B107" i="7" s="1"/>
  <c r="E107" i="6"/>
  <c r="D108" i="6"/>
  <c r="B108" i="6"/>
  <c r="Q6" i="6" l="1"/>
  <c r="G7" i="7"/>
  <c r="Q5" i="7"/>
  <c r="F107" i="7"/>
  <c r="C107" i="7"/>
  <c r="F108" i="6"/>
  <c r="C108" i="6"/>
  <c r="B109" i="6" l="1"/>
  <c r="E108" i="6"/>
  <c r="D109" i="6"/>
  <c r="D108" i="7"/>
  <c r="B108" i="7" s="1"/>
  <c r="E107" i="7"/>
  <c r="Q5" i="6"/>
  <c r="G7" i="6"/>
  <c r="C108" i="7" l="1"/>
  <c r="F108" i="7"/>
  <c r="F109" i="6"/>
  <c r="C109" i="6"/>
  <c r="E109" i="6" l="1"/>
  <c r="B110" i="6"/>
  <c r="D110" i="6"/>
  <c r="D109" i="7"/>
  <c r="B109" i="7" s="1"/>
  <c r="E108" i="7"/>
  <c r="C109" i="7" l="1"/>
  <c r="F109" i="7"/>
  <c r="F110" i="6"/>
  <c r="C110" i="6"/>
  <c r="D111" i="6" l="1"/>
  <c r="E110" i="6"/>
  <c r="B111" i="6"/>
  <c r="D110" i="7"/>
  <c r="B110" i="7" s="1"/>
  <c r="E109" i="7"/>
  <c r="C110" i="7" l="1"/>
  <c r="F110" i="7"/>
  <c r="C111" i="6"/>
  <c r="F111" i="6"/>
  <c r="D112" i="6" l="1"/>
  <c r="B112" i="6"/>
  <c r="E111" i="6"/>
  <c r="D111" i="7"/>
  <c r="B111" i="7" s="1"/>
  <c r="E110" i="7"/>
  <c r="C111" i="7" l="1"/>
  <c r="F111" i="7"/>
  <c r="C112" i="6"/>
  <c r="F112" i="6"/>
  <c r="E112" i="6" l="1"/>
  <c r="D113" i="6"/>
  <c r="B113" i="6"/>
  <c r="D112" i="7"/>
  <c r="B112" i="7" s="1"/>
  <c r="E111" i="7"/>
  <c r="C112" i="7" l="1"/>
  <c r="F112" i="7"/>
  <c r="C113" i="6"/>
  <c r="F113" i="6"/>
  <c r="E113" i="6" l="1"/>
  <c r="D114" i="6"/>
  <c r="B114" i="6"/>
  <c r="D113" i="7"/>
  <c r="B113" i="7" s="1"/>
  <c r="E112" i="7"/>
  <c r="C113" i="7" l="1"/>
  <c r="F113" i="7"/>
  <c r="C114" i="6"/>
  <c r="F114" i="6"/>
  <c r="B115" i="6" l="1"/>
  <c r="E114" i="6"/>
  <c r="D115" i="6"/>
  <c r="D114" i="7"/>
  <c r="B114" i="7" s="1"/>
  <c r="E113" i="7"/>
  <c r="C114" i="7" l="1"/>
  <c r="F114" i="7"/>
  <c r="C115" i="6"/>
  <c r="F115" i="6"/>
  <c r="B116" i="6" l="1"/>
  <c r="D116" i="6"/>
  <c r="E115" i="6"/>
  <c r="D115" i="7"/>
  <c r="B115" i="7" s="1"/>
  <c r="E114" i="7"/>
  <c r="F115" i="7" l="1"/>
  <c r="C115" i="7"/>
  <c r="F116" i="6"/>
  <c r="C116" i="6"/>
  <c r="D116" i="7" l="1"/>
  <c r="B116" i="7" s="1"/>
  <c r="E115" i="7"/>
  <c r="E116" i="6"/>
  <c r="D117" i="6"/>
  <c r="B117" i="6"/>
  <c r="C117" i="6" l="1"/>
  <c r="F117" i="6"/>
  <c r="F116" i="7"/>
  <c r="C116" i="7"/>
  <c r="D117" i="7" l="1"/>
  <c r="B117" i="7" s="1"/>
  <c r="E116" i="7"/>
  <c r="B118" i="6"/>
  <c r="E117" i="6"/>
  <c r="D118" i="6"/>
  <c r="C118" i="6" l="1"/>
  <c r="F118" i="6"/>
  <c r="F117" i="7"/>
  <c r="C117" i="7"/>
  <c r="D118" i="7" l="1"/>
  <c r="B118" i="7" s="1"/>
  <c r="E117" i="7"/>
  <c r="E118" i="6"/>
  <c r="B119" i="6"/>
  <c r="D119" i="6"/>
  <c r="F119" i="6" l="1"/>
  <c r="C119" i="6"/>
  <c r="C118" i="7"/>
  <c r="F118" i="7"/>
  <c r="D120" i="6" l="1"/>
  <c r="E119" i="6"/>
  <c r="B120" i="6"/>
  <c r="B119" i="7"/>
  <c r="D119" i="7"/>
  <c r="E118" i="7"/>
  <c r="C120" i="6" l="1"/>
  <c r="F120" i="6"/>
  <c r="C119" i="7"/>
  <c r="F119" i="7"/>
  <c r="B120" i="7" l="1"/>
  <c r="D120" i="7"/>
  <c r="E119" i="7"/>
  <c r="E120" i="6"/>
  <c r="B121" i="6"/>
  <c r="D121" i="6"/>
  <c r="C121" i="6" l="1"/>
  <c r="F121" i="6"/>
  <c r="C120" i="7"/>
  <c r="F120" i="7"/>
  <c r="B121" i="7" l="1"/>
  <c r="D121" i="7"/>
  <c r="E120" i="7"/>
  <c r="B122" i="6"/>
  <c r="E121" i="6"/>
  <c r="D122" i="6"/>
  <c r="F122" i="6" l="1"/>
  <c r="C122" i="6"/>
  <c r="C121" i="7"/>
  <c r="F121" i="7"/>
  <c r="D123" i="6" l="1"/>
  <c r="E122" i="6"/>
  <c r="B123" i="6"/>
  <c r="D122" i="7"/>
  <c r="B122" i="7" s="1"/>
  <c r="E121" i="7"/>
  <c r="F123" i="6" l="1"/>
  <c r="C123" i="6"/>
  <c r="C122" i="7"/>
  <c r="F122" i="7"/>
  <c r="E123" i="6" l="1"/>
  <c r="D124" i="6"/>
  <c r="B124" i="6"/>
  <c r="D123" i="7"/>
  <c r="B123" i="7"/>
  <c r="E122" i="7"/>
  <c r="C123" i="7" l="1"/>
  <c r="F123" i="7"/>
  <c r="F124" i="6"/>
  <c r="C124" i="6"/>
  <c r="E124" i="6" l="1"/>
  <c r="D125" i="6"/>
  <c r="B125" i="6"/>
  <c r="D124" i="7"/>
  <c r="B124" i="7"/>
  <c r="E123" i="7"/>
  <c r="C124" i="7" l="1"/>
  <c r="F124" i="7"/>
  <c r="C125" i="6"/>
  <c r="F125" i="6"/>
  <c r="B126" i="6" l="1"/>
  <c r="D126" i="6"/>
  <c r="E125" i="6"/>
  <c r="D125" i="7"/>
  <c r="B125" i="7" s="1"/>
  <c r="E124" i="7"/>
  <c r="C125" i="7" l="1"/>
  <c r="F125" i="7"/>
  <c r="C126" i="6"/>
  <c r="F126" i="6"/>
  <c r="E126" i="6" l="1"/>
  <c r="B127" i="6"/>
  <c r="D127" i="6"/>
  <c r="D126" i="7"/>
  <c r="B126" i="7" s="1"/>
  <c r="E125" i="7"/>
  <c r="F126" i="7" l="1"/>
  <c r="C126" i="7"/>
  <c r="F127" i="6"/>
  <c r="C127" i="6"/>
  <c r="D127" i="7" l="1"/>
  <c r="B127" i="7"/>
  <c r="E126" i="7"/>
  <c r="E127" i="6"/>
  <c r="B128" i="6"/>
  <c r="D128" i="6"/>
  <c r="C127" i="7" l="1"/>
  <c r="F127" i="7"/>
  <c r="F128" i="6"/>
  <c r="C128" i="6"/>
  <c r="B129" i="6" l="1"/>
  <c r="E128" i="6"/>
  <c r="D129" i="6"/>
  <c r="D128" i="7"/>
  <c r="B128" i="7" s="1"/>
  <c r="E127" i="7"/>
  <c r="C128" i="7" l="1"/>
  <c r="F128" i="7"/>
  <c r="F129" i="6"/>
  <c r="C129" i="6"/>
  <c r="D130" i="6" l="1"/>
  <c r="B130" i="6"/>
  <c r="E129" i="6"/>
  <c r="D129" i="7"/>
  <c r="B129" i="7" s="1"/>
  <c r="E128" i="7"/>
  <c r="F129" i="7" l="1"/>
  <c r="C129" i="7"/>
  <c r="C130" i="6"/>
  <c r="F130" i="6"/>
  <c r="D130" i="7" l="1"/>
  <c r="B130" i="7"/>
  <c r="E129" i="7"/>
  <c r="E130" i="6"/>
  <c r="D131" i="6"/>
  <c r="B131" i="6"/>
  <c r="C131" i="6" l="1"/>
  <c r="F131" i="6"/>
  <c r="C130" i="7"/>
  <c r="F130" i="7"/>
  <c r="D131" i="7" l="1"/>
  <c r="B131" i="7"/>
  <c r="E130" i="7"/>
  <c r="B132" i="6"/>
  <c r="D132" i="6"/>
  <c r="E131" i="6"/>
  <c r="F132" i="6" l="1"/>
  <c r="C132" i="6"/>
  <c r="F131" i="7"/>
  <c r="C131" i="7"/>
  <c r="B133" i="6" l="1"/>
  <c r="E132" i="6"/>
  <c r="D133" i="6"/>
  <c r="D132" i="7"/>
  <c r="B132" i="7" s="1"/>
  <c r="E131" i="7"/>
  <c r="C132" i="7" l="1"/>
  <c r="F132" i="7"/>
  <c r="C133" i="6"/>
  <c r="F133" i="6"/>
  <c r="B134" i="6" l="1"/>
  <c r="D134" i="6"/>
  <c r="E133" i="6"/>
  <c r="D133" i="7"/>
  <c r="B133" i="7" s="1"/>
  <c r="E132" i="7"/>
  <c r="C133" i="7" l="1"/>
  <c r="F133" i="7"/>
  <c r="C134" i="6"/>
  <c r="F134" i="6"/>
  <c r="E134" i="6" l="1"/>
  <c r="D135" i="6"/>
  <c r="B135" i="6"/>
  <c r="D134" i="7"/>
  <c r="B134" i="7" s="1"/>
  <c r="E133" i="7"/>
  <c r="C134" i="7" l="1"/>
  <c r="F134" i="7"/>
  <c r="F135" i="6"/>
  <c r="C135" i="6"/>
  <c r="E135" i="6" l="1"/>
  <c r="B136" i="6"/>
  <c r="D136" i="6"/>
  <c r="D135" i="7"/>
  <c r="B135" i="7"/>
  <c r="E134" i="7"/>
  <c r="C136" i="6" l="1"/>
  <c r="F136" i="6"/>
  <c r="C135" i="7"/>
  <c r="F135" i="7"/>
  <c r="D136" i="7" l="1"/>
  <c r="B136" i="7"/>
  <c r="E135" i="7"/>
  <c r="D137" i="6"/>
  <c r="B137" i="6"/>
  <c r="E136" i="6"/>
  <c r="C137" i="6" l="1"/>
  <c r="F137" i="6"/>
  <c r="C136" i="7"/>
  <c r="F136" i="7"/>
  <c r="D137" i="7" l="1"/>
  <c r="B137" i="7"/>
  <c r="E136" i="7"/>
  <c r="D138" i="6"/>
  <c r="B138" i="6"/>
  <c r="E137" i="6"/>
  <c r="C138" i="6" l="1"/>
  <c r="F138" i="6"/>
  <c r="C137" i="7"/>
  <c r="F137" i="7"/>
  <c r="D138" i="7" l="1"/>
  <c r="B138" i="7"/>
  <c r="E137" i="7"/>
  <c r="E138" i="6"/>
  <c r="D139" i="6"/>
  <c r="B139" i="6"/>
  <c r="C139" i="6" l="1"/>
  <c r="F139" i="6"/>
  <c r="C138" i="7"/>
  <c r="F138" i="7"/>
  <c r="D139" i="7" l="1"/>
  <c r="B139" i="7"/>
  <c r="E138" i="7"/>
  <c r="E139" i="6"/>
  <c r="D140" i="6"/>
  <c r="B140" i="6"/>
  <c r="F140" i="6" l="1"/>
  <c r="C140" i="6"/>
  <c r="C139" i="7"/>
  <c r="F139" i="7"/>
  <c r="E140" i="6" l="1"/>
  <c r="D141" i="6"/>
  <c r="B141" i="6"/>
  <c r="D140" i="7"/>
  <c r="B140" i="7" s="1"/>
  <c r="E139" i="7"/>
  <c r="C140" i="7" l="1"/>
  <c r="F140" i="7"/>
  <c r="C141" i="6"/>
  <c r="F141" i="6"/>
  <c r="D142" i="6" l="1"/>
  <c r="B142" i="6"/>
  <c r="E141" i="6"/>
  <c r="D141" i="7"/>
  <c r="B141" i="7" s="1"/>
  <c r="E140" i="7"/>
  <c r="F142" i="6" l="1"/>
  <c r="C142" i="6"/>
  <c r="C141" i="7"/>
  <c r="F141" i="7"/>
  <c r="E142" i="6" l="1"/>
  <c r="D143" i="6"/>
  <c r="B143" i="6"/>
  <c r="D142" i="7"/>
  <c r="B142" i="7" s="1"/>
  <c r="E141" i="7"/>
  <c r="F142" i="7" l="1"/>
  <c r="C142" i="7"/>
  <c r="F143" i="6"/>
  <c r="C143" i="6"/>
  <c r="D143" i="7" l="1"/>
  <c r="B143" i="7" s="1"/>
  <c r="E142" i="7"/>
  <c r="E143" i="6"/>
  <c r="B144" i="6"/>
  <c r="D144" i="6"/>
  <c r="F143" i="7" l="1"/>
  <c r="C143" i="7"/>
  <c r="F144" i="6"/>
  <c r="C144" i="6"/>
  <c r="B144" i="7" l="1"/>
  <c r="D144" i="7"/>
  <c r="E143" i="7"/>
  <c r="B145" i="6"/>
  <c r="D145" i="6"/>
  <c r="E144" i="6"/>
  <c r="C145" i="6" l="1"/>
  <c r="F145" i="6"/>
  <c r="C144" i="7"/>
  <c r="F144" i="7"/>
  <c r="B145" i="7" l="1"/>
  <c r="D145" i="7"/>
  <c r="E144" i="7"/>
  <c r="D146" i="6"/>
  <c r="B146" i="6"/>
  <c r="E145" i="6"/>
  <c r="C146" i="6" l="1"/>
  <c r="F146" i="6"/>
  <c r="C145" i="7"/>
  <c r="F145" i="7"/>
  <c r="D146" i="7" l="1"/>
  <c r="B146" i="7" s="1"/>
  <c r="E145" i="7"/>
  <c r="E146" i="6"/>
  <c r="D147" i="6"/>
  <c r="B147" i="6"/>
  <c r="C147" i="6" l="1"/>
  <c r="F147" i="6"/>
  <c r="C146" i="7"/>
  <c r="F146" i="7"/>
  <c r="B147" i="7" l="1"/>
  <c r="D147" i="7"/>
  <c r="E146" i="7"/>
  <c r="D148" i="6"/>
  <c r="E147" i="6"/>
  <c r="B148" i="6"/>
  <c r="C148" i="6" l="1"/>
  <c r="F148" i="6"/>
  <c r="C147" i="7"/>
  <c r="F147" i="7"/>
  <c r="B148" i="7" l="1"/>
  <c r="D148" i="7"/>
  <c r="E147" i="7"/>
  <c r="E148" i="6"/>
  <c r="D149" i="6"/>
  <c r="B149" i="6"/>
  <c r="C149" i="6" l="1"/>
  <c r="F149" i="6"/>
  <c r="F148" i="7"/>
  <c r="C148" i="7"/>
  <c r="D149" i="7" l="1"/>
  <c r="B149" i="7" s="1"/>
  <c r="E148" i="7"/>
  <c r="E149" i="6"/>
  <c r="B150" i="6"/>
  <c r="D150" i="6"/>
  <c r="F149" i="7" l="1"/>
  <c r="C149" i="7"/>
  <c r="F150" i="6"/>
  <c r="C150" i="6"/>
  <c r="B150" i="7" l="1"/>
  <c r="D150" i="7"/>
  <c r="E149" i="7"/>
  <c r="D151" i="6"/>
  <c r="B151" i="6"/>
  <c r="E150" i="6"/>
  <c r="C151" i="6" l="1"/>
  <c r="F151" i="6"/>
  <c r="C150" i="7"/>
  <c r="F150" i="7"/>
  <c r="D151" i="7" l="1"/>
  <c r="B151" i="7" s="1"/>
  <c r="E150" i="7"/>
  <c r="E151" i="6"/>
  <c r="B152" i="6"/>
  <c r="D152" i="6"/>
  <c r="F151" i="7" l="1"/>
  <c r="C151" i="7"/>
  <c r="C152" i="6"/>
  <c r="F152" i="6"/>
  <c r="B152" i="7" l="1"/>
  <c r="D152" i="7"/>
  <c r="E151" i="7"/>
  <c r="B153" i="6"/>
  <c r="D153" i="6"/>
  <c r="E152" i="6"/>
  <c r="C153" i="6" l="1"/>
  <c r="F153" i="6"/>
  <c r="C152" i="7"/>
  <c r="F152" i="7"/>
  <c r="D153" i="7" l="1"/>
  <c r="B153" i="7" s="1"/>
  <c r="E152" i="7"/>
  <c r="E153" i="6"/>
  <c r="D154" i="6"/>
  <c r="B154" i="6"/>
  <c r="F154" i="6" l="1"/>
  <c r="C154" i="6"/>
  <c r="F153" i="7"/>
  <c r="C153" i="7"/>
  <c r="E154" i="6" l="1"/>
  <c r="B155" i="6"/>
  <c r="D155" i="6"/>
  <c r="D154" i="7"/>
  <c r="B154" i="7" s="1"/>
  <c r="E153" i="7"/>
  <c r="C154" i="7" l="1"/>
  <c r="F154" i="7"/>
  <c r="F155" i="6"/>
  <c r="C155" i="6"/>
  <c r="B156" i="6" l="1"/>
  <c r="D156" i="6"/>
  <c r="E155" i="6"/>
  <c r="D155" i="7"/>
  <c r="B155" i="7" s="1"/>
  <c r="E154" i="7"/>
  <c r="F155" i="7" l="1"/>
  <c r="C155" i="7"/>
  <c r="C156" i="6"/>
  <c r="F156" i="6"/>
  <c r="D156" i="7" l="1"/>
  <c r="B156" i="7"/>
  <c r="E155" i="7"/>
  <c r="E156" i="6"/>
  <c r="D157" i="6"/>
  <c r="B157" i="6"/>
  <c r="C157" i="6" l="1"/>
  <c r="F157" i="6"/>
  <c r="F156" i="7"/>
  <c r="C156" i="7"/>
  <c r="D157" i="7" l="1"/>
  <c r="B157" i="7"/>
  <c r="E156" i="7"/>
  <c r="B158" i="6"/>
  <c r="D158" i="6"/>
  <c r="E157" i="6"/>
  <c r="F158" i="6" l="1"/>
  <c r="C158" i="6"/>
  <c r="F157" i="7"/>
  <c r="C157" i="7"/>
  <c r="E158" i="6" l="1"/>
  <c r="B159" i="6"/>
  <c r="D159" i="6"/>
  <c r="D158" i="7"/>
  <c r="B158" i="7"/>
  <c r="E157" i="7"/>
  <c r="F159" i="6" l="1"/>
  <c r="C159" i="6"/>
  <c r="F158" i="7"/>
  <c r="C158" i="7"/>
  <c r="E159" i="6" l="1"/>
  <c r="D160" i="6"/>
  <c r="B160" i="6"/>
  <c r="D159" i="7"/>
  <c r="B159" i="7"/>
  <c r="E158" i="7"/>
  <c r="C160" i="6" l="1"/>
  <c r="F160" i="6"/>
  <c r="C159" i="7"/>
  <c r="F159" i="7"/>
  <c r="D160" i="7" l="1"/>
  <c r="B160" i="7" s="1"/>
  <c r="E159" i="7"/>
  <c r="E160" i="6"/>
  <c r="D161" i="6"/>
  <c r="B161" i="6"/>
  <c r="C161" i="6" l="1"/>
  <c r="F161" i="6"/>
  <c r="C160" i="7"/>
  <c r="F160" i="7"/>
  <c r="D161" i="7" l="1"/>
  <c r="B161" i="7"/>
  <c r="E160" i="7"/>
  <c r="D162" i="6"/>
  <c r="B162" i="6"/>
  <c r="E161" i="6"/>
  <c r="C162" i="6" l="1"/>
  <c r="F162" i="6"/>
  <c r="C161" i="7"/>
  <c r="F161" i="7"/>
  <c r="D162" i="7" l="1"/>
  <c r="B162" i="7" s="1"/>
  <c r="E161" i="7"/>
  <c r="E162" i="6"/>
  <c r="B163" i="6"/>
  <c r="D163" i="6"/>
  <c r="C163" i="6" l="1"/>
  <c r="F163" i="6"/>
  <c r="C162" i="7"/>
  <c r="F162" i="7"/>
  <c r="D163" i="7" l="1"/>
  <c r="B163" i="7" s="1"/>
  <c r="E162" i="7"/>
  <c r="D164" i="6"/>
  <c r="E163" i="6"/>
  <c r="B164" i="6"/>
  <c r="F164" i="6" l="1"/>
  <c r="C164" i="6"/>
  <c r="F163" i="7"/>
  <c r="C163" i="7"/>
  <c r="B165" i="6" l="1"/>
  <c r="D165" i="6"/>
  <c r="E164" i="6"/>
  <c r="D164" i="7"/>
  <c r="B164" i="7" s="1"/>
  <c r="E163" i="7"/>
  <c r="C164" i="7" l="1"/>
  <c r="F164" i="7"/>
  <c r="C165" i="6"/>
  <c r="F165" i="6"/>
  <c r="D166" i="6" l="1"/>
  <c r="B166" i="6"/>
  <c r="E165" i="6"/>
  <c r="D165" i="7"/>
  <c r="B165" i="7" s="1"/>
  <c r="E164" i="7"/>
  <c r="C165" i="7" l="1"/>
  <c r="F165" i="7"/>
  <c r="C166" i="6"/>
  <c r="F166" i="6"/>
  <c r="E166" i="6" l="1"/>
  <c r="B167" i="6"/>
  <c r="D167" i="6"/>
  <c r="D166" i="7"/>
  <c r="B166" i="7" s="1"/>
  <c r="E165" i="7"/>
  <c r="C166" i="7" l="1"/>
  <c r="F166" i="7"/>
  <c r="F167" i="6"/>
  <c r="C167" i="6"/>
  <c r="E167" i="6" l="1"/>
  <c r="B168" i="6"/>
  <c r="D168" i="6"/>
  <c r="D167" i="7"/>
  <c r="B167" i="7"/>
  <c r="E166" i="7"/>
  <c r="C167" i="7" l="1"/>
  <c r="F167" i="7"/>
  <c r="C168" i="6"/>
  <c r="F168" i="6"/>
  <c r="E168" i="6" l="1"/>
  <c r="D169" i="6"/>
  <c r="B169" i="6"/>
  <c r="D168" i="7"/>
  <c r="B168" i="7" s="1"/>
  <c r="E167" i="7"/>
  <c r="C168" i="7" l="1"/>
  <c r="F168" i="7"/>
  <c r="C169" i="6"/>
  <c r="F169" i="6"/>
  <c r="D170" i="6" l="1"/>
  <c r="B170" i="6"/>
  <c r="E169" i="6"/>
  <c r="D169" i="7"/>
  <c r="B169" i="7" s="1"/>
  <c r="E168" i="7"/>
  <c r="C169" i="7" l="1"/>
  <c r="F169" i="7"/>
  <c r="F170" i="6"/>
  <c r="C170" i="6"/>
  <c r="B171" i="6" l="1"/>
  <c r="D171" i="6"/>
  <c r="E170" i="6"/>
  <c r="D170" i="7"/>
  <c r="B170" i="7"/>
  <c r="E169" i="7"/>
  <c r="C170" i="7" l="1"/>
  <c r="F170" i="7"/>
  <c r="C171" i="6"/>
  <c r="F171" i="6"/>
  <c r="E171" i="6" l="1"/>
  <c r="D172" i="6"/>
  <c r="B172" i="6"/>
  <c r="D171" i="7"/>
  <c r="B171" i="7" s="1"/>
  <c r="E170" i="7"/>
  <c r="F171" i="7" l="1"/>
  <c r="C171" i="7"/>
  <c r="F172" i="6"/>
  <c r="C172" i="6"/>
  <c r="D172" i="7" l="1"/>
  <c r="B172" i="7"/>
  <c r="E171" i="7"/>
  <c r="D173" i="6"/>
  <c r="B173" i="6"/>
  <c r="E172" i="6"/>
  <c r="C172" i="7" l="1"/>
  <c r="F172" i="7"/>
  <c r="F173" i="6"/>
  <c r="C173" i="6"/>
  <c r="D174" i="6" l="1"/>
  <c r="E173" i="6"/>
  <c r="B174" i="6"/>
  <c r="D173" i="7"/>
  <c r="B173" i="7" s="1"/>
  <c r="E172" i="7"/>
  <c r="F174" i="6" l="1"/>
  <c r="C174" i="6"/>
  <c r="C173" i="7"/>
  <c r="F173" i="7"/>
  <c r="D175" i="6" l="1"/>
  <c r="B175" i="6"/>
  <c r="E174" i="6"/>
  <c r="D174" i="7"/>
  <c r="B174" i="7" s="1"/>
  <c r="E173" i="7"/>
  <c r="F175" i="6" l="1"/>
  <c r="C175" i="6"/>
  <c r="C174" i="7"/>
  <c r="F174" i="7"/>
  <c r="E175" i="6" l="1"/>
  <c r="D176" i="6"/>
  <c r="B176" i="6"/>
  <c r="D175" i="7"/>
  <c r="B175" i="7"/>
  <c r="E174" i="7"/>
  <c r="F175" i="7" l="1"/>
  <c r="C175" i="7"/>
  <c r="C176" i="6"/>
  <c r="F176" i="6"/>
  <c r="D176" i="7" l="1"/>
  <c r="B176" i="7" s="1"/>
  <c r="E175" i="7"/>
  <c r="E176" i="6"/>
  <c r="D177" i="6"/>
  <c r="B177" i="6"/>
  <c r="C177" i="6" l="1"/>
  <c r="F177" i="6"/>
  <c r="F176" i="7"/>
  <c r="C176" i="7"/>
  <c r="D177" i="7" l="1"/>
  <c r="B177" i="7"/>
  <c r="E176" i="7"/>
  <c r="B178" i="6"/>
  <c r="E177" i="6"/>
  <c r="D178" i="6"/>
  <c r="C178" i="6" l="1"/>
  <c r="F178" i="6"/>
  <c r="C177" i="7"/>
  <c r="F177" i="7"/>
  <c r="D178" i="7" l="1"/>
  <c r="B178" i="7"/>
  <c r="E177" i="7"/>
  <c r="E178" i="6"/>
  <c r="B179" i="6"/>
  <c r="D179" i="6"/>
  <c r="F179" i="6" l="1"/>
  <c r="C179" i="6"/>
  <c r="C178" i="7"/>
  <c r="F178" i="7"/>
  <c r="E179" i="6" l="1"/>
  <c r="D180" i="6"/>
  <c r="B180" i="6"/>
  <c r="D179" i="7"/>
  <c r="B179" i="7"/>
  <c r="E178" i="7"/>
  <c r="F179" i="7" l="1"/>
  <c r="C179" i="7"/>
  <c r="C180" i="6"/>
  <c r="F180" i="6"/>
  <c r="D180" i="7" l="1"/>
  <c r="B180" i="7" s="1"/>
  <c r="E179" i="7"/>
  <c r="D181" i="6"/>
  <c r="E180" i="6"/>
  <c r="B181" i="6"/>
  <c r="C181" i="6" l="1"/>
  <c r="F181" i="6"/>
  <c r="C180" i="7"/>
  <c r="F180" i="7"/>
  <c r="D181" i="7" l="1"/>
  <c r="B181" i="7"/>
  <c r="E180" i="7"/>
  <c r="B182" i="6"/>
  <c r="D182" i="6"/>
  <c r="E181" i="6"/>
  <c r="C181" i="7" l="1"/>
  <c r="F181" i="7"/>
  <c r="C182" i="6"/>
  <c r="F182" i="6"/>
  <c r="E182" i="6" l="1"/>
  <c r="D183" i="6"/>
  <c r="B183" i="6"/>
  <c r="D182" i="7"/>
  <c r="B182" i="7"/>
  <c r="E181" i="7"/>
  <c r="C183" i="6" l="1"/>
  <c r="F183" i="6"/>
  <c r="C182" i="7"/>
  <c r="F182" i="7"/>
  <c r="D183" i="7" l="1"/>
  <c r="B183" i="7"/>
  <c r="E182" i="7"/>
  <c r="E183" i="6"/>
  <c r="B184" i="6"/>
  <c r="D184" i="6"/>
  <c r="C183" i="7" l="1"/>
  <c r="F183" i="7"/>
  <c r="C184" i="6"/>
  <c r="F184" i="6"/>
  <c r="D185" i="6" l="1"/>
  <c r="E184" i="6"/>
  <c r="B185" i="6"/>
  <c r="D184" i="7"/>
  <c r="B184" i="7"/>
  <c r="E183" i="7"/>
  <c r="C184" i="7" l="1"/>
  <c r="F184" i="7"/>
  <c r="C185" i="6"/>
  <c r="F185" i="6"/>
  <c r="E185" i="6" l="1"/>
  <c r="D186" i="6"/>
  <c r="B186" i="6"/>
  <c r="D185" i="7"/>
  <c r="B185" i="7"/>
  <c r="E184" i="7"/>
  <c r="F186" i="6" l="1"/>
  <c r="C186" i="6"/>
  <c r="F185" i="7"/>
  <c r="C185" i="7"/>
  <c r="D187" i="6" l="1"/>
  <c r="E186" i="6"/>
  <c r="B187" i="6"/>
  <c r="D186" i="7"/>
  <c r="B186" i="7" s="1"/>
  <c r="E185" i="7"/>
  <c r="C187" i="6" l="1"/>
  <c r="F187" i="6"/>
  <c r="C186" i="7"/>
  <c r="F186" i="7"/>
  <c r="D187" i="7" l="1"/>
  <c r="B187" i="7" s="1"/>
  <c r="E186" i="7"/>
  <c r="E187" i="6"/>
  <c r="D188" i="6"/>
  <c r="B188" i="6"/>
  <c r="F188" i="6" l="1"/>
  <c r="C188" i="6"/>
  <c r="F187" i="7"/>
  <c r="C187" i="7"/>
  <c r="D189" i="6" l="1"/>
  <c r="E188" i="6"/>
  <c r="B189" i="6"/>
  <c r="D188" i="7"/>
  <c r="B188" i="7" s="1"/>
  <c r="E187" i="7"/>
  <c r="C189" i="6" l="1"/>
  <c r="F189" i="6"/>
  <c r="C188" i="7"/>
  <c r="F188" i="7"/>
  <c r="D189" i="7" l="1"/>
  <c r="B189" i="7" s="1"/>
  <c r="E188" i="7"/>
  <c r="E189" i="6"/>
  <c r="D190" i="6"/>
  <c r="B190" i="6"/>
  <c r="C190" i="6" l="1"/>
  <c r="F190" i="6"/>
  <c r="F189" i="7"/>
  <c r="C189" i="7"/>
  <c r="D190" i="7" l="1"/>
  <c r="B190" i="7" s="1"/>
  <c r="E189" i="7"/>
  <c r="E190" i="6"/>
  <c r="B191" i="6"/>
  <c r="D191" i="6"/>
  <c r="C191" i="6" l="1"/>
  <c r="F191" i="6"/>
  <c r="F190" i="7"/>
  <c r="C190" i="7"/>
  <c r="D191" i="7" l="1"/>
  <c r="B191" i="7" s="1"/>
  <c r="E190" i="7"/>
  <c r="E191" i="6"/>
  <c r="D192" i="6"/>
  <c r="B192" i="6"/>
  <c r="F192" i="6" l="1"/>
  <c r="C192" i="6"/>
  <c r="F191" i="7"/>
  <c r="C191" i="7"/>
  <c r="B193" i="6" l="1"/>
  <c r="E192" i="6"/>
  <c r="D193" i="6"/>
  <c r="D192" i="7"/>
  <c r="B192" i="7" s="1"/>
  <c r="E191" i="7"/>
  <c r="C192" i="7" l="1"/>
  <c r="F192" i="7"/>
  <c r="F193" i="6"/>
  <c r="C193" i="6"/>
  <c r="D194" i="6" l="1"/>
  <c r="E193" i="6"/>
  <c r="B194" i="6"/>
  <c r="D193" i="7"/>
  <c r="B193" i="7" s="1"/>
  <c r="E192" i="7"/>
  <c r="F194" i="6" l="1"/>
  <c r="C194" i="6"/>
  <c r="C193" i="7"/>
  <c r="F193" i="7"/>
  <c r="D195" i="6" l="1"/>
  <c r="E194" i="6"/>
  <c r="B195" i="6"/>
  <c r="D194" i="7"/>
  <c r="B194" i="7"/>
  <c r="E193" i="7"/>
  <c r="C194" i="7" l="1"/>
  <c r="F194" i="7"/>
  <c r="C195" i="6"/>
  <c r="F195" i="6"/>
  <c r="E195" i="6" l="1"/>
  <c r="B196" i="6"/>
  <c r="D196" i="6"/>
  <c r="D195" i="7"/>
  <c r="B195" i="7" s="1"/>
  <c r="E194" i="7"/>
  <c r="C195" i="7" l="1"/>
  <c r="F195" i="7"/>
  <c r="C196" i="6"/>
  <c r="F196" i="6"/>
  <c r="B197" i="6" l="1"/>
  <c r="E196" i="6"/>
  <c r="D197" i="6"/>
  <c r="D196" i="7"/>
  <c r="B196" i="7" s="1"/>
  <c r="E195" i="7"/>
  <c r="F196" i="7" l="1"/>
  <c r="C196" i="7"/>
  <c r="C197" i="6"/>
  <c r="F197" i="6"/>
  <c r="D197" i="7" l="1"/>
  <c r="B197" i="7"/>
  <c r="E196" i="7"/>
  <c r="B198" i="6"/>
  <c r="E197" i="6"/>
  <c r="D198" i="6"/>
  <c r="F197" i="7" l="1"/>
  <c r="C197" i="7"/>
  <c r="F198" i="6"/>
  <c r="C198" i="6"/>
  <c r="D198" i="7" l="1"/>
  <c r="B198" i="7" s="1"/>
  <c r="E197" i="7"/>
  <c r="D199" i="6"/>
  <c r="E198" i="6"/>
  <c r="B199" i="6"/>
  <c r="F199" i="6" l="1"/>
  <c r="C199" i="6"/>
  <c r="C198" i="7"/>
  <c r="F198" i="7"/>
  <c r="E199" i="6" l="1"/>
  <c r="D200" i="6"/>
  <c r="B200" i="6"/>
  <c r="D199" i="7"/>
  <c r="B199" i="7" s="1"/>
  <c r="E198" i="7"/>
  <c r="C199" i="7" l="1"/>
  <c r="F199" i="7"/>
  <c r="F200" i="6"/>
  <c r="C200" i="6"/>
  <c r="B201" i="6" l="1"/>
  <c r="E200" i="6"/>
  <c r="D201" i="6"/>
  <c r="D200" i="7"/>
  <c r="B200" i="7" s="1"/>
  <c r="E199" i="7"/>
  <c r="C200" i="7" l="1"/>
  <c r="F200" i="7"/>
  <c r="C201" i="6"/>
  <c r="F201" i="6"/>
  <c r="E201" i="6" l="1"/>
  <c r="B202" i="6"/>
  <c r="D202" i="6"/>
  <c r="D201" i="7"/>
  <c r="B201" i="7"/>
  <c r="E200" i="7"/>
  <c r="F202" i="6" l="1"/>
  <c r="C202" i="6"/>
  <c r="F201" i="7"/>
  <c r="C201" i="7"/>
  <c r="E202" i="6" l="1"/>
  <c r="D203" i="6"/>
  <c r="B203" i="6"/>
  <c r="D202" i="7"/>
  <c r="B202" i="7"/>
  <c r="E201" i="7"/>
  <c r="C202" i="7" l="1"/>
  <c r="F202" i="7"/>
  <c r="C203" i="6"/>
  <c r="F203" i="6"/>
  <c r="E203" i="6" l="1"/>
  <c r="B204" i="6"/>
  <c r="D204" i="6"/>
  <c r="D203" i="7"/>
  <c r="B203" i="7"/>
  <c r="E202" i="7"/>
  <c r="F203" i="7" l="1"/>
  <c r="C203" i="7"/>
  <c r="F204" i="6"/>
  <c r="C204" i="6"/>
  <c r="B205" i="6" l="1"/>
  <c r="D205" i="6"/>
  <c r="E204" i="6"/>
  <c r="D204" i="7"/>
  <c r="B204" i="7"/>
  <c r="E203" i="7"/>
  <c r="C204" i="7" l="1"/>
  <c r="F204" i="7"/>
  <c r="F205" i="6"/>
  <c r="C205" i="6"/>
  <c r="E205" i="6" s="1"/>
  <c r="D205" i="7" l="1"/>
  <c r="B205" i="7"/>
  <c r="E204" i="7"/>
  <c r="F205" i="7" l="1"/>
  <c r="C205" i="7"/>
  <c r="E205" i="7" s="1"/>
  <c r="L1" i="8"/>
  <c r="L1" i="3"/>
  <c r="O1" i="3"/>
  <c r="B7" i="3"/>
  <c r="C7" i="3"/>
  <c r="G7" i="3"/>
  <c r="I7" i="3"/>
  <c r="J7" i="3"/>
  <c r="K7" i="3"/>
  <c r="B8" i="3"/>
  <c r="C8" i="3"/>
  <c r="D8" i="3"/>
  <c r="I8" i="3"/>
  <c r="K8" i="3"/>
  <c r="B9" i="3"/>
  <c r="C9" i="3"/>
  <c r="D9" i="3"/>
  <c r="I9" i="3"/>
  <c r="K9" i="3"/>
  <c r="B10" i="3"/>
  <c r="C10" i="3"/>
  <c r="D10" i="3"/>
  <c r="I10" i="3"/>
  <c r="K10" i="3"/>
  <c r="B11" i="3"/>
  <c r="C11" i="3"/>
  <c r="D11" i="3"/>
  <c r="I11" i="3"/>
  <c r="K11" i="3"/>
  <c r="B12" i="3"/>
  <c r="C12" i="3"/>
  <c r="D12" i="3"/>
  <c r="I12" i="3"/>
  <c r="K12" i="3"/>
  <c r="B13" i="3"/>
  <c r="C13" i="3"/>
  <c r="D13" i="3"/>
  <c r="I13" i="3"/>
  <c r="K13" i="3"/>
  <c r="B14" i="3"/>
  <c r="C14" i="3"/>
  <c r="D14" i="3"/>
  <c r="I14" i="3"/>
  <c r="K14" i="3"/>
  <c r="B15" i="3"/>
  <c r="C15" i="3"/>
  <c r="D15" i="3"/>
  <c r="I15" i="3"/>
  <c r="K15" i="3"/>
  <c r="B16" i="3"/>
  <c r="C16" i="3"/>
  <c r="D16" i="3"/>
  <c r="I16" i="3"/>
  <c r="K16" i="3"/>
  <c r="B17" i="3"/>
  <c r="C17" i="3"/>
  <c r="D17" i="3"/>
  <c r="I17" i="3"/>
  <c r="K17" i="3"/>
  <c r="B18" i="3"/>
  <c r="C18" i="3"/>
  <c r="D18" i="3"/>
  <c r="I18" i="3"/>
  <c r="K18" i="3"/>
  <c r="B19" i="3"/>
  <c r="C19" i="3"/>
  <c r="D19" i="3"/>
  <c r="I19" i="3"/>
  <c r="K19" i="3"/>
  <c r="B20" i="3"/>
  <c r="C20" i="3"/>
  <c r="D20" i="3"/>
  <c r="I20" i="3"/>
  <c r="K20" i="3"/>
  <c r="B21" i="3"/>
  <c r="C21" i="3"/>
  <c r="D21" i="3"/>
  <c r="I21" i="3"/>
  <c r="K21" i="3"/>
  <c r="B22" i="3"/>
  <c r="C22" i="3"/>
  <c r="D22" i="3"/>
  <c r="I22" i="3"/>
  <c r="K22" i="3"/>
  <c r="B23" i="3"/>
  <c r="C23" i="3"/>
  <c r="D23" i="3"/>
  <c r="I23" i="3"/>
  <c r="K23" i="3"/>
  <c r="B24" i="3"/>
  <c r="C24" i="3"/>
  <c r="D24" i="3"/>
  <c r="I24" i="3"/>
  <c r="K24" i="3"/>
  <c r="B25" i="3"/>
  <c r="C25" i="3"/>
  <c r="D25" i="3"/>
  <c r="I25" i="3"/>
  <c r="K25" i="3"/>
  <c r="B26" i="3"/>
  <c r="C26" i="3"/>
  <c r="D26" i="3"/>
  <c r="I26" i="3"/>
  <c r="K26" i="3"/>
  <c r="B27" i="3"/>
  <c r="C27" i="3"/>
  <c r="D27" i="3"/>
  <c r="I27" i="3"/>
  <c r="K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B45" i="3"/>
  <c r="C45" i="3"/>
  <c r="D45" i="3"/>
  <c r="B46" i="3"/>
  <c r="C46" i="3"/>
  <c r="D46" i="3"/>
  <c r="A7" i="4"/>
  <c r="B7" i="4"/>
  <c r="C7" i="4"/>
  <c r="D7" i="4"/>
  <c r="E7" i="4"/>
  <c r="F7" i="4"/>
  <c r="G7" i="4"/>
  <c r="H7" i="4"/>
  <c r="I7" i="4"/>
  <c r="J7" i="4"/>
  <c r="K7" i="4"/>
  <c r="L7" i="4"/>
  <c r="M7" i="4"/>
  <c r="O1" i="8"/>
  <c r="B7" i="8"/>
  <c r="C7" i="8"/>
  <c r="G7" i="8"/>
  <c r="I7" i="8"/>
  <c r="J7" i="8"/>
  <c r="K7" i="8"/>
  <c r="B8" i="8"/>
  <c r="C8" i="8"/>
  <c r="D8" i="8"/>
  <c r="I8" i="8"/>
  <c r="K8" i="8"/>
  <c r="B9" i="8"/>
  <c r="C9" i="8"/>
  <c r="D9" i="8"/>
  <c r="I9" i="8"/>
  <c r="K9" i="8"/>
  <c r="B10" i="8"/>
  <c r="C10" i="8"/>
  <c r="D10" i="8"/>
  <c r="I10" i="8"/>
  <c r="K10" i="8"/>
  <c r="B11" i="8"/>
  <c r="C11" i="8"/>
  <c r="D11" i="8"/>
  <c r="I11" i="8"/>
  <c r="K11" i="8"/>
  <c r="B12" i="8"/>
  <c r="C12" i="8"/>
  <c r="D12" i="8"/>
  <c r="I12" i="8"/>
  <c r="K12" i="8"/>
  <c r="B13" i="8"/>
  <c r="C13" i="8"/>
  <c r="D13" i="8"/>
  <c r="I13" i="8"/>
  <c r="K13" i="8"/>
  <c r="B14" i="8"/>
  <c r="C14" i="8"/>
  <c r="D14" i="8"/>
  <c r="I14" i="8"/>
  <c r="K14" i="8"/>
  <c r="B15" i="8"/>
  <c r="C15" i="8"/>
  <c r="D15" i="8"/>
  <c r="I15" i="8"/>
  <c r="K15" i="8"/>
  <c r="B16" i="8"/>
  <c r="C16" i="8"/>
  <c r="D16" i="8"/>
  <c r="I16" i="8"/>
  <c r="K16" i="8"/>
  <c r="B17" i="8"/>
  <c r="C17" i="8"/>
  <c r="D17" i="8"/>
  <c r="I17" i="8"/>
  <c r="K17" i="8"/>
  <c r="B18" i="8"/>
  <c r="C18" i="8"/>
  <c r="D18" i="8"/>
  <c r="I18" i="8"/>
  <c r="K18" i="8"/>
  <c r="B19" i="8"/>
  <c r="C19" i="8"/>
  <c r="D19" i="8"/>
  <c r="I19" i="8"/>
  <c r="K19" i="8"/>
  <c r="B20" i="8"/>
  <c r="C20" i="8"/>
  <c r="D20" i="8"/>
  <c r="I20" i="8"/>
  <c r="K20" i="8"/>
  <c r="B21" i="8"/>
  <c r="C21" i="8"/>
  <c r="D21" i="8"/>
  <c r="I21" i="8"/>
  <c r="K21" i="8"/>
  <c r="B22" i="8"/>
  <c r="C22" i="8"/>
  <c r="D22" i="8"/>
  <c r="I22" i="8"/>
  <c r="K22" i="8"/>
  <c r="B23" i="8"/>
  <c r="C23" i="8"/>
  <c r="D23" i="8"/>
  <c r="I23" i="8"/>
  <c r="K23" i="8"/>
  <c r="B24" i="8"/>
  <c r="C24" i="8"/>
  <c r="D24" i="8"/>
  <c r="I24" i="8"/>
  <c r="K24" i="8"/>
  <c r="B25" i="8"/>
  <c r="C25" i="8"/>
  <c r="D25" i="8"/>
  <c r="I25" i="8"/>
  <c r="K25" i="8"/>
  <c r="B26" i="8"/>
  <c r="C26" i="8"/>
  <c r="D26" i="8"/>
  <c r="I26" i="8"/>
  <c r="K26" i="8"/>
  <c r="B27" i="8"/>
  <c r="C27" i="8"/>
  <c r="D27" i="8"/>
  <c r="I27" i="8"/>
  <c r="K27" i="8"/>
  <c r="B28" i="8"/>
  <c r="C28" i="8"/>
  <c r="D28" i="8"/>
  <c r="B29" i="8"/>
  <c r="C29" i="8"/>
  <c r="D29" i="8"/>
  <c r="B30" i="8"/>
  <c r="C30" i="8"/>
  <c r="D30" i="8"/>
  <c r="B31" i="8"/>
  <c r="C31" i="8"/>
  <c r="D31" i="8"/>
  <c r="B32" i="8"/>
  <c r="C32" i="8"/>
  <c r="D32" i="8"/>
  <c r="B33" i="8"/>
  <c r="C33" i="8"/>
  <c r="D33" i="8"/>
  <c r="B34" i="8"/>
  <c r="C34" i="8"/>
  <c r="D34" i="8"/>
  <c r="B35" i="8"/>
  <c r="C35" i="8"/>
  <c r="D35" i="8"/>
  <c r="B36" i="8"/>
  <c r="C36" i="8"/>
  <c r="D36" i="8"/>
  <c r="B37" i="8"/>
  <c r="C37" i="8"/>
  <c r="D37" i="8"/>
  <c r="B38" i="8"/>
  <c r="C38" i="8"/>
  <c r="D38" i="8"/>
  <c r="B39" i="8"/>
  <c r="C39" i="8"/>
  <c r="D39" i="8"/>
  <c r="B40" i="8"/>
  <c r="C40" i="8"/>
  <c r="D40" i="8"/>
  <c r="B41" i="8"/>
  <c r="C41" i="8"/>
  <c r="D41" i="8"/>
  <c r="B42" i="8"/>
  <c r="C42" i="8"/>
  <c r="D42" i="8"/>
  <c r="B43" i="8"/>
  <c r="C43" i="8"/>
  <c r="D43" i="8"/>
  <c r="B44" i="8"/>
  <c r="C44" i="8"/>
  <c r="D44" i="8"/>
  <c r="B45" i="8"/>
  <c r="C45" i="8"/>
  <c r="D45" i="8"/>
  <c r="B46" i="8"/>
  <c r="C46" i="8"/>
  <c r="D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A3" authorId="0" shapeId="0" xr:uid="{00000000-0006-0000-0000-00000100000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xr:uid="{00000000-0006-0000-0000-00000200000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xr:uid="{00000000-0006-0000-0000-00000300000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xr:uid="{00000000-0006-0000-0000-00000400000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xr:uid="{00000000-0006-0000-0000-00000500000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xr:uid="{00000000-0006-0000-0000-00000600000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ten_IG</author>
  </authors>
  <commentList>
    <comment ref="H4" authorId="0" shapeId="0" xr:uid="{00000000-0006-0000-0100-000001000000}">
      <text>
        <r>
          <rPr>
            <b/>
            <sz val="8"/>
            <color indexed="81"/>
            <rFont val="Tahoma"/>
            <family val="2"/>
            <charset val="204"/>
          </rPr>
          <t xml:space="preserve">ten_IG:
</t>
        </r>
        <r>
          <rPr>
            <sz val="8"/>
            <color indexed="81"/>
            <rFont val="Tahoma"/>
            <family val="2"/>
            <charset val="204"/>
          </rPr>
          <t>The Pocket search method can be used by any Initial step size.
Because it's value can be choosed by best for the optimization problem.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ten_IG</author>
    <author>TenFamily</author>
  </authors>
  <commentList>
    <comment ref="H4" authorId="0" shapeId="0" xr:uid="{00000000-0006-0000-0200-000001000000}">
      <text>
        <r>
          <rPr>
            <b/>
            <sz val="8"/>
            <color indexed="81"/>
            <rFont val="Tahoma"/>
            <family val="2"/>
            <charset val="204"/>
          </rPr>
          <t xml:space="preserve">ten_IG:
</t>
        </r>
        <r>
          <rPr>
            <sz val="8"/>
            <color indexed="81"/>
            <rFont val="Tahoma"/>
            <family val="2"/>
            <charset val="204"/>
          </rPr>
          <t>The Pocket search method can be used by any Initial step size.
Because it's value can be choosed by best for the optimization problem.</t>
        </r>
      </text>
    </comment>
    <comment ref="Q5" authorId="1" shapeId="0" xr:uid="{00000000-0006-0000-0200-000002000000}">
      <text>
        <r>
          <rPr>
            <b/>
            <sz val="8"/>
            <color indexed="81"/>
            <rFont val="Tahoma"/>
            <family val="2"/>
            <charset val="204"/>
          </rPr>
          <t>TenFamily:</t>
        </r>
        <r>
          <rPr>
            <sz val="8"/>
            <color indexed="81"/>
            <rFont val="Tahoma"/>
            <family val="2"/>
            <charset val="204"/>
          </rPr>
          <t xml:space="preserve">
The stuff of the cell is optimal solution x*</t>
        </r>
      </text>
    </comment>
    <comment ref="Q6" authorId="1" shapeId="0" xr:uid="{00000000-0006-0000-0200-000003000000}">
      <text>
        <r>
          <rPr>
            <b/>
            <sz val="8"/>
            <color indexed="81"/>
            <rFont val="Tahoma"/>
            <family val="2"/>
            <charset val="204"/>
          </rPr>
          <t>TenFamily:</t>
        </r>
        <r>
          <rPr>
            <sz val="8"/>
            <color indexed="81"/>
            <rFont val="Tahoma"/>
            <family val="2"/>
            <charset val="204"/>
          </rPr>
          <t xml:space="preserve">
The stuff of the cell is number of the row of the table that is contains the optimal solution x*</t>
        </r>
      </text>
    </comment>
    <comment ref="G7" authorId="1" shapeId="0" xr:uid="{00000000-0006-0000-0200-000004000000}">
      <text>
        <r>
          <rPr>
            <b/>
            <sz val="8"/>
            <color indexed="81"/>
            <rFont val="Tahoma"/>
            <family val="2"/>
            <charset val="204"/>
          </rPr>
          <t>TenFamily:</t>
        </r>
        <r>
          <rPr>
            <sz val="8"/>
            <color indexed="81"/>
            <rFont val="Tahoma"/>
            <family val="2"/>
            <charset val="204"/>
          </rPr>
          <t xml:space="preserve">
The stuff of the cell is optimal solution 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ten_IG</author>
  </authors>
  <commentList>
    <comment ref="G4" authorId="0" shapeId="0" xr:uid="{00000000-0006-0000-0300-000001000000}">
      <text>
        <r>
          <rPr>
            <b/>
            <sz val="8"/>
            <color indexed="81"/>
            <rFont val="Tahoma"/>
            <family val="2"/>
            <charset val="204"/>
          </rPr>
          <t xml:space="preserve">ten_IG:
</t>
        </r>
        <r>
          <rPr>
            <sz val="8"/>
            <color indexed="81"/>
            <rFont val="Tahoma"/>
            <family val="2"/>
            <charset val="204"/>
          </rPr>
          <t>The Pocket search method can be used by any Initial step size.
Because it's value can be choosed by best for the optimization problem.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tenig</author>
    <author>Admin</author>
    <author>Administrator</author>
  </authors>
  <commentList>
    <comment ref="L1" authorId="0" shapeId="0" xr:uid="{F131FFF1-35C0-4299-88FC-3B0E7B6ACE01}">
      <text>
        <r>
          <rPr>
            <b/>
            <sz val="9"/>
            <color indexed="81"/>
            <rFont val="Tahoma"/>
            <family val="2"/>
          </rPr>
          <t>tenig:</t>
        </r>
        <r>
          <rPr>
            <sz val="9"/>
            <color indexed="81"/>
            <rFont val="Tahoma"/>
            <family val="2"/>
          </rPr>
          <t xml:space="preserve">
It's "Amount of iteration" from the cell Sheet4!K7.</t>
        </r>
      </text>
    </comment>
    <comment ref="F7" authorId="1" shapeId="0" xr:uid="{072F7972-79A6-465D-8533-60DB0AE0FF89}">
      <text>
        <r>
          <rPr>
            <b/>
            <sz val="9"/>
            <color indexed="81"/>
            <rFont val="Tahoma"/>
            <family val="2"/>
            <charset val="204"/>
          </rPr>
          <t>Admin:</t>
        </r>
        <r>
          <rPr>
            <sz val="9"/>
            <color indexed="81"/>
            <rFont val="Tahoma"/>
            <family val="2"/>
            <charset val="204"/>
          </rPr>
          <t xml:space="preserve">
Tip for a student: 
Figure "4" in the expression "=Sheet1!I4" of the cell "Sheet3!H61" has been replaced by corresponding row number of your laboratory work's assigment. </t>
        </r>
      </text>
    </comment>
    <comment ref="F35" authorId="2" shapeId="0" xr:uid="{0116C8B2-E2CB-4220-A442-68C59619E7DA}">
      <text>
        <r>
          <rPr>
            <b/>
            <sz val="9"/>
            <color indexed="81"/>
            <rFont val="Tahoma"/>
            <family val="2"/>
            <charset val="204"/>
          </rPr>
          <t>Administrator:</t>
        </r>
        <r>
          <rPr>
            <sz val="9"/>
            <color indexed="81"/>
            <rFont val="Tahoma"/>
            <family val="2"/>
            <charset val="204"/>
          </rPr>
          <t xml:space="preserve">
Время для измерения производительности работы программы. 
Надо применить более удобный формат вывода времени.</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tenig</author>
    <author>Admin</author>
    <author>Administrator</author>
  </authors>
  <commentList>
    <comment ref="L1" authorId="0" shapeId="0" xr:uid="{B4A55CB8-4D54-4BB4-8DCA-A4977C4EBA6E}">
      <text>
        <r>
          <rPr>
            <b/>
            <sz val="9"/>
            <color indexed="81"/>
            <rFont val="Tahoma"/>
            <family val="2"/>
          </rPr>
          <t>tenig:</t>
        </r>
        <r>
          <rPr>
            <sz val="9"/>
            <color indexed="81"/>
            <rFont val="Tahoma"/>
            <family val="2"/>
          </rPr>
          <t xml:space="preserve">
It's "Amount of iteration" from the cell Sheet4!K7.</t>
        </r>
      </text>
    </comment>
    <comment ref="F7" authorId="1" shapeId="0" xr:uid="{FCD587E0-D63A-4A01-952A-0D9148698219}">
      <text>
        <r>
          <rPr>
            <b/>
            <sz val="9"/>
            <color indexed="81"/>
            <rFont val="Tahoma"/>
            <family val="2"/>
            <charset val="204"/>
          </rPr>
          <t>Admin:</t>
        </r>
        <r>
          <rPr>
            <sz val="9"/>
            <color indexed="81"/>
            <rFont val="Tahoma"/>
            <family val="2"/>
            <charset val="204"/>
          </rPr>
          <t xml:space="preserve">
Tip for a student: 
Figure "4" in the expression "=Sheet1!I4" of the cell "Sheet3!H61" has been replaced by corresponding row number of your laboratory work's assigment. </t>
        </r>
      </text>
    </comment>
    <comment ref="F35" authorId="2" shapeId="0" xr:uid="{06426B09-07B7-4505-82C7-3770C73C18F7}">
      <text>
        <r>
          <rPr>
            <b/>
            <sz val="9"/>
            <color indexed="81"/>
            <rFont val="Tahoma"/>
            <family val="2"/>
            <charset val="204"/>
          </rPr>
          <t>Administrator:</t>
        </r>
        <r>
          <rPr>
            <sz val="9"/>
            <color indexed="81"/>
            <rFont val="Tahoma"/>
            <family val="2"/>
            <charset val="204"/>
          </rPr>
          <t xml:space="preserve">
Время для измерения производительности работы программы. 
Надо применить более удобный формат вывода времени.</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ten_IG</author>
  </authors>
  <commentList>
    <comment ref="L4" authorId="0" shapeId="0" xr:uid="{00000000-0006-0000-0500-000001000000}">
      <text>
        <r>
          <rPr>
            <b/>
            <sz val="8"/>
            <color indexed="81"/>
            <rFont val="Tahoma"/>
            <family val="2"/>
            <charset val="204"/>
          </rPr>
          <t xml:space="preserve">ten_IG:
</t>
        </r>
        <r>
          <rPr>
            <sz val="8"/>
            <color indexed="81"/>
            <rFont val="Tahoma"/>
            <family val="2"/>
            <charset val="204"/>
          </rPr>
          <t>The Pocret search method can be haved any Initial step size.
Because it's value can be choiced by best for the optimization problem.</t>
        </r>
      </text>
    </comment>
    <comment ref="A5" authorId="0" shapeId="0" xr:uid="{00000000-0006-0000-0500-00000200000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Иосиф</author>
  </authors>
  <commentList>
    <comment ref="G11" authorId="0" shapeId="0" xr:uid="{00000000-0006-0000-0600-000001000000}">
      <text>
        <r>
          <rPr>
            <b/>
            <sz val="8"/>
            <color indexed="81"/>
            <rFont val="Tahoma"/>
            <family val="2"/>
            <charset val="204"/>
          </rPr>
          <t>tenig:
The Pocret search method can be haved any Initial step size.
Because it's value can be choiced by best for the optimization problem.</t>
        </r>
      </text>
    </comment>
    <comment ref="I24" authorId="1" shapeId="0" xr:uid="{00000000-0006-0000-0600-000002000000}">
      <text>
        <r>
          <rPr>
            <b/>
            <sz val="9"/>
            <color indexed="81"/>
            <rFont val="Tahoma"/>
            <family val="2"/>
            <charset val="204"/>
          </rPr>
          <t>Иосиф:</t>
        </r>
        <r>
          <rPr>
            <sz val="9"/>
            <color indexed="81"/>
            <rFont val="Tahoma"/>
            <family val="2"/>
            <charset val="204"/>
          </rPr>
          <t xml:space="preserve">
It's an Increment of Step Size over the range of cells Sheet5!G26:G59.</t>
        </r>
      </text>
    </comment>
    <comment ref="G25" authorId="0" shapeId="0" xr:uid="{00000000-0006-0000-0600-000003000000}">
      <text>
        <r>
          <rPr>
            <b/>
            <sz val="8"/>
            <color indexed="81"/>
            <rFont val="Tahoma"/>
            <family val="2"/>
            <charset val="204"/>
          </rPr>
          <t>tenig:
The Pocret search method can be haved any Initial step size.
Because it's value can be choiced by best for the optimization problem.</t>
        </r>
      </text>
    </comment>
    <comment ref="G62" authorId="0" shapeId="0" xr:uid="{00000000-0006-0000-0600-000004000000}">
      <text>
        <r>
          <rPr>
            <b/>
            <sz val="8"/>
            <color indexed="81"/>
            <rFont val="Tahoma"/>
            <family val="2"/>
            <charset val="204"/>
          </rPr>
          <t>tenig:
The Pocket Search Method can be haved any Initial Step Size.
Because it's value can be choiced from the best for the optimization problem.</t>
        </r>
      </text>
    </comment>
    <comment ref="I93" authorId="1" shapeId="0" xr:uid="{00000000-0006-0000-0600-000005000000}">
      <text>
        <r>
          <rPr>
            <b/>
            <sz val="9"/>
            <color indexed="81"/>
            <rFont val="Tahoma"/>
            <family val="2"/>
            <charset val="204"/>
          </rPr>
          <t>Иосиф:</t>
        </r>
        <r>
          <rPr>
            <sz val="9"/>
            <color indexed="81"/>
            <rFont val="Tahoma"/>
            <family val="2"/>
            <charset val="204"/>
          </rPr>
          <t xml:space="preserve">
Here the solution of problem must be inserted.</t>
        </r>
      </text>
    </comment>
    <comment ref="G123" authorId="0" shapeId="0" xr:uid="{00000000-0006-0000-0600-000006000000}">
      <text>
        <r>
          <rPr>
            <b/>
            <sz val="8"/>
            <color indexed="81"/>
            <rFont val="Tahoma"/>
            <family val="2"/>
            <charset val="204"/>
          </rPr>
          <t>tenig:
The Pocret search method can be haved any Initial step size.
Because it's value can be choiced by best for the optimization problem.</t>
        </r>
      </text>
    </comment>
  </commentList>
</comments>
</file>

<file path=xl/sharedStrings.xml><?xml version="1.0" encoding="utf-8"?>
<sst xmlns="http://schemas.openxmlformats.org/spreadsheetml/2006/main" count="251" uniqueCount="141">
  <si>
    <t>№</t>
  </si>
  <si>
    <t>N</t>
  </si>
  <si>
    <t>R</t>
  </si>
  <si>
    <r>
      <t>h</t>
    </r>
    <r>
      <rPr>
        <vertAlign val="superscript"/>
        <sz val="10"/>
        <rFont val="Arial Cyr"/>
        <charset val="204"/>
      </rPr>
      <t>k+1</t>
    </r>
  </si>
  <si>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</si>
  <si>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</si>
  <si>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</si>
  <si>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</si>
  <si>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</si>
  <si>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X*</t>
  </si>
  <si>
    <t>alfa</t>
  </si>
  <si>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</si>
  <si>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</si>
  <si>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List of sigma</t>
  </si>
  <si>
    <t>SIGMA</t>
  </si>
  <si>
    <r>
      <t xml:space="preserve"> h</t>
    </r>
    <r>
      <rPr>
        <b/>
        <vertAlign val="superscript"/>
        <sz val="10"/>
        <rFont val="Arial Cyr"/>
        <charset val="204"/>
      </rPr>
      <t>0</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</si>
  <si>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</si>
  <si>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</si>
  <si>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</si>
  <si>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</si>
  <si>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</si>
  <si>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</si>
  <si>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</si>
  <si>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Parameters of the Market Models for laboratory works in Methods of Optimization</t>
  </si>
  <si>
    <t>It is a sample</t>
  </si>
  <si>
    <r>
      <t>Initial step size h</t>
    </r>
    <r>
      <rPr>
        <b/>
        <vertAlign val="superscript"/>
        <sz val="8"/>
        <rFont val="Arial Cyr"/>
        <charset val="204"/>
      </rPr>
      <t>0</t>
    </r>
  </si>
  <si>
    <r>
      <t xml:space="preserve">Laboratory works #_5: Investigate the </t>
    </r>
    <r>
      <rPr>
        <b/>
        <sz val="12"/>
        <rFont val="Arial"/>
        <family val="2"/>
        <charset val="204"/>
      </rPr>
      <t>Pocket</t>
    </r>
    <r>
      <rPr>
        <b/>
        <sz val="14"/>
        <rFont val="Arial"/>
        <family val="2"/>
        <charset val="204"/>
      </rPr>
      <t xml:space="preserve"> search method</t>
    </r>
    <r>
      <rPr>
        <sz val="10"/>
        <rFont val="Arial Cyr"/>
        <charset val="204"/>
      </rPr>
      <t xml:space="preserve"> to solution of Problem #1</t>
    </r>
  </si>
  <si>
    <r>
      <t xml:space="preserve">Problem definition#_1: Find the maximum of Profit by the Price of market </t>
    </r>
    <r>
      <rPr>
        <b/>
        <sz val="10"/>
        <rFont val="Arial"/>
        <family val="2"/>
        <charset val="204"/>
      </rPr>
      <t>without</t>
    </r>
    <r>
      <rPr>
        <sz val="10"/>
        <rFont val="Arial Cyr"/>
        <charset val="204"/>
      </rPr>
      <t xml:space="preserve"> Constraints.</t>
    </r>
  </si>
  <si>
    <t>Profit=Demand*(Price-Cost);  Demand=A/(Price+Price*B)^(2*D); Credit=Cost*Demand.</t>
  </si>
  <si>
    <r>
      <t>Initial step size h</t>
    </r>
    <r>
      <rPr>
        <vertAlign val="superscript"/>
        <sz val="9"/>
        <rFont val="Arial"/>
        <family val="2"/>
        <charset val="204"/>
      </rPr>
      <t>0</t>
    </r>
  </si>
  <si>
    <t>Initialize the Programe</t>
  </si>
  <si>
    <t>Program start</t>
  </si>
  <si>
    <t>Number of iterations</t>
  </si>
  <si>
    <t>Price</t>
  </si>
  <si>
    <t>Demand</t>
  </si>
  <si>
    <t>Profit</t>
  </si>
  <si>
    <t>Credit</t>
  </si>
  <si>
    <r>
      <t>h</t>
    </r>
    <r>
      <rPr>
        <vertAlign val="superscript"/>
        <sz val="8"/>
        <rFont val="Arial Cyr"/>
        <charset val="204"/>
      </rPr>
      <t>k</t>
    </r>
  </si>
  <si>
    <t>Report by searching process state</t>
  </si>
  <si>
    <t>Optimum Price</t>
  </si>
  <si>
    <t>Optimum Demand</t>
  </si>
  <si>
    <t>Optimum Profit</t>
  </si>
  <si>
    <t>Optimum Credit</t>
  </si>
  <si>
    <t>Amount of iterations</t>
  </si>
  <si>
    <t>The tasks for laboratory work:</t>
  </si>
  <si>
    <r>
      <t>(i) Investigate the Dependences of Amount of Iterations with Respect to Tolerance, Initial Price, Initial Step Size h</t>
    </r>
    <r>
      <rPr>
        <vertAlign val="superscript"/>
        <sz val="12"/>
        <rFont val="Times New Roman"/>
        <family val="1"/>
        <charset val="204"/>
      </rPr>
      <t>0</t>
    </r>
    <r>
      <rPr>
        <sz val="12"/>
        <rFont val="Times New Roman"/>
        <family val="1"/>
        <charset val="204"/>
      </rPr>
      <t>, and Parameter R, respectively.</t>
    </r>
  </si>
  <si>
    <r>
      <t>(ii) Find the best ranges  of adjusted parameters values such as h</t>
    </r>
    <r>
      <rPr>
        <vertAlign val="superscript"/>
        <sz val="12"/>
        <rFont val="Times New Roman"/>
        <family val="1"/>
        <charset val="204"/>
      </rPr>
      <t>0</t>
    </r>
    <r>
      <rPr>
        <sz val="12"/>
        <rFont val="Times New Roman"/>
        <family val="1"/>
        <charset val="204"/>
      </rPr>
      <t xml:space="preserve"> and R.</t>
    </r>
  </si>
  <si>
    <t>(iii) These dependences as functions must be plotted (or graphed) in Figure 5.1 through Figure 5.4 respectively.</t>
  </si>
  <si>
    <t>(iv) Determine the Speed of Convergence "SC" and Asymptotic Error Constant "A".</t>
  </si>
  <si>
    <t>Table 5.1: The Dependence of Amount of Iterations with Respect to Tolerance.</t>
  </si>
  <si>
    <t>Amount of iteration</t>
  </si>
  <si>
    <r>
      <t>Initial Step size h</t>
    </r>
    <r>
      <rPr>
        <b/>
        <vertAlign val="superscript"/>
        <sz val="10"/>
        <rFont val="Arial Cyr"/>
      </rPr>
      <t>0</t>
    </r>
  </si>
  <si>
    <t>Initial Price</t>
  </si>
  <si>
    <t>Search domain size= [Initial Price- Optimum Price]</t>
  </si>
  <si>
    <t>Parameter R</t>
  </si>
  <si>
    <r>
      <t>Table 5.2: The Dependence of Amount of Iterations with Respect to Initial Step Size h</t>
    </r>
    <r>
      <rPr>
        <b/>
        <vertAlign val="superscript"/>
        <sz val="10"/>
        <rFont val="Arial"/>
        <family val="2"/>
        <charset val="204"/>
      </rPr>
      <t>0</t>
    </r>
    <r>
      <rPr>
        <b/>
        <sz val="10"/>
        <rFont val="Arial"/>
        <family val="2"/>
        <charset val="204"/>
      </rPr>
      <t>.</t>
    </r>
  </si>
  <si>
    <t>Table 5.3: The Dependence of Amount of Iterations with Respect to Initial Price.</t>
  </si>
  <si>
    <t>Table 5.4: The Dependence of Amount of Iterations with Respect to Parameter R.</t>
  </si>
  <si>
    <t>Table 1: List of Market Models parameters among students</t>
  </si>
  <si>
    <t>Limit of Credit Value</t>
  </si>
  <si>
    <t xml:space="preserve">f(x)=[exp(x)-2-x]^2 </t>
  </si>
  <si>
    <t>Min f(x)</t>
  </si>
  <si>
    <t>Max f(x)</t>
  </si>
  <si>
    <t>a</t>
  </si>
  <si>
    <t>b</t>
  </si>
  <si>
    <r>
      <t>f(x</t>
    </r>
    <r>
      <rPr>
        <b/>
        <vertAlign val="superscript"/>
        <sz val="8"/>
        <rFont val="Arial"/>
        <family val="2"/>
        <charset val="204"/>
      </rPr>
      <t>k</t>
    </r>
    <r>
      <rPr>
        <b/>
        <sz val="8"/>
        <rFont val="Arial"/>
        <family val="2"/>
        <charset val="204"/>
      </rPr>
      <t>)-Max{f(xk)}</t>
    </r>
  </si>
  <si>
    <r>
      <t>x</t>
    </r>
    <r>
      <rPr>
        <b/>
        <vertAlign val="superscript"/>
        <sz val="8"/>
        <rFont val="Arial"/>
        <family val="2"/>
        <charset val="204"/>
      </rPr>
      <t>k</t>
    </r>
  </si>
  <si>
    <r>
      <t>f(x</t>
    </r>
    <r>
      <rPr>
        <b/>
        <vertAlign val="superscript"/>
        <sz val="8"/>
        <rFont val="Arial"/>
        <family val="2"/>
        <charset val="204"/>
      </rPr>
      <t>k</t>
    </r>
    <r>
      <rPr>
        <b/>
        <sz val="8"/>
        <rFont val="Arial"/>
        <family val="2"/>
        <charset val="204"/>
      </rPr>
      <t>)</t>
    </r>
  </si>
  <si>
    <r>
      <t xml:space="preserve">Exercise 5.1 Use  the Pocket Search method to  find the local </t>
    </r>
    <r>
      <rPr>
        <b/>
        <u/>
        <sz val="10"/>
        <rFont val="Arial"/>
        <family val="2"/>
        <charset val="204"/>
      </rPr>
      <t>maximum</t>
    </r>
    <r>
      <rPr>
        <b/>
        <sz val="10"/>
        <rFont val="Arial"/>
        <family val="2"/>
        <charset val="204"/>
      </rPr>
      <t xml:space="preserve"> of given objective function</t>
    </r>
  </si>
  <si>
    <t>Table 5.8-2 Pocket Search Method for finding the maximum of the objective function</t>
  </si>
  <si>
    <t>Table 5.8-2 Complete Enumeration method of optimization</t>
  </si>
  <si>
    <r>
      <t xml:space="preserve">Exercise 5.1 Use  the Pocket Search method to  find the local </t>
    </r>
    <r>
      <rPr>
        <b/>
        <u/>
        <sz val="10"/>
        <rFont val="Arial"/>
        <family val="2"/>
        <charset val="204"/>
      </rPr>
      <t>minimum</t>
    </r>
    <r>
      <rPr>
        <b/>
        <sz val="10"/>
        <rFont val="Arial"/>
        <family val="2"/>
        <charset val="204"/>
      </rPr>
      <t xml:space="preserve"> of given objective function</t>
    </r>
  </si>
  <si>
    <r>
      <t>Max_f(x</t>
    </r>
    <r>
      <rPr>
        <b/>
        <vertAlign val="superscript"/>
        <sz val="8"/>
        <rFont val="Arial"/>
        <family val="2"/>
        <charset val="204"/>
      </rPr>
      <t>k</t>
    </r>
    <r>
      <rPr>
        <b/>
        <sz val="8"/>
        <rFont val="Arial"/>
        <family val="2"/>
        <charset val="204"/>
      </rPr>
      <t>) – f(x</t>
    </r>
    <r>
      <rPr>
        <b/>
        <vertAlign val="superscript"/>
        <sz val="8"/>
        <rFont val="Arial"/>
        <family val="2"/>
        <charset val="204"/>
      </rPr>
      <t>k</t>
    </r>
    <r>
      <rPr>
        <b/>
        <sz val="8"/>
        <rFont val="Arial"/>
        <family val="2"/>
        <charset val="204"/>
      </rPr>
      <t>)</t>
    </r>
  </si>
  <si>
    <r>
      <t>abs(x</t>
    </r>
    <r>
      <rPr>
        <b/>
        <vertAlign val="superscript"/>
        <sz val="10"/>
        <rFont val="Arial"/>
        <family val="2"/>
        <charset val="204"/>
      </rPr>
      <t>k</t>
    </r>
    <r>
      <rPr>
        <b/>
        <sz val="10"/>
        <rFont val="Arial"/>
        <family val="2"/>
        <charset val="204"/>
      </rPr>
      <t>-x</t>
    </r>
    <r>
      <rPr>
        <b/>
        <vertAlign val="superscript"/>
        <sz val="10"/>
        <rFont val="Arial"/>
        <family val="2"/>
        <charset val="204"/>
      </rPr>
      <t>k-1</t>
    </r>
    <r>
      <rPr>
        <b/>
        <sz val="10"/>
        <rFont val="Arial"/>
        <family val="2"/>
        <charset val="204"/>
      </rPr>
      <t>)</t>
    </r>
  </si>
  <si>
    <t>Table 5.8-2 Pocket Search Method for finding the minimum of the objective function</t>
  </si>
  <si>
    <t>X*(arg minf(x))</t>
  </si>
  <si>
    <r>
      <t>Max_f(x</t>
    </r>
    <r>
      <rPr>
        <vertAlign val="superscript"/>
        <sz val="8"/>
        <rFont val="Arial"/>
        <family val="2"/>
        <charset val="204"/>
      </rPr>
      <t>k</t>
    </r>
    <r>
      <rPr>
        <sz val="8"/>
        <rFont val="Arial"/>
        <family val="2"/>
        <charset val="204"/>
      </rPr>
      <t>) – f(x</t>
    </r>
    <r>
      <rPr>
        <vertAlign val="superscript"/>
        <sz val="8"/>
        <rFont val="Arial"/>
        <family val="2"/>
        <charset val="204"/>
      </rPr>
      <t>k</t>
    </r>
    <r>
      <rPr>
        <sz val="8"/>
        <rFont val="Arial"/>
        <family val="2"/>
        <charset val="204"/>
      </rPr>
      <t>)</t>
    </r>
  </si>
  <si>
    <r>
      <t>abs(x</t>
    </r>
    <r>
      <rPr>
        <vertAlign val="superscript"/>
        <sz val="10"/>
        <rFont val="Arial"/>
        <family val="2"/>
        <charset val="204"/>
      </rPr>
      <t>k</t>
    </r>
    <r>
      <rPr>
        <sz val="10"/>
        <rFont val="Arial"/>
        <family val="2"/>
        <charset val="204"/>
      </rPr>
      <t>-x</t>
    </r>
    <r>
      <rPr>
        <vertAlign val="superscript"/>
        <sz val="10"/>
        <rFont val="Arial"/>
        <family val="2"/>
        <charset val="204"/>
      </rPr>
      <t>k-1</t>
    </r>
    <r>
      <rPr>
        <sz val="10"/>
        <rFont val="Arial"/>
        <family val="2"/>
        <charset val="204"/>
      </rPr>
      <t>)</t>
    </r>
  </si>
  <si>
    <t xml:space="preserve">User Manual to use the program implementing Pocket Search method  on Microsoft Excel to find extrmum of an objective function of one variable: </t>
  </si>
  <si>
    <t>1) A formula (a given expression) of the Objective function must be inserted into the each cell of the both columns C5:C205 and N5:N205;</t>
  </si>
  <si>
    <t>2) Assign the values of the endpoints of the interval [a, b] in the cells S5 and T5 so that the extremum points that you are finding have been appeared on the graph.</t>
  </si>
  <si>
    <r>
      <t xml:space="preserve">3) </t>
    </r>
    <r>
      <rPr>
        <b/>
        <sz val="11"/>
        <rFont val="Times New Roman"/>
        <family val="1"/>
        <charset val="204"/>
      </rPr>
      <t>Problem minimization:</t>
    </r>
    <r>
      <rPr>
        <sz val="11"/>
        <rFont val="Times New Roman"/>
        <family val="1"/>
        <charset val="204"/>
      </rPr>
      <t xml:space="preserve"> Look for in the Table 5.8-2 the intersection between an green row and  the column M5:M205 where you will find the solution of the optimization problem, т.е. X*=arg min_f(x);</t>
    </r>
  </si>
  <si>
    <r>
      <t xml:space="preserve">3) </t>
    </r>
    <r>
      <rPr>
        <b/>
        <sz val="11"/>
        <rFont val="Times New Roman"/>
        <family val="1"/>
        <charset val="204"/>
      </rPr>
      <t>Problem maximization:</t>
    </r>
    <r>
      <rPr>
        <sz val="11"/>
        <rFont val="Times New Roman"/>
        <family val="1"/>
        <charset val="204"/>
      </rPr>
      <t xml:space="preserve"> Look for in the Table 5.8-2 the intersection between an yellow row and  the column M5:M205 where you will find the solution of the optimization problem, т.е. X*=arg max_f(x);</t>
    </r>
  </si>
  <si>
    <t>Table 5.1 with the calculated data obtained by the Pocket Search method of optimization</t>
  </si>
  <si>
    <t>Exercise 5.1 Use the Pocket Search Algorithm  to find the local minimum of given objective function</t>
  </si>
  <si>
    <t>f(x)=[exp(x)-2-x]^2</t>
  </si>
  <si>
    <t>Table 5.2 of data to plot the objective function f(x)=[exp(x)-2-x]^2</t>
  </si>
  <si>
    <t xml:space="preserve">Initial Price </t>
  </si>
  <si>
    <t>The Program Code of the Pocket Search Method</t>
  </si>
  <si>
    <r>
      <t>f(x</t>
    </r>
    <r>
      <rPr>
        <vertAlign val="superscript"/>
        <sz val="8"/>
        <rFont val="Arial"/>
        <family val="2"/>
        <charset val="204"/>
      </rPr>
      <t>k</t>
    </r>
    <r>
      <rPr>
        <sz val="8"/>
        <rFont val="Arial"/>
        <family val="2"/>
        <charset val="204"/>
      </rPr>
      <t>)-Min{f(xk)}</t>
    </r>
  </si>
  <si>
    <t>X*(arg maxf(x))</t>
  </si>
  <si>
    <t>Name of students from class SE-22</t>
  </si>
  <si>
    <t>из ПИангл-1-22</t>
  </si>
  <si>
    <t>Абдираимова Элнура</t>
  </si>
  <si>
    <t>Бактыбеков Дастан</t>
  </si>
  <si>
    <t>Бектурсунова Айжамал</t>
  </si>
  <si>
    <t>Дамирбек у Долонбек</t>
  </si>
  <si>
    <t>Жолдошов Арстанбек</t>
  </si>
  <si>
    <t xml:space="preserve">Ибрагимова Бегимай </t>
  </si>
  <si>
    <t>Ибраимов Рустэм</t>
  </si>
  <si>
    <t>Кенешова Айтенира</t>
  </si>
  <si>
    <t>Койчуманов Темирлан</t>
  </si>
  <si>
    <t>Кубатова Арууке</t>
  </si>
  <si>
    <t>Мирбек Асель</t>
  </si>
  <si>
    <t>Муканбаева Аэлита</t>
  </si>
  <si>
    <t>Русланова Бермет</t>
  </si>
  <si>
    <t>Турдугулова Бермет</t>
  </si>
  <si>
    <t>Эркинбеков Тилек</t>
  </si>
  <si>
    <t>из ПИангл-2-22</t>
  </si>
  <si>
    <t>Аламанова Алтынай</t>
  </si>
  <si>
    <t>Асанбек у. Рысбек</t>
  </si>
  <si>
    <t>Бейшебаева Жанара</t>
  </si>
  <si>
    <t>Джолоев Азат</t>
  </si>
  <si>
    <t>Иманалиева Кундуз</t>
  </si>
  <si>
    <t>Исаева Адинай</t>
  </si>
  <si>
    <t>Исаков Артур</t>
  </si>
  <si>
    <t>Кадырова Айданек</t>
  </si>
  <si>
    <t>Каныбекова Айнура</t>
  </si>
  <si>
    <t>Накыпов Эрмек</t>
  </si>
  <si>
    <t>Оморали у Нурзаман</t>
  </si>
  <si>
    <t>Русалиев Рустам</t>
  </si>
  <si>
    <t>Сагынбеков Арсен</t>
  </si>
  <si>
    <t>Сулайманов Эрлик</t>
  </si>
  <si>
    <t>Токтоназаров Дениз</t>
  </si>
  <si>
    <t>Кыюм Абдул Али Лякат</t>
  </si>
  <si>
    <t xml:space="preserve"> </t>
  </si>
  <si>
    <t>Linear speed of convergence</t>
  </si>
  <si>
    <t>Superlinear Speed of convergence</t>
  </si>
  <si>
    <t>Quadratic Speed of convergence</t>
  </si>
  <si>
    <t>Таблица 5.5 Исходные данные для определения скорости сходимости Метода поразрядного приближения</t>
  </si>
  <si>
    <t>Таблица 5.6. Определение скорости сходимости Метода поразрядного приближения</t>
  </si>
  <si>
    <t>No.</t>
  </si>
  <si>
    <r>
      <t>X</t>
    </r>
    <r>
      <rPr>
        <vertAlign val="subscript"/>
        <sz val="10"/>
        <rFont val="Arial"/>
        <family val="2"/>
        <charset val="204"/>
      </rPr>
      <t>k</t>
    </r>
    <r>
      <rPr>
        <sz val="10"/>
        <rFont val="Arial"/>
        <family val="2"/>
        <charset val="204"/>
      </rPr>
      <t>=Price(k)</t>
    </r>
  </si>
  <si>
    <t>Error: ek=abs(X*-Xk)</t>
  </si>
  <si>
    <r>
      <t>abs(A</t>
    </r>
    <r>
      <rPr>
        <b/>
        <vertAlign val="subscript"/>
        <sz val="10"/>
        <rFont val="Arial Cyr"/>
        <charset val="204"/>
      </rPr>
      <t>k</t>
    </r>
    <r>
      <rPr>
        <b/>
        <sz val="10"/>
        <rFont val="Arial Cyr"/>
        <charset val="204"/>
      </rPr>
      <t>-A</t>
    </r>
    <r>
      <rPr>
        <b/>
        <vertAlign val="subscript"/>
        <sz val="10"/>
        <rFont val="Arial Cyr"/>
        <charset val="204"/>
      </rPr>
      <t>k+1</t>
    </r>
    <r>
      <rPr>
        <b/>
        <sz val="10"/>
        <rFont val="Arial Cyr"/>
        <charset val="204"/>
      </rPr>
      <t>)</t>
    </r>
  </si>
  <si>
    <t>min</t>
  </si>
  <si>
    <t>f(x)–MIN</t>
  </si>
  <si>
    <t>Таблица 5.6. Определение зависимости SIGMA от параметров настройки h0 и R Метода поразрядного приближения</t>
  </si>
  <si>
    <t>Conclusion: _x000D_
The convergence rate of the Pocket Search Method depends on the values of the tuning parameters h0 and R in the Pocket Search Method Approximation Method (h0 is the initial search step size, and R is the parameter for the reduction of the error per iteration). With the parameter values h0 = 185 and R = 4, a quadratic convergence rate is achieved in the Pocket Approximation Method because the series {abs(X*-Xk+1)/abs(X*-Xk)^sigma} converges to the value A = abs(X*-Xk+1)/abs(X*-Xk)^sigma = A = 1,0895695164500600 only at SIGMA = 1</t>
  </si>
  <si>
    <t>Elapsed time is: 2,31481462833472 in seconds</t>
  </si>
  <si>
    <t>Conclusion: _x000D_
The convergence rate of the Pocket Search Method depends on the values of the tuning parameters h0 and R in the Pocket Search Method Approximation Method (h0 is the initial search step size, and R is the parameter for the reduction of the error per iteration). With the parameter values h0 = 185 and R = 4, a quadratic convergence rate is achieved in the Pocket Approximation Method because the series {abs(X*-Xk+1)/abs(X*-Xk)^sigma} converges to the value A = abs(X*-Xk+1)/abs(X*-Xk)^sigma = A = 0,9988802307057920 only at SIGMA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</si>
</sst>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0E+00"/>
    <numFmt numFmtId="167" formatCode="0.000000E+00"/>
    <numFmt numFmtId="168" formatCode="#,##0.000000"/>
    <numFmt numFmtId="169" formatCode="0.00000"/>
    <numFmt numFmtId="170" formatCode="0.0000000000000000"/>
  </numFmts>
  <fonts count="55" x14ac:knownFonts="1">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sz val="8"/>
      <color indexed="81"/>
      <name val="Tahoma"/>
      <family val="2"/>
      <charset val="204"/>
    </font>
    <font>
      <b/>
      <sz val="8"/>
      <color indexed="81"/>
      <name val="Tahoma"/>
      <family val="2"/>
      <charset val="204"/>
    </font>
    <font>
      <sz val="10"/>
      <name val="Arial Cyr"/>
      <charset val="204"/>
    </font>
    <font>
      <vertAlign val="superscript"/>
      <sz val="10"/>
      <name val="Arial Cyr"/>
      <charset val="204"/>
    </font>
    <font>
      <vertAlign val="superscript"/>
      <sz val="8"/>
      <name val="Arial Cyr"/>
      <charset val="204"/>
    </font>
    <font>
      <b/>
      <sz val="10"/>
      <name val="Arial"/>
      <family val="2"/>
      <charset val="204"/>
    </font>
    <font>
      <b/>
      <vertAlign val="superscript"/>
      <sz val="10"/>
      <name val="Arial"/>
      <family val="2"/>
      <charset val="204"/>
    </font>
    <font>
      <b/>
      <sz val="10"/>
      <name val="Arial"/>
      <family val="2"/>
      <charset val="204"/>
    </font>
    <font>
      <sz val="8"/>
      <name val="Arial"/>
      <family val="2"/>
      <charset val="204"/>
    </font>
    <font>
      <b/>
      <sz val="8"/>
      <name val="Arial Cyr"/>
      <charset val="204"/>
    </font>
    <font>
      <b/>
      <sz val="8"/>
      <name val="Arial"/>
      <family val="2"/>
    </font>
    <font>
      <sz val="12"/>
      <name val="Times New Roman"/>
      <family val="1"/>
      <charset val="204"/>
    </font>
    <font>
      <b/>
      <vertAlign val="superscript"/>
      <sz val="10"/>
      <name val="Arial Cyr"/>
      <charset val="204"/>
    </font>
    <font>
      <sz val="10"/>
      <name val="Arial"/>
      <family val="2"/>
      <charset val="204"/>
    </font>
    <font>
      <sz val="12"/>
      <name val="Arial Cyr"/>
      <charset val="204"/>
    </font>
    <font>
      <vertAlign val="subscript"/>
      <sz val="8"/>
      <name val="Arial Cyr"/>
      <charset val="204"/>
    </font>
    <font>
      <b/>
      <sz val="10"/>
      <name val="Arial"/>
      <family val="2"/>
    </font>
    <font>
      <b/>
      <vertAlign val="superscript"/>
      <sz val="8"/>
      <name val="Arial Cyr"/>
      <charset val="204"/>
    </font>
    <font>
      <b/>
      <sz val="12"/>
      <name val="Arial"/>
      <family val="2"/>
      <charset val="204"/>
    </font>
    <font>
      <b/>
      <sz val="14"/>
      <name val="Arial"/>
      <family val="2"/>
      <charset val="204"/>
    </font>
    <font>
      <b/>
      <sz val="12"/>
      <name val="Arial Cyr"/>
      <charset val="204"/>
    </font>
    <font>
      <sz val="9"/>
      <name val="Arial"/>
      <family val="2"/>
      <charset val="204"/>
    </font>
    <font>
      <vertAlign val="superscript"/>
      <sz val="9"/>
      <name val="Arial"/>
      <family val="2"/>
      <charset val="204"/>
    </font>
    <font>
      <sz val="10"/>
      <name val="Arial"/>
      <family val="2"/>
    </font>
    <font>
      <b/>
      <sz val="12"/>
      <name val="Times New Roman"/>
      <family val="1"/>
      <charset val="204"/>
    </font>
    <font>
      <vertAlign val="superscript"/>
      <sz val="12"/>
      <name val="Times New Roman"/>
      <family val="1"/>
      <charset val="204"/>
    </font>
    <font>
      <b/>
      <vertAlign val="superscript"/>
      <sz val="10"/>
      <name val="Arial Cyr"/>
    </font>
    <font>
      <b/>
      <u/>
      <sz val="10"/>
      <name val="Arial"/>
      <family val="2"/>
      <charset val="204"/>
    </font>
    <font>
      <b/>
      <sz val="8"/>
      <name val="Arial"/>
      <family val="2"/>
      <charset val="204"/>
    </font>
    <font>
      <b/>
      <vertAlign val="superscript"/>
      <sz val="8"/>
      <name val="Arial"/>
      <family val="2"/>
      <charset val="204"/>
    </font>
    <font>
      <sz val="8"/>
      <name val="Arial"/>
      <family val="2"/>
      <charset val="204"/>
    </font>
    <font>
      <sz val="8"/>
      <color indexed="10"/>
      <name val="Arial Cyr"/>
      <charset val="204"/>
    </font>
    <font>
      <sz val="8"/>
      <color indexed="10"/>
      <name val="Arial"/>
      <family val="2"/>
      <charset val="204"/>
    </font>
    <font>
      <sz val="10"/>
      <color indexed="10"/>
      <name val="Arial Cyr"/>
      <charset val="204"/>
    </font>
    <font>
      <vertAlign val="superscript"/>
      <sz val="8"/>
      <name val="Arial"/>
      <family val="2"/>
      <charset val="204"/>
    </font>
    <font>
      <vertAlign val="superscript"/>
      <sz val="10"/>
      <name val="Arial"/>
      <family val="2"/>
      <charset val="204"/>
    </font>
    <font>
      <b/>
      <sz val="11"/>
      <name val="Times New Roman"/>
      <family val="1"/>
      <charset val="204"/>
    </font>
    <font>
      <sz val="11"/>
      <name val="Times New Roman"/>
      <family val="1"/>
      <charset val="204"/>
    </font>
    <font>
      <sz val="9"/>
      <color indexed="81"/>
      <name val="Tahoma"/>
      <family val="2"/>
      <charset val="204"/>
    </font>
    <font>
      <b/>
      <sz val="9"/>
      <color indexed="81"/>
      <name val="Tahoma"/>
      <family val="2"/>
      <charset val="204"/>
    </font>
    <font>
      <b/>
      <sz val="10"/>
      <color theme="1"/>
      <name val="Arial"/>
      <family val="2"/>
      <charset val="204"/>
    </font>
    <font>
      <sz val="10"/>
      <color theme="1"/>
      <name val="Arial"/>
      <family val="2"/>
      <charset val="204"/>
    </font>
    <font>
      <sz val="10"/>
      <color theme="0" tint="-0.14999847407452621"/>
      <name val="Arial"/>
      <family val="2"/>
    </font>
    <font>
      <sz val="10"/>
      <color rgb="FF000000"/>
      <name val="Arial"/>
      <family val="2"/>
      <charset val="204"/>
    </font>
    <font>
      <vertAlign val="subscript"/>
      <sz val="10"/>
      <name val="Arial"/>
      <family val="2"/>
      <charset val="204"/>
    </font>
    <font>
      <sz val="14"/>
      <name val="Calibri"/>
      <family val="2"/>
      <charset val="204"/>
      <scheme val="minor"/>
    </font>
    <font>
      <sz val="12"/>
      <name val="Calibri"/>
      <family val="2"/>
      <charset val="204"/>
      <scheme val="minor"/>
    </font>
    <font>
      <sz val="12"/>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rgb="FFFFFF00"/>
        <bgColor indexed="64"/>
      </patternFill>
    </fill>
    <fill>
      <patternFill patternType="solid">
        <fgColor theme="0"/>
        <bgColor indexed="64"/>
      </patternFill>
    </fill>
    <fill>
      <patternFill patternType="solid">
        <fgColor rgb="FFD9D9D9"/>
        <bgColor rgb="FFD9D9D9"/>
      </patternFill>
    </fill>
    <fill>
      <patternFill patternType="solid">
        <fgColor rgb="FF00B05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ck">
        <color indexed="64"/>
      </top>
      <bottom/>
      <diagonal/>
    </border>
  </borders>
  <cellStyleXfs count="2">
    <xf numFmtId="0" fontId="0" fillId="0" borderId="0"/>
    <xf numFmtId="0" fontId="28" fillId="0" borderId="0"/>
  </cellStyleXfs>
  <cellXfs count="253">
    <xf numFmtId="0" fontId="0" fillId="0" borderId="0" xfId="0"/>
    <xf numFmtId="0" fontId="0" fillId="0" borderId="1" xfId="0" applyBorder="1"/>
    <xf numFmtId="11" fontId="0" fillId="0" borderId="1" xfId="0" applyNumberFormat="1" applyBorder="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applyProtection="1">
      <protection locked="0"/>
    </xf>
    <xf numFmtId="165" fontId="0" fillId="0" borderId="6" xfId="0" applyNumberFormat="1" applyBorder="1" applyProtection="1">
      <protection locked="0"/>
    </xf>
    <xf numFmtId="0" fontId="0" fillId="0" borderId="1" xfId="0" applyBorder="1" applyProtection="1">
      <protection locked="0"/>
    </xf>
    <xf numFmtId="0" fontId="0" fillId="0" borderId="0" xfId="0"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applyProtection="1">
      <protection locked="0"/>
    </xf>
    <xf numFmtId="0" fontId="0" fillId="0" borderId="10"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11" xfId="0" applyBorder="1" applyProtection="1">
      <protection locked="0"/>
    </xf>
    <xf numFmtId="0" fontId="0" fillId="0" borderId="12" xfId="0" applyBorder="1" applyProtection="1">
      <protection locked="0"/>
    </xf>
    <xf numFmtId="1" fontId="0" fillId="0" borderId="8" xfId="0" applyNumberFormat="1" applyBorder="1" applyProtection="1">
      <protection locked="0"/>
    </xf>
    <xf numFmtId="165" fontId="0" fillId="0" borderId="0" xfId="0" applyNumberFormat="1"/>
    <xf numFmtId="0" fontId="7" fillId="0" borderId="12" xfId="0" applyFont="1" applyBorder="1" applyAlignment="1">
      <alignment wrapText="1"/>
    </xf>
    <xf numFmtId="165" fontId="1" fillId="2" borderId="6" xfId="0" applyNumberFormat="1" applyFont="1" applyFill="1" applyBorder="1" applyAlignment="1" applyProtection="1">
      <alignment wrapText="1"/>
      <protection locked="0"/>
    </xf>
    <xf numFmtId="165" fontId="0" fillId="2" borderId="6" xfId="0" applyNumberFormat="1" applyFill="1" applyBorder="1" applyProtection="1">
      <protection locked="0"/>
    </xf>
    <xf numFmtId="166" fontId="0" fillId="2" borderId="6" xfId="0" applyNumberFormat="1" applyFill="1" applyBorder="1" applyProtection="1">
      <protection locked="0"/>
    </xf>
    <xf numFmtId="1" fontId="0" fillId="2" borderId="6" xfId="0" applyNumberFormat="1" applyFill="1" applyBorder="1" applyProtection="1">
      <protection locked="0"/>
    </xf>
    <xf numFmtId="0" fontId="0" fillId="0" borderId="6" xfId="0" applyBorder="1" applyProtection="1">
      <protection locked="0"/>
    </xf>
    <xf numFmtId="0" fontId="0" fillId="0" borderId="13" xfId="0" applyBorder="1" applyProtection="1">
      <protection locked="0"/>
    </xf>
    <xf numFmtId="0" fontId="1" fillId="0" borderId="0" xfId="0" applyFont="1"/>
    <xf numFmtId="0" fontId="10" fillId="0" borderId="0" xfId="0" applyFo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2" fillId="0" borderId="15" xfId="0" applyFont="1" applyBorder="1" applyAlignment="1">
      <alignment wrapText="1"/>
    </xf>
    <xf numFmtId="0" fontId="12" fillId="0" borderId="16" xfId="0" applyFont="1" applyBorder="1" applyAlignment="1">
      <alignment horizontal="center" vertical="center" wrapText="1"/>
    </xf>
    <xf numFmtId="0" fontId="0" fillId="0" borderId="7" xfId="0" applyBorder="1"/>
    <xf numFmtId="0" fontId="0" fillId="0" borderId="8" xfId="0" applyBorder="1"/>
    <xf numFmtId="0" fontId="13" fillId="0" borderId="8" xfId="0" applyFont="1" applyBorder="1"/>
    <xf numFmtId="0" fontId="0" fillId="0" borderId="9" xfId="0" applyBorder="1"/>
    <xf numFmtId="0" fontId="0" fillId="3" borderId="17" xfId="0" applyFill="1" applyBorder="1" applyAlignment="1">
      <alignment horizontal="center" vertical="center"/>
    </xf>
    <xf numFmtId="0" fontId="0" fillId="3" borderId="6" xfId="0" applyFill="1" applyBorder="1" applyProtection="1">
      <protection locked="0"/>
    </xf>
    <xf numFmtId="0" fontId="0" fillId="3" borderId="13" xfId="0" applyFill="1" applyBorder="1" applyAlignment="1" applyProtection="1">
      <alignment horizontal="center"/>
      <protection locked="0"/>
    </xf>
    <xf numFmtId="0" fontId="13" fillId="0" borderId="1" xfId="0" applyFont="1" applyBorder="1"/>
    <xf numFmtId="0" fontId="0" fillId="0" borderId="10" xfId="0" applyBorder="1"/>
    <xf numFmtId="0" fontId="0" fillId="0" borderId="18" xfId="0" applyBorder="1" applyAlignment="1">
      <alignment horizontal="center"/>
    </xf>
    <xf numFmtId="0" fontId="0" fillId="0" borderId="19" xfId="0" applyBorder="1"/>
    <xf numFmtId="0" fontId="13" fillId="0" borderId="4" xfId="0" applyFont="1" applyBorder="1"/>
    <xf numFmtId="0" fontId="0" fillId="0" borderId="11" xfId="0" applyBorder="1"/>
    <xf numFmtId="0" fontId="14" fillId="0" borderId="14" xfId="0" applyFont="1" applyBorder="1" applyAlignment="1">
      <alignment horizontal="center" vertical="center" wrapText="1"/>
    </xf>
    <xf numFmtId="1" fontId="0" fillId="0" borderId="1" xfId="0" applyNumberFormat="1" applyBorder="1" applyProtection="1">
      <protection locked="0"/>
    </xf>
    <xf numFmtId="1" fontId="0" fillId="0" borderId="4" xfId="0" applyNumberFormat="1" applyBorder="1" applyProtection="1">
      <protection locked="0"/>
    </xf>
    <xf numFmtId="166" fontId="0" fillId="3" borderId="6" xfId="0" applyNumberFormat="1" applyFill="1" applyBorder="1" applyProtection="1">
      <protection locked="0"/>
    </xf>
    <xf numFmtId="168" fontId="1" fillId="0" borderId="1" xfId="0" applyNumberFormat="1" applyFont="1" applyBorder="1" applyProtection="1">
      <protection hidden="1"/>
    </xf>
    <xf numFmtId="165" fontId="0" fillId="0" borderId="1" xfId="0" applyNumberFormat="1" applyBorder="1" applyProtection="1">
      <protection locked="0"/>
    </xf>
    <xf numFmtId="166" fontId="0" fillId="0" borderId="1" xfId="0" applyNumberFormat="1" applyBorder="1" applyProtection="1">
      <protection locked="0"/>
    </xf>
    <xf numFmtId="165" fontId="0" fillId="0" borderId="4" xfId="0" applyNumberFormat="1" applyBorder="1" applyProtection="1">
      <protection locked="0"/>
    </xf>
    <xf numFmtId="166" fontId="0" fillId="0" borderId="4" xfId="0" applyNumberFormat="1" applyBorder="1" applyProtection="1">
      <protection locked="0"/>
    </xf>
    <xf numFmtId="165" fontId="0" fillId="0" borderId="8" xfId="0" applyNumberFormat="1" applyBorder="1" applyProtection="1">
      <protection locked="0"/>
    </xf>
    <xf numFmtId="166" fontId="0" fillId="0" borderId="8" xfId="0" applyNumberFormat="1" applyBorder="1" applyProtection="1">
      <protection locked="0"/>
    </xf>
    <xf numFmtId="165" fontId="0" fillId="0" borderId="4" xfId="0" applyNumberFormat="1" applyBorder="1"/>
    <xf numFmtId="166" fontId="0" fillId="0" borderId="4" xfId="0" applyNumberFormat="1" applyBorder="1"/>
    <xf numFmtId="1" fontId="0" fillId="0" borderId="4" xfId="0" applyNumberFormat="1" applyBorder="1"/>
    <xf numFmtId="0" fontId="0" fillId="0" borderId="12" xfId="0" applyBorder="1" applyAlignment="1" applyProtection="1">
      <alignment horizontal="center"/>
      <protection locked="0"/>
    </xf>
    <xf numFmtId="0" fontId="0" fillId="0" borderId="12" xfId="0" applyBorder="1" applyAlignment="1" applyProtection="1">
      <alignment horizontal="center" wrapText="1"/>
      <protection locked="0"/>
    </xf>
    <xf numFmtId="165" fontId="0" fillId="0" borderId="1" xfId="0" applyNumberFormat="1" applyBorder="1"/>
    <xf numFmtId="166" fontId="0" fillId="0" borderId="1" xfId="0" applyNumberFormat="1" applyBorder="1"/>
    <xf numFmtId="1" fontId="0" fillId="0" borderId="1" xfId="0" applyNumberFormat="1" applyBorder="1"/>
    <xf numFmtId="3" fontId="0" fillId="0" borderId="8" xfId="0" applyNumberFormat="1" applyBorder="1" applyProtection="1">
      <protection locked="0"/>
    </xf>
    <xf numFmtId="3" fontId="0" fillId="0" borderId="1" xfId="0" applyNumberFormat="1" applyBorder="1" applyProtection="1">
      <protection locked="0"/>
    </xf>
    <xf numFmtId="3" fontId="0" fillId="0" borderId="4" xfId="0" applyNumberFormat="1" applyBorder="1" applyProtection="1">
      <protection locked="0"/>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1" fillId="0" borderId="0" xfId="0" applyFont="1"/>
    <xf numFmtId="167" fontId="1" fillId="0" borderId="1" xfId="0" applyNumberFormat="1" applyFont="1" applyBorder="1" applyProtection="1">
      <protection hidden="1"/>
    </xf>
    <xf numFmtId="0" fontId="12" fillId="0" borderId="15" xfId="0" applyFont="1" applyBorder="1" applyAlignment="1">
      <alignment horizontal="center" vertical="center"/>
    </xf>
    <xf numFmtId="0" fontId="25" fillId="0" borderId="0" xfId="0" applyFont="1"/>
    <xf numFmtId="0" fontId="26" fillId="0" borderId="5" xfId="0" applyFont="1" applyBorder="1" applyAlignment="1">
      <alignment wrapText="1"/>
    </xf>
    <xf numFmtId="0" fontId="26" fillId="0" borderId="13" xfId="0" applyFont="1" applyBorder="1" applyAlignment="1">
      <alignment wrapText="1"/>
    </xf>
    <xf numFmtId="0" fontId="26" fillId="0" borderId="13" xfId="0" applyFont="1" applyBorder="1" applyAlignment="1">
      <alignment horizontal="center" vertical="center" wrapText="1"/>
    </xf>
    <xf numFmtId="0" fontId="1" fillId="0" borderId="14" xfId="0" applyFont="1" applyBorder="1" applyAlignment="1">
      <alignment horizontal="center" wrapText="1"/>
    </xf>
    <xf numFmtId="0" fontId="2" fillId="0" borderId="15" xfId="0" applyFont="1" applyBorder="1" applyAlignment="1">
      <alignment horizontal="center" wrapText="1"/>
    </xf>
    <xf numFmtId="0" fontId="2" fillId="0" borderId="12" xfId="0" applyFont="1" applyBorder="1" applyAlignment="1">
      <alignment horizontal="center" wrapText="1"/>
    </xf>
    <xf numFmtId="0" fontId="28" fillId="0" borderId="1" xfId="0" applyFont="1" applyBorder="1" applyAlignment="1">
      <alignment horizontal="center" wrapText="1"/>
    </xf>
    <xf numFmtId="0" fontId="28" fillId="0" borderId="21" xfId="0" applyFont="1" applyBorder="1" applyAlignment="1">
      <alignment horizontal="center" wrapText="1"/>
    </xf>
    <xf numFmtId="0" fontId="28" fillId="0" borderId="25" xfId="0" applyFont="1" applyBorder="1" applyAlignment="1">
      <alignment horizontal="center" wrapText="1"/>
    </xf>
    <xf numFmtId="0" fontId="1" fillId="0" borderId="26" xfId="0" applyFont="1" applyBorder="1" applyAlignment="1">
      <alignment horizontal="center" wrapText="1"/>
    </xf>
    <xf numFmtId="0" fontId="0" fillId="0" borderId="27" xfId="0" applyBorder="1" applyProtection="1">
      <protection locked="0"/>
    </xf>
    <xf numFmtId="0" fontId="0" fillId="0" borderId="28" xfId="0" applyBorder="1" applyProtection="1">
      <protection locked="0"/>
    </xf>
    <xf numFmtId="0" fontId="0" fillId="0" borderId="20" xfId="0" applyBorder="1" applyProtection="1">
      <protection locked="0"/>
    </xf>
    <xf numFmtId="0" fontId="2" fillId="3" borderId="25" xfId="0" applyFont="1" applyFill="1" applyBorder="1" applyAlignment="1" applyProtection="1">
      <alignment horizontal="center" wrapText="1"/>
      <protection locked="0"/>
    </xf>
    <xf numFmtId="0" fontId="29" fillId="0" borderId="0" xfId="0" applyFont="1"/>
    <xf numFmtId="0" fontId="16" fillId="0" borderId="0" xfId="0" applyFont="1"/>
    <xf numFmtId="0" fontId="21" fillId="0" borderId="14" xfId="0" applyFont="1" applyBorder="1" applyAlignment="1">
      <alignment wrapText="1"/>
    </xf>
    <xf numFmtId="0" fontId="21" fillId="0" borderId="15" xfId="0" applyFont="1" applyBorder="1" applyAlignment="1">
      <alignment wrapText="1"/>
    </xf>
    <xf numFmtId="0" fontId="3" fillId="0" borderId="15" xfId="0" applyFont="1" applyBorder="1" applyAlignment="1">
      <alignment wrapText="1"/>
    </xf>
    <xf numFmtId="0" fontId="21" fillId="0" borderId="16" xfId="0" applyFont="1" applyBorder="1" applyAlignment="1">
      <alignment wrapText="1"/>
    </xf>
    <xf numFmtId="0" fontId="14" fillId="0" borderId="0" xfId="0" applyFont="1"/>
    <xf numFmtId="0" fontId="33" fillId="0" borderId="8" xfId="0" applyFont="1" applyBorder="1" applyAlignment="1">
      <alignment horizontal="center"/>
    </xf>
    <xf numFmtId="0" fontId="33" fillId="0" borderId="9" xfId="0" applyFont="1" applyBorder="1" applyAlignment="1">
      <alignment horizontal="center"/>
    </xf>
    <xf numFmtId="164" fontId="0" fillId="0" borderId="1" xfId="0" applyNumberFormat="1" applyBorder="1"/>
    <xf numFmtId="169" fontId="13" fillId="0" borderId="1" xfId="0" applyNumberFormat="1" applyFont="1" applyBorder="1"/>
    <xf numFmtId="0" fontId="0" fillId="4" borderId="4" xfId="0" applyFill="1" applyBorder="1" applyAlignment="1">
      <alignment horizontal="center"/>
    </xf>
    <xf numFmtId="0" fontId="0" fillId="3" borderId="4" xfId="0" applyFill="1" applyBorder="1" applyAlignment="1">
      <alignment horizontal="center"/>
    </xf>
    <xf numFmtId="0" fontId="0" fillId="0" borderId="4" xfId="0" applyBorder="1" applyAlignment="1">
      <alignment horizontal="center"/>
    </xf>
    <xf numFmtId="3" fontId="0" fillId="0" borderId="11" xfId="0" applyNumberFormat="1" applyBorder="1" applyAlignment="1">
      <alignment horizontal="center"/>
    </xf>
    <xf numFmtId="0" fontId="0" fillId="0" borderId="29" xfId="0" applyBorder="1"/>
    <xf numFmtId="169" fontId="13" fillId="0" borderId="29" xfId="0" applyNumberFormat="1" applyFont="1" applyBorder="1"/>
    <xf numFmtId="164" fontId="0" fillId="0" borderId="29" xfId="0" applyNumberFormat="1" applyBorder="1"/>
    <xf numFmtId="0" fontId="2" fillId="0" borderId="1" xfId="0" applyFont="1" applyBorder="1"/>
    <xf numFmtId="164" fontId="36" fillId="0" borderId="1" xfId="0" applyNumberFormat="1" applyFont="1" applyBorder="1"/>
    <xf numFmtId="0" fontId="36" fillId="0" borderId="1" xfId="0" applyFont="1" applyBorder="1"/>
    <xf numFmtId="0" fontId="2" fillId="0" borderId="29" xfId="0" applyFont="1" applyBorder="1"/>
    <xf numFmtId="164" fontId="2" fillId="0" borderId="29" xfId="0" applyNumberFormat="1" applyFont="1" applyBorder="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33" fillId="0" borderId="8" xfId="0" applyFont="1" applyBorder="1" applyAlignment="1">
      <alignment horizontal="center" vertical="center"/>
    </xf>
    <xf numFmtId="0" fontId="10" fillId="0" borderId="9" xfId="0" applyFont="1" applyBorder="1" applyAlignment="1">
      <alignment horizontal="center" vertical="center"/>
    </xf>
    <xf numFmtId="164" fontId="36" fillId="0" borderId="30" xfId="0" applyNumberFormat="1" applyFont="1" applyBorder="1"/>
    <xf numFmtId="0" fontId="36" fillId="0" borderId="30" xfId="0" applyFont="1" applyBorder="1"/>
    <xf numFmtId="0" fontId="12" fillId="0" borderId="7" xfId="0" applyFont="1" applyBorder="1" applyAlignment="1">
      <alignment wrapText="1"/>
    </xf>
    <xf numFmtId="0" fontId="12" fillId="0" borderId="8" xfId="0" applyFont="1" applyBorder="1" applyAlignment="1">
      <alignment wrapText="1"/>
    </xf>
    <xf numFmtId="0" fontId="12" fillId="0" borderId="9" xfId="0" applyFont="1" applyBorder="1" applyAlignment="1">
      <alignment horizontal="center" vertical="center" wrapText="1"/>
    </xf>
    <xf numFmtId="0" fontId="2" fillId="0" borderId="3" xfId="0" applyFont="1" applyBorder="1" applyAlignment="1">
      <alignment horizontal="center" vertical="center"/>
    </xf>
    <xf numFmtId="0" fontId="35" fillId="0" borderId="4" xfId="0" applyFont="1" applyBorder="1" applyAlignment="1">
      <alignment horizontal="center" vertical="center"/>
    </xf>
    <xf numFmtId="0" fontId="33" fillId="0" borderId="7" xfId="0" applyFont="1" applyBorder="1" applyAlignment="1">
      <alignment horizontal="center" vertical="center"/>
    </xf>
    <xf numFmtId="164" fontId="0" fillId="0" borderId="4" xfId="0" applyNumberFormat="1" applyBorder="1"/>
    <xf numFmtId="164" fontId="0" fillId="0" borderId="0" xfId="0" applyNumberFormat="1"/>
    <xf numFmtId="0" fontId="36" fillId="0" borderId="2" xfId="0" applyFont="1" applyBorder="1"/>
    <xf numFmtId="169" fontId="37" fillId="0" borderId="1" xfId="0" applyNumberFormat="1" applyFont="1" applyBorder="1"/>
    <xf numFmtId="0" fontId="38" fillId="0" borderId="10" xfId="0" applyFont="1" applyBorder="1"/>
    <xf numFmtId="0" fontId="36" fillId="0" borderId="31" xfId="0" applyFont="1" applyBorder="1"/>
    <xf numFmtId="169" fontId="37" fillId="0" borderId="4" xfId="0" applyNumberFormat="1" applyFont="1" applyBorder="1"/>
    <xf numFmtId="0" fontId="38" fillId="0" borderId="32" xfId="0" applyFont="1" applyBorder="1"/>
    <xf numFmtId="0" fontId="35" fillId="0" borderId="8" xfId="0" applyFont="1" applyBorder="1" applyAlignment="1">
      <alignment horizontal="center"/>
    </xf>
    <xf numFmtId="0" fontId="0" fillId="4" borderId="19" xfId="0" applyFill="1" applyBorder="1" applyAlignment="1">
      <alignment horizontal="center"/>
    </xf>
    <xf numFmtId="0" fontId="35" fillId="0" borderId="8" xfId="0" applyFont="1" applyBorder="1" applyAlignment="1">
      <alignment horizontal="center" vertical="center"/>
    </xf>
    <xf numFmtId="0" fontId="18" fillId="0" borderId="9" xfId="0" applyFont="1" applyBorder="1" applyAlignment="1">
      <alignment horizontal="center" vertical="center"/>
    </xf>
    <xf numFmtId="0" fontId="2" fillId="3" borderId="19" xfId="0" applyFont="1" applyFill="1" applyBorder="1" applyAlignment="1">
      <alignment horizontal="center"/>
    </xf>
    <xf numFmtId="0" fontId="41" fillId="0" borderId="0" xfId="0" applyFont="1" applyAlignment="1">
      <alignment vertical="top"/>
    </xf>
    <xf numFmtId="0" fontId="42" fillId="0" borderId="0" xfId="0" applyFont="1" applyAlignment="1">
      <alignment vertical="top"/>
    </xf>
    <xf numFmtId="0" fontId="42" fillId="4" borderId="0" xfId="0" applyFont="1" applyFill="1" applyAlignment="1">
      <alignment vertical="top"/>
    </xf>
    <xf numFmtId="0" fontId="15" fillId="3" borderId="1" xfId="0" applyFont="1" applyFill="1" applyBorder="1"/>
    <xf numFmtId="11" fontId="15"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8" fontId="2" fillId="3" borderId="1" xfId="0" applyNumberFormat="1" applyFont="1" applyFill="1" applyBorder="1" applyProtection="1">
      <protection hidden="1"/>
    </xf>
    <xf numFmtId="167"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0" fontId="13" fillId="0" borderId="25" xfId="0" applyFont="1" applyBorder="1"/>
    <xf numFmtId="0" fontId="13" fillId="0" borderId="0" xfId="0" applyFont="1"/>
    <xf numFmtId="0" fontId="0" fillId="0" borderId="33" xfId="0" applyBorder="1"/>
    <xf numFmtId="0" fontId="0" fillId="0" borderId="12" xfId="0" applyBorder="1"/>
    <xf numFmtId="164" fontId="0" fillId="0" borderId="12" xfId="0" applyNumberFormat="1" applyBorder="1"/>
    <xf numFmtId="164" fontId="0" fillId="0" borderId="8" xfId="0" applyNumberFormat="1" applyBorder="1"/>
    <xf numFmtId="0" fontId="0" fillId="0" borderId="25" xfId="0" applyBorder="1" applyAlignment="1">
      <alignment horizontal="center"/>
    </xf>
    <xf numFmtId="0" fontId="0" fillId="5" borderId="25" xfId="0" applyFill="1" applyBorder="1" applyProtection="1">
      <protection locked="0"/>
    </xf>
    <xf numFmtId="3" fontId="0" fillId="0" borderId="0" xfId="0" applyNumberFormat="1"/>
    <xf numFmtId="3" fontId="0" fillId="5" borderId="1" xfId="0" applyNumberFormat="1" applyFill="1" applyBorder="1" applyProtection="1">
      <protection locked="0"/>
    </xf>
    <xf numFmtId="0" fontId="0" fillId="3" borderId="25" xfId="0" applyFill="1" applyBorder="1"/>
    <xf numFmtId="0" fontId="36" fillId="6" borderId="2" xfId="0" applyFont="1" applyFill="1" applyBorder="1"/>
    <xf numFmtId="164" fontId="36" fillId="6" borderId="1" xfId="0" applyNumberFormat="1" applyFont="1" applyFill="1" applyBorder="1"/>
    <xf numFmtId="0" fontId="36" fillId="6" borderId="1" xfId="0" applyFont="1" applyFill="1" applyBorder="1"/>
    <xf numFmtId="169" fontId="37" fillId="6" borderId="1" xfId="0" applyNumberFormat="1" applyFont="1" applyFill="1" applyBorder="1"/>
    <xf numFmtId="0" fontId="38" fillId="6" borderId="10" xfId="0" applyFont="1" applyFill="1" applyBorder="1"/>
    <xf numFmtId="0" fontId="13" fillId="0" borderId="8" xfId="0" applyFont="1" applyBorder="1" applyAlignment="1">
      <alignment horizontal="center" vertical="center"/>
    </xf>
    <xf numFmtId="0" fontId="0" fillId="5" borderId="25" xfId="0" applyFill="1" applyBorder="1" applyAlignment="1">
      <alignment horizontal="center"/>
    </xf>
    <xf numFmtId="0" fontId="13" fillId="0" borderId="8" xfId="0" applyFont="1" applyBorder="1" applyAlignment="1">
      <alignment horizontal="center"/>
    </xf>
    <xf numFmtId="0" fontId="0" fillId="5" borderId="4" xfId="0" applyFill="1" applyBorder="1" applyAlignment="1">
      <alignment horizontal="center"/>
    </xf>
    <xf numFmtId="0" fontId="0" fillId="6" borderId="1" xfId="0" applyFill="1" applyBorder="1" applyAlignment="1">
      <alignment vertical="center"/>
    </xf>
    <xf numFmtId="0" fontId="45" fillId="7" borderId="38" xfId="0" applyFont="1" applyFill="1" applyBorder="1" applyAlignment="1">
      <alignment horizontal="center" wrapText="1"/>
    </xf>
    <xf numFmtId="0" fontId="46" fillId="0" borderId="38" xfId="0" applyFont="1" applyBorder="1"/>
    <xf numFmtId="0" fontId="0" fillId="8" borderId="1" xfId="0" applyFill="1" applyBorder="1"/>
    <xf numFmtId="11" fontId="0" fillId="8" borderId="1" xfId="0" applyNumberFormat="1" applyFill="1" applyBorder="1"/>
    <xf numFmtId="0" fontId="46" fillId="8" borderId="38" xfId="0" applyFont="1" applyFill="1" applyBorder="1"/>
    <xf numFmtId="168" fontId="1" fillId="8" borderId="1" xfId="0" applyNumberFormat="1" applyFont="1" applyFill="1" applyBorder="1" applyProtection="1">
      <protection hidden="1"/>
    </xf>
    <xf numFmtId="167" fontId="1" fillId="8" borderId="1" xfId="0" applyNumberFormat="1" applyFont="1" applyFill="1" applyBorder="1" applyProtection="1">
      <protection hidden="1"/>
    </xf>
    <xf numFmtId="0" fontId="0" fillId="8" borderId="1" xfId="0" applyFill="1" applyBorder="1" applyProtection="1">
      <protection hidden="1"/>
    </xf>
    <xf numFmtId="0" fontId="0" fillId="0" borderId="16" xfId="0" applyBorder="1" applyProtection="1">
      <protection locked="0"/>
    </xf>
    <xf numFmtId="0" fontId="0" fillId="0" borderId="32" xfId="0" applyBorder="1" applyProtection="1">
      <protection locked="0"/>
    </xf>
    <xf numFmtId="0" fontId="0" fillId="0" borderId="15" xfId="0" applyBorder="1" applyProtection="1">
      <protection locked="0"/>
    </xf>
    <xf numFmtId="0" fontId="0" fillId="0" borderId="44" xfId="0" applyBorder="1"/>
    <xf numFmtId="0" fontId="28" fillId="0" borderId="0" xfId="1"/>
    <xf numFmtId="1" fontId="28" fillId="0" borderId="0" xfId="1" applyNumberFormat="1"/>
    <xf numFmtId="0" fontId="47" fillId="0" borderId="0" xfId="1" applyFont="1"/>
    <xf numFmtId="0" fontId="3" fillId="3" borderId="5" xfId="1" applyFont="1" applyFill="1" applyBorder="1" applyAlignment="1">
      <alignment horizontal="center"/>
    </xf>
    <xf numFmtId="0" fontId="3" fillId="3" borderId="6" xfId="1" applyFont="1" applyFill="1" applyBorder="1" applyAlignment="1">
      <alignment horizontal="center"/>
    </xf>
    <xf numFmtId="0" fontId="3" fillId="3" borderId="45" xfId="1" applyFont="1" applyFill="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0" fontId="3" fillId="3" borderId="13" xfId="1" applyFont="1" applyFill="1" applyBorder="1" applyAlignment="1">
      <alignment horizontal="center"/>
    </xf>
    <xf numFmtId="0" fontId="3" fillId="3" borderId="13" xfId="1" applyFont="1" applyFill="1" applyBorder="1" applyAlignment="1">
      <alignment horizontal="center" wrapText="1"/>
    </xf>
    <xf numFmtId="0" fontId="28" fillId="0" borderId="44" xfId="1" applyBorder="1"/>
    <xf numFmtId="0" fontId="28" fillId="0" borderId="29" xfId="1" applyBorder="1"/>
    <xf numFmtId="0" fontId="28" fillId="4" borderId="46" xfId="1" applyFill="1" applyBorder="1"/>
    <xf numFmtId="0" fontId="10" fillId="0" borderId="39" xfId="1" applyFont="1" applyBorder="1" applyAlignment="1">
      <alignment horizontal="center"/>
    </xf>
    <xf numFmtId="0" fontId="10" fillId="0" borderId="32" xfId="1" applyFont="1" applyBorder="1" applyAlignment="1">
      <alignment horizontal="center"/>
    </xf>
    <xf numFmtId="0" fontId="28" fillId="0" borderId="41" xfId="1" applyBorder="1"/>
    <xf numFmtId="0" fontId="10" fillId="0" borderId="7" xfId="1" applyFont="1" applyBorder="1" applyAlignment="1">
      <alignment horizontal="center"/>
    </xf>
    <xf numFmtId="0" fontId="28" fillId="0" borderId="9" xfId="1" applyBorder="1"/>
    <xf numFmtId="0" fontId="28" fillId="0" borderId="25" xfId="1" applyBorder="1"/>
    <xf numFmtId="0" fontId="28" fillId="0" borderId="40" xfId="1" applyBorder="1"/>
    <xf numFmtId="0" fontId="28" fillId="0" borderId="2" xfId="1" applyBorder="1"/>
    <xf numFmtId="0" fontId="28" fillId="0" borderId="1" xfId="1" applyBorder="1"/>
    <xf numFmtId="0" fontId="28" fillId="0" borderId="10" xfId="1" applyBorder="1"/>
    <xf numFmtId="0" fontId="10" fillId="0" borderId="2" xfId="1" applyFont="1" applyBorder="1" applyAlignment="1">
      <alignment horizontal="center"/>
    </xf>
    <xf numFmtId="0" fontId="28" fillId="0" borderId="27" xfId="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13" xfId="0" applyFont="1" applyBorder="1" applyAlignment="1">
      <alignment horizontal="center"/>
    </xf>
    <xf numFmtId="0" fontId="0" fillId="0" borderId="29" xfId="0" applyBorder="1" applyProtection="1">
      <protection locked="0"/>
    </xf>
    <xf numFmtId="0" fontId="0" fillId="0" borderId="46" xfId="0" applyBorder="1"/>
    <xf numFmtId="0" fontId="10" fillId="0" borderId="3" xfId="1" applyFont="1" applyBorder="1" applyAlignment="1">
      <alignment horizontal="center"/>
    </xf>
    <xf numFmtId="0" fontId="28" fillId="0" borderId="11" xfId="1" applyBorder="1"/>
    <xf numFmtId="0" fontId="28" fillId="0" borderId="28" xfId="1" applyBorder="1"/>
    <xf numFmtId="0" fontId="52" fillId="0" borderId="0" xfId="1" applyFont="1" applyAlignment="1">
      <alignment vertical="center" wrapText="1"/>
    </xf>
    <xf numFmtId="0" fontId="28" fillId="0" borderId="47" xfId="1" applyBorder="1"/>
    <xf numFmtId="0" fontId="28" fillId="0" borderId="48" xfId="1" applyBorder="1"/>
    <xf numFmtId="0" fontId="28" fillId="0" borderId="4" xfId="1" applyBorder="1"/>
    <xf numFmtId="0" fontId="28" fillId="0" borderId="49" xfId="1" applyBorder="1"/>
    <xf numFmtId="170" fontId="28" fillId="0" borderId="11" xfId="1" applyNumberFormat="1" applyBorder="1"/>
    <xf numFmtId="0" fontId="51" fillId="0" borderId="0" xfId="1" applyFont="1" applyAlignment="1">
      <alignment wrapText="1"/>
    </xf>
    <xf numFmtId="0" fontId="51" fillId="0" borderId="0" xfId="1" applyFont="1" applyAlignment="1">
      <alignment vertical="center" wrapText="1"/>
    </xf>
    <xf numFmtId="0" fontId="19" fillId="0" borderId="0" xfId="0" applyFont="1" applyAlignment="1">
      <alignment wrapText="1"/>
    </xf>
    <xf numFmtId="0" fontId="0" fillId="0" borderId="0" xfId="0" applyAlignment="1">
      <alignment horizontal="center"/>
    </xf>
    <xf numFmtId="2" fontId="0" fillId="0" borderId="10" xfId="0" applyNumberFormat="1" applyBorder="1"/>
    <xf numFmtId="0" fontId="0" fillId="5" borderId="2" xfId="0" applyFill="1" applyBorder="1"/>
    <xf numFmtId="0" fontId="0" fillId="5" borderId="1" xfId="0" applyFill="1" applyBorder="1" applyProtection="1">
      <protection locked="0"/>
    </xf>
    <xf numFmtId="0" fontId="0" fillId="5" borderId="29" xfId="0" applyFill="1" applyBorder="1"/>
    <xf numFmtId="0" fontId="0" fillId="5" borderId="10" xfId="0" applyFill="1" applyBorder="1"/>
    <xf numFmtId="0" fontId="0" fillId="6" borderId="0" xfId="0" applyFill="1"/>
    <xf numFmtId="0" fontId="0" fillId="6" borderId="0" xfId="0" applyFill="1" applyProtection="1">
      <protection locked="0"/>
    </xf>
    <xf numFmtId="0" fontId="28" fillId="0" borderId="50" xfId="1" applyBorder="1"/>
    <xf numFmtId="0" fontId="10" fillId="0" borderId="41" xfId="1" applyFont="1" applyBorder="1" applyAlignment="1">
      <alignment horizontal="center" wrapText="1"/>
    </xf>
    <xf numFmtId="0" fontId="10" fillId="0" borderId="43" xfId="1" applyFont="1" applyBorder="1" applyAlignment="1">
      <alignment horizontal="center" wrapText="1"/>
    </xf>
    <xf numFmtId="0" fontId="10" fillId="0" borderId="42" xfId="1" applyFont="1" applyBorder="1" applyAlignment="1">
      <alignment horizontal="center" wrapText="1"/>
    </xf>
    <xf numFmtId="0" fontId="10" fillId="0" borderId="41" xfId="1" applyFont="1" applyBorder="1" applyAlignment="1">
      <alignment horizontal="center" vertical="center" wrapText="1"/>
    </xf>
    <xf numFmtId="0" fontId="10" fillId="0" borderId="43" xfId="1" applyFont="1" applyBorder="1" applyAlignment="1">
      <alignment horizontal="center" vertical="center" wrapText="1"/>
    </xf>
    <xf numFmtId="0" fontId="10" fillId="0" borderId="42" xfId="1" applyFont="1" applyBorder="1" applyAlignment="1">
      <alignment horizontal="center" vertical="center" wrapText="1"/>
    </xf>
    <xf numFmtId="0" fontId="25" fillId="0" borderId="34" xfId="0" applyFont="1" applyBorder="1" applyAlignment="1">
      <alignment horizontal="center" wrapText="1"/>
    </xf>
    <xf numFmtId="0" fontId="19" fillId="0" borderId="35" xfId="0" applyFont="1" applyBorder="1" applyAlignment="1">
      <alignment horizontal="center" wrapText="1"/>
    </xf>
    <xf numFmtId="0" fontId="19" fillId="0" borderId="26" xfId="0" applyFont="1" applyBorder="1" applyAlignment="1">
      <alignment horizontal="center" wrapText="1"/>
    </xf>
    <xf numFmtId="0" fontId="19" fillId="0" borderId="22" xfId="0" applyFont="1" applyBorder="1" applyAlignment="1">
      <alignment horizontal="center" wrapText="1"/>
    </xf>
    <xf numFmtId="0" fontId="19" fillId="0" borderId="0" xfId="0" applyFont="1" applyAlignment="1">
      <alignment horizontal="center" wrapText="1"/>
    </xf>
    <xf numFmtId="0" fontId="19" fillId="0" borderId="36" xfId="0" applyFont="1" applyBorder="1" applyAlignment="1">
      <alignment horizontal="center" wrapText="1"/>
    </xf>
    <xf numFmtId="0" fontId="19" fillId="0" borderId="23" xfId="0" applyFont="1" applyBorder="1" applyAlignment="1">
      <alignment horizontal="center" wrapText="1"/>
    </xf>
    <xf numFmtId="0" fontId="19" fillId="0" borderId="24" xfId="0" applyFont="1" applyBorder="1" applyAlignment="1">
      <alignment horizontal="center" wrapText="1"/>
    </xf>
    <xf numFmtId="0" fontId="19" fillId="0" borderId="37" xfId="0" applyFont="1" applyBorder="1" applyAlignment="1">
      <alignment horizontal="center" wrapText="1"/>
    </xf>
    <xf numFmtId="0" fontId="50" fillId="0" borderId="41" xfId="1" applyFont="1" applyBorder="1" applyAlignment="1">
      <alignment horizontal="center"/>
    </xf>
    <xf numFmtId="0" fontId="50" fillId="0" borderId="43" xfId="1" applyFont="1" applyBorder="1" applyAlignment="1">
      <alignment horizontal="center"/>
    </xf>
    <xf numFmtId="0" fontId="50" fillId="0" borderId="42" xfId="1" applyFont="1" applyBorder="1" applyAlignment="1">
      <alignment horizontal="center"/>
    </xf>
    <xf numFmtId="0" fontId="51" fillId="0" borderId="35" xfId="1" applyFont="1" applyBorder="1" applyAlignment="1">
      <alignment horizontal="center" wrapText="1"/>
    </xf>
    <xf numFmtId="0" fontId="51" fillId="0" borderId="0" xfId="1" applyFont="1" applyAlignment="1">
      <alignment horizontal="center" wrapText="1"/>
    </xf>
  </cellXfs>
  <cellStyles count="2">
    <cellStyle name="Обычный" xfId="0" builtinId="0"/>
    <cellStyle name="Обычный 3" xfId="1" xr:uid="{D0D6A85C-8386-4C0F-B119-DCB80ADF8D94}"/>
  </cellStyles>
  <dxfs count="16">
    <dxf>
      <fill>
        <patternFill>
          <bgColor indexed="11"/>
        </patternFill>
      </fill>
    </dxf>
    <dxf>
      <fill>
        <patternFill>
          <bgColor indexed="26"/>
        </patternFill>
      </fill>
    </dxf>
    <dxf>
      <fill>
        <patternFill>
          <bgColor indexed="11"/>
        </patternFill>
      </fill>
    </dxf>
    <dxf>
      <fill>
        <patternFill>
          <bgColor indexed="26"/>
        </patternFill>
      </fill>
    </dxf>
    <dxf>
      <fill>
        <patternFill>
          <bgColor indexed="26"/>
        </patternFill>
      </fill>
    </dxf>
    <dxf>
      <fill>
        <patternFill>
          <bgColor rgb="FF92D050"/>
        </patternFill>
      </fill>
    </dxf>
    <dxf>
      <fill>
        <patternFill>
          <bgColor indexed="11"/>
        </patternFill>
      </fill>
    </dxf>
    <dxf>
      <fill>
        <patternFill>
          <bgColor rgb="FF92D050"/>
        </patternFill>
      </fill>
    </dxf>
    <dxf>
      <fill>
        <patternFill>
          <bgColor indexed="11"/>
        </patternFill>
      </fill>
    </dxf>
    <dxf>
      <fill>
        <patternFill>
          <bgColor indexed="27"/>
        </patternFill>
      </fill>
    </dxf>
    <dxf>
      <fill>
        <patternFill>
          <bgColor indexed="11"/>
        </patternFill>
      </fill>
    </dxf>
    <dxf>
      <fill>
        <patternFill>
          <bgColor indexed="11"/>
        </patternFill>
      </fill>
    </dxf>
    <dxf>
      <fill>
        <patternFill>
          <bgColor indexed="13"/>
        </patternFill>
      </fill>
    </dxf>
    <dxf>
      <fill>
        <patternFill>
          <bgColor indexed="13"/>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891939183277765"/>
          <c:y val="3.0660377358490566E-2"/>
        </c:manualLayout>
      </c:layout>
      <c:overlay val="0"/>
      <c:spPr>
        <a:noFill/>
        <a:ln w="25400">
          <a:noFill/>
        </a:ln>
      </c:spPr>
    </c:title>
    <c:autoTitleDeleted val="0"/>
    <c:plotArea>
      <c:layout>
        <c:manualLayout>
          <c:layoutTarget val="inner"/>
          <c:xMode val="edge"/>
          <c:yMode val="edge"/>
          <c:x val="0.11936963191870759"/>
          <c:y val="0.14150959692566714"/>
          <c:w val="0.84234419504899316"/>
          <c:h val="0.65566113242225788"/>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FindingMax!$M$5:$M$205</c:f>
              <c:numCache>
                <c:formatCode>0.000000</c:formatCode>
                <c:ptCount val="201"/>
                <c:pt idx="0">
                  <c:v>-0.5</c:v>
                </c:pt>
                <c:pt idx="1">
                  <c:v>-0.4955</c:v>
                </c:pt>
                <c:pt idx="2">
                  <c:v>-0.49099999999999999</c:v>
                </c:pt>
                <c:pt idx="3">
                  <c:v>-0.48649999999999999</c:v>
                </c:pt>
                <c:pt idx="4">
                  <c:v>-0.48199999999999998</c:v>
                </c:pt>
                <c:pt idx="5">
                  <c:v>-0.47749999999999998</c:v>
                </c:pt>
                <c:pt idx="6">
                  <c:v>-0.47299999999999998</c:v>
                </c:pt>
                <c:pt idx="7">
                  <c:v>-0.46849999999999997</c:v>
                </c:pt>
                <c:pt idx="8">
                  <c:v>-0.46399999999999997</c:v>
                </c:pt>
                <c:pt idx="9">
                  <c:v>-0.45949999999999996</c:v>
                </c:pt>
                <c:pt idx="10">
                  <c:v>-0.45499999999999996</c:v>
                </c:pt>
                <c:pt idx="11">
                  <c:v>-0.45049999999999996</c:v>
                </c:pt>
                <c:pt idx="12">
                  <c:v>-0.44599999999999995</c:v>
                </c:pt>
                <c:pt idx="13">
                  <c:v>-0.44149999999999995</c:v>
                </c:pt>
                <c:pt idx="14">
                  <c:v>-0.43699999999999994</c:v>
                </c:pt>
                <c:pt idx="15">
                  <c:v>-0.43249999999999994</c:v>
                </c:pt>
                <c:pt idx="16">
                  <c:v>-0.42799999999999994</c:v>
                </c:pt>
                <c:pt idx="17">
                  <c:v>-0.42349999999999993</c:v>
                </c:pt>
                <c:pt idx="18">
                  <c:v>-0.41899999999999993</c:v>
                </c:pt>
                <c:pt idx="19">
                  <c:v>-0.41449999999999992</c:v>
                </c:pt>
                <c:pt idx="20">
                  <c:v>-0.40999999999999992</c:v>
                </c:pt>
                <c:pt idx="21">
                  <c:v>-0.40549999999999992</c:v>
                </c:pt>
                <c:pt idx="22">
                  <c:v>-0.40099999999999991</c:v>
                </c:pt>
                <c:pt idx="23">
                  <c:v>-0.39649999999999991</c:v>
                </c:pt>
                <c:pt idx="24">
                  <c:v>-0.3919999999999999</c:v>
                </c:pt>
                <c:pt idx="25">
                  <c:v>-0.3874999999999999</c:v>
                </c:pt>
                <c:pt idx="26">
                  <c:v>-0.3829999999999999</c:v>
                </c:pt>
                <c:pt idx="27">
                  <c:v>-0.37849999999999989</c:v>
                </c:pt>
                <c:pt idx="28">
                  <c:v>-0.37399999999999989</c:v>
                </c:pt>
                <c:pt idx="29">
                  <c:v>-0.36949999999999988</c:v>
                </c:pt>
                <c:pt idx="30">
                  <c:v>-0.36499999999999988</c:v>
                </c:pt>
                <c:pt idx="31">
                  <c:v>-0.36049999999999988</c:v>
                </c:pt>
                <c:pt idx="32">
                  <c:v>-0.35599999999999987</c:v>
                </c:pt>
                <c:pt idx="33">
                  <c:v>-0.35149999999999987</c:v>
                </c:pt>
                <c:pt idx="34">
                  <c:v>-0.34699999999999986</c:v>
                </c:pt>
                <c:pt idx="35">
                  <c:v>-0.34249999999999986</c:v>
                </c:pt>
                <c:pt idx="36">
                  <c:v>-0.33799999999999986</c:v>
                </c:pt>
                <c:pt idx="37">
                  <c:v>-0.33349999999999985</c:v>
                </c:pt>
                <c:pt idx="38">
                  <c:v>-0.32899999999999985</c:v>
                </c:pt>
                <c:pt idx="39">
                  <c:v>-0.32449999999999984</c:v>
                </c:pt>
                <c:pt idx="40">
                  <c:v>-0.31999999999999984</c:v>
                </c:pt>
                <c:pt idx="41">
                  <c:v>-0.31549999999999984</c:v>
                </c:pt>
                <c:pt idx="42">
                  <c:v>-0.31099999999999983</c:v>
                </c:pt>
                <c:pt idx="43">
                  <c:v>-0.30649999999999983</c:v>
                </c:pt>
                <c:pt idx="44">
                  <c:v>-0.30199999999999982</c:v>
                </c:pt>
                <c:pt idx="45">
                  <c:v>-0.29749999999999982</c:v>
                </c:pt>
                <c:pt idx="46">
                  <c:v>-0.29299999999999982</c:v>
                </c:pt>
                <c:pt idx="47">
                  <c:v>-0.28849999999999981</c:v>
                </c:pt>
                <c:pt idx="48">
                  <c:v>-0.28399999999999981</c:v>
                </c:pt>
                <c:pt idx="49">
                  <c:v>-0.2794999999999998</c:v>
                </c:pt>
                <c:pt idx="50">
                  <c:v>-0.2749999999999998</c:v>
                </c:pt>
                <c:pt idx="51">
                  <c:v>-0.2704999999999998</c:v>
                </c:pt>
                <c:pt idx="52">
                  <c:v>-0.26599999999999979</c:v>
                </c:pt>
                <c:pt idx="53">
                  <c:v>-0.26149999999999979</c:v>
                </c:pt>
                <c:pt idx="54">
                  <c:v>-0.25699999999999978</c:v>
                </c:pt>
                <c:pt idx="55">
                  <c:v>-0.25249999999999978</c:v>
                </c:pt>
                <c:pt idx="56">
                  <c:v>-0.24799999999999978</c:v>
                </c:pt>
                <c:pt idx="57">
                  <c:v>-0.24349999999999977</c:v>
                </c:pt>
                <c:pt idx="58">
                  <c:v>-0.23899999999999977</c:v>
                </c:pt>
                <c:pt idx="59">
                  <c:v>-0.23449999999999976</c:v>
                </c:pt>
                <c:pt idx="60">
                  <c:v>-0.22999999999999976</c:v>
                </c:pt>
                <c:pt idx="61">
                  <c:v>-0.22549999999999976</c:v>
                </c:pt>
                <c:pt idx="62">
                  <c:v>-0.22099999999999975</c:v>
                </c:pt>
                <c:pt idx="63">
                  <c:v>-0.21649999999999975</c:v>
                </c:pt>
                <c:pt idx="64">
                  <c:v>-0.21199999999999974</c:v>
                </c:pt>
                <c:pt idx="65">
                  <c:v>-0.20749999999999974</c:v>
                </c:pt>
                <c:pt idx="66">
                  <c:v>-0.20299999999999974</c:v>
                </c:pt>
                <c:pt idx="67">
                  <c:v>-0.19849999999999973</c:v>
                </c:pt>
                <c:pt idx="68">
                  <c:v>-0.19399999999999973</c:v>
                </c:pt>
                <c:pt idx="69">
                  <c:v>-0.18949999999999972</c:v>
                </c:pt>
                <c:pt idx="70">
                  <c:v>-0.18499999999999972</c:v>
                </c:pt>
                <c:pt idx="71">
                  <c:v>-0.18049999999999972</c:v>
                </c:pt>
                <c:pt idx="72">
                  <c:v>-0.17599999999999971</c:v>
                </c:pt>
                <c:pt idx="73">
                  <c:v>-0.17149999999999971</c:v>
                </c:pt>
                <c:pt idx="74">
                  <c:v>-0.1669999999999997</c:v>
                </c:pt>
                <c:pt idx="75">
                  <c:v>-0.1624999999999997</c:v>
                </c:pt>
                <c:pt idx="76">
                  <c:v>-0.1579999999999997</c:v>
                </c:pt>
                <c:pt idx="77">
                  <c:v>-0.15349999999999969</c:v>
                </c:pt>
                <c:pt idx="78">
                  <c:v>-0.14899999999999969</c:v>
                </c:pt>
                <c:pt idx="79">
                  <c:v>-0.14449999999999968</c:v>
                </c:pt>
                <c:pt idx="80">
                  <c:v>-0.13999999999999968</c:v>
                </c:pt>
                <c:pt idx="81">
                  <c:v>-0.13549999999999968</c:v>
                </c:pt>
                <c:pt idx="82">
                  <c:v>-0.13099999999999967</c:v>
                </c:pt>
                <c:pt idx="83">
                  <c:v>-0.12649999999999967</c:v>
                </c:pt>
                <c:pt idx="84">
                  <c:v>-0.12199999999999966</c:v>
                </c:pt>
                <c:pt idx="85">
                  <c:v>-0.11749999999999966</c:v>
                </c:pt>
                <c:pt idx="86">
                  <c:v>-0.11299999999999966</c:v>
                </c:pt>
                <c:pt idx="87">
                  <c:v>-0.10849999999999965</c:v>
                </c:pt>
                <c:pt idx="88">
                  <c:v>-0.10399999999999965</c:v>
                </c:pt>
                <c:pt idx="89">
                  <c:v>-9.9499999999999644E-2</c:v>
                </c:pt>
                <c:pt idx="90">
                  <c:v>-9.499999999999964E-2</c:v>
                </c:pt>
                <c:pt idx="91">
                  <c:v>-9.0499999999999636E-2</c:v>
                </c:pt>
                <c:pt idx="92">
                  <c:v>-8.5999999999999632E-2</c:v>
                </c:pt>
                <c:pt idx="93">
                  <c:v>-8.1499999999999628E-2</c:v>
                </c:pt>
                <c:pt idx="94">
                  <c:v>-7.6999999999999624E-2</c:v>
                </c:pt>
                <c:pt idx="95">
                  <c:v>-7.249999999999962E-2</c:v>
                </c:pt>
                <c:pt idx="96">
                  <c:v>-6.7999999999999616E-2</c:v>
                </c:pt>
                <c:pt idx="97">
                  <c:v>-6.3499999999999612E-2</c:v>
                </c:pt>
                <c:pt idx="98">
                  <c:v>-5.8999999999999608E-2</c:v>
                </c:pt>
                <c:pt idx="99">
                  <c:v>-5.4499999999999604E-2</c:v>
                </c:pt>
                <c:pt idx="100">
                  <c:v>-4.99999999999996E-2</c:v>
                </c:pt>
                <c:pt idx="101">
                  <c:v>-4.5499999999999596E-2</c:v>
                </c:pt>
                <c:pt idx="102">
                  <c:v>-4.0999999999999592E-2</c:v>
                </c:pt>
                <c:pt idx="103">
                  <c:v>-3.6499999999999588E-2</c:v>
                </c:pt>
                <c:pt idx="104">
                  <c:v>-3.1999999999999584E-2</c:v>
                </c:pt>
                <c:pt idx="105">
                  <c:v>-2.7499999999999584E-2</c:v>
                </c:pt>
                <c:pt idx="106">
                  <c:v>-2.2999999999999583E-2</c:v>
                </c:pt>
                <c:pt idx="107">
                  <c:v>-1.8499999999999583E-2</c:v>
                </c:pt>
                <c:pt idx="108">
                  <c:v>-1.3999999999999582E-2</c:v>
                </c:pt>
                <c:pt idx="109">
                  <c:v>-9.4999999999995817E-3</c:v>
                </c:pt>
                <c:pt idx="110">
                  <c:v>-4.9999999999995812E-3</c:v>
                </c:pt>
                <c:pt idx="111">
                  <c:v>-4.9999999999958064E-4</c:v>
                </c:pt>
                <c:pt idx="112">
                  <c:v>4.0000000000004199E-3</c:v>
                </c:pt>
                <c:pt idx="113">
                  <c:v>8.5000000000004204E-3</c:v>
                </c:pt>
                <c:pt idx="114">
                  <c:v>1.3000000000000421E-2</c:v>
                </c:pt>
                <c:pt idx="115">
                  <c:v>1.7500000000000421E-2</c:v>
                </c:pt>
                <c:pt idx="116">
                  <c:v>2.2000000000000422E-2</c:v>
                </c:pt>
                <c:pt idx="117">
                  <c:v>2.6500000000000423E-2</c:v>
                </c:pt>
                <c:pt idx="118">
                  <c:v>3.1000000000000423E-2</c:v>
                </c:pt>
                <c:pt idx="119">
                  <c:v>3.550000000000042E-2</c:v>
                </c:pt>
                <c:pt idx="120">
                  <c:v>4.0000000000000424E-2</c:v>
                </c:pt>
                <c:pt idx="121">
                  <c:v>4.4500000000000428E-2</c:v>
                </c:pt>
                <c:pt idx="122">
                  <c:v>4.9000000000000432E-2</c:v>
                </c:pt>
                <c:pt idx="123">
                  <c:v>5.3500000000000436E-2</c:v>
                </c:pt>
                <c:pt idx="124">
                  <c:v>5.800000000000044E-2</c:v>
                </c:pt>
                <c:pt idx="125">
                  <c:v>6.2500000000000444E-2</c:v>
                </c:pt>
                <c:pt idx="126">
                  <c:v>6.7000000000000448E-2</c:v>
                </c:pt>
                <c:pt idx="127">
                  <c:v>7.1500000000000452E-2</c:v>
                </c:pt>
                <c:pt idx="128">
                  <c:v>7.6000000000000456E-2</c:v>
                </c:pt>
                <c:pt idx="129">
                  <c:v>8.050000000000046E-2</c:v>
                </c:pt>
                <c:pt idx="130">
                  <c:v>8.5000000000000464E-2</c:v>
                </c:pt>
                <c:pt idx="131">
                  <c:v>8.9500000000000468E-2</c:v>
                </c:pt>
                <c:pt idx="132">
                  <c:v>9.4000000000000472E-2</c:v>
                </c:pt>
                <c:pt idx="133">
                  <c:v>9.8500000000000476E-2</c:v>
                </c:pt>
                <c:pt idx="134">
                  <c:v>0.10300000000000048</c:v>
                </c:pt>
                <c:pt idx="135">
                  <c:v>0.10750000000000048</c:v>
                </c:pt>
                <c:pt idx="136">
                  <c:v>0.11200000000000049</c:v>
                </c:pt>
                <c:pt idx="137">
                  <c:v>0.11650000000000049</c:v>
                </c:pt>
                <c:pt idx="138">
                  <c:v>0.1210000000000005</c:v>
                </c:pt>
                <c:pt idx="139">
                  <c:v>0.1255000000000005</c:v>
                </c:pt>
                <c:pt idx="140">
                  <c:v>0.1300000000000005</c:v>
                </c:pt>
                <c:pt idx="141">
                  <c:v>0.13450000000000051</c:v>
                </c:pt>
                <c:pt idx="142">
                  <c:v>0.13900000000000051</c:v>
                </c:pt>
                <c:pt idx="143">
                  <c:v>0.14350000000000052</c:v>
                </c:pt>
                <c:pt idx="144">
                  <c:v>0.14800000000000052</c:v>
                </c:pt>
                <c:pt idx="145">
                  <c:v>0.15250000000000052</c:v>
                </c:pt>
                <c:pt idx="146">
                  <c:v>0.15700000000000053</c:v>
                </c:pt>
                <c:pt idx="147">
                  <c:v>0.16150000000000053</c:v>
                </c:pt>
                <c:pt idx="148">
                  <c:v>0.16600000000000054</c:v>
                </c:pt>
                <c:pt idx="149">
                  <c:v>0.17050000000000054</c:v>
                </c:pt>
                <c:pt idx="150">
                  <c:v>0.17500000000000054</c:v>
                </c:pt>
                <c:pt idx="151">
                  <c:v>0.17950000000000055</c:v>
                </c:pt>
                <c:pt idx="152">
                  <c:v>0.18400000000000055</c:v>
                </c:pt>
                <c:pt idx="153">
                  <c:v>0.18850000000000056</c:v>
                </c:pt>
                <c:pt idx="154">
                  <c:v>0.19300000000000056</c:v>
                </c:pt>
                <c:pt idx="155">
                  <c:v>0.19750000000000056</c:v>
                </c:pt>
                <c:pt idx="156">
                  <c:v>0.20200000000000057</c:v>
                </c:pt>
                <c:pt idx="157">
                  <c:v>0.20650000000000057</c:v>
                </c:pt>
                <c:pt idx="158">
                  <c:v>0.21100000000000058</c:v>
                </c:pt>
                <c:pt idx="159">
                  <c:v>0.21550000000000058</c:v>
                </c:pt>
                <c:pt idx="160">
                  <c:v>0.22000000000000058</c:v>
                </c:pt>
                <c:pt idx="161">
                  <c:v>0.22450000000000059</c:v>
                </c:pt>
                <c:pt idx="162">
                  <c:v>0.22900000000000059</c:v>
                </c:pt>
                <c:pt idx="163">
                  <c:v>0.2335000000000006</c:v>
                </c:pt>
                <c:pt idx="164">
                  <c:v>0.2380000000000006</c:v>
                </c:pt>
                <c:pt idx="165">
                  <c:v>0.2425000000000006</c:v>
                </c:pt>
                <c:pt idx="166">
                  <c:v>0.24700000000000061</c:v>
                </c:pt>
                <c:pt idx="167">
                  <c:v>0.25150000000000061</c:v>
                </c:pt>
                <c:pt idx="168">
                  <c:v>0.25600000000000062</c:v>
                </c:pt>
                <c:pt idx="169">
                  <c:v>0.26050000000000062</c:v>
                </c:pt>
                <c:pt idx="170">
                  <c:v>0.26500000000000062</c:v>
                </c:pt>
                <c:pt idx="171">
                  <c:v>0.26950000000000063</c:v>
                </c:pt>
                <c:pt idx="172">
                  <c:v>0.27400000000000063</c:v>
                </c:pt>
                <c:pt idx="173">
                  <c:v>0.27850000000000064</c:v>
                </c:pt>
                <c:pt idx="174">
                  <c:v>0.28300000000000064</c:v>
                </c:pt>
                <c:pt idx="175">
                  <c:v>0.28750000000000064</c:v>
                </c:pt>
                <c:pt idx="176">
                  <c:v>0.29200000000000065</c:v>
                </c:pt>
                <c:pt idx="177">
                  <c:v>0.29650000000000065</c:v>
                </c:pt>
                <c:pt idx="178">
                  <c:v>0.30100000000000066</c:v>
                </c:pt>
                <c:pt idx="179">
                  <c:v>0.30550000000000066</c:v>
                </c:pt>
                <c:pt idx="180">
                  <c:v>0.31000000000000066</c:v>
                </c:pt>
                <c:pt idx="181">
                  <c:v>0.31450000000000067</c:v>
                </c:pt>
                <c:pt idx="182">
                  <c:v>0.31900000000000067</c:v>
                </c:pt>
                <c:pt idx="183">
                  <c:v>0.32350000000000068</c:v>
                </c:pt>
                <c:pt idx="184">
                  <c:v>0.32800000000000068</c:v>
                </c:pt>
                <c:pt idx="185">
                  <c:v>0.33250000000000068</c:v>
                </c:pt>
                <c:pt idx="186">
                  <c:v>0.33700000000000069</c:v>
                </c:pt>
                <c:pt idx="187">
                  <c:v>0.34150000000000069</c:v>
                </c:pt>
                <c:pt idx="188">
                  <c:v>0.3460000000000007</c:v>
                </c:pt>
                <c:pt idx="189">
                  <c:v>0.3505000000000007</c:v>
                </c:pt>
                <c:pt idx="190">
                  <c:v>0.3550000000000007</c:v>
                </c:pt>
                <c:pt idx="191">
                  <c:v>0.35950000000000071</c:v>
                </c:pt>
                <c:pt idx="192">
                  <c:v>0.36400000000000071</c:v>
                </c:pt>
                <c:pt idx="193">
                  <c:v>0.36850000000000072</c:v>
                </c:pt>
                <c:pt idx="194">
                  <c:v>0.37300000000000072</c:v>
                </c:pt>
                <c:pt idx="195">
                  <c:v>0.37750000000000072</c:v>
                </c:pt>
                <c:pt idx="196">
                  <c:v>0.38200000000000073</c:v>
                </c:pt>
                <c:pt idx="197">
                  <c:v>0.38650000000000073</c:v>
                </c:pt>
                <c:pt idx="198">
                  <c:v>0.39100000000000074</c:v>
                </c:pt>
                <c:pt idx="199">
                  <c:v>0.39550000000000074</c:v>
                </c:pt>
                <c:pt idx="200">
                  <c:v>0.40000000000000074</c:v>
                </c:pt>
              </c:numCache>
            </c:numRef>
          </c:cat>
          <c:val>
            <c:numRef>
              <c:f>FindingMax!$N$5:$N$205</c:f>
              <c:numCache>
                <c:formatCode>General</c:formatCode>
                <c:ptCount val="201"/>
                <c:pt idx="0">
                  <c:v>0.79828746203354206</c:v>
                </c:pt>
                <c:pt idx="1">
                  <c:v>0.80144356019623786</c:v>
                </c:pt>
                <c:pt idx="2">
                  <c:v>0.80458375143965599</c:v>
                </c:pt>
                <c:pt idx="3">
                  <c:v>0.80770780604268788</c:v>
                </c:pt>
                <c:pt idx="4">
                  <c:v>0.81081549397662089</c:v>
                </c:pt>
                <c:pt idx="5">
                  <c:v>0.81390658491261536</c:v>
                </c:pt>
                <c:pt idx="6">
                  <c:v>0.81698084822930617</c:v>
                </c:pt>
                <c:pt idx="7">
                  <c:v>0.82003805302052812</c:v>
                </c:pt>
                <c:pt idx="8">
                  <c:v>0.82307796810317357</c:v>
                </c:pt>
                <c:pt idx="9">
                  <c:v>0.82610036202517356</c:v>
                </c:pt>
                <c:pt idx="10">
                  <c:v>0.8291050030736109</c:v>
                </c:pt>
                <c:pt idx="11">
                  <c:v>0.83209165928296303</c:v>
                </c:pt>
                <c:pt idx="12">
                  <c:v>0.83506009844348006</c:v>
                </c:pt>
                <c:pt idx="13">
                  <c:v>0.83801008810969657</c:v>
                </c:pt>
                <c:pt idx="14">
                  <c:v>0.84094139560907921</c:v>
                </c:pt>
                <c:pt idx="15">
                  <c:v>0.84385378805080968</c:v>
                </c:pt>
                <c:pt idx="16">
                  <c:v>0.84674703233471149</c:v>
                </c:pt>
                <c:pt idx="17">
                  <c:v>0.84962089516031125</c:v>
                </c:pt>
                <c:pt idx="18">
                  <c:v>0.85247514303604977</c:v>
                </c:pt>
                <c:pt idx="19">
                  <c:v>0.85530954228862732</c:v>
                </c:pt>
                <c:pt idx="20">
                  <c:v>0.85812385907250399</c:v>
                </c:pt>
                <c:pt idx="21">
                  <c:v>0.86091785937954135</c:v>
                </c:pt>
                <c:pt idx="22">
                  <c:v>0.86369130904879488</c:v>
                </c:pt>
                <c:pt idx="23">
                  <c:v>0.86644397377645466</c:v>
                </c:pt>
                <c:pt idx="24">
                  <c:v>0.86917561912594132</c:v>
                </c:pt>
                <c:pt idx="25">
                  <c:v>0.87188601053815407</c:v>
                </c:pt>
                <c:pt idx="26">
                  <c:v>0.87457491334187487</c:v>
                </c:pt>
                <c:pt idx="27">
                  <c:v>0.87724209276432719</c:v>
                </c:pt>
                <c:pt idx="28">
                  <c:v>0.87988731394189856</c:v>
                </c:pt>
                <c:pt idx="29">
                  <c:v>0.88251034193102029</c:v>
                </c:pt>
                <c:pt idx="30">
                  <c:v>0.88511094171921179</c:v>
                </c:pt>
                <c:pt idx="31">
                  <c:v>0.88768887823628728</c:v>
                </c:pt>
                <c:pt idx="32">
                  <c:v>0.8902439163657303</c:v>
                </c:pt>
                <c:pt idx="33">
                  <c:v>0.89277582095623675</c:v>
                </c:pt>
                <c:pt idx="34">
                  <c:v>0.89528435683342533</c:v>
                </c:pt>
                <c:pt idx="35">
                  <c:v>0.89776928881172346</c:v>
                </c:pt>
                <c:pt idx="36">
                  <c:v>0.90023038170642355</c:v>
                </c:pt>
                <c:pt idx="37">
                  <c:v>0.90266740034591708</c:v>
                </c:pt>
                <c:pt idx="38">
                  <c:v>0.90508010958410545</c:v>
                </c:pt>
                <c:pt idx="39">
                  <c:v>0.90746827431299071</c:v>
                </c:pt>
                <c:pt idx="40">
                  <c:v>0.90983165947544686</c:v>
                </c:pt>
                <c:pt idx="41">
                  <c:v>0.91217003007817743</c:v>
                </c:pt>
                <c:pt idx="42">
                  <c:v>0.91448315120485457</c:v>
                </c:pt>
                <c:pt idx="43">
                  <c:v>0.91677078802944867</c:v>
                </c:pt>
                <c:pt idx="44">
                  <c:v>0.9190327058297475</c:v>
                </c:pt>
                <c:pt idx="45">
                  <c:v>0.92126867000106583</c:v>
                </c:pt>
                <c:pt idx="46">
                  <c:v>0.92347844607015084</c:v>
                </c:pt>
                <c:pt idx="47">
                  <c:v>0.92566179970927975</c:v>
                </c:pt>
                <c:pt idx="48">
                  <c:v>0.9278184967505595</c:v>
                </c:pt>
                <c:pt idx="49">
                  <c:v>0.9299483032004261</c:v>
                </c:pt>
                <c:pt idx="50">
                  <c:v>0.9320509852543456</c:v>
                </c:pt>
                <c:pt idx="51">
                  <c:v>0.93412630931171736</c:v>
                </c:pt>
                <c:pt idx="52">
                  <c:v>0.93617404199098941</c:v>
                </c:pt>
                <c:pt idx="53">
                  <c:v>0.93819395014497864</c:v>
                </c:pt>
                <c:pt idx="54">
                  <c:v>0.94018580087640569</c:v>
                </c:pt>
                <c:pt idx="55">
                  <c:v>0.9421493615536406</c:v>
                </c:pt>
                <c:pt idx="56">
                  <c:v>0.94408439982666459</c:v>
                </c:pt>
                <c:pt idx="57">
                  <c:v>0.94599068364325589</c:v>
                </c:pt>
                <c:pt idx="58">
                  <c:v>0.94786798126538718</c:v>
                </c:pt>
                <c:pt idx="59">
                  <c:v>0.94971606128585384</c:v>
                </c:pt>
                <c:pt idx="60">
                  <c:v>0.95153469264512358</c:v>
                </c:pt>
                <c:pt idx="61">
                  <c:v>0.95332364464841746</c:v>
                </c:pt>
                <c:pt idx="62">
                  <c:v>0.95508268698301624</c:v>
                </c:pt>
                <c:pt idx="63">
                  <c:v>0.95681158973580649</c:v>
                </c:pt>
                <c:pt idx="64">
                  <c:v>0.95851012341105502</c:v>
                </c:pt>
                <c:pt idx="65">
                  <c:v>0.96017805894842789</c:v>
                </c:pt>
                <c:pt idx="66">
                  <c:v>0.9618151677412442</c:v>
                </c:pt>
                <c:pt idx="67">
                  <c:v>0.96342122165497868</c:v>
                </c:pt>
                <c:pt idx="68">
                  <c:v>0.96499599304600436</c:v>
                </c:pt>
                <c:pt idx="69">
                  <c:v>0.96653925478058911</c:v>
                </c:pt>
                <c:pt idx="70">
                  <c:v>0.96805078025413871</c:v>
                </c:pt>
                <c:pt idx="71">
                  <c:v>0.96953034341069533</c:v>
                </c:pt>
                <c:pt idx="72">
                  <c:v>0.97097771876269523</c:v>
                </c:pt>
                <c:pt idx="73">
                  <c:v>0.97239268141098012</c:v>
                </c:pt>
                <c:pt idx="74">
                  <c:v>0.97377500706507625</c:v>
                </c:pt>
                <c:pt idx="75">
                  <c:v>0.97512447206373432</c:v>
                </c:pt>
                <c:pt idx="76">
                  <c:v>0.97644085339573705</c:v>
                </c:pt>
                <c:pt idx="77">
                  <c:v>0.97772392872098202</c:v>
                </c:pt>
                <c:pt idx="78">
                  <c:v>0.97897347639183085</c:v>
                </c:pt>
                <c:pt idx="79">
                  <c:v>0.98018927547474022</c:v>
                </c:pt>
                <c:pt idx="80">
                  <c:v>0.98137110577216791</c:v>
                </c:pt>
                <c:pt idx="81">
                  <c:v>0.98251874784476634</c:v>
                </c:pt>
                <c:pt idx="82">
                  <c:v>0.98363198303385502</c:v>
                </c:pt>
                <c:pt idx="83">
                  <c:v>0.98471059348418521</c:v>
                </c:pt>
                <c:pt idx="84">
                  <c:v>0.9857543621669953</c:v>
                </c:pt>
                <c:pt idx="85">
                  <c:v>0.98676307290335852</c:v>
                </c:pt>
                <c:pt idx="86">
                  <c:v>0.9877365103878315</c:v>
                </c:pt>
                <c:pt idx="87">
                  <c:v>0.98867446021240013</c:v>
                </c:pt>
                <c:pt idx="88">
                  <c:v>0.98957670889073046</c:v>
                </c:pt>
                <c:pt idx="89">
                  <c:v>0.99044304388272686</c:v>
                </c:pt>
                <c:pt idx="90">
                  <c:v>0.99127325361940066</c:v>
                </c:pt>
                <c:pt idx="91">
                  <c:v>0.9920671275280506</c:v>
                </c:pt>
                <c:pt idx="92">
                  <c:v>0.99282445605776215</c:v>
                </c:pt>
                <c:pt idx="93">
                  <c:v>0.99354503070522471</c:v>
                </c:pt>
                <c:pt idx="94">
                  <c:v>0.99422864404087641</c:v>
                </c:pt>
                <c:pt idx="95">
                  <c:v>0.99487508973536787</c:v>
                </c:pt>
                <c:pt idx="96">
                  <c:v>0.99548416258636607</c:v>
                </c:pt>
                <c:pt idx="97">
                  <c:v>0.99605565854568534</c:v>
                </c:pt>
                <c:pt idx="98">
                  <c:v>0.99658937474675635</c:v>
                </c:pt>
                <c:pt idx="99">
                  <c:v>0.99708510953243845</c:v>
                </c:pt>
                <c:pt idx="100">
                  <c:v>0.99754266248317525</c:v>
                </c:pt>
                <c:pt idx="101">
                  <c:v>0.99796183444549591</c:v>
                </c:pt>
                <c:pt idx="102">
                  <c:v>0.99834242756087266</c:v>
                </c:pt>
                <c:pt idx="103">
                  <c:v>0.99868424529492861</c:v>
                </c:pt>
                <c:pt idx="104">
                  <c:v>0.99898709246700768</c:v>
                </c:pt>
                <c:pt idx="105">
                  <c:v>0.99925077528010775</c:v>
                </c:pt>
                <c:pt idx="106">
                  <c:v>0.99947510135117701</c:v>
                </c:pt>
                <c:pt idx="107">
                  <c:v>0.99965987974178372</c:v>
                </c:pt>
                <c:pt idx="108">
                  <c:v>0.99980492098915941</c:v>
                </c:pt>
                <c:pt idx="109">
                  <c:v>0.99991003713761917</c:v>
                </c:pt>
                <c:pt idx="110">
                  <c:v>0.99997504177036534</c:v>
                </c:pt>
                <c:pt idx="111">
                  <c:v>0.99999975004167696</c:v>
                </c:pt>
                <c:pt idx="112">
                  <c:v>0.99998397870948719</c:v>
                </c:pt>
                <c:pt idx="113">
                  <c:v>0.99992754616835777</c:v>
                </c:pt>
                <c:pt idx="114">
                  <c:v>0.99983027248285039</c:v>
                </c:pt>
                <c:pt idx="115">
                  <c:v>0.99969197942129939</c:v>
                </c:pt>
                <c:pt idx="116">
                  <c:v>0.99951249048999169</c:v>
                </c:pt>
                <c:pt idx="117">
                  <c:v>0.99929163096775797</c:v>
                </c:pt>
                <c:pt idx="118">
                  <c:v>0.99902922794097848</c:v>
                </c:pt>
                <c:pt idx="119">
                  <c:v>0.99872511033900546</c:v>
                </c:pt>
                <c:pt idx="120">
                  <c:v>0.99837910897001469</c:v>
                </c:pt>
                <c:pt idx="121">
                  <c:v>0.99799105655727727</c:v>
                </c:pt>
                <c:pt idx="122">
                  <c:v>0.99756078777587243</c:v>
                </c:pt>
                <c:pt idx="123">
                  <c:v>0.99708813928982842</c:v>
                </c:pt>
                <c:pt idx="124">
                  <c:v>0.99657294978971123</c:v>
                </c:pt>
                <c:pt idx="125">
                  <c:v>0.99601506003065599</c:v>
                </c:pt>
                <c:pt idx="126">
                  <c:v>0.99541431287084947</c:v>
                </c:pt>
                <c:pt idx="127">
                  <c:v>0.99477055331046682</c:v>
                </c:pt>
                <c:pt idx="128">
                  <c:v>0.99408362853106969</c:v>
                </c:pt>
                <c:pt idx="129">
                  <c:v>0.99335338793546613</c:v>
                </c:pt>
                <c:pt idx="130">
                  <c:v>0.99257968318804279</c:v>
                </c:pt>
                <c:pt idx="131">
                  <c:v>0.99176236825556985</c:v>
                </c:pt>
                <c:pt idx="132">
                  <c:v>0.9909012994484816</c:v>
                </c:pt>
                <c:pt idx="133">
                  <c:v>0.98999633546264776</c:v>
                </c:pt>
                <c:pt idx="134">
                  <c:v>0.98904733742162521</c:v>
                </c:pt>
                <c:pt idx="135">
                  <c:v>0.98805416891941222</c:v>
                </c:pt>
                <c:pt idx="136">
                  <c:v>0.98701669606369113</c:v>
                </c:pt>
                <c:pt idx="137">
                  <c:v>0.98593478751958641</c:v>
                </c:pt>
                <c:pt idx="138">
                  <c:v>0.98480831455392126</c:v>
                </c:pt>
                <c:pt idx="139">
                  <c:v>0.98363715107999672</c:v>
                </c:pt>
                <c:pt idx="140">
                  <c:v>0.98242117370288273</c:v>
                </c:pt>
                <c:pt idx="141">
                  <c:v>0.98116026176524074</c:v>
                </c:pt>
                <c:pt idx="142">
                  <c:v>0.97985429739367258</c:v>
                </c:pt>
                <c:pt idx="143">
                  <c:v>0.97850316554560535</c:v>
                </c:pt>
                <c:pt idx="144">
                  <c:v>0.97710675405671654</c:v>
                </c:pt>
                <c:pt idx="145">
                  <c:v>0.97566495368890915</c:v>
                </c:pt>
                <c:pt idx="146">
                  <c:v>0.97417765817883417</c:v>
                </c:pt>
                <c:pt idx="147">
                  <c:v>0.97264476428697322</c:v>
                </c:pt>
                <c:pt idx="148">
                  <c:v>0.97106617184728505</c:v>
                </c:pt>
                <c:pt idx="149">
                  <c:v>0.96944178381741686</c:v>
                </c:pt>
                <c:pt idx="150">
                  <c:v>0.96777150632949915</c:v>
                </c:pt>
                <c:pt idx="151">
                  <c:v>0.96605524874150972</c:v>
                </c:pt>
                <c:pt idx="152">
                  <c:v>0.96429292368923436</c:v>
                </c:pt>
                <c:pt idx="153">
                  <c:v>0.96248444713881176</c:v>
                </c:pt>
                <c:pt idx="154">
                  <c:v>0.96062973843988453</c:v>
                </c:pt>
                <c:pt idx="155">
                  <c:v>0.95872872037934931</c:v>
                </c:pt>
                <c:pt idx="156">
                  <c:v>0.95678131923571774</c:v>
                </c:pt>
                <c:pt idx="157">
                  <c:v>0.95478746483409727</c:v>
                </c:pt>
                <c:pt idx="158">
                  <c:v>0.95274709060179286</c:v>
                </c:pt>
                <c:pt idx="159">
                  <c:v>0.95066013362453916</c:v>
                </c:pt>
                <c:pt idx="160">
                  <c:v>0.94852653470336523</c:v>
                </c:pt>
                <c:pt idx="161">
                  <c:v>0.94634623841210486</c:v>
                </c:pt>
                <c:pt idx="162">
                  <c:v>0.94411919315555681</c:v>
                </c:pt>
                <c:pt idx="163">
                  <c:v>0.9418453512282926</c:v>
                </c:pt>
                <c:pt idx="164">
                  <c:v>0.93952466887413555</c:v>
                </c:pt>
                <c:pt idx="165">
                  <c:v>0.93715710634630056</c:v>
                </c:pt>
                <c:pt idx="166">
                  <c:v>0.93474262796821295</c:v>
                </c:pt>
                <c:pt idx="167">
                  <c:v>0.93228120219500854</c:v>
                </c:pt>
                <c:pt idx="168">
                  <c:v>0.92977280167572229</c:v>
                </c:pt>
                <c:pt idx="169">
                  <c:v>0.92721740331617031</c:v>
                </c:pt>
                <c:pt idx="170">
                  <c:v>0.92461498834253963</c:v>
                </c:pt>
                <c:pt idx="171">
                  <c:v>0.92196554236568184</c:v>
                </c:pt>
                <c:pt idx="172">
                  <c:v>0.91926905544612791</c:v>
                </c:pt>
                <c:pt idx="173">
                  <c:v>0.9165255221598243</c:v>
                </c:pt>
                <c:pt idx="174">
                  <c:v>0.91373494166460267</c:v>
                </c:pt>
                <c:pt idx="175">
                  <c:v>0.91089731776738581</c:v>
                </c:pt>
                <c:pt idx="176">
                  <c:v>0.90801265899213979</c:v>
                </c:pt>
                <c:pt idx="177">
                  <c:v>0.90508097864858228</c:v>
                </c:pt>
                <c:pt idx="178">
                  <c:v>0.9021022949016495</c:v>
                </c:pt>
                <c:pt idx="179">
                  <c:v>0.89907663084173028</c:v>
                </c:pt>
                <c:pt idx="180">
                  <c:v>0.89600401455568024</c:v>
                </c:pt>
                <c:pt idx="181">
                  <c:v>0.8928844791986178</c:v>
                </c:pt>
                <c:pt idx="182">
                  <c:v>0.88971806306651158</c:v>
                </c:pt>
                <c:pt idx="183">
                  <c:v>0.88650480966956891</c:v>
                </c:pt>
                <c:pt idx="184">
                  <c:v>0.88324476780643035</c:v>
                </c:pt>
                <c:pt idx="185">
                  <c:v>0.87993799163918285</c:v>
                </c:pt>
                <c:pt idx="186">
                  <c:v>0.87658454076919401</c:v>
                </c:pt>
                <c:pt idx="187">
                  <c:v>0.87318448031377927</c:v>
                </c:pt>
                <c:pt idx="188">
                  <c:v>0.86973788098371085</c:v>
                </c:pt>
                <c:pt idx="189">
                  <c:v>0.86624481916157325</c:v>
                </c:pt>
                <c:pt idx="190">
                  <c:v>0.86270537698097893</c:v>
                </c:pt>
                <c:pt idx="191">
                  <c:v>0.8591196424066464</c:v>
                </c:pt>
                <c:pt idx="192">
                  <c:v>0.85548770931535523</c:v>
                </c:pt>
                <c:pt idx="193">
                  <c:v>0.85180967757778292</c:v>
                </c:pt>
                <c:pt idx="194">
                  <c:v>0.84808565314123463</c:v>
                </c:pt>
                <c:pt idx="195">
                  <c:v>0.8443157481132727</c:v>
                </c:pt>
                <c:pt idx="196">
                  <c:v>0.84050008084625483</c:v>
                </c:pt>
                <c:pt idx="197">
                  <c:v>0.83663877602279368</c:v>
                </c:pt>
                <c:pt idx="198">
                  <c:v>0.83273196474214251</c:v>
                </c:pt>
                <c:pt idx="199">
                  <c:v>0.82877978460751822</c:v>
                </c:pt>
                <c:pt idx="200">
                  <c:v>0.82478237981436942</c:v>
                </c:pt>
              </c:numCache>
            </c:numRef>
          </c:val>
          <c:smooth val="0"/>
          <c:extLst>
            <c:ext xmlns:c16="http://schemas.microsoft.com/office/drawing/2014/chart" uri="{C3380CC4-5D6E-409C-BE32-E72D297353CC}">
              <c16:uniqueId val="{00000000-6087-4F4A-A049-049AC118FBFB}"/>
            </c:ext>
          </c:extLst>
        </c:ser>
        <c:dLbls>
          <c:showLegendKey val="0"/>
          <c:showVal val="0"/>
          <c:showCatName val="0"/>
          <c:showSerName val="0"/>
          <c:showPercent val="0"/>
          <c:showBubbleSize val="0"/>
        </c:dLbls>
        <c:marker val="1"/>
        <c:smooth val="0"/>
        <c:axId val="255880192"/>
        <c:axId val="191074240"/>
      </c:lineChart>
      <c:catAx>
        <c:axId val="25588019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2928046156392616"/>
              <c:y val="0.91509533006487387"/>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800" b="0" i="0" u="none" strike="noStrike" baseline="0">
                <a:solidFill>
                  <a:srgbClr val="000000"/>
                </a:solidFill>
                <a:latin typeface="Arial"/>
                <a:ea typeface="Arial"/>
                <a:cs typeface="Arial"/>
              </a:defRPr>
            </a:pPr>
            <a:endParaRPr lang="ru-RU"/>
          </a:p>
        </c:txPr>
        <c:crossAx val="191074240"/>
        <c:crosses val="autoZero"/>
        <c:auto val="1"/>
        <c:lblAlgn val="ctr"/>
        <c:lblOffset val="100"/>
        <c:tickLblSkip val="9"/>
        <c:tickMarkSkip val="10"/>
        <c:noMultiLvlLbl val="0"/>
      </c:catAx>
      <c:valAx>
        <c:axId val="191074240"/>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6036036036036036E-2"/>
              <c:y val="0.33490615559847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ru-RU"/>
          </a:p>
        </c:txPr>
        <c:crossAx val="255880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99350979820333"/>
          <c:y val="3.0660377358490566E-2"/>
        </c:manualLayout>
      </c:layout>
      <c:overlay val="0"/>
      <c:spPr>
        <a:noFill/>
        <a:ln w="25400">
          <a:noFill/>
        </a:ln>
      </c:spPr>
    </c:title>
    <c:autoTitleDeleted val="0"/>
    <c:plotArea>
      <c:layout>
        <c:manualLayout>
          <c:layoutTarget val="inner"/>
          <c:xMode val="edge"/>
          <c:yMode val="edge"/>
          <c:x val="0.135076540110422"/>
          <c:y val="0.15094357005404496"/>
          <c:w val="0.81699520228077827"/>
          <c:h val="0.6297177063192188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FindingMin!$M$5:$M$205</c:f>
              <c:numCache>
                <c:formatCode>0.000000</c:formatCode>
                <c:ptCount val="201"/>
                <c:pt idx="0">
                  <c:v>-2.5</c:v>
                </c:pt>
                <c:pt idx="1">
                  <c:v>-2.4849999999999999</c:v>
                </c:pt>
                <c:pt idx="2">
                  <c:v>-2.4699999999999998</c:v>
                </c:pt>
                <c:pt idx="3">
                  <c:v>-2.4549999999999996</c:v>
                </c:pt>
                <c:pt idx="4">
                  <c:v>-2.4399999999999995</c:v>
                </c:pt>
                <c:pt idx="5">
                  <c:v>-2.4249999999999994</c:v>
                </c:pt>
                <c:pt idx="6">
                  <c:v>-2.4099999999999993</c:v>
                </c:pt>
                <c:pt idx="7">
                  <c:v>-2.3949999999999991</c:v>
                </c:pt>
                <c:pt idx="8">
                  <c:v>-2.379999999999999</c:v>
                </c:pt>
                <c:pt idx="9">
                  <c:v>-2.3649999999999989</c:v>
                </c:pt>
                <c:pt idx="10">
                  <c:v>-2.3499999999999988</c:v>
                </c:pt>
                <c:pt idx="11">
                  <c:v>-2.3349999999999986</c:v>
                </c:pt>
                <c:pt idx="12">
                  <c:v>-2.3199999999999985</c:v>
                </c:pt>
                <c:pt idx="13">
                  <c:v>-2.3049999999999984</c:v>
                </c:pt>
                <c:pt idx="14">
                  <c:v>-2.2899999999999983</c:v>
                </c:pt>
                <c:pt idx="15">
                  <c:v>-2.2749999999999981</c:v>
                </c:pt>
                <c:pt idx="16">
                  <c:v>-2.259999999999998</c:v>
                </c:pt>
                <c:pt idx="17">
                  <c:v>-2.2449999999999979</c:v>
                </c:pt>
                <c:pt idx="18">
                  <c:v>-2.2299999999999978</c:v>
                </c:pt>
                <c:pt idx="19">
                  <c:v>-2.2149999999999976</c:v>
                </c:pt>
                <c:pt idx="20">
                  <c:v>-2.1999999999999975</c:v>
                </c:pt>
                <c:pt idx="21">
                  <c:v>-2.1849999999999974</c:v>
                </c:pt>
                <c:pt idx="22">
                  <c:v>-2.1699999999999973</c:v>
                </c:pt>
                <c:pt idx="23">
                  <c:v>-2.1549999999999971</c:v>
                </c:pt>
                <c:pt idx="24">
                  <c:v>-2.139999999999997</c:v>
                </c:pt>
                <c:pt idx="25">
                  <c:v>-2.1249999999999969</c:v>
                </c:pt>
                <c:pt idx="26">
                  <c:v>-2.1099999999999968</c:v>
                </c:pt>
                <c:pt idx="27">
                  <c:v>-2.0949999999999966</c:v>
                </c:pt>
                <c:pt idx="28">
                  <c:v>-2.0799999999999965</c:v>
                </c:pt>
                <c:pt idx="29">
                  <c:v>-2.0649999999999964</c:v>
                </c:pt>
                <c:pt idx="30">
                  <c:v>-2.0499999999999963</c:v>
                </c:pt>
                <c:pt idx="31">
                  <c:v>-2.0349999999999961</c:v>
                </c:pt>
                <c:pt idx="32">
                  <c:v>-2.019999999999996</c:v>
                </c:pt>
                <c:pt idx="33">
                  <c:v>-2.0049999999999959</c:v>
                </c:pt>
                <c:pt idx="34">
                  <c:v>-1.989999999999996</c:v>
                </c:pt>
                <c:pt idx="35">
                  <c:v>-1.9749999999999961</c:v>
                </c:pt>
                <c:pt idx="36">
                  <c:v>-1.9599999999999962</c:v>
                </c:pt>
                <c:pt idx="37">
                  <c:v>-1.9449999999999963</c:v>
                </c:pt>
                <c:pt idx="38">
                  <c:v>-1.9299999999999964</c:v>
                </c:pt>
                <c:pt idx="39">
                  <c:v>-1.9149999999999965</c:v>
                </c:pt>
                <c:pt idx="40">
                  <c:v>-1.8999999999999966</c:v>
                </c:pt>
                <c:pt idx="41">
                  <c:v>-1.8849999999999967</c:v>
                </c:pt>
                <c:pt idx="42">
                  <c:v>-1.8699999999999968</c:v>
                </c:pt>
                <c:pt idx="43">
                  <c:v>-1.8549999999999969</c:v>
                </c:pt>
                <c:pt idx="44">
                  <c:v>-1.839999999999997</c:v>
                </c:pt>
                <c:pt idx="45">
                  <c:v>-1.8249999999999971</c:v>
                </c:pt>
                <c:pt idx="46">
                  <c:v>-1.8099999999999972</c:v>
                </c:pt>
                <c:pt idx="47">
                  <c:v>-1.7949999999999973</c:v>
                </c:pt>
                <c:pt idx="48">
                  <c:v>-1.7799999999999974</c:v>
                </c:pt>
                <c:pt idx="49">
                  <c:v>-1.7649999999999975</c:v>
                </c:pt>
                <c:pt idx="50">
                  <c:v>-1.7499999999999976</c:v>
                </c:pt>
                <c:pt idx="51">
                  <c:v>-1.7349999999999977</c:v>
                </c:pt>
                <c:pt idx="52">
                  <c:v>-1.7199999999999978</c:v>
                </c:pt>
                <c:pt idx="53">
                  <c:v>-1.7049999999999979</c:v>
                </c:pt>
                <c:pt idx="54">
                  <c:v>-1.6899999999999979</c:v>
                </c:pt>
                <c:pt idx="55">
                  <c:v>-1.674999999999998</c:v>
                </c:pt>
                <c:pt idx="56">
                  <c:v>-1.6599999999999981</c:v>
                </c:pt>
                <c:pt idx="57">
                  <c:v>-1.6449999999999982</c:v>
                </c:pt>
                <c:pt idx="58">
                  <c:v>-1.6299999999999983</c:v>
                </c:pt>
                <c:pt idx="59">
                  <c:v>-1.6149999999999984</c:v>
                </c:pt>
                <c:pt idx="60">
                  <c:v>-1.5999999999999985</c:v>
                </c:pt>
                <c:pt idx="61">
                  <c:v>-1.5849999999999986</c:v>
                </c:pt>
                <c:pt idx="62">
                  <c:v>-1.5699999999999987</c:v>
                </c:pt>
                <c:pt idx="63">
                  <c:v>-1.5549999999999988</c:v>
                </c:pt>
                <c:pt idx="64">
                  <c:v>-1.5399999999999989</c:v>
                </c:pt>
                <c:pt idx="65">
                  <c:v>-1.524999999999999</c:v>
                </c:pt>
                <c:pt idx="66">
                  <c:v>-1.5099999999999991</c:v>
                </c:pt>
                <c:pt idx="67">
                  <c:v>-1.4949999999999992</c:v>
                </c:pt>
                <c:pt idx="68">
                  <c:v>-1.4799999999999993</c:v>
                </c:pt>
                <c:pt idx="69">
                  <c:v>-1.4649999999999994</c:v>
                </c:pt>
                <c:pt idx="70">
                  <c:v>-1.4499999999999995</c:v>
                </c:pt>
                <c:pt idx="71">
                  <c:v>-1.4349999999999996</c:v>
                </c:pt>
                <c:pt idx="72">
                  <c:v>-1.4199999999999997</c:v>
                </c:pt>
                <c:pt idx="73">
                  <c:v>-1.4049999999999998</c:v>
                </c:pt>
                <c:pt idx="74">
                  <c:v>-1.39</c:v>
                </c:pt>
                <c:pt idx="75">
                  <c:v>-1.375</c:v>
                </c:pt>
                <c:pt idx="76">
                  <c:v>-1.36</c:v>
                </c:pt>
                <c:pt idx="77">
                  <c:v>-1.3450000000000002</c:v>
                </c:pt>
                <c:pt idx="78">
                  <c:v>-1.3300000000000003</c:v>
                </c:pt>
                <c:pt idx="79">
                  <c:v>-1.3150000000000004</c:v>
                </c:pt>
                <c:pt idx="80">
                  <c:v>-1.3000000000000005</c:v>
                </c:pt>
                <c:pt idx="81">
                  <c:v>-1.2850000000000006</c:v>
                </c:pt>
                <c:pt idx="82">
                  <c:v>-1.2700000000000007</c:v>
                </c:pt>
                <c:pt idx="83">
                  <c:v>-1.2550000000000008</c:v>
                </c:pt>
                <c:pt idx="84">
                  <c:v>-1.2400000000000009</c:v>
                </c:pt>
                <c:pt idx="85">
                  <c:v>-1.225000000000001</c:v>
                </c:pt>
                <c:pt idx="86">
                  <c:v>-1.2100000000000011</c:v>
                </c:pt>
                <c:pt idx="87">
                  <c:v>-1.1950000000000012</c:v>
                </c:pt>
                <c:pt idx="88">
                  <c:v>-1.1800000000000013</c:v>
                </c:pt>
                <c:pt idx="89">
                  <c:v>-1.1650000000000014</c:v>
                </c:pt>
                <c:pt idx="90">
                  <c:v>-1.1500000000000015</c:v>
                </c:pt>
                <c:pt idx="91">
                  <c:v>-1.1350000000000016</c:v>
                </c:pt>
                <c:pt idx="92">
                  <c:v>-1.1200000000000017</c:v>
                </c:pt>
                <c:pt idx="93">
                  <c:v>-1.1050000000000018</c:v>
                </c:pt>
                <c:pt idx="94">
                  <c:v>-1.0900000000000019</c:v>
                </c:pt>
                <c:pt idx="95">
                  <c:v>-1.075000000000002</c:v>
                </c:pt>
                <c:pt idx="96">
                  <c:v>-1.0600000000000021</c:v>
                </c:pt>
                <c:pt idx="97">
                  <c:v>-1.0450000000000021</c:v>
                </c:pt>
                <c:pt idx="98">
                  <c:v>-1.0300000000000022</c:v>
                </c:pt>
                <c:pt idx="99">
                  <c:v>-1.0150000000000023</c:v>
                </c:pt>
                <c:pt idx="100">
                  <c:v>-1.0000000000000024</c:v>
                </c:pt>
                <c:pt idx="101">
                  <c:v>-0.98500000000000243</c:v>
                </c:pt>
                <c:pt idx="102">
                  <c:v>-0.97000000000000242</c:v>
                </c:pt>
                <c:pt idx="103">
                  <c:v>-0.9550000000000024</c:v>
                </c:pt>
                <c:pt idx="104">
                  <c:v>-0.94000000000000239</c:v>
                </c:pt>
                <c:pt idx="105">
                  <c:v>-0.92500000000000238</c:v>
                </c:pt>
                <c:pt idx="106">
                  <c:v>-0.91000000000000236</c:v>
                </c:pt>
                <c:pt idx="107">
                  <c:v>-0.89500000000000235</c:v>
                </c:pt>
                <c:pt idx="108">
                  <c:v>-0.88000000000000234</c:v>
                </c:pt>
                <c:pt idx="109">
                  <c:v>-0.86500000000000232</c:v>
                </c:pt>
                <c:pt idx="110">
                  <c:v>-0.85000000000000231</c:v>
                </c:pt>
                <c:pt idx="111">
                  <c:v>-0.8350000000000023</c:v>
                </c:pt>
                <c:pt idx="112">
                  <c:v>-0.82000000000000228</c:v>
                </c:pt>
                <c:pt idx="113">
                  <c:v>-0.80500000000000227</c:v>
                </c:pt>
                <c:pt idx="114">
                  <c:v>-0.79000000000000226</c:v>
                </c:pt>
                <c:pt idx="115">
                  <c:v>-0.77500000000000224</c:v>
                </c:pt>
                <c:pt idx="116">
                  <c:v>-0.76000000000000223</c:v>
                </c:pt>
                <c:pt idx="117">
                  <c:v>-0.74500000000000222</c:v>
                </c:pt>
                <c:pt idx="118">
                  <c:v>-0.7300000000000022</c:v>
                </c:pt>
                <c:pt idx="119">
                  <c:v>-0.71500000000000219</c:v>
                </c:pt>
                <c:pt idx="120">
                  <c:v>-0.70000000000000218</c:v>
                </c:pt>
                <c:pt idx="121">
                  <c:v>-0.68500000000000216</c:v>
                </c:pt>
                <c:pt idx="122">
                  <c:v>-0.67000000000000215</c:v>
                </c:pt>
                <c:pt idx="123">
                  <c:v>-0.65500000000000214</c:v>
                </c:pt>
                <c:pt idx="124">
                  <c:v>-0.64000000000000212</c:v>
                </c:pt>
                <c:pt idx="125">
                  <c:v>-0.62500000000000211</c:v>
                </c:pt>
                <c:pt idx="126">
                  <c:v>-0.6100000000000021</c:v>
                </c:pt>
                <c:pt idx="127">
                  <c:v>-0.59500000000000208</c:v>
                </c:pt>
                <c:pt idx="128">
                  <c:v>-0.58000000000000207</c:v>
                </c:pt>
                <c:pt idx="129">
                  <c:v>-0.56500000000000206</c:v>
                </c:pt>
                <c:pt idx="130">
                  <c:v>-0.55000000000000204</c:v>
                </c:pt>
                <c:pt idx="131">
                  <c:v>-0.53500000000000203</c:v>
                </c:pt>
                <c:pt idx="132">
                  <c:v>-0.52000000000000202</c:v>
                </c:pt>
                <c:pt idx="133">
                  <c:v>-0.505000000000002</c:v>
                </c:pt>
                <c:pt idx="134">
                  <c:v>-0.49000000000000199</c:v>
                </c:pt>
                <c:pt idx="135">
                  <c:v>-0.47500000000000198</c:v>
                </c:pt>
                <c:pt idx="136">
                  <c:v>-0.46000000000000196</c:v>
                </c:pt>
                <c:pt idx="137">
                  <c:v>-0.44500000000000195</c:v>
                </c:pt>
                <c:pt idx="138">
                  <c:v>-0.43000000000000194</c:v>
                </c:pt>
                <c:pt idx="139">
                  <c:v>-0.41500000000000192</c:v>
                </c:pt>
                <c:pt idx="140">
                  <c:v>-0.40000000000000191</c:v>
                </c:pt>
                <c:pt idx="141">
                  <c:v>-0.3850000000000019</c:v>
                </c:pt>
                <c:pt idx="142">
                  <c:v>-0.37000000000000188</c:v>
                </c:pt>
                <c:pt idx="143">
                  <c:v>-0.35500000000000187</c:v>
                </c:pt>
                <c:pt idx="144">
                  <c:v>-0.34000000000000186</c:v>
                </c:pt>
                <c:pt idx="145">
                  <c:v>-0.32500000000000184</c:v>
                </c:pt>
                <c:pt idx="146">
                  <c:v>-0.31000000000000183</c:v>
                </c:pt>
                <c:pt idx="147">
                  <c:v>-0.29500000000000182</c:v>
                </c:pt>
                <c:pt idx="148">
                  <c:v>-0.2800000000000018</c:v>
                </c:pt>
                <c:pt idx="149">
                  <c:v>-0.26500000000000179</c:v>
                </c:pt>
                <c:pt idx="150">
                  <c:v>-0.25000000000000178</c:v>
                </c:pt>
                <c:pt idx="151">
                  <c:v>-0.23500000000000176</c:v>
                </c:pt>
                <c:pt idx="152">
                  <c:v>-0.22000000000000175</c:v>
                </c:pt>
                <c:pt idx="153">
                  <c:v>-0.20500000000000174</c:v>
                </c:pt>
                <c:pt idx="154">
                  <c:v>-0.19000000000000172</c:v>
                </c:pt>
                <c:pt idx="155">
                  <c:v>-0.17500000000000171</c:v>
                </c:pt>
                <c:pt idx="156">
                  <c:v>-0.1600000000000017</c:v>
                </c:pt>
                <c:pt idx="157">
                  <c:v>-0.14500000000000168</c:v>
                </c:pt>
                <c:pt idx="158">
                  <c:v>-0.13000000000000167</c:v>
                </c:pt>
                <c:pt idx="159">
                  <c:v>-0.11500000000000167</c:v>
                </c:pt>
                <c:pt idx="160">
                  <c:v>-0.10000000000000167</c:v>
                </c:pt>
                <c:pt idx="161">
                  <c:v>-8.5000000000001671E-2</c:v>
                </c:pt>
                <c:pt idx="162">
                  <c:v>-7.0000000000001672E-2</c:v>
                </c:pt>
                <c:pt idx="163">
                  <c:v>-5.5000000000001673E-2</c:v>
                </c:pt>
                <c:pt idx="164">
                  <c:v>-4.0000000000001673E-2</c:v>
                </c:pt>
                <c:pt idx="165">
                  <c:v>-2.5000000000001674E-2</c:v>
                </c:pt>
                <c:pt idx="166">
                  <c:v>-1.0000000000001674E-2</c:v>
                </c:pt>
                <c:pt idx="167">
                  <c:v>4.9999999999983252E-3</c:v>
                </c:pt>
                <c:pt idx="168">
                  <c:v>1.9999999999998325E-2</c:v>
                </c:pt>
                <c:pt idx="169">
                  <c:v>3.4999999999998324E-2</c:v>
                </c:pt>
                <c:pt idx="170">
                  <c:v>4.9999999999998324E-2</c:v>
                </c:pt>
                <c:pt idx="171">
                  <c:v>6.4999999999998323E-2</c:v>
                </c:pt>
                <c:pt idx="172">
                  <c:v>7.9999999999998322E-2</c:v>
                </c:pt>
                <c:pt idx="173">
                  <c:v>9.4999999999998322E-2</c:v>
                </c:pt>
                <c:pt idx="174">
                  <c:v>0.10999999999999832</c:v>
                </c:pt>
                <c:pt idx="175">
                  <c:v>0.12499999999999832</c:v>
                </c:pt>
                <c:pt idx="176">
                  <c:v>0.13999999999999832</c:v>
                </c:pt>
                <c:pt idx="177">
                  <c:v>0.15499999999999831</c:v>
                </c:pt>
                <c:pt idx="178">
                  <c:v>0.16999999999999832</c:v>
                </c:pt>
                <c:pt idx="179">
                  <c:v>0.18499999999999833</c:v>
                </c:pt>
                <c:pt idx="180">
                  <c:v>0.19999999999999835</c:v>
                </c:pt>
                <c:pt idx="181">
                  <c:v>0.21499999999999836</c:v>
                </c:pt>
                <c:pt idx="182">
                  <c:v>0.22999999999999837</c:v>
                </c:pt>
                <c:pt idx="183">
                  <c:v>0.24499999999999839</c:v>
                </c:pt>
                <c:pt idx="184">
                  <c:v>0.2599999999999984</c:v>
                </c:pt>
                <c:pt idx="185">
                  <c:v>0.27499999999999841</c:v>
                </c:pt>
                <c:pt idx="186">
                  <c:v>0.28999999999999843</c:v>
                </c:pt>
                <c:pt idx="187">
                  <c:v>0.30499999999999844</c:v>
                </c:pt>
                <c:pt idx="188">
                  <c:v>0.31999999999999845</c:v>
                </c:pt>
                <c:pt idx="189">
                  <c:v>0.33499999999999847</c:v>
                </c:pt>
                <c:pt idx="190">
                  <c:v>0.34999999999999848</c:v>
                </c:pt>
                <c:pt idx="191">
                  <c:v>0.36499999999999849</c:v>
                </c:pt>
                <c:pt idx="192">
                  <c:v>0.37999999999999851</c:v>
                </c:pt>
                <c:pt idx="193">
                  <c:v>0.39499999999999852</c:v>
                </c:pt>
                <c:pt idx="194">
                  <c:v>0.40999999999999853</c:v>
                </c:pt>
                <c:pt idx="195">
                  <c:v>0.42499999999999855</c:v>
                </c:pt>
                <c:pt idx="196">
                  <c:v>0.43999999999999856</c:v>
                </c:pt>
                <c:pt idx="197">
                  <c:v>0.45499999999999857</c:v>
                </c:pt>
                <c:pt idx="198">
                  <c:v>0.46999999999999859</c:v>
                </c:pt>
                <c:pt idx="199">
                  <c:v>0.4849999999999986</c:v>
                </c:pt>
                <c:pt idx="200">
                  <c:v>0.49999999999999861</c:v>
                </c:pt>
              </c:numCache>
            </c:numRef>
          </c:cat>
          <c:val>
            <c:numRef>
              <c:f>FindingMin!$N$5:$N$205</c:f>
              <c:numCache>
                <c:formatCode>General</c:formatCode>
                <c:ptCount val="201"/>
                <c:pt idx="0">
                  <c:v>0.33882294562298421</c:v>
                </c:pt>
                <c:pt idx="1">
                  <c:v>0.32299393591146652</c:v>
                </c:pt>
                <c:pt idx="2">
                  <c:v>0.30756436583378521</c:v>
                </c:pt>
                <c:pt idx="3">
                  <c:v>0.29253299618282941</c:v>
                </c:pt>
                <c:pt idx="4">
                  <c:v>0.27789856331412055</c:v>
                </c:pt>
                <c:pt idx="5">
                  <c:v>0.26365977873499941</c:v>
                </c:pt>
                <c:pt idx="6">
                  <c:v>0.24981532868834197</c:v>
                </c:pt>
                <c:pt idx="7">
                  <c:v>0.23636387373077467</c:v>
                </c:pt>
                <c:pt idx="8">
                  <c:v>0.22330404830535819</c:v>
                </c:pt>
                <c:pt idx="9">
                  <c:v>0.21063446030871558</c:v>
                </c:pt>
                <c:pt idx="10">
                  <c:v>0.19835369065257952</c:v>
                </c:pt>
                <c:pt idx="11">
                  <c:v>0.18646029281973339</c:v>
                </c:pt>
                <c:pt idx="12">
                  <c:v>0.17495279241432807</c:v>
                </c:pt>
                <c:pt idx="13">
                  <c:v>0.16382968670655457</c:v>
                </c:pt>
                <c:pt idx="14">
                  <c:v>0.15308944417165524</c:v>
                </c:pt>
                <c:pt idx="15">
                  <c:v>0.14273050402325896</c:v>
                </c:pt>
                <c:pt idx="16">
                  <c:v>0.13275127574103091</c:v>
                </c:pt>
                <c:pt idx="17">
                  <c:v>0.12315013859262497</c:v>
                </c:pt>
                <c:pt idx="18">
                  <c:v>0.11392544114993292</c:v>
                </c:pt>
                <c:pt idx="19">
                  <c:v>0.10507550079962782</c:v>
                </c:pt>
                <c:pt idx="20">
                  <c:v>9.6598603248000597E-2</c:v>
                </c:pt>
                <c:pt idx="21">
                  <c:v>8.8493002020091097E-2</c:v>
                </c:pt>
                <c:pt idx="22">
                  <c:v>8.0756917953120774E-2</c:v>
                </c:pt>
                <c:pt idx="23">
                  <c:v>7.3388538684236365E-2</c:v>
                </c:pt>
                <c:pt idx="24">
                  <c:v>6.6386018132576372E-2</c:v>
                </c:pt>
                <c:pt idx="25">
                  <c:v>5.9747475975677776E-2</c:v>
                </c:pt>
                <c:pt idx="26">
                  <c:v>5.3470997120244418E-2</c:v>
                </c:pt>
                <c:pt idx="27">
                  <c:v>4.7554631167299563E-2</c:v>
                </c:pt>
                <c:pt idx="28">
                  <c:v>4.1996391871754794E-2</c:v>
                </c:pt>
                <c:pt idx="29">
                  <c:v>3.6794256596426586E-2</c:v>
                </c:pt>
                <c:pt idx="30">
                  <c:v>3.1946165760540511E-2</c:v>
                </c:pt>
                <c:pt idx="31">
                  <c:v>2.7450022282765434E-2</c:v>
                </c:pt>
                <c:pt idx="32">
                  <c:v>2.3303691018827181E-2</c:v>
                </c:pt>
                <c:pt idx="33">
                  <c:v>1.9504998193755174E-2</c:v>
                </c:pt>
                <c:pt idx="34">
                  <c:v>1.6051730828821411E-2</c:v>
                </c:pt>
                <c:pt idx="35">
                  <c:v>1.2941636163238407E-2</c:v>
                </c:pt>
                <c:pt idx="36">
                  <c:v>1.017242107068602E-2</c:v>
                </c:pt>
                <c:pt idx="37">
                  <c:v>7.7417514707468615E-3</c:v>
                </c:pt>
                <c:pt idx="38">
                  <c:v>5.6472517353336436E-3</c:v>
                </c:pt>
                <c:pt idx="39">
                  <c:v>3.8865040902006619E-3</c:v>
                </c:pt>
                <c:pt idx="40">
                  <c:v>2.4570480116382939E-3</c:v>
                </c:pt>
                <c:pt idx="41">
                  <c:v>1.3563796184563265E-3</c:v>
                </c:pt>
                <c:pt idx="42">
                  <c:v>5.8195105937069341E-4</c:v>
                </c:pt>
                <c:pt idx="43">
                  <c:v>1.3116989591573932E-4</c:v>
                </c:pt>
                <c:pt idx="44">
                  <c:v>1.398481012598502E-6</c:v>
                </c:pt>
                <c:pt idx="45">
                  <c:v>1.8995333333354463E-4</c:v>
                </c:pt>
                <c:pt idx="46">
                  <c:v>6.9410450761076068E-4</c:v>
                </c:pt>
                <c:pt idx="47">
                  <c:v>1.5110749610479162E-3</c:v>
                </c:pt>
                <c:pt idx="48">
                  <c:v>2.6380399160026982E-3</c:v>
                </c:pt>
                <c:pt idx="49">
                  <c:v>4.0721262191187749E-3</c:v>
                </c:pt>
                <c:pt idx="50">
                  <c:v>5.8104116970962528E-3</c:v>
                </c:pt>
                <c:pt idx="51">
                  <c:v>7.8499245093009914E-3</c:v>
                </c:pt>
                <c:pt idx="52">
                  <c:v>1.0187642497424928E-2</c:v>
                </c:pt>
                <c:pt idx="53">
                  <c:v>1.2820492532420494E-2</c:v>
                </c:pt>
                <c:pt idx="54">
                  <c:v>1.5745349858946385E-2</c:v>
                </c:pt>
                <c:pt idx="55">
                  <c:v>1.8959037437573417E-2</c:v>
                </c:pt>
                <c:pt idx="56">
                  <c:v>2.2458325285012883E-2</c:v>
                </c:pt>
                <c:pt idx="57">
                  <c:v>2.623992981264547E-2</c:v>
                </c:pt>
                <c:pt idx="58">
                  <c:v>3.0300513163639641E-2</c:v>
                </c:pt>
                <c:pt idx="59">
                  <c:v>3.463668254896806E-2</c:v>
                </c:pt>
                <c:pt idx="60">
                  <c:v>3.9244989582642359E-2</c:v>
                </c:pt>
                <c:pt idx="61">
                  <c:v>4.4121929616504255E-2</c:v>
                </c:pt>
                <c:pt idx="62">
                  <c:v>4.9263941074928694E-2</c:v>
                </c:pt>
                <c:pt idx="63">
                  <c:v>5.4667404789810622E-2</c:v>
                </c:pt>
                <c:pt idx="64">
                  <c:v>6.0328643336224848E-2</c:v>
                </c:pt>
                <c:pt idx="65">
                  <c:v>6.6243920369170109E-2</c:v>
                </c:pt>
                <c:pt idx="66">
                  <c:v>7.2409439961822697E-2</c:v>
                </c:pt>
                <c:pt idx="67">
                  <c:v>7.8821345945751575E-2</c:v>
                </c:pt>
                <c:pt idx="68">
                  <c:v>8.5475721253560871E-2</c:v>
                </c:pt>
                <c:pt idx="69">
                  <c:v>9.2368587264453988E-2</c:v>
                </c:pt>
                <c:pt idx="70">
                  <c:v>9.9495903153229981E-2</c:v>
                </c:pt>
                <c:pt idx="71">
                  <c:v>0.10685356524325075</c:v>
                </c:pt>
                <c:pt idx="72">
                  <c:v>0.11443740636393876</c:v>
                </c:pt>
                <c:pt idx="73">
                  <c:v>0.12224319521339126</c:v>
                </c:pt>
                <c:pt idx="74">
                  <c:v>0.13026663572672312</c:v>
                </c:pt>
                <c:pt idx="75">
                  <c:v>0.13850336645077449</c:v>
                </c:pt>
                <c:pt idx="76">
                  <c:v>0.14694895992585141</c:v>
                </c:pt>
                <c:pt idx="77">
                  <c:v>0.15559892207519324</c:v>
                </c:pt>
                <c:pt idx="78">
                  <c:v>0.16444869160289111</c:v>
                </c:pt>
                <c:pt idx="79">
                  <c:v>0.17349363940101165</c:v>
                </c:pt>
                <c:pt idx="80">
                  <c:v>0.18272906796671587</c:v>
                </c:pt>
                <c:pt idx="81">
                  <c:v>0.19215021083018916</c:v>
                </c:pt>
                <c:pt idx="82">
                  <c:v>0.20175223199424011</c:v>
                </c:pt>
                <c:pt idx="83">
                  <c:v>0.21153022538645538</c:v>
                </c:pt>
                <c:pt idx="84">
                  <c:v>0.22147921432483833</c:v>
                </c:pt>
                <c:pt idx="85">
                  <c:v>0.23159415099789396</c:v>
                </c:pt>
                <c:pt idx="86">
                  <c:v>0.24186991596016355</c:v>
                </c:pt>
                <c:pt idx="87">
                  <c:v>0.25230131764425395</c:v>
                </c:pt>
                <c:pt idx="88">
                  <c:v>0.26288309189044617</c:v>
                </c:pt>
                <c:pt idx="89">
                  <c:v>0.27360990149501174</c:v>
                </c:pt>
                <c:pt idx="90">
                  <c:v>0.28447633577841214</c:v>
                </c:pt>
                <c:pt idx="91">
                  <c:v>0.29547691017460198</c:v>
                </c:pt>
                <c:pt idx="92">
                  <c:v>0.30660606584270211</c:v>
                </c:pt>
                <c:pt idx="93">
                  <c:v>0.31785816930236416</c:v>
                </c:pt>
                <c:pt idx="94">
                  <c:v>0.32922751209419382</c:v>
                </c:pt>
                <c:pt idx="95">
                  <c:v>0.34070831046665712</c:v>
                </c:pt>
                <c:pt idx="96">
                  <c:v>0.35229470509094707</c:v>
                </c:pt>
                <c:pt idx="97">
                  <c:v>0.36398076080534547</c:v>
                </c:pt>
                <c:pt idx="98">
                  <c:v>0.37576046639067301</c:v>
                </c:pt>
                <c:pt idx="99">
                  <c:v>0.38762773437848524</c:v>
                </c:pt>
                <c:pt idx="100">
                  <c:v>0.39957640089372609</c:v>
                </c:pt>
                <c:pt idx="101">
                  <c:v>0.41160022553362735</c:v>
                </c:pt>
                <c:pt idx="102">
                  <c:v>0.4236928912846995</c:v>
                </c:pt>
                <c:pt idx="103">
                  <c:v>0.43584800447973521</c:v>
                </c:pt>
                <c:pt idx="104">
                  <c:v>0.44805909479681716</c:v>
                </c:pt>
                <c:pt idx="105">
                  <c:v>0.46031961530239091</c:v>
                </c:pt>
                <c:pt idx="106">
                  <c:v>0.47262294254055232</c:v>
                </c:pt>
                <c:pt idx="107">
                  <c:v>0.4849623766707637</c:v>
                </c:pt>
                <c:pt idx="108">
                  <c:v>0.49733114165630626</c:v>
                </c:pt>
                <c:pt idx="109">
                  <c:v>0.5097223855058568</c:v>
                </c:pt>
                <c:pt idx="110">
                  <c:v>0.52212918057066138</c:v>
                </c:pt>
                <c:pt idx="111">
                  <c:v>0.53454452389987628</c:v>
                </c:pt>
                <c:pt idx="112">
                  <c:v>0.54696133765673172</c:v>
                </c:pt>
                <c:pt idx="113">
                  <c:v>0.55937246959828069</c:v>
                </c:pt>
                <c:pt idx="114">
                  <c:v>0.57177069362158051</c:v>
                </c:pt>
                <c:pt idx="115">
                  <c:v>0.58414871037927507</c:v>
                </c:pt>
                <c:pt idx="116">
                  <c:v>0.59649914796763792</c:v>
                </c:pt>
                <c:pt idx="117">
                  <c:v>0.6088145626902568</c:v>
                </c:pt>
                <c:pt idx="118">
                  <c:v>0.62108743990064286</c:v>
                </c:pt>
                <c:pt idx="119">
                  <c:v>0.63331019492718066</c:v>
                </c:pt>
                <c:pt idx="120">
                  <c:v>0.64547517408393984</c:v>
                </c:pt>
                <c:pt idx="121">
                  <c:v>0.65757465577100749</c:v>
                </c:pt>
                <c:pt idx="122">
                  <c:v>0.66960085166812133</c:v>
                </c:pt>
                <c:pt idx="123">
                  <c:v>0.68154590802552562</c:v>
                </c:pt>
                <c:pt idx="124">
                  <c:v>0.69340190705610039</c:v>
                </c:pt>
                <c:pt idx="125">
                  <c:v>0.70516086843296555</c:v>
                </c:pt>
                <c:pt idx="126">
                  <c:v>0.71681475089690294</c:v>
                </c:pt>
                <c:pt idx="127">
                  <c:v>0.72835545397810064</c:v>
                </c:pt>
                <c:pt idx="128">
                  <c:v>0.73977481983686189</c:v>
                </c:pt>
                <c:pt idx="129">
                  <c:v>0.7510646352281104</c:v>
                </c:pt>
                <c:pt idx="130">
                  <c:v>0.76221663359466663</c:v>
                </c:pt>
                <c:pt idx="131">
                  <c:v>0.77322249729445935</c:v>
                </c:pt>
                <c:pt idx="132">
                  <c:v>0.78407385996700341</c:v>
                </c:pt>
                <c:pt idx="133">
                  <c:v>0.79476230904467071</c:v>
                </c:pt>
                <c:pt idx="134">
                  <c:v>0.80527938841446134</c:v>
                </c:pt>
                <c:pt idx="135">
                  <c:v>0.81561660123618895</c:v>
                </c:pt>
                <c:pt idx="136">
                  <c:v>0.82576541292318106</c:v>
                </c:pt>
                <c:pt idx="137">
                  <c:v>0.83571725429183286</c:v>
                </c:pt>
                <c:pt idx="138">
                  <c:v>0.84546352488653342</c:v>
                </c:pt>
                <c:pt idx="139">
                  <c:v>0.85499559648673862</c:v>
                </c:pt>
                <c:pt idx="140">
                  <c:v>0.86430481680317472</c:v>
                </c:pt>
                <c:pt idx="141">
                  <c:v>0.87338251337040884</c:v>
                </c:pt>
                <c:pt idx="142">
                  <c:v>0.88221999764325687</c:v>
                </c:pt>
                <c:pt idx="143">
                  <c:v>0.89080856930476104</c:v>
                </c:pt>
                <c:pt idx="144">
                  <c:v>0.89913952079372428</c:v>
                </c:pt>
                <c:pt idx="145">
                  <c:v>0.90720414206007316</c:v>
                </c:pt>
                <c:pt idx="146">
                  <c:v>0.91499372555657565</c:v>
                </c:pt>
                <c:pt idx="147">
                  <c:v>0.92249957147575534</c:v>
                </c:pt>
                <c:pt idx="148">
                  <c:v>0.92971299324111856</c:v>
                </c:pt>
                <c:pt idx="149">
                  <c:v>0.9366253232621351</c:v>
                </c:pt>
                <c:pt idx="150">
                  <c:v>0.94322791896271574</c:v>
                </c:pt>
                <c:pt idx="151">
                  <c:v>0.94951216909326341</c:v>
                </c:pt>
                <c:pt idx="152">
                  <c:v>0.95546950033671729</c:v>
                </c:pt>
                <c:pt idx="153">
                  <c:v>0.96109138421934082</c:v>
                </c:pt>
                <c:pt idx="154">
                  <c:v>0.96636934433738375</c:v>
                </c:pt>
                <c:pt idx="155">
                  <c:v>0.97129496391110626</c:v>
                </c:pt>
                <c:pt idx="156">
                  <c:v>0.9758598936780325</c:v>
                </c:pt>
                <c:pt idx="157">
                  <c:v>0.98005586013771451</c:v>
                </c:pt>
                <c:pt idx="158">
                  <c:v>0.98387467416066676</c:v>
                </c:pt>
                <c:pt idx="159">
                  <c:v>0.98730823997457939</c:v>
                </c:pt>
                <c:pt idx="160">
                  <c:v>0.99034856454133546</c:v>
                </c:pt>
                <c:pt idx="161">
                  <c:v>0.99298776733880156</c:v>
                </c:pt>
                <c:pt idx="162">
                  <c:v>0.9952180905618454</c:v>
                </c:pt>
                <c:pt idx="163">
                  <c:v>0.99703190975747558</c:v>
                </c:pt>
                <c:pt idx="164">
                  <c:v>0.9984217449095284</c:v>
                </c:pt>
                <c:pt idx="165">
                  <c:v>0.99938027198879986</c:v>
                </c:pt>
                <c:pt idx="166">
                  <c:v>0.99990033498506614</c:v>
                </c:pt>
                <c:pt idx="167">
                  <c:v>0.9999749584379698</c:v>
                </c:pt>
                <c:pt idx="168">
                  <c:v>0.99959736048429504</c:v>
                </c:pt>
                <c:pt idx="169">
                  <c:v>0.9987609664397501</c:v>
                </c:pt>
                <c:pt idx="170">
                  <c:v>0.99745942293394896</c:v>
                </c:pt>
                <c:pt idx="171">
                  <c:v>0.99568661261790636</c:v>
                </c:pt>
                <c:pt idx="172">
                  <c:v>0.99343666946398301</c:v>
                </c:pt>
                <c:pt idx="173">
                  <c:v>0.99070399467888048</c:v>
                </c:pt>
                <c:pt idx="174">
                  <c:v>0.9874832732509442</c:v>
                </c:pt>
                <c:pt idx="175">
                  <c:v>0.98376949115373025</c:v>
                </c:pt>
                <c:pt idx="176">
                  <c:v>0.9795579532285047</c:v>
                </c:pt>
                <c:pt idx="177">
                  <c:v>0.97484430176908898</c:v>
                </c:pt>
                <c:pt idx="178">
                  <c:v>0.96962453583320829</c:v>
                </c:pt>
                <c:pt idx="179">
                  <c:v>0.96389503130529641</c:v>
                </c:pt>
                <c:pt idx="180">
                  <c:v>0.9576525617365238</c:v>
                </c:pt>
                <c:pt idx="181">
                  <c:v>0.95089431998862817</c:v>
                </c:pt>
                <c:pt idx="182">
                  <c:v>0.94361794070901139</c:v>
                </c:pt>
                <c:pt idx="183">
                  <c:v>0.9358215236654388</c:v>
                </c:pt>
                <c:pt idx="184">
                  <c:v>0.92750365796959866</c:v>
                </c:pt>
                <c:pt idx="185">
                  <c:v>0.91866344721971771</c:v>
                </c:pt>
                <c:pt idx="186">
                  <c:v>0.90930053559341217</c:v>
                </c:pt>
                <c:pt idx="187">
                  <c:v>0.89941513492294556</c:v>
                </c:pt>
                <c:pt idx="188">
                  <c:v>0.88900805278611172</c:v>
                </c:pt>
                <c:pt idx="189">
                  <c:v>0.87808072164701978</c:v>
                </c:pt>
                <c:pt idx="190">
                  <c:v>0.86663522908216872</c:v>
                </c:pt>
                <c:pt idx="191">
                  <c:v>0.85467434912832696</c:v>
                </c:pt>
                <c:pt idx="192">
                  <c:v>0.84220157478991142</c:v>
                </c:pt>
                <c:pt idx="193">
                  <c:v>0.82922115174475941</c:v>
                </c:pt>
                <c:pt idx="194">
                  <c:v>0.8157381132884528</c:v>
                </c:pt>
                <c:pt idx="195">
                  <c:v>0.80175831655860552</c:v>
                </c:pt>
                <c:pt idx="196">
                  <c:v>0.78728848008189156</c:v>
                </c:pt>
                <c:pt idx="197">
                  <c:v>0.77233622268792157</c:v>
                </c:pt>
                <c:pt idx="198">
                  <c:v>0.75691010383551338</c:v>
                </c:pt>
                <c:pt idx="199">
                  <c:v>0.74101966539833408</c:v>
                </c:pt>
                <c:pt idx="200">
                  <c:v>0.72467547495840634</c:v>
                </c:pt>
              </c:numCache>
            </c:numRef>
          </c:val>
          <c:smooth val="0"/>
          <c:extLst>
            <c:ext xmlns:c16="http://schemas.microsoft.com/office/drawing/2014/chart" uri="{C3380CC4-5D6E-409C-BE32-E72D297353CC}">
              <c16:uniqueId val="{00000000-6628-494F-AE9E-A2C2AE000476}"/>
            </c:ext>
          </c:extLst>
        </c:ser>
        <c:dLbls>
          <c:showLegendKey val="0"/>
          <c:showVal val="0"/>
          <c:showCatName val="0"/>
          <c:showSerName val="0"/>
          <c:showPercent val="0"/>
          <c:showBubbleSize val="0"/>
        </c:dLbls>
        <c:marker val="1"/>
        <c:smooth val="0"/>
        <c:axId val="261699072"/>
        <c:axId val="191075968"/>
      </c:lineChart>
      <c:catAx>
        <c:axId val="26169907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Abscissa X</a:t>
                </a:r>
              </a:p>
            </c:rich>
          </c:tx>
          <c:layout>
            <c:manualLayout>
              <c:xMode val="edge"/>
              <c:yMode val="edge"/>
              <c:x val="0.47276779944990532"/>
              <c:y val="0.91509533006487387"/>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900" b="0" i="0" u="none" strike="noStrike" baseline="0">
                <a:solidFill>
                  <a:srgbClr val="000000"/>
                </a:solidFill>
                <a:latin typeface="Arial"/>
                <a:ea typeface="Arial"/>
                <a:cs typeface="Arial"/>
              </a:defRPr>
            </a:pPr>
            <a:endParaRPr lang="ru-RU"/>
          </a:p>
        </c:txPr>
        <c:crossAx val="191075968"/>
        <c:crosses val="autoZero"/>
        <c:auto val="1"/>
        <c:lblAlgn val="ctr"/>
        <c:lblOffset val="100"/>
        <c:noMultiLvlLbl val="0"/>
      </c:catAx>
      <c:valAx>
        <c:axId val="19107596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4858387799564274E-2"/>
              <c:y val="0.330189174466399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2616990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5.1. Graph of objective function f(x)=[exp(x)–2–x]^2</a:t>
            </a:r>
          </a:p>
        </c:rich>
      </c:tx>
      <c:layout>
        <c:manualLayout>
          <c:xMode val="edge"/>
          <c:yMode val="edge"/>
          <c:x val="0.14378046039883141"/>
          <c:y val="3.0303030303030304E-2"/>
        </c:manualLayout>
      </c:layout>
      <c:overlay val="0"/>
      <c:spPr>
        <a:noFill/>
        <a:ln w="25400">
          <a:noFill/>
        </a:ln>
      </c:spPr>
    </c:title>
    <c:autoTitleDeleted val="0"/>
    <c:plotArea>
      <c:layout>
        <c:manualLayout>
          <c:layoutTarget val="inner"/>
          <c:xMode val="edge"/>
          <c:yMode val="edge"/>
          <c:x val="0.11308571117549662"/>
          <c:y val="0.16550154224382249"/>
          <c:w val="0.86429793541272415"/>
          <c:h val="0.6736612071614746"/>
        </c:manualLayout>
      </c:layout>
      <c:lineChart>
        <c:grouping val="standard"/>
        <c:varyColors val="0"/>
        <c:ser>
          <c:idx val="0"/>
          <c:order val="0"/>
          <c:spPr>
            <a:ln w="12700">
              <a:solidFill>
                <a:srgbClr val="000080"/>
              </a:solidFill>
              <a:prstDash val="solid"/>
            </a:ln>
          </c:spPr>
          <c:marker>
            <c:symbol val="none"/>
          </c:marker>
          <c:cat>
            <c:numRef>
              <c:f>sheet2!$K$5:$K$35</c:f>
              <c:numCache>
                <c:formatCode>General</c:formatCode>
                <c:ptCount val="31"/>
                <c:pt idx="0">
                  <c:v>1</c:v>
                </c:pt>
                <c:pt idx="1">
                  <c:v>1.01</c:v>
                </c:pt>
                <c:pt idx="2">
                  <c:v>1.02</c:v>
                </c:pt>
                <c:pt idx="3">
                  <c:v>1.03</c:v>
                </c:pt>
                <c:pt idx="4">
                  <c:v>1.04</c:v>
                </c:pt>
                <c:pt idx="5">
                  <c:v>1.05</c:v>
                </c:pt>
                <c:pt idx="6">
                  <c:v>1.06</c:v>
                </c:pt>
                <c:pt idx="7">
                  <c:v>1.07</c:v>
                </c:pt>
                <c:pt idx="8">
                  <c:v>1.08</c:v>
                </c:pt>
                <c:pt idx="9">
                  <c:v>1.0900000000000001</c:v>
                </c:pt>
                <c:pt idx="10">
                  <c:v>1.1000000000000001</c:v>
                </c:pt>
                <c:pt idx="11">
                  <c:v>1.1100000000000001</c:v>
                </c:pt>
                <c:pt idx="12">
                  <c:v>1.1200000000000001</c:v>
                </c:pt>
                <c:pt idx="13">
                  <c:v>1.1300000000000001</c:v>
                </c:pt>
                <c:pt idx="14">
                  <c:v>1.1400000000000001</c:v>
                </c:pt>
                <c:pt idx="15">
                  <c:v>1.1500000000000001</c:v>
                </c:pt>
                <c:pt idx="16">
                  <c:v>1.1600000000000001</c:v>
                </c:pt>
                <c:pt idx="17">
                  <c:v>1.1700000000000002</c:v>
                </c:pt>
                <c:pt idx="18">
                  <c:v>1.1800000000000002</c:v>
                </c:pt>
                <c:pt idx="19">
                  <c:v>1.1900000000000002</c:v>
                </c:pt>
                <c:pt idx="20">
                  <c:v>1.2000000000000002</c:v>
                </c:pt>
                <c:pt idx="21">
                  <c:v>1.2100000000000002</c:v>
                </c:pt>
                <c:pt idx="22">
                  <c:v>1.2200000000000002</c:v>
                </c:pt>
                <c:pt idx="23">
                  <c:v>1.2300000000000002</c:v>
                </c:pt>
                <c:pt idx="24">
                  <c:v>1.2400000000000002</c:v>
                </c:pt>
                <c:pt idx="25">
                  <c:v>1.2500000000000002</c:v>
                </c:pt>
                <c:pt idx="26">
                  <c:v>1.2600000000000002</c:v>
                </c:pt>
                <c:pt idx="27">
                  <c:v>1.2700000000000002</c:v>
                </c:pt>
                <c:pt idx="28">
                  <c:v>1.2800000000000002</c:v>
                </c:pt>
                <c:pt idx="29">
                  <c:v>1.2900000000000003</c:v>
                </c:pt>
                <c:pt idx="30">
                  <c:v>1.3000000000000003</c:v>
                </c:pt>
              </c:numCache>
            </c:numRef>
          </c:cat>
          <c:val>
            <c:numRef>
              <c:f>sheet2!$L$5:$L$35</c:f>
              <c:numCache>
                <c:formatCode>General</c:formatCode>
                <c:ptCount val="31"/>
                <c:pt idx="0">
                  <c:v>7.9365128176378891E-2</c:v>
                </c:pt>
                <c:pt idx="1">
                  <c:v>6.9906823260084905E-2</c:v>
                </c:pt>
                <c:pt idx="2">
                  <c:v>6.0912824534638706E-2</c:v>
                </c:pt>
                <c:pt idx="3">
                  <c:v>5.2410852042029388E-2</c:v>
                </c:pt>
                <c:pt idx="4">
                  <c:v>4.442946703887056E-2</c:v>
                </c:pt>
                <c:pt idx="5">
                  <c:v>3.6998092382350946E-2</c:v>
                </c:pt>
                <c:pt idx="6">
                  <c:v>3.0147033367787388E-2</c:v>
                </c:pt>
                <c:pt idx="7">
                  <c:v>2.3907499027363534E-2</c:v>
                </c:pt>
                <c:pt idx="8">
                  <c:v>1.8311623899828107E-2</c:v>
                </c:pt>
                <c:pt idx="9">
                  <c:v>1.3392490281138616E-2</c:v>
                </c:pt>
                <c:pt idx="10">
                  <c:v>9.1841509662355953E-3</c:v>
                </c:pt>
                <c:pt idx="11">
                  <c:v>5.7216524923488186E-3</c:v>
                </c:pt>
                <c:pt idx="12">
                  <c:v>3.0410588944495194E-3</c:v>
                </c:pt>
                <c:pt idx="13">
                  <c:v>1.1794759836839266E-3</c:v>
                </c:pt>
                <c:pt idx="14">
                  <c:v>1.7507615984692666E-4</c:v>
                </c:pt>
                <c:pt idx="15">
                  <c:v>6.712376918469333E-5</c:v>
                </c:pt>
                <c:pt idx="16">
                  <c:v>8.9600101904775892E-4</c:v>
                </c:pt>
                <c:pt idx="17">
                  <c:v>2.7032344611552972E-3</c:v>
                </c:pt>
                <c:pt idx="18">
                  <c:v>5.5315220554739471E-3</c:v>
                </c:pt>
                <c:pt idx="19">
                  <c:v>9.4247608269640917E-3</c:v>
                </c:pt>
                <c:pt idx="20">
                  <c:v>1.442807512769783E-2</c:v>
                </c:pt>
                <c:pt idx="21">
                  <c:v>2.058784551711423E-2</c:v>
                </c:pt>
                <c:pt idx="22">
                  <c:v>2.7951738273438467E-2</c:v>
                </c:pt>
                <c:pt idx="23">
                  <c:v>3.6568735549563781E-2</c:v>
                </c:pt>
                <c:pt idx="24">
                  <c:v>4.6489166186965802E-2</c:v>
                </c:pt>
                <c:pt idx="25">
                  <c:v>5.7764737201504837E-2</c:v>
                </c:pt>
                <c:pt idx="26">
                  <c:v>7.0448565955251966E-2</c:v>
                </c:pt>
                <c:pt idx="27">
                  <c:v>8.459521302877232E-2</c:v>
                </c:pt>
                <c:pt idx="28">
                  <c:v>0.10026071580859042</c:v>
                </c:pt>
                <c:pt idx="29">
                  <c:v>0.11750262280487403</c:v>
                </c:pt>
                <c:pt idx="30">
                  <c:v>0.13638002871467916</c:v>
                </c:pt>
              </c:numCache>
            </c:numRef>
          </c:val>
          <c:smooth val="0"/>
          <c:extLst>
            <c:ext xmlns:c16="http://schemas.microsoft.com/office/drawing/2014/chart" uri="{C3380CC4-5D6E-409C-BE32-E72D297353CC}">
              <c16:uniqueId val="{00000000-7016-484E-AA55-DB10BEDE0B8A}"/>
            </c:ext>
          </c:extLst>
        </c:ser>
        <c:dLbls>
          <c:showLegendKey val="0"/>
          <c:showVal val="0"/>
          <c:showCatName val="0"/>
          <c:showSerName val="0"/>
          <c:showPercent val="0"/>
          <c:showBubbleSize val="0"/>
        </c:dLbls>
        <c:smooth val="0"/>
        <c:axId val="193744896"/>
        <c:axId val="191104704"/>
      </c:lineChart>
      <c:catAx>
        <c:axId val="1937448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Abscissa X</a:t>
                </a:r>
              </a:p>
            </c:rich>
          </c:tx>
          <c:layout>
            <c:manualLayout>
              <c:xMode val="edge"/>
              <c:yMode val="edge"/>
              <c:x val="0.48788402257472258"/>
              <c:y val="0.911423869219144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ru-RU"/>
          </a:p>
        </c:txPr>
        <c:crossAx val="191104704"/>
        <c:crosses val="autoZero"/>
        <c:auto val="1"/>
        <c:lblAlgn val="ctr"/>
        <c:lblOffset val="100"/>
        <c:tickLblSkip val="2"/>
        <c:tickMarkSkip val="1"/>
        <c:noMultiLvlLbl val="0"/>
      </c:catAx>
      <c:valAx>
        <c:axId val="191104704"/>
        <c:scaling>
          <c:orientation val="minMax"/>
          <c:max val="0.1400000000000000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y=f(x)</a:t>
                </a:r>
              </a:p>
            </c:rich>
          </c:tx>
          <c:layout>
            <c:manualLayout>
              <c:xMode val="edge"/>
              <c:yMode val="edge"/>
              <c:x val="2.5848142164781908E-2"/>
              <c:y val="0.45687743577507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1937448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Figure 5.1 Dependence of the Amout of iterations to Tolerence</a:t>
            </a:r>
          </a:p>
        </c:rich>
      </c:tx>
      <c:layout>
        <c:manualLayout>
          <c:xMode val="edge"/>
          <c:yMode val="edge"/>
          <c:x val="0.14348213572694893"/>
          <c:y val="2.588996763754045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3450756789275581"/>
          <c:y val="0.2127292340884574"/>
          <c:w val="0.83574260114037469"/>
          <c:h val="0.49670616415666491"/>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sheet5!$H$12:$H$22</c:f>
              <c:numCache>
                <c:formatCode>General</c:formatCode>
                <c:ptCount val="11"/>
                <c:pt idx="0">
                  <c:v>10</c:v>
                </c:pt>
                <c:pt idx="1">
                  <c:v>1</c:v>
                </c:pt>
                <c:pt idx="2">
                  <c:v>0.1</c:v>
                </c:pt>
                <c:pt idx="3">
                  <c:v>0.01</c:v>
                </c:pt>
                <c:pt idx="4">
                  <c:v>1E-3</c:v>
                </c:pt>
                <c:pt idx="5">
                  <c:v>1E-4</c:v>
                </c:pt>
                <c:pt idx="6">
                  <c:v>1.0000000000000001E-5</c:v>
                </c:pt>
                <c:pt idx="7">
                  <c:v>9.9999999999999995E-7</c:v>
                </c:pt>
                <c:pt idx="8">
                  <c:v>9.9999999999999995E-8</c:v>
                </c:pt>
                <c:pt idx="9">
                  <c:v>1E-8</c:v>
                </c:pt>
                <c:pt idx="10">
                  <c:v>1.0000000000000001E-9</c:v>
                </c:pt>
              </c:numCache>
            </c:numRef>
          </c:cat>
          <c:val>
            <c:numRef>
              <c:f>sheet5!$F$12:$F$22</c:f>
              <c:numCache>
                <c:formatCode>0</c:formatCode>
                <c:ptCount val="11"/>
                <c:pt idx="0">
                  <c:v>199</c:v>
                </c:pt>
                <c:pt idx="1">
                  <c:v>237</c:v>
                </c:pt>
                <c:pt idx="2">
                  <c:v>275</c:v>
                </c:pt>
                <c:pt idx="3">
                  <c:v>309</c:v>
                </c:pt>
                <c:pt idx="4">
                  <c:v>342</c:v>
                </c:pt>
                <c:pt idx="5">
                  <c:v>385</c:v>
                </c:pt>
                <c:pt idx="6">
                  <c:v>440</c:v>
                </c:pt>
                <c:pt idx="7">
                  <c:v>476</c:v>
                </c:pt>
                <c:pt idx="8">
                  <c:v>508</c:v>
                </c:pt>
                <c:pt idx="9">
                  <c:v>535</c:v>
                </c:pt>
                <c:pt idx="10">
                  <c:v>570</c:v>
                </c:pt>
              </c:numCache>
            </c:numRef>
          </c:val>
          <c:smooth val="0"/>
          <c:extLst>
            <c:ext xmlns:c16="http://schemas.microsoft.com/office/drawing/2014/chart" uri="{C3380CC4-5D6E-409C-BE32-E72D297353CC}">
              <c16:uniqueId val="{00000000-7593-472F-BD9C-B3E42F447A6F}"/>
            </c:ext>
          </c:extLst>
        </c:ser>
        <c:dLbls>
          <c:showLegendKey val="0"/>
          <c:showVal val="0"/>
          <c:showCatName val="0"/>
          <c:showSerName val="0"/>
          <c:showPercent val="0"/>
          <c:showBubbleSize val="0"/>
        </c:dLbls>
        <c:marker val="1"/>
        <c:smooth val="0"/>
        <c:axId val="1855140607"/>
        <c:axId val="1855143007"/>
      </c:lineChart>
      <c:catAx>
        <c:axId val="18551406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Tolerance</a:t>
                </a:r>
                <a:endParaRPr lang="ru-RU"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ru-RU"/>
            </a:p>
          </c:txPr>
        </c:title>
        <c:numFmt formatCode="0.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5143007"/>
        <c:crosses val="autoZero"/>
        <c:auto val="1"/>
        <c:lblAlgn val="ctr"/>
        <c:lblOffset val="100"/>
        <c:noMultiLvlLbl val="0"/>
      </c:catAx>
      <c:valAx>
        <c:axId val="1855143007"/>
        <c:scaling>
          <c:orientation val="minMax"/>
          <c:max val="611"/>
          <c:min val="1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ysClr val="windowText" lastClr="000000">
                        <a:lumMod val="65000"/>
                        <a:lumOff val="35000"/>
                      </a:sysClr>
                    </a:solidFill>
                    <a:effectLst/>
                  </a:rPr>
                  <a:t>Amount of iteration</a:t>
                </a:r>
                <a:r>
                  <a:rPr lang="en-US" sz="1000" b="0" i="0" u="none" strike="noStrike" kern="1200" baseline="0">
                    <a:solidFill>
                      <a:sysClr val="windowText" lastClr="000000">
                        <a:lumMod val="65000"/>
                        <a:lumOff val="35000"/>
                      </a:sysClr>
                    </a:solidFill>
                  </a:rPr>
                  <a:t> </a:t>
                </a:r>
                <a:endParaRPr lang="ru-KG"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51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Figure 5.2 Dependence of the Amout of iterations to Initial Step size h0</a:t>
            </a:r>
            <a:endParaRPr lang="en-US" sz="1200"/>
          </a:p>
        </c:rich>
      </c:tx>
      <c:layout>
        <c:manualLayout>
          <c:xMode val="edge"/>
          <c:yMode val="edge"/>
          <c:x val="0.18797310174351739"/>
          <c:y val="2.79192773816847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lineChart>
        <c:grouping val="standard"/>
        <c:varyColors val="0"/>
        <c:ser>
          <c:idx val="0"/>
          <c:order val="0"/>
          <c:tx>
            <c:strRef>
              <c:f>sheet5!$F$25</c:f>
              <c:strCache>
                <c:ptCount val="1"/>
                <c:pt idx="0">
                  <c:v>Amount of iteration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sheet5!$G$26:$G$59</c:f>
              <c:numCache>
                <c:formatCode>General</c:formatCode>
                <c:ptCount val="34"/>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numCache>
            </c:numRef>
          </c:cat>
          <c:val>
            <c:numRef>
              <c:f>sheet5!$F$26:$F$59</c:f>
              <c:numCache>
                <c:formatCode>0</c:formatCode>
                <c:ptCount val="34"/>
                <c:pt idx="0">
                  <c:v>570</c:v>
                </c:pt>
                <c:pt idx="1">
                  <c:v>176</c:v>
                </c:pt>
                <c:pt idx="2">
                  <c:v>158</c:v>
                </c:pt>
                <c:pt idx="3">
                  <c:v>166</c:v>
                </c:pt>
                <c:pt idx="4">
                  <c:v>138</c:v>
                </c:pt>
                <c:pt idx="5">
                  <c:v>115</c:v>
                </c:pt>
                <c:pt idx="6">
                  <c:v>112</c:v>
                </c:pt>
                <c:pt idx="7">
                  <c:v>131</c:v>
                </c:pt>
                <c:pt idx="8">
                  <c:v>113</c:v>
                </c:pt>
                <c:pt idx="9">
                  <c:v>116</c:v>
                </c:pt>
                <c:pt idx="10">
                  <c:v>110</c:v>
                </c:pt>
                <c:pt idx="11">
                  <c:v>135</c:v>
                </c:pt>
                <c:pt idx="12">
                  <c:v>109</c:v>
                </c:pt>
                <c:pt idx="13">
                  <c:v>119</c:v>
                </c:pt>
                <c:pt idx="14">
                  <c:v>107</c:v>
                </c:pt>
                <c:pt idx="15">
                  <c:v>103</c:v>
                </c:pt>
                <c:pt idx="16">
                  <c:v>132</c:v>
                </c:pt>
                <c:pt idx="17">
                  <c:v>109</c:v>
                </c:pt>
                <c:pt idx="18">
                  <c:v>105</c:v>
                </c:pt>
                <c:pt idx="19">
                  <c:v>105</c:v>
                </c:pt>
                <c:pt idx="20">
                  <c:v>113</c:v>
                </c:pt>
                <c:pt idx="21">
                  <c:v>106</c:v>
                </c:pt>
                <c:pt idx="22">
                  <c:v>106</c:v>
                </c:pt>
                <c:pt idx="23">
                  <c:v>107</c:v>
                </c:pt>
                <c:pt idx="24">
                  <c:v>103</c:v>
                </c:pt>
                <c:pt idx="25">
                  <c:v>104</c:v>
                </c:pt>
                <c:pt idx="26">
                  <c:v>107</c:v>
                </c:pt>
                <c:pt idx="27">
                  <c:v>107</c:v>
                </c:pt>
                <c:pt idx="28">
                  <c:v>115</c:v>
                </c:pt>
                <c:pt idx="29">
                  <c:v>118</c:v>
                </c:pt>
                <c:pt idx="30">
                  <c:v>107</c:v>
                </c:pt>
                <c:pt idx="31">
                  <c:v>91</c:v>
                </c:pt>
                <c:pt idx="32">
                  <c:v>122</c:v>
                </c:pt>
                <c:pt idx="33">
                  <c:v>116</c:v>
                </c:pt>
              </c:numCache>
            </c:numRef>
          </c:val>
          <c:smooth val="0"/>
          <c:extLst>
            <c:ext xmlns:c16="http://schemas.microsoft.com/office/drawing/2014/chart" uri="{C3380CC4-5D6E-409C-BE32-E72D297353CC}">
              <c16:uniqueId val="{00000000-151E-4356-9531-9DD7CD74578D}"/>
            </c:ext>
          </c:extLst>
        </c:ser>
        <c:dLbls>
          <c:showLegendKey val="0"/>
          <c:showVal val="0"/>
          <c:showCatName val="0"/>
          <c:showSerName val="0"/>
          <c:showPercent val="0"/>
          <c:showBubbleSize val="0"/>
        </c:dLbls>
        <c:marker val="1"/>
        <c:smooth val="0"/>
        <c:axId val="1534841840"/>
        <c:axId val="1534839344"/>
      </c:lineChart>
      <c:catAx>
        <c:axId val="15348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Initial Step size h</a:t>
                </a:r>
                <a:r>
                  <a:rPr lang="en-US" sz="1000" b="1" i="0" u="none" strike="noStrike" baseline="30000">
                    <a:effectLst/>
                  </a:rPr>
                  <a:t>0</a:t>
                </a:r>
                <a:r>
                  <a:rPr lang="en-US" sz="1000" b="0" i="0" u="none" strike="noStrike" baseline="0"/>
                  <a:t> </a:t>
                </a:r>
                <a:endParaRPr lang="ru-K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4839344"/>
        <c:crosses val="autoZero"/>
        <c:auto val="1"/>
        <c:lblAlgn val="ctr"/>
        <c:lblOffset val="100"/>
        <c:noMultiLvlLbl val="0"/>
      </c:catAx>
      <c:valAx>
        <c:axId val="153483934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baseline="0">
                    <a:effectLst/>
                  </a:rPr>
                  <a:t>Amount of iteration</a:t>
                </a:r>
                <a:r>
                  <a:rPr lang="en-US" sz="1000" b="0" i="0" baseline="0">
                    <a:effectLst/>
                  </a:rPr>
                  <a:t>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KG" sz="1000"/>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484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Figure 5.1 Dependence of the Amout of iterations to</a:t>
            </a:r>
            <a:r>
              <a:rPr lang="en-US" sz="1400" baseline="0"/>
              <a:t> Tolerence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sheet5!$F$11</c:f>
              <c:strCache>
                <c:ptCount val="1"/>
                <c:pt idx="0">
                  <c:v>Amount of iteration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sheet5!$H$12:$H$22</c:f>
              <c:numCache>
                <c:formatCode>General</c:formatCode>
                <c:ptCount val="11"/>
                <c:pt idx="0">
                  <c:v>10</c:v>
                </c:pt>
                <c:pt idx="1">
                  <c:v>1</c:v>
                </c:pt>
                <c:pt idx="2">
                  <c:v>0.1</c:v>
                </c:pt>
                <c:pt idx="3">
                  <c:v>0.01</c:v>
                </c:pt>
                <c:pt idx="4">
                  <c:v>1E-3</c:v>
                </c:pt>
                <c:pt idx="5">
                  <c:v>1E-4</c:v>
                </c:pt>
                <c:pt idx="6">
                  <c:v>1.0000000000000001E-5</c:v>
                </c:pt>
                <c:pt idx="7">
                  <c:v>9.9999999999999995E-7</c:v>
                </c:pt>
                <c:pt idx="8">
                  <c:v>9.9999999999999995E-8</c:v>
                </c:pt>
                <c:pt idx="9">
                  <c:v>1E-8</c:v>
                </c:pt>
                <c:pt idx="10">
                  <c:v>1.0000000000000001E-9</c:v>
                </c:pt>
              </c:numCache>
            </c:numRef>
          </c:cat>
          <c:val>
            <c:numRef>
              <c:f>sheet5!$F$12:$F$22</c:f>
              <c:numCache>
                <c:formatCode>0</c:formatCode>
                <c:ptCount val="11"/>
                <c:pt idx="0">
                  <c:v>199</c:v>
                </c:pt>
                <c:pt idx="1">
                  <c:v>237</c:v>
                </c:pt>
                <c:pt idx="2">
                  <c:v>275</c:v>
                </c:pt>
                <c:pt idx="3">
                  <c:v>309</c:v>
                </c:pt>
                <c:pt idx="4">
                  <c:v>342</c:v>
                </c:pt>
                <c:pt idx="5">
                  <c:v>385</c:v>
                </c:pt>
                <c:pt idx="6">
                  <c:v>440</c:v>
                </c:pt>
                <c:pt idx="7">
                  <c:v>476</c:v>
                </c:pt>
                <c:pt idx="8">
                  <c:v>508</c:v>
                </c:pt>
                <c:pt idx="9">
                  <c:v>535</c:v>
                </c:pt>
                <c:pt idx="10">
                  <c:v>570</c:v>
                </c:pt>
              </c:numCache>
            </c:numRef>
          </c:val>
          <c:smooth val="0"/>
          <c:extLst>
            <c:ext xmlns:c16="http://schemas.microsoft.com/office/drawing/2014/chart" uri="{C3380CC4-5D6E-409C-BE32-E72D297353CC}">
              <c16:uniqueId val="{00000002-AABF-4AFA-9C3B-D00E700D1BDF}"/>
            </c:ext>
          </c:extLst>
        </c:ser>
        <c:dLbls>
          <c:showLegendKey val="0"/>
          <c:showVal val="0"/>
          <c:showCatName val="0"/>
          <c:showSerName val="0"/>
          <c:showPercent val="0"/>
          <c:showBubbleSize val="0"/>
        </c:dLbls>
        <c:marker val="1"/>
        <c:smooth val="0"/>
        <c:axId val="1341851264"/>
        <c:axId val="1341859168"/>
      </c:lineChart>
      <c:catAx>
        <c:axId val="13418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Tolerance</a:t>
                </a:r>
                <a:r>
                  <a:rPr lang="en-US" sz="1000" b="0" i="0" u="none" strike="noStrike" baseline="0"/>
                  <a:t> </a:t>
                </a:r>
                <a:endParaRPr lang="ru-K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41859168"/>
        <c:crosses val="autoZero"/>
        <c:auto val="1"/>
        <c:lblAlgn val="ctr"/>
        <c:lblOffset val="100"/>
        <c:noMultiLvlLbl val="0"/>
      </c:catAx>
      <c:valAx>
        <c:axId val="1341859168"/>
        <c:scaling>
          <c:orientation val="minMax"/>
          <c:max val="613"/>
          <c:min val="18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Amount of iteration</a:t>
                </a:r>
                <a:r>
                  <a:rPr lang="en-US" sz="1000" b="0" i="0" u="none" strike="noStrike" baseline="0"/>
                  <a:t> </a:t>
                </a:r>
                <a:endParaRPr lang="ru-K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4185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Figure 5.3 Dependence of the Amout of iterations to Initial Step size h0</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layout>
        <c:manualLayout>
          <c:xMode val="edge"/>
          <c:yMode val="edge"/>
          <c:x val="0.10782700078534395"/>
          <c:y val="3.279869062906914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lineChart>
        <c:grouping val="standard"/>
        <c:varyColors val="0"/>
        <c:ser>
          <c:idx val="0"/>
          <c:order val="0"/>
          <c:tx>
            <c:strRef>
              <c:f>sheet5!$F$62</c:f>
              <c:strCache>
                <c:ptCount val="1"/>
                <c:pt idx="0">
                  <c:v>Amount of iteration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sheet5!$I$63:$I$120</c:f>
              <c:numCache>
                <c:formatCode>#,##0</c:formatCode>
                <c:ptCount val="58"/>
                <c:pt idx="0">
                  <c:v>0.99999999999769784</c:v>
                </c:pt>
                <c:pt idx="1">
                  <c:v>68.733019203688784</c:v>
                </c:pt>
                <c:pt idx="2">
                  <c:v>136.46603840737987</c:v>
                </c:pt>
                <c:pt idx="3">
                  <c:v>204.19905761107094</c:v>
                </c:pt>
                <c:pt idx="4">
                  <c:v>271.93207681476201</c:v>
                </c:pt>
                <c:pt idx="5">
                  <c:v>339.66509601845308</c:v>
                </c:pt>
                <c:pt idx="6">
                  <c:v>407.39811522214416</c:v>
                </c:pt>
                <c:pt idx="7">
                  <c:v>475.13113442583523</c:v>
                </c:pt>
                <c:pt idx="8">
                  <c:v>542.8641536295263</c:v>
                </c:pt>
                <c:pt idx="9">
                  <c:v>610.59717283321743</c:v>
                </c:pt>
                <c:pt idx="10">
                  <c:v>678.33019203690856</c:v>
                </c:pt>
                <c:pt idx="11">
                  <c:v>746.06321124059968</c:v>
                </c:pt>
                <c:pt idx="12">
                  <c:v>813.79623044429081</c:v>
                </c:pt>
                <c:pt idx="13">
                  <c:v>881.52924964798194</c:v>
                </c:pt>
                <c:pt idx="14">
                  <c:v>949.26226885167307</c:v>
                </c:pt>
                <c:pt idx="15">
                  <c:v>1016.9952880553642</c:v>
                </c:pt>
                <c:pt idx="16">
                  <c:v>1084.7283072590553</c:v>
                </c:pt>
                <c:pt idx="17">
                  <c:v>1152.4613264627465</c:v>
                </c:pt>
                <c:pt idx="18">
                  <c:v>1220.1943456664376</c:v>
                </c:pt>
                <c:pt idx="19">
                  <c:v>1287.9273648701287</c:v>
                </c:pt>
                <c:pt idx="20">
                  <c:v>1355.6603840738198</c:v>
                </c:pt>
                <c:pt idx="21">
                  <c:v>1423.393403277511</c:v>
                </c:pt>
                <c:pt idx="22">
                  <c:v>1491.1264224812021</c:v>
                </c:pt>
                <c:pt idx="23">
                  <c:v>1558.8594416848932</c:v>
                </c:pt>
                <c:pt idx="24">
                  <c:v>1626.5924608885844</c:v>
                </c:pt>
                <c:pt idx="25">
                  <c:v>1694.3254800922755</c:v>
                </c:pt>
                <c:pt idx="26">
                  <c:v>1762.0584992959666</c:v>
                </c:pt>
                <c:pt idx="27">
                  <c:v>1829.7915184996577</c:v>
                </c:pt>
                <c:pt idx="28">
                  <c:v>1897.5245377033489</c:v>
                </c:pt>
                <c:pt idx="29">
                  <c:v>1965.25755690704</c:v>
                </c:pt>
                <c:pt idx="30">
                  <c:v>2032.9905761107311</c:v>
                </c:pt>
                <c:pt idx="31">
                  <c:v>2100.7235953144223</c:v>
                </c:pt>
                <c:pt idx="32">
                  <c:v>2168.4566145181134</c:v>
                </c:pt>
                <c:pt idx="33">
                  <c:v>2236.1896337218045</c:v>
                </c:pt>
                <c:pt idx="34">
                  <c:v>2303.9226529254956</c:v>
                </c:pt>
                <c:pt idx="35">
                  <c:v>2371.6556721291868</c:v>
                </c:pt>
                <c:pt idx="36">
                  <c:v>2439.3886913328779</c:v>
                </c:pt>
                <c:pt idx="37">
                  <c:v>2507.121710536569</c:v>
                </c:pt>
                <c:pt idx="38">
                  <c:v>2574.8547297402602</c:v>
                </c:pt>
                <c:pt idx="39">
                  <c:v>2642.5877489439513</c:v>
                </c:pt>
                <c:pt idx="40">
                  <c:v>2710.3207681476424</c:v>
                </c:pt>
                <c:pt idx="41">
                  <c:v>2778.0537873513335</c:v>
                </c:pt>
                <c:pt idx="42">
                  <c:v>2845.7868065550247</c:v>
                </c:pt>
                <c:pt idx="43">
                  <c:v>2913.5198257587158</c:v>
                </c:pt>
                <c:pt idx="44">
                  <c:v>2981.2528449624069</c:v>
                </c:pt>
                <c:pt idx="45">
                  <c:v>3048.9858641660981</c:v>
                </c:pt>
                <c:pt idx="46">
                  <c:v>3116.7188833697892</c:v>
                </c:pt>
                <c:pt idx="47">
                  <c:v>3184.4519025734803</c:v>
                </c:pt>
                <c:pt idx="48">
                  <c:v>3252.1849217771714</c:v>
                </c:pt>
                <c:pt idx="49">
                  <c:v>3319.9179409808626</c:v>
                </c:pt>
                <c:pt idx="50">
                  <c:v>3387.6509601845537</c:v>
                </c:pt>
                <c:pt idx="51">
                  <c:v>3455.3839793882448</c:v>
                </c:pt>
                <c:pt idx="52">
                  <c:v>3523.116998591936</c:v>
                </c:pt>
                <c:pt idx="53">
                  <c:v>3590.8500177956271</c:v>
                </c:pt>
                <c:pt idx="54">
                  <c:v>3658.5830369993182</c:v>
                </c:pt>
                <c:pt idx="55">
                  <c:v>3726.3160562030093</c:v>
                </c:pt>
                <c:pt idx="56">
                  <c:v>3794.0490754067005</c:v>
                </c:pt>
                <c:pt idx="57">
                  <c:v>3861.7820946103916</c:v>
                </c:pt>
              </c:numCache>
            </c:numRef>
          </c:cat>
          <c:val>
            <c:numRef>
              <c:f>sheet5!$F$63:$F$120</c:f>
              <c:numCache>
                <c:formatCode>0</c:formatCode>
                <c:ptCount val="58"/>
                <c:pt idx="0">
                  <c:v>220</c:v>
                </c:pt>
                <c:pt idx="1">
                  <c:v>212</c:v>
                </c:pt>
                <c:pt idx="2">
                  <c:v>211</c:v>
                </c:pt>
                <c:pt idx="3">
                  <c:v>208</c:v>
                </c:pt>
                <c:pt idx="4">
                  <c:v>197</c:v>
                </c:pt>
                <c:pt idx="5">
                  <c:v>191</c:v>
                </c:pt>
                <c:pt idx="6">
                  <c:v>182</c:v>
                </c:pt>
                <c:pt idx="7">
                  <c:v>189</c:v>
                </c:pt>
                <c:pt idx="8">
                  <c:v>177</c:v>
                </c:pt>
                <c:pt idx="9">
                  <c:v>171</c:v>
                </c:pt>
                <c:pt idx="10">
                  <c:v>182</c:v>
                </c:pt>
                <c:pt idx="11">
                  <c:v>170</c:v>
                </c:pt>
                <c:pt idx="12">
                  <c:v>151</c:v>
                </c:pt>
                <c:pt idx="13">
                  <c:v>158</c:v>
                </c:pt>
                <c:pt idx="14">
                  <c:v>154</c:v>
                </c:pt>
                <c:pt idx="15">
                  <c:v>147</c:v>
                </c:pt>
                <c:pt idx="16">
                  <c:v>150</c:v>
                </c:pt>
                <c:pt idx="17">
                  <c:v>138</c:v>
                </c:pt>
                <c:pt idx="18">
                  <c:v>143</c:v>
                </c:pt>
                <c:pt idx="19">
                  <c:v>152</c:v>
                </c:pt>
                <c:pt idx="20">
                  <c:v>119</c:v>
                </c:pt>
                <c:pt idx="21">
                  <c:v>120</c:v>
                </c:pt>
                <c:pt idx="22">
                  <c:v>116</c:v>
                </c:pt>
                <c:pt idx="23">
                  <c:v>114</c:v>
                </c:pt>
                <c:pt idx="24">
                  <c:v>112</c:v>
                </c:pt>
                <c:pt idx="25">
                  <c:v>101</c:v>
                </c:pt>
                <c:pt idx="26">
                  <c:v>119</c:v>
                </c:pt>
                <c:pt idx="27">
                  <c:v>97</c:v>
                </c:pt>
                <c:pt idx="28">
                  <c:v>76</c:v>
                </c:pt>
                <c:pt idx="29">
                  <c:v>91</c:v>
                </c:pt>
                <c:pt idx="30">
                  <c:v>94</c:v>
                </c:pt>
                <c:pt idx="31">
                  <c:v>135</c:v>
                </c:pt>
                <c:pt idx="32">
                  <c:v>187</c:v>
                </c:pt>
                <c:pt idx="33">
                  <c:v>228</c:v>
                </c:pt>
                <c:pt idx="34">
                  <c:v>260</c:v>
                </c:pt>
                <c:pt idx="35">
                  <c:v>311</c:v>
                </c:pt>
                <c:pt idx="36">
                  <c:v>345</c:v>
                </c:pt>
                <c:pt idx="37">
                  <c:v>392</c:v>
                </c:pt>
                <c:pt idx="38">
                  <c:v>442</c:v>
                </c:pt>
                <c:pt idx="39">
                  <c:v>483</c:v>
                </c:pt>
                <c:pt idx="40">
                  <c:v>526</c:v>
                </c:pt>
                <c:pt idx="41">
                  <c:v>552</c:v>
                </c:pt>
                <c:pt idx="42">
                  <c:v>598</c:v>
                </c:pt>
                <c:pt idx="43">
                  <c:v>645</c:v>
                </c:pt>
                <c:pt idx="44">
                  <c:v>680</c:v>
                </c:pt>
                <c:pt idx="45">
                  <c:v>738</c:v>
                </c:pt>
                <c:pt idx="46">
                  <c:v>772</c:v>
                </c:pt>
                <c:pt idx="47">
                  <c:v>811</c:v>
                </c:pt>
                <c:pt idx="48">
                  <c:v>866</c:v>
                </c:pt>
                <c:pt idx="49">
                  <c:v>893</c:v>
                </c:pt>
                <c:pt idx="50">
                  <c:v>934</c:v>
                </c:pt>
                <c:pt idx="51">
                  <c:v>990</c:v>
                </c:pt>
                <c:pt idx="52">
                  <c:v>1029</c:v>
                </c:pt>
                <c:pt idx="53">
                  <c:v>1075</c:v>
                </c:pt>
                <c:pt idx="54">
                  <c:v>1120</c:v>
                </c:pt>
                <c:pt idx="55">
                  <c:v>1158</c:v>
                </c:pt>
                <c:pt idx="56">
                  <c:v>1194</c:v>
                </c:pt>
                <c:pt idx="57">
                  <c:v>1231</c:v>
                </c:pt>
              </c:numCache>
            </c:numRef>
          </c:val>
          <c:smooth val="0"/>
          <c:extLst>
            <c:ext xmlns:c16="http://schemas.microsoft.com/office/drawing/2014/chart" uri="{C3380CC4-5D6E-409C-BE32-E72D297353CC}">
              <c16:uniqueId val="{00000000-8381-4EEB-A67E-243EB6BD6151}"/>
            </c:ext>
          </c:extLst>
        </c:ser>
        <c:dLbls>
          <c:showLegendKey val="0"/>
          <c:showVal val="0"/>
          <c:showCatName val="0"/>
          <c:showSerName val="0"/>
          <c:showPercent val="0"/>
          <c:showBubbleSize val="0"/>
        </c:dLbls>
        <c:marker val="1"/>
        <c:smooth val="0"/>
        <c:axId val="1577423904"/>
        <c:axId val="1577421408"/>
      </c:lineChart>
      <c:catAx>
        <c:axId val="15774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Initial Price</a:t>
                </a:r>
                <a:r>
                  <a:rPr lang="en-US" sz="1000" b="0" i="0" u="none" strike="noStrike" baseline="0"/>
                  <a:t> </a:t>
                </a:r>
                <a:endParaRPr lang="ru-K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77421408"/>
        <c:crosses val="autoZero"/>
        <c:auto val="1"/>
        <c:lblAlgn val="ctr"/>
        <c:lblOffset val="100"/>
        <c:noMultiLvlLbl val="0"/>
      </c:catAx>
      <c:valAx>
        <c:axId val="1577421408"/>
        <c:scaling>
          <c:orientation val="minMax"/>
          <c:max val="1422"/>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Amount of iteration</a:t>
                </a:r>
                <a:r>
                  <a:rPr lang="en-US" sz="1000" b="0" i="0" u="none" strike="noStrike" baseline="0"/>
                  <a:t> </a:t>
                </a:r>
                <a:endParaRPr lang="ru-K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77423904"/>
        <c:crosses val="autoZero"/>
        <c:crossBetween val="between"/>
        <c:majorUnit val="166"/>
        <c:min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Figure 5.4 Dependence of the Amout of iterations to Parameter R</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layout>
        <c:manualLayout>
          <c:xMode val="edge"/>
          <c:yMode val="edge"/>
          <c:x val="0.14748691075660605"/>
          <c:y val="2.446294682198390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lineChart>
        <c:grouping val="standard"/>
        <c:varyColors val="0"/>
        <c:ser>
          <c:idx val="0"/>
          <c:order val="0"/>
          <c:tx>
            <c:strRef>
              <c:f>sheet5!$F$123</c:f>
              <c:strCache>
                <c:ptCount val="1"/>
                <c:pt idx="0">
                  <c:v>Amount of iteration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sheet5!$K$124:$K$182</c:f>
              <c:numCache>
                <c:formatCode>General</c:formatCode>
                <c:ptCount val="59"/>
                <c:pt idx="0">
                  <c:v>1.2</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pt idx="20">
                  <c:v>11</c:v>
                </c:pt>
                <c:pt idx="21">
                  <c:v>11.5</c:v>
                </c:pt>
                <c:pt idx="22">
                  <c:v>12</c:v>
                </c:pt>
                <c:pt idx="23">
                  <c:v>12.5</c:v>
                </c:pt>
                <c:pt idx="24">
                  <c:v>13</c:v>
                </c:pt>
                <c:pt idx="25">
                  <c:v>13.5</c:v>
                </c:pt>
                <c:pt idx="26">
                  <c:v>14</c:v>
                </c:pt>
                <c:pt idx="27">
                  <c:v>14.5</c:v>
                </c:pt>
                <c:pt idx="28">
                  <c:v>15</c:v>
                </c:pt>
                <c:pt idx="29">
                  <c:v>15.5</c:v>
                </c:pt>
                <c:pt idx="30">
                  <c:v>16</c:v>
                </c:pt>
                <c:pt idx="31">
                  <c:v>16.5</c:v>
                </c:pt>
                <c:pt idx="32">
                  <c:v>17</c:v>
                </c:pt>
                <c:pt idx="33">
                  <c:v>17.5</c:v>
                </c:pt>
                <c:pt idx="34">
                  <c:v>18</c:v>
                </c:pt>
                <c:pt idx="35">
                  <c:v>18.5</c:v>
                </c:pt>
                <c:pt idx="36">
                  <c:v>19</c:v>
                </c:pt>
                <c:pt idx="37">
                  <c:v>19.5</c:v>
                </c:pt>
                <c:pt idx="38">
                  <c:v>20</c:v>
                </c:pt>
                <c:pt idx="39">
                  <c:v>20.5</c:v>
                </c:pt>
                <c:pt idx="40">
                  <c:v>21</c:v>
                </c:pt>
                <c:pt idx="41">
                  <c:v>21.5</c:v>
                </c:pt>
                <c:pt idx="42">
                  <c:v>22</c:v>
                </c:pt>
                <c:pt idx="43">
                  <c:v>22.5</c:v>
                </c:pt>
                <c:pt idx="44">
                  <c:v>23</c:v>
                </c:pt>
                <c:pt idx="45">
                  <c:v>23.5</c:v>
                </c:pt>
                <c:pt idx="46">
                  <c:v>24</c:v>
                </c:pt>
                <c:pt idx="47">
                  <c:v>24.5</c:v>
                </c:pt>
                <c:pt idx="48">
                  <c:v>25</c:v>
                </c:pt>
                <c:pt idx="49">
                  <c:v>25.5</c:v>
                </c:pt>
                <c:pt idx="50">
                  <c:v>26</c:v>
                </c:pt>
                <c:pt idx="51">
                  <c:v>26.5</c:v>
                </c:pt>
                <c:pt idx="52">
                  <c:v>27</c:v>
                </c:pt>
                <c:pt idx="53">
                  <c:v>27.5</c:v>
                </c:pt>
                <c:pt idx="54">
                  <c:v>28</c:v>
                </c:pt>
                <c:pt idx="55">
                  <c:v>28.5</c:v>
                </c:pt>
                <c:pt idx="56">
                  <c:v>29</c:v>
                </c:pt>
                <c:pt idx="57">
                  <c:v>29.5</c:v>
                </c:pt>
                <c:pt idx="58">
                  <c:v>30</c:v>
                </c:pt>
              </c:numCache>
            </c:numRef>
          </c:cat>
          <c:val>
            <c:numRef>
              <c:f>sheet5!$F$124:$F$182</c:f>
              <c:numCache>
                <c:formatCode>0</c:formatCode>
                <c:ptCount val="59"/>
                <c:pt idx="0">
                  <c:v>570</c:v>
                </c:pt>
                <c:pt idx="1">
                  <c:v>314</c:v>
                </c:pt>
                <c:pt idx="2">
                  <c:v>236</c:v>
                </c:pt>
                <c:pt idx="3">
                  <c:v>225</c:v>
                </c:pt>
                <c:pt idx="4">
                  <c:v>215</c:v>
                </c:pt>
                <c:pt idx="5">
                  <c:v>213</c:v>
                </c:pt>
                <c:pt idx="6">
                  <c:v>201</c:v>
                </c:pt>
                <c:pt idx="7">
                  <c:v>209</c:v>
                </c:pt>
                <c:pt idx="8">
                  <c:v>200</c:v>
                </c:pt>
                <c:pt idx="9">
                  <c:v>204</c:v>
                </c:pt>
                <c:pt idx="10">
                  <c:v>207</c:v>
                </c:pt>
                <c:pt idx="11">
                  <c:v>207</c:v>
                </c:pt>
                <c:pt idx="12">
                  <c:v>203</c:v>
                </c:pt>
                <c:pt idx="13">
                  <c:v>199</c:v>
                </c:pt>
                <c:pt idx="14">
                  <c:v>205</c:v>
                </c:pt>
                <c:pt idx="15">
                  <c:v>216</c:v>
                </c:pt>
                <c:pt idx="16">
                  <c:v>198</c:v>
                </c:pt>
                <c:pt idx="17">
                  <c:v>226</c:v>
                </c:pt>
                <c:pt idx="18">
                  <c:v>220</c:v>
                </c:pt>
                <c:pt idx="19">
                  <c:v>224</c:v>
                </c:pt>
                <c:pt idx="20">
                  <c:v>206</c:v>
                </c:pt>
                <c:pt idx="21">
                  <c:v>214</c:v>
                </c:pt>
                <c:pt idx="22">
                  <c:v>217</c:v>
                </c:pt>
                <c:pt idx="23">
                  <c:v>230</c:v>
                </c:pt>
                <c:pt idx="24">
                  <c:v>204</c:v>
                </c:pt>
                <c:pt idx="25">
                  <c:v>230</c:v>
                </c:pt>
                <c:pt idx="26">
                  <c:v>223</c:v>
                </c:pt>
                <c:pt idx="27">
                  <c:v>241</c:v>
                </c:pt>
                <c:pt idx="28">
                  <c:v>220</c:v>
                </c:pt>
                <c:pt idx="29">
                  <c:v>221</c:v>
                </c:pt>
                <c:pt idx="30">
                  <c:v>214</c:v>
                </c:pt>
                <c:pt idx="31">
                  <c:v>235</c:v>
                </c:pt>
                <c:pt idx="32">
                  <c:v>228</c:v>
                </c:pt>
                <c:pt idx="33">
                  <c:v>231</c:v>
                </c:pt>
                <c:pt idx="34">
                  <c:v>212</c:v>
                </c:pt>
                <c:pt idx="35">
                  <c:v>242</c:v>
                </c:pt>
                <c:pt idx="36">
                  <c:v>230</c:v>
                </c:pt>
                <c:pt idx="37">
                  <c:v>245</c:v>
                </c:pt>
                <c:pt idx="38">
                  <c:v>235</c:v>
                </c:pt>
                <c:pt idx="39">
                  <c:v>250</c:v>
                </c:pt>
                <c:pt idx="40">
                  <c:v>229</c:v>
                </c:pt>
                <c:pt idx="41">
                  <c:v>242</c:v>
                </c:pt>
                <c:pt idx="42">
                  <c:v>232</c:v>
                </c:pt>
                <c:pt idx="43">
                  <c:v>227</c:v>
                </c:pt>
                <c:pt idx="44">
                  <c:v>235</c:v>
                </c:pt>
                <c:pt idx="45">
                  <c:v>248</c:v>
                </c:pt>
                <c:pt idx="46">
                  <c:v>253</c:v>
                </c:pt>
                <c:pt idx="47">
                  <c:v>249</c:v>
                </c:pt>
                <c:pt idx="48">
                  <c:v>245</c:v>
                </c:pt>
                <c:pt idx="49">
                  <c:v>261</c:v>
                </c:pt>
                <c:pt idx="50">
                  <c:v>250</c:v>
                </c:pt>
                <c:pt idx="51">
                  <c:v>271</c:v>
                </c:pt>
                <c:pt idx="52">
                  <c:v>276</c:v>
                </c:pt>
                <c:pt idx="53">
                  <c:v>273</c:v>
                </c:pt>
                <c:pt idx="54">
                  <c:v>266</c:v>
                </c:pt>
                <c:pt idx="55">
                  <c:v>267</c:v>
                </c:pt>
                <c:pt idx="56">
                  <c:v>262</c:v>
                </c:pt>
                <c:pt idx="57">
                  <c:v>273</c:v>
                </c:pt>
                <c:pt idx="58">
                  <c:v>250</c:v>
                </c:pt>
              </c:numCache>
            </c:numRef>
          </c:val>
          <c:smooth val="0"/>
          <c:extLst>
            <c:ext xmlns:c16="http://schemas.microsoft.com/office/drawing/2014/chart" uri="{C3380CC4-5D6E-409C-BE32-E72D297353CC}">
              <c16:uniqueId val="{00000001-5778-40D7-AF51-A521EF36A483}"/>
            </c:ext>
          </c:extLst>
        </c:ser>
        <c:dLbls>
          <c:showLegendKey val="0"/>
          <c:showVal val="0"/>
          <c:showCatName val="0"/>
          <c:showSerName val="0"/>
          <c:showPercent val="0"/>
          <c:showBubbleSize val="0"/>
        </c:dLbls>
        <c:marker val="1"/>
        <c:smooth val="0"/>
        <c:axId val="1701954016"/>
        <c:axId val="1701952352"/>
      </c:lineChart>
      <c:catAx>
        <c:axId val="170195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Parameter R</a:t>
                </a:r>
                <a:r>
                  <a:rPr lang="en-US" sz="1000" b="0" i="0" u="none" strike="noStrike" baseline="0"/>
                  <a:t> </a:t>
                </a:r>
                <a:endParaRPr lang="ru-K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01952352"/>
        <c:crosses val="autoZero"/>
        <c:auto val="1"/>
        <c:lblAlgn val="ctr"/>
        <c:lblOffset val="100"/>
        <c:noMultiLvlLbl val="0"/>
      </c:catAx>
      <c:valAx>
        <c:axId val="1701952352"/>
        <c:scaling>
          <c:orientation val="minMax"/>
          <c:min val="16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Amount of iteration</a:t>
                </a:r>
                <a:r>
                  <a:rPr lang="en-US" sz="1000" b="0" i="0" u="none" strike="noStrike" baseline="0"/>
                  <a:t> </a:t>
                </a:r>
                <a:endParaRPr lang="ru-K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0195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E$8" fmlaRange="$H$7:$H$27" sel="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List" dx="16" fmlaLink="$E$8" fmlaRange="$H$7:$H$27"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Lines="11" dropStyle="combo" dx="16" fmlaLink="$N$5" fmlaRange="sheet4!$H$15:$H$25" sel="11" val="0"/>
</file>

<file path=xl/ctrlProps/ctrlProp6.xml><?xml version="1.0" encoding="utf-8"?>
<formControlPr xmlns="http://schemas.microsoft.com/office/spreadsheetml/2009/9/main" objectType="List" dx="16" fmlaLink="I5" fmlaRange="H4:H5" noThreeD="1" sel="2" val="0"/>
</file>

<file path=xl/ctrlProps/ctrlProp7.xml><?xml version="1.0" encoding="utf-8"?>
<formControlPr xmlns="http://schemas.microsoft.com/office/spreadsheetml/2009/9/main" objectType="Drop" dropLines="30" dropStyle="combo" dx="16" fmlaLink="$O$5" fmlaRange="sheet5!$I$63:$I$120" sel="1" val="0"/>
</file>

<file path=xl/ctrlProps/ctrlProp8.xml><?xml version="1.0" encoding="utf-8"?>
<formControlPr xmlns="http://schemas.microsoft.com/office/spreadsheetml/2009/9/main" objectType="Drop" dropLines="30" dropStyle="combo" dx="16" fmlaLink="$P$5" fmlaRange="sheet5!$G$26:$G$59" sel="34" val="4"/>
</file>

<file path=xl/ctrlProps/ctrlProp9.xml><?xml version="1.0" encoding="utf-8"?>
<formControlPr xmlns="http://schemas.microsoft.com/office/spreadsheetml/2009/9/main" objectType="Drop" dropLines="30" dropStyle="combo" dx="16" fmlaLink="$Q$5" fmlaRange="sheet5!$K$124:$K$182" sel="7"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123825</xdr:colOff>
      <xdr:row>14</xdr:row>
      <xdr:rowOff>0</xdr:rowOff>
    </xdr:from>
    <xdr:to>
      <xdr:col>14</xdr:col>
      <xdr:colOff>342900</xdr:colOff>
      <xdr:row>38</xdr:row>
      <xdr:rowOff>152400</xdr:rowOff>
    </xdr:to>
    <xdr:graphicFrame macro="">
      <xdr:nvGraphicFramePr>
        <xdr:cNvPr id="6149" name="Chart 1">
          <a:extLst>
            <a:ext uri="{FF2B5EF4-FFF2-40B4-BE49-F238E27FC236}">
              <a16:creationId xmlns:a16="http://schemas.microsoft.com/office/drawing/2014/main" id="{00000000-0008-0000-0100-000005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142875</xdr:colOff>
      <xdr:row>7</xdr:row>
      <xdr:rowOff>76200</xdr:rowOff>
    </xdr:from>
    <xdr:to>
      <xdr:col>14</xdr:col>
      <xdr:colOff>361950</xdr:colOff>
      <xdr:row>31</xdr:row>
      <xdr:rowOff>142875</xdr:rowOff>
    </xdr:to>
    <xdr:graphicFrame macro="">
      <xdr:nvGraphicFramePr>
        <xdr:cNvPr id="7176" name="Chart 3">
          <a:extLst>
            <a:ext uri="{FF2B5EF4-FFF2-40B4-BE49-F238E27FC236}">
              <a16:creationId xmlns:a16="http://schemas.microsoft.com/office/drawing/2014/main" id="{00000000-0008-0000-0200-000008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304800</xdr:colOff>
      <xdr:row>5</xdr:row>
      <xdr:rowOff>95250</xdr:rowOff>
    </xdr:from>
    <xdr:to>
      <xdr:col>18</xdr:col>
      <xdr:colOff>95250</xdr:colOff>
      <xdr:row>30</xdr:row>
      <xdr:rowOff>123825</xdr:rowOff>
    </xdr:to>
    <xdr:graphicFrame macro="">
      <xdr:nvGraphicFramePr>
        <xdr:cNvPr id="4100" name="Chart 3">
          <a:extLst>
            <a:ext uri="{FF2B5EF4-FFF2-40B4-BE49-F238E27FC236}">
              <a16:creationId xmlns:a16="http://schemas.microsoft.com/office/drawing/2014/main" id="{00000000-0008-0000-03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4</xdr:col>
          <xdr:colOff>657225</xdr:colOff>
          <xdr:row>23</xdr:row>
          <xdr:rowOff>57150</xdr:rowOff>
        </xdr:to>
        <xdr:sp macro="" textlink="">
          <xdr:nvSpPr>
            <xdr:cNvPr id="12289" name="List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6</xdr:col>
          <xdr:colOff>171450</xdr:colOff>
          <xdr:row>34</xdr:row>
          <xdr:rowOff>0</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ru-RU" sz="1000" b="0" i="0" u="none" strike="noStrike" baseline="0">
                  <a:solidFill>
                    <a:srgbClr val="000000"/>
                  </a:solidFill>
                  <a:latin typeface="Arial"/>
                  <a:cs typeface="Arial"/>
                </a:rPr>
                <a:t>Automatic scanning of the</a:t>
              </a:r>
            </a:p>
            <a:p>
              <a:pPr algn="ctr" rtl="0">
                <a:defRPr sz="1000"/>
              </a:pPr>
              <a:r>
                <a:rPr lang="ru-RU" sz="1000" b="0" i="0" u="none" strike="noStrike" baseline="0">
                  <a:solidFill>
                    <a:srgbClr val="000000"/>
                  </a:solidFill>
                  <a:latin typeface="Arial"/>
                  <a:cs typeface="Arial"/>
                </a:rPr>
                <a:t> SIGMA values with automatic composing of a conclusion and measuring the elapsed time.</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4</xdr:col>
          <xdr:colOff>657225</xdr:colOff>
          <xdr:row>23</xdr:row>
          <xdr:rowOff>57150</xdr:rowOff>
        </xdr:to>
        <xdr:sp macro="" textlink="">
          <xdr:nvSpPr>
            <xdr:cNvPr id="2071" name="List Box 23" hidden="1">
              <a:extLst>
                <a:ext uri="{63B3BB69-23CF-44E3-9099-C40C66FF867C}">
                  <a14:compatExt spid="_x0000_s2071"/>
                </a:ext>
                <a:ext uri="{FF2B5EF4-FFF2-40B4-BE49-F238E27FC236}">
                  <a16:creationId xmlns:a16="http://schemas.microsoft.com/office/drawing/2014/main" id="{00000000-0008-0000-0500-00001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57150</xdr:rowOff>
        </xdr:from>
        <xdr:to>
          <xdr:col>6</xdr:col>
          <xdr:colOff>161925</xdr:colOff>
          <xdr:row>33</xdr:row>
          <xdr:rowOff>85725</xdr:rowOff>
        </xdr:to>
        <xdr:sp macro="" textlink="">
          <xdr:nvSpPr>
            <xdr:cNvPr id="2072" name="Button 24" hidden="1">
              <a:extLst>
                <a:ext uri="{63B3BB69-23CF-44E3-9099-C40C66FF867C}">
                  <a14:compatExt spid="_x0000_s2072"/>
                </a:ext>
                <a:ext uri="{FF2B5EF4-FFF2-40B4-BE49-F238E27FC236}">
                  <a16:creationId xmlns:a16="http://schemas.microsoft.com/office/drawing/2014/main" id="{00000000-0008-0000-0500-000018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ru-RU" sz="1000" b="0" i="0" u="none" strike="noStrike" baseline="0">
                  <a:solidFill>
                    <a:srgbClr val="000000"/>
                  </a:solidFill>
                  <a:latin typeface="Arial"/>
                  <a:cs typeface="Arial"/>
                </a:rPr>
                <a:t>Automatic scanning of the</a:t>
              </a:r>
            </a:p>
            <a:p>
              <a:pPr algn="ctr" rtl="0">
                <a:defRPr sz="1000"/>
              </a:pPr>
              <a:r>
                <a:rPr lang="ru-RU" sz="1000" b="0" i="0" u="none" strike="noStrike" baseline="0">
                  <a:solidFill>
                    <a:srgbClr val="000000"/>
                  </a:solidFill>
                  <a:latin typeface="Arial"/>
                  <a:cs typeface="Arial"/>
                </a:rPr>
                <a:t> SIGMA values with automatic composing of a conclusion and measuring the elapsed time.</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733425</xdr:colOff>
          <xdr:row>4</xdr:row>
          <xdr:rowOff>9525</xdr:rowOff>
        </xdr:from>
        <xdr:to>
          <xdr:col>10</xdr:col>
          <xdr:colOff>0</xdr:colOff>
          <xdr:row>5</xdr:row>
          <xdr:rowOff>0</xdr:rowOff>
        </xdr:to>
        <xdr:sp macro="" textlink="">
          <xdr:nvSpPr>
            <xdr:cNvPr id="1130" name="Drop Down 106" hidden="1">
              <a:extLst>
                <a:ext uri="{63B3BB69-23CF-44E3-9099-C40C66FF867C}">
                  <a14:compatExt spid="_x0000_s1130"/>
                </a:ext>
                <a:ext uri="{FF2B5EF4-FFF2-40B4-BE49-F238E27FC236}">
                  <a16:creationId xmlns:a16="http://schemas.microsoft.com/office/drawing/2014/main" id="{00000000-0008-0000-0600-00006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38100</xdr:rowOff>
        </xdr:from>
        <xdr:to>
          <xdr:col>9</xdr:col>
          <xdr:colOff>0</xdr:colOff>
          <xdr:row>5</xdr:row>
          <xdr:rowOff>0</xdr:rowOff>
        </xdr:to>
        <xdr:sp macro="" textlink="">
          <xdr:nvSpPr>
            <xdr:cNvPr id="1189" name="List Box 165" hidden="1">
              <a:extLst>
                <a:ext uri="{63B3BB69-23CF-44E3-9099-C40C66FF867C}">
                  <a14:compatExt spid="_x0000_s1189"/>
                </a:ext>
                <a:ext uri="{FF2B5EF4-FFF2-40B4-BE49-F238E27FC236}">
                  <a16:creationId xmlns:a16="http://schemas.microsoft.com/office/drawing/2014/main" id="{00000000-0008-0000-0600-0000A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xdr:row>
          <xdr:rowOff>9525</xdr:rowOff>
        </xdr:from>
        <xdr:to>
          <xdr:col>11</xdr:col>
          <xdr:colOff>0</xdr:colOff>
          <xdr:row>5</xdr:row>
          <xdr:rowOff>9525</xdr:rowOff>
        </xdr:to>
        <xdr:sp macro="" textlink="">
          <xdr:nvSpPr>
            <xdr:cNvPr id="1200" name="Drop Down 176" hidden="1">
              <a:extLst>
                <a:ext uri="{63B3BB69-23CF-44E3-9099-C40C66FF867C}">
                  <a14:compatExt spid="_x0000_s1200"/>
                </a:ext>
                <a:ext uri="{FF2B5EF4-FFF2-40B4-BE49-F238E27FC236}">
                  <a16:creationId xmlns:a16="http://schemas.microsoft.com/office/drawing/2014/main" id="{00000000-0008-0000-0600-0000B0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9525</xdr:rowOff>
        </xdr:from>
        <xdr:to>
          <xdr:col>12</xdr:col>
          <xdr:colOff>19050</xdr:colOff>
          <xdr:row>5</xdr:row>
          <xdr:rowOff>0</xdr:rowOff>
        </xdr:to>
        <xdr:sp macro="" textlink="">
          <xdr:nvSpPr>
            <xdr:cNvPr id="1201" name="Drop Down 177" hidden="1">
              <a:extLst>
                <a:ext uri="{63B3BB69-23CF-44E3-9099-C40C66FF867C}">
                  <a14:compatExt spid="_x0000_s1201"/>
                </a:ext>
                <a:ext uri="{FF2B5EF4-FFF2-40B4-BE49-F238E27FC236}">
                  <a16:creationId xmlns:a16="http://schemas.microsoft.com/office/drawing/2014/main" id="{00000000-0008-0000-0600-0000B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xdr:row>
          <xdr:rowOff>581025</xdr:rowOff>
        </xdr:from>
        <xdr:to>
          <xdr:col>17</xdr:col>
          <xdr:colOff>19050</xdr:colOff>
          <xdr:row>5</xdr:row>
          <xdr:rowOff>9525</xdr:rowOff>
        </xdr:to>
        <xdr:sp macro="" textlink="">
          <xdr:nvSpPr>
            <xdr:cNvPr id="1202" name="Drop Down 178" hidden="1">
              <a:extLst>
                <a:ext uri="{63B3BB69-23CF-44E3-9099-C40C66FF867C}">
                  <a14:compatExt spid="_x0000_s1202"/>
                </a:ext>
                <a:ext uri="{FF2B5EF4-FFF2-40B4-BE49-F238E27FC236}">
                  <a16:creationId xmlns:a16="http://schemas.microsoft.com/office/drawing/2014/main" id="{00000000-0008-0000-0600-0000B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46</xdr:col>
      <xdr:colOff>476250</xdr:colOff>
      <xdr:row>1</xdr:row>
      <xdr:rowOff>38100</xdr:rowOff>
    </xdr:from>
    <xdr:to>
      <xdr:col>54</xdr:col>
      <xdr:colOff>295275</xdr:colOff>
      <xdr:row>15</xdr:row>
      <xdr:rowOff>19050</xdr:rowOff>
    </xdr:to>
    <xdr:graphicFrame macro="">
      <xdr:nvGraphicFramePr>
        <xdr:cNvPr id="2" name="Диаграмма 1">
          <a:extLst>
            <a:ext uri="{FF2B5EF4-FFF2-40B4-BE49-F238E27FC236}">
              <a16:creationId xmlns:a16="http://schemas.microsoft.com/office/drawing/2014/main" id="{21DB7749-E219-8DF3-4D03-DC090209F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24</xdr:row>
      <xdr:rowOff>342900</xdr:rowOff>
    </xdr:from>
    <xdr:to>
      <xdr:col>19</xdr:col>
      <xdr:colOff>95251</xdr:colOff>
      <xdr:row>39</xdr:row>
      <xdr:rowOff>123825</xdr:rowOff>
    </xdr:to>
    <xdr:graphicFrame macro="">
      <xdr:nvGraphicFramePr>
        <xdr:cNvPr id="5" name="Диаграмма 4">
          <a:extLst>
            <a:ext uri="{FF2B5EF4-FFF2-40B4-BE49-F238E27FC236}">
              <a16:creationId xmlns:a16="http://schemas.microsoft.com/office/drawing/2014/main" id="{C865100D-DF23-4662-8EE5-ECEEAD564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7</xdr:row>
      <xdr:rowOff>114300</xdr:rowOff>
    </xdr:from>
    <xdr:to>
      <xdr:col>19</xdr:col>
      <xdr:colOff>428625</xdr:colOff>
      <xdr:row>24</xdr:row>
      <xdr:rowOff>9525</xdr:rowOff>
    </xdr:to>
    <xdr:graphicFrame macro="">
      <xdr:nvGraphicFramePr>
        <xdr:cNvPr id="6" name="Диаграмма 5">
          <a:extLst>
            <a:ext uri="{FF2B5EF4-FFF2-40B4-BE49-F238E27FC236}">
              <a16:creationId xmlns:a16="http://schemas.microsoft.com/office/drawing/2014/main" id="{B62EB77F-A33C-4471-8D8E-B4B5801A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61</xdr:row>
      <xdr:rowOff>32497</xdr:rowOff>
    </xdr:from>
    <xdr:to>
      <xdr:col>19</xdr:col>
      <xdr:colOff>355003</xdr:colOff>
      <xdr:row>77</xdr:row>
      <xdr:rowOff>66674</xdr:rowOff>
    </xdr:to>
    <xdr:graphicFrame macro="">
      <xdr:nvGraphicFramePr>
        <xdr:cNvPr id="7" name="Диаграмма 6">
          <a:extLst>
            <a:ext uri="{FF2B5EF4-FFF2-40B4-BE49-F238E27FC236}">
              <a16:creationId xmlns:a16="http://schemas.microsoft.com/office/drawing/2014/main" id="{D11108B3-47CB-423D-9786-4D892948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142875</xdr:colOff>
      <xdr:row>122</xdr:row>
      <xdr:rowOff>0</xdr:rowOff>
    </xdr:from>
    <xdr:to>
      <xdr:col>20</xdr:col>
      <xdr:colOff>152400</xdr:colOff>
      <xdr:row>138</xdr:row>
      <xdr:rowOff>28815</xdr:rowOff>
    </xdr:to>
    <xdr:graphicFrame macro="">
      <xdr:nvGraphicFramePr>
        <xdr:cNvPr id="8" name="Диаграмма 7">
          <a:extLst>
            <a:ext uri="{FF2B5EF4-FFF2-40B4-BE49-F238E27FC236}">
              <a16:creationId xmlns:a16="http://schemas.microsoft.com/office/drawing/2014/main" id="{D57131E2-60BF-4138-AFF9-A1A75E2F6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BaymurzaevaNuray_MO_LabWork%2305(Ver-1)_&#1055;&#1048;-2-22.xlsm" TargetMode="External"/><Relationship Id="rId1" Type="http://schemas.openxmlformats.org/officeDocument/2006/relationships/externalLinkPath" Target="/Users/user/Downloads/BaymurzaevaNuray_MO_LabWork%2305(Ver-1)_&#1055;&#1048;-2-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 val="sheet4"/>
      <sheetName val="sheet5"/>
    </sheetNames>
    <sheetDataSet>
      <sheetData sheetId="0" refreshError="1"/>
      <sheetData sheetId="1" refreshError="1"/>
      <sheetData sheetId="2" refreshError="1"/>
      <sheetData sheetId="3">
        <row r="7">
          <cell r="A7">
            <v>800</v>
          </cell>
          <cell r="B7">
            <v>4610.2816398659752</v>
          </cell>
          <cell r="L7">
            <v>100</v>
          </cell>
        </row>
      </sheetData>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5.vml"/><Relationship Id="rId1" Type="http://schemas.openxmlformats.org/officeDocument/2006/relationships/drawing" Target="../drawings/drawing4.xml"/><Relationship Id="rId5" Type="http://schemas.openxmlformats.org/officeDocument/2006/relationships/comments" Target="../comments5.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omments" Target="../comments6.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xml"/><Relationship Id="rId3" Type="http://schemas.openxmlformats.org/officeDocument/2006/relationships/vmlDrawing" Target="../drawings/vmlDrawing7.vml"/><Relationship Id="rId7" Type="http://schemas.openxmlformats.org/officeDocument/2006/relationships/ctrlProp" Target="../ctrlProps/ctrlProp8.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 Id="rId9"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7"/>
  <sheetViews>
    <sheetView workbookViewId="0">
      <selection activeCell="H19" sqref="H19"/>
    </sheetView>
  </sheetViews>
  <sheetFormatPr defaultRowHeight="12.75" x14ac:dyDescent="0.2"/>
  <cols>
    <col min="1" max="1" width="4.42578125" customWidth="1"/>
    <col min="2" max="2" width="10" customWidth="1"/>
    <col min="3" max="3" width="9.28515625" customWidth="1"/>
    <col min="4" max="4" width="7.140625" customWidth="1"/>
    <col min="5" max="5" width="9.85546875" customWidth="1"/>
    <col min="6" max="6" width="8" bestFit="1" customWidth="1"/>
    <col min="7" max="7" width="21.5703125" customWidth="1"/>
    <col min="8" max="8" width="36.7109375" customWidth="1"/>
    <col min="9" max="9" width="14.85546875" customWidth="1"/>
    <col min="10" max="10" width="14.28515625" customWidth="1"/>
    <col min="11" max="11" width="9.5703125" customWidth="1"/>
  </cols>
  <sheetData>
    <row r="1" spans="1:11" x14ac:dyDescent="0.2">
      <c r="A1" s="72" t="s">
        <v>23</v>
      </c>
    </row>
    <row r="2" spans="1:11" ht="13.5" thickBot="1" x14ac:dyDescent="0.25">
      <c r="A2" t="s">
        <v>58</v>
      </c>
    </row>
    <row r="3" spans="1:11" x14ac:dyDescent="0.2">
      <c r="A3" s="48" t="s">
        <v>0</v>
      </c>
      <c r="B3" s="70" t="s">
        <v>16</v>
      </c>
      <c r="C3" s="70" t="s">
        <v>17</v>
      </c>
      <c r="D3" s="70" t="s">
        <v>18</v>
      </c>
      <c r="E3" s="70" t="s">
        <v>19</v>
      </c>
      <c r="F3" s="70" t="s">
        <v>20</v>
      </c>
      <c r="G3" s="70" t="s">
        <v>59</v>
      </c>
      <c r="H3" s="70" t="s">
        <v>91</v>
      </c>
      <c r="I3" s="70" t="s">
        <v>21</v>
      </c>
      <c r="J3" s="70" t="s">
        <v>22</v>
      </c>
      <c r="K3" s="71" t="s">
        <v>10</v>
      </c>
    </row>
    <row r="4" spans="1:11" x14ac:dyDescent="0.2">
      <c r="A4" s="141">
        <v>0</v>
      </c>
      <c r="B4" s="142">
        <v>1E+20</v>
      </c>
      <c r="C4" s="141">
        <v>0</v>
      </c>
      <c r="D4" s="141">
        <v>400</v>
      </c>
      <c r="E4" s="141">
        <v>1.1100000000000001</v>
      </c>
      <c r="F4" s="143">
        <v>1.0000000000000001E-5</v>
      </c>
      <c r="G4" s="142">
        <v>400000</v>
      </c>
      <c r="H4" s="144" t="s">
        <v>24</v>
      </c>
      <c r="I4" s="145">
        <f>2*E4*D4/(2*E4-1)</f>
        <v>727.86885245901635</v>
      </c>
      <c r="J4" s="146">
        <f t="shared" ref="J4:J67" si="0">(K4*D4/G4)^(1/(2*E4))</f>
        <v>45462954.695323914</v>
      </c>
      <c r="K4" s="147">
        <f>B4/((1+C4)^(2*E4))</f>
        <v>1E+20</v>
      </c>
    </row>
    <row r="5" spans="1:11" x14ac:dyDescent="0.2">
      <c r="A5" s="1">
        <v>1</v>
      </c>
      <c r="B5" s="2">
        <v>1.3200635000000001E+52</v>
      </c>
      <c r="C5" s="1">
        <v>1.6240000000000001</v>
      </c>
      <c r="D5" s="1">
        <v>1620</v>
      </c>
      <c r="E5" s="1">
        <v>2.6207999999996998</v>
      </c>
      <c r="F5" s="1">
        <v>1.0000000000000001E-5</v>
      </c>
      <c r="G5" s="2">
        <v>2640000000</v>
      </c>
      <c r="H5" s="170" t="s">
        <v>92</v>
      </c>
      <c r="I5" s="52">
        <f t="shared" ref="I5:I67" si="1">2*E5*D5/(2*E5-1)</f>
        <v>2001.9313466616909</v>
      </c>
      <c r="J5" s="73">
        <f t="shared" si="0"/>
        <v>218538053.75470608</v>
      </c>
      <c r="K5" s="148">
        <f t="shared" ref="K5:K67" si="2">B5/((1+C5)^(2*E5))</f>
        <v>8.4053152720951695E+49</v>
      </c>
    </row>
    <row r="6" spans="1:11" x14ac:dyDescent="0.2">
      <c r="A6" s="1">
        <v>2</v>
      </c>
      <c r="B6" s="2">
        <v>1.330064E+52</v>
      </c>
      <c r="C6" s="1">
        <v>1.6359999999999999</v>
      </c>
      <c r="D6" s="1">
        <v>1630</v>
      </c>
      <c r="E6" s="1">
        <v>2.6318999999996899</v>
      </c>
      <c r="F6" s="1">
        <v>1.0000000000000001E-5</v>
      </c>
      <c r="G6" s="2">
        <v>2660000000</v>
      </c>
      <c r="H6" s="171" t="s">
        <v>93</v>
      </c>
      <c r="I6" s="52">
        <f t="shared" si="1"/>
        <v>2012.2880998171202</v>
      </c>
      <c r="J6" s="73">
        <f t="shared" si="0"/>
        <v>200038882.17951778</v>
      </c>
      <c r="K6" s="148">
        <f t="shared" si="2"/>
        <v>8.0928242897250526E+49</v>
      </c>
    </row>
    <row r="7" spans="1:11" x14ac:dyDescent="0.2">
      <c r="A7" s="1">
        <v>3</v>
      </c>
      <c r="B7" s="2">
        <v>1.3400645000000001E+52</v>
      </c>
      <c r="C7" s="1">
        <v>1.6479999999999999</v>
      </c>
      <c r="D7" s="1">
        <v>1640</v>
      </c>
      <c r="E7" s="1">
        <v>2.64299999999968</v>
      </c>
      <c r="F7" s="1">
        <v>1.0000000000000001E-5</v>
      </c>
      <c r="G7" s="2">
        <v>2680000000</v>
      </c>
      <c r="H7" s="171" t="s">
        <v>94</v>
      </c>
      <c r="I7" s="52">
        <f t="shared" si="1"/>
        <v>2022.6411572562401</v>
      </c>
      <c r="J7" s="73">
        <f t="shared" si="0"/>
        <v>183237213.80570087</v>
      </c>
      <c r="K7" s="148">
        <f t="shared" si="2"/>
        <v>7.7907856562055439E+49</v>
      </c>
    </row>
    <row r="8" spans="1:11" x14ac:dyDescent="0.2">
      <c r="A8" s="172">
        <v>4</v>
      </c>
      <c r="B8" s="173">
        <v>1.350065E+52</v>
      </c>
      <c r="C8" s="172">
        <v>1.66</v>
      </c>
      <c r="D8" s="172">
        <v>1650</v>
      </c>
      <c r="E8" s="172">
        <v>2.6540999999996702</v>
      </c>
      <c r="F8" s="172">
        <v>1.0000000000000001E-5</v>
      </c>
      <c r="G8" s="173">
        <v>2700000000</v>
      </c>
      <c r="H8" s="174" t="s">
        <v>95</v>
      </c>
      <c r="I8" s="175">
        <f t="shared" si="1"/>
        <v>2032.9905761107311</v>
      </c>
      <c r="J8" s="176">
        <f t="shared" si="0"/>
        <v>167965856.18716684</v>
      </c>
      <c r="K8" s="177">
        <f t="shared" si="2"/>
        <v>7.4989071261342963E+49</v>
      </c>
    </row>
    <row r="9" spans="1:11" x14ac:dyDescent="0.2">
      <c r="A9" s="1">
        <v>5</v>
      </c>
      <c r="B9" s="2">
        <v>1.3600655000000001E+52</v>
      </c>
      <c r="C9" s="1">
        <v>1.6719999999999999</v>
      </c>
      <c r="D9" s="1">
        <v>1660</v>
      </c>
      <c r="E9" s="1">
        <v>2.6651999999996598</v>
      </c>
      <c r="F9" s="1">
        <v>1.0000000000000001E-5</v>
      </c>
      <c r="G9" s="2">
        <v>2720000000</v>
      </c>
      <c r="H9" s="171" t="s">
        <v>96</v>
      </c>
      <c r="I9" s="52">
        <f t="shared" si="1"/>
        <v>2043.3364123407216</v>
      </c>
      <c r="J9" s="73">
        <f t="shared" si="0"/>
        <v>154075158.52451628</v>
      </c>
      <c r="K9" s="148">
        <f t="shared" si="2"/>
        <v>7.2169017166676157E+49</v>
      </c>
    </row>
    <row r="10" spans="1:11" x14ac:dyDescent="0.2">
      <c r="A10" s="1">
        <v>6</v>
      </c>
      <c r="B10" s="2">
        <v>1.370066E+52</v>
      </c>
      <c r="C10" s="1">
        <v>1.6839999999999999</v>
      </c>
      <c r="D10" s="1">
        <v>1670</v>
      </c>
      <c r="E10" s="1">
        <v>2.67629999999965</v>
      </c>
      <c r="F10" s="1">
        <v>1.0000000000000001E-5</v>
      </c>
      <c r="G10" s="2">
        <v>2740000000</v>
      </c>
      <c r="H10" s="171" t="s">
        <v>97</v>
      </c>
      <c r="I10" s="52">
        <f t="shared" si="1"/>
        <v>2053.6787207646621</v>
      </c>
      <c r="J10" s="73">
        <f t="shared" si="0"/>
        <v>141431062.99647093</v>
      </c>
      <c r="K10" s="148">
        <f t="shared" si="2"/>
        <v>6.9444877767578047E+49</v>
      </c>
    </row>
    <row r="11" spans="1:11" x14ac:dyDescent="0.2">
      <c r="A11" s="1">
        <v>7</v>
      </c>
      <c r="B11" s="2">
        <v>1.3800665000000001E+52</v>
      </c>
      <c r="C11" s="1">
        <v>1.696</v>
      </c>
      <c r="D11" s="1">
        <v>1680</v>
      </c>
      <c r="E11" s="1">
        <v>2.6873999999996401</v>
      </c>
      <c r="F11" s="1">
        <v>1.0000000000000001E-5</v>
      </c>
      <c r="G11" s="2">
        <v>2760000000</v>
      </c>
      <c r="H11" s="171" t="s">
        <v>98</v>
      </c>
      <c r="I11" s="52">
        <f t="shared" si="1"/>
        <v>2064.0175550882959</v>
      </c>
      <c r="J11" s="73">
        <f t="shared" si="0"/>
        <v>129913384.15759315</v>
      </c>
      <c r="K11" s="148">
        <f t="shared" si="2"/>
        <v>6.681389043604658E+49</v>
      </c>
    </row>
    <row r="12" spans="1:11" x14ac:dyDescent="0.2">
      <c r="A12" s="1">
        <v>8</v>
      </c>
      <c r="B12" s="2">
        <v>1.390067E+52</v>
      </c>
      <c r="C12" s="1">
        <v>1.708</v>
      </c>
      <c r="D12" s="1">
        <v>1690</v>
      </c>
      <c r="E12" s="1">
        <v>2.6984999999996302</v>
      </c>
      <c r="F12" s="1">
        <v>1.0000000000000001E-5</v>
      </c>
      <c r="G12" s="2">
        <v>2780000000</v>
      </c>
      <c r="H12" s="171" t="s">
        <v>99</v>
      </c>
      <c r="I12" s="52">
        <f t="shared" si="1"/>
        <v>2074.3529679327462</v>
      </c>
      <c r="J12" s="73">
        <f t="shared" si="0"/>
        <v>119414288.39739411</v>
      </c>
      <c r="K12" s="148">
        <f t="shared" si="2"/>
        <v>6.4273346870814807E+49</v>
      </c>
    </row>
    <row r="13" spans="1:11" x14ac:dyDescent="0.2">
      <c r="A13" s="1">
        <v>9</v>
      </c>
      <c r="B13" s="2">
        <v>1.4000675000000001E+52</v>
      </c>
      <c r="C13" s="1">
        <v>1.72</v>
      </c>
      <c r="D13" s="1">
        <v>1700</v>
      </c>
      <c r="E13" s="1">
        <v>2.7095999999996199</v>
      </c>
      <c r="F13" s="1">
        <v>1.0000000000000001E-5</v>
      </c>
      <c r="G13" s="2">
        <v>2800000000</v>
      </c>
      <c r="H13" s="171" t="s">
        <v>100</v>
      </c>
      <c r="I13" s="52">
        <f t="shared" si="1"/>
        <v>2084.6850108617605</v>
      </c>
      <c r="J13" s="73">
        <f t="shared" si="0"/>
        <v>109836949.05110747</v>
      </c>
      <c r="K13" s="148">
        <f t="shared" si="2"/>
        <v>6.1820593428670233E+49</v>
      </c>
    </row>
    <row r="14" spans="1:11" x14ac:dyDescent="0.2">
      <c r="A14" s="1">
        <v>10</v>
      </c>
      <c r="B14" s="2">
        <v>1.410068E+52</v>
      </c>
      <c r="C14" s="1">
        <v>1.732</v>
      </c>
      <c r="D14" s="1">
        <v>1710</v>
      </c>
      <c r="E14" s="1">
        <v>2.72069999999961</v>
      </c>
      <c r="F14" s="1">
        <v>1.0000000000000001E-5</v>
      </c>
      <c r="G14" s="2">
        <v>2820000000</v>
      </c>
      <c r="H14" s="171" t="s">
        <v>101</v>
      </c>
      <c r="I14" s="52">
        <f t="shared" si="1"/>
        <v>2095.0137344081372</v>
      </c>
      <c r="J14" s="73">
        <f t="shared" si="0"/>
        <v>101094355.8665393</v>
      </c>
      <c r="K14" s="148">
        <f t="shared" si="2"/>
        <v>5.9453031349840186E+49</v>
      </c>
    </row>
    <row r="15" spans="1:11" x14ac:dyDescent="0.2">
      <c r="A15" s="1">
        <v>11</v>
      </c>
      <c r="B15" s="2">
        <v>1.4200685000000001E+52</v>
      </c>
      <c r="C15" s="1">
        <v>1.744</v>
      </c>
      <c r="D15" s="1">
        <v>1720</v>
      </c>
      <c r="E15" s="1">
        <v>2.7317999999996001</v>
      </c>
      <c r="F15" s="1">
        <v>1.0000000000000001E-5</v>
      </c>
      <c r="G15" s="2">
        <v>2840000000</v>
      </c>
      <c r="H15" s="171" t="s">
        <v>102</v>
      </c>
      <c r="I15" s="52">
        <f t="shared" si="1"/>
        <v>2105.3391880993613</v>
      </c>
      <c r="J15" s="73">
        <f t="shared" si="0"/>
        <v>93108260.231389597</v>
      </c>
      <c r="K15" s="148">
        <f t="shared" si="2"/>
        <v>5.716811688416956E+49</v>
      </c>
    </row>
    <row r="16" spans="1:11" x14ac:dyDescent="0.2">
      <c r="A16" s="1">
        <v>12</v>
      </c>
      <c r="B16" s="2">
        <v>1.4300689999999999E+52</v>
      </c>
      <c r="C16" s="1">
        <v>1.756</v>
      </c>
      <c r="D16" s="1">
        <v>1730</v>
      </c>
      <c r="E16" s="1">
        <v>2.7428999999995902</v>
      </c>
      <c r="F16" s="1">
        <v>1.0000000000000001E-5</v>
      </c>
      <c r="G16" s="2">
        <v>2860000000</v>
      </c>
      <c r="H16" s="171" t="s">
        <v>103</v>
      </c>
      <c r="I16" s="52">
        <f t="shared" si="1"/>
        <v>2115.6614204824818</v>
      </c>
      <c r="J16" s="73">
        <f t="shared" si="0"/>
        <v>85808239.90851143</v>
      </c>
      <c r="K16" s="148">
        <f t="shared" si="2"/>
        <v>5.4963361324529225E+49</v>
      </c>
    </row>
    <row r="17" spans="1:11" x14ac:dyDescent="0.2">
      <c r="A17" s="1">
        <v>13</v>
      </c>
      <c r="B17" s="2">
        <v>1.4400695000000001E+52</v>
      </c>
      <c r="C17" s="1">
        <v>1.768</v>
      </c>
      <c r="D17" s="1">
        <v>1740</v>
      </c>
      <c r="E17" s="1">
        <v>2.7539999999995799</v>
      </c>
      <c r="F17" s="1">
        <v>1.0000000000000001E-5</v>
      </c>
      <c r="G17" s="2">
        <v>2880000000</v>
      </c>
      <c r="H17" s="171" t="s">
        <v>104</v>
      </c>
      <c r="I17" s="52">
        <f t="shared" si="1"/>
        <v>2125.9804791482529</v>
      </c>
      <c r="J17" s="73">
        <f t="shared" si="0"/>
        <v>79130869.06186147</v>
      </c>
      <c r="K17" s="148">
        <f t="shared" si="2"/>
        <v>5.2836330953624458E+49</v>
      </c>
    </row>
    <row r="18" spans="1:11" x14ac:dyDescent="0.2">
      <c r="A18" s="1">
        <v>14</v>
      </c>
      <c r="B18" s="2">
        <v>1.4500699999999999E+52</v>
      </c>
      <c r="C18" s="1">
        <v>1.78</v>
      </c>
      <c r="D18" s="1">
        <v>1750</v>
      </c>
      <c r="E18" s="1">
        <v>2.76509999999957</v>
      </c>
      <c r="F18" s="1">
        <v>1.0000000000000001E-5</v>
      </c>
      <c r="G18" s="2">
        <v>2900000000</v>
      </c>
      <c r="H18" s="171" t="s">
        <v>105</v>
      </c>
      <c r="I18" s="52">
        <f t="shared" si="1"/>
        <v>2136.2964107545654</v>
      </c>
      <c r="J18" s="73">
        <f t="shared" si="0"/>
        <v>73018981.125346139</v>
      </c>
      <c r="K18" s="148">
        <f t="shared" si="2"/>
        <v>5.0784646910099324E+49</v>
      </c>
    </row>
    <row r="19" spans="1:11" x14ac:dyDescent="0.2">
      <c r="A19" s="1">
        <v>15</v>
      </c>
      <c r="B19" s="2">
        <v>1.4600705000000001E+52</v>
      </c>
      <c r="C19" s="1">
        <v>1.792</v>
      </c>
      <c r="D19" s="1">
        <v>1760</v>
      </c>
      <c r="E19" s="1">
        <v>2.7761999999995601</v>
      </c>
      <c r="F19" s="1">
        <v>1.0000000000000001E-5</v>
      </c>
      <c r="G19" s="2">
        <v>2920000000</v>
      </c>
      <c r="H19" s="171" t="s">
        <v>106</v>
      </c>
      <c r="I19" s="52">
        <f t="shared" si="1"/>
        <v>2146.6092610491919</v>
      </c>
      <c r="J19" s="73">
        <f t="shared" si="0"/>
        <v>67421013.606579453</v>
      </c>
      <c r="K19" s="148">
        <f t="shared" si="2"/>
        <v>4.8805984979582545E+49</v>
      </c>
    </row>
    <row r="20" spans="1:11" x14ac:dyDescent="0.2">
      <c r="A20" s="1">
        <v>16</v>
      </c>
      <c r="B20" s="2">
        <v>1.4700709999999999E+52</v>
      </c>
      <c r="C20" s="1">
        <v>1.804</v>
      </c>
      <c r="D20" s="1">
        <v>1770</v>
      </c>
      <c r="E20" s="1">
        <v>2.7872999999995498</v>
      </c>
      <c r="F20" s="1">
        <v>1.0000000000000001E-5</v>
      </c>
      <c r="G20" s="2">
        <v>2940000000</v>
      </c>
      <c r="H20" s="171" t="s">
        <v>107</v>
      </c>
      <c r="I20" s="52">
        <f t="shared" si="1"/>
        <v>2156.91907489187</v>
      </c>
      <c r="J20" s="73">
        <f t="shared" si="0"/>
        <v>62290425.258676298</v>
      </c>
      <c r="K20" s="148">
        <f t="shared" si="2"/>
        <v>4.6898075316055839E+49</v>
      </c>
    </row>
    <row r="21" spans="1:11" x14ac:dyDescent="0.2">
      <c r="A21" s="1">
        <v>17</v>
      </c>
      <c r="B21" s="2">
        <v>1.4800715000000001E+52</v>
      </c>
      <c r="C21" s="1">
        <v>1.8160000000000001</v>
      </c>
      <c r="D21" s="1">
        <v>1780</v>
      </c>
      <c r="E21" s="1">
        <v>2.7983999999995399</v>
      </c>
      <c r="F21" s="1">
        <v>1.0000000000000001E-5</v>
      </c>
      <c r="G21" s="2">
        <v>2960000000</v>
      </c>
      <c r="H21" s="170" t="s">
        <v>108</v>
      </c>
      <c r="I21" s="52">
        <f t="shared" si="1"/>
        <v>2167.2258962757478</v>
      </c>
      <c r="J21" s="73">
        <f t="shared" si="0"/>
        <v>57585177.222318016</v>
      </c>
      <c r="K21" s="148">
        <f t="shared" si="2"/>
        <v>4.5058702098693396E+49</v>
      </c>
    </row>
    <row r="22" spans="1:11" x14ac:dyDescent="0.2">
      <c r="A22" s="1">
        <v>18</v>
      </c>
      <c r="B22" s="2">
        <v>1.4900719999999999E+52</v>
      </c>
      <c r="C22" s="1">
        <v>1.8280000000000001</v>
      </c>
      <c r="D22" s="1">
        <v>1790</v>
      </c>
      <c r="E22" s="1">
        <v>2.80949999999953</v>
      </c>
      <c r="F22" s="1">
        <v>1.0000000000000001E-5</v>
      </c>
      <c r="G22" s="2">
        <v>2980000000</v>
      </c>
      <c r="H22" s="171" t="s">
        <v>109</v>
      </c>
      <c r="I22" s="52">
        <f t="shared" si="1"/>
        <v>2177.5297683482063</v>
      </c>
      <c r="J22" s="73">
        <f t="shared" si="0"/>
        <v>53267270.760383531</v>
      </c>
      <c r="K22" s="148">
        <f t="shared" si="2"/>
        <v>4.3285703129072406E+49</v>
      </c>
    </row>
    <row r="23" spans="1:11" x14ac:dyDescent="0.2">
      <c r="A23" s="1">
        <v>19</v>
      </c>
      <c r="B23" s="2">
        <v>1.5000725000000001E+52</v>
      </c>
      <c r="C23" s="1">
        <v>1.84</v>
      </c>
      <c r="D23" s="1">
        <v>1800</v>
      </c>
      <c r="E23" s="1">
        <v>2.8205999999995202</v>
      </c>
      <c r="F23" s="1">
        <v>1.0000000000000001E-5</v>
      </c>
      <c r="G23" s="2">
        <v>3000000000</v>
      </c>
      <c r="H23" s="171" t="s">
        <v>110</v>
      </c>
      <c r="I23" s="52">
        <f t="shared" si="1"/>
        <v>2187.8307334310894</v>
      </c>
      <c r="J23" s="73">
        <f t="shared" si="0"/>
        <v>49302335.098193392</v>
      </c>
      <c r="K23" s="148">
        <f t="shared" si="2"/>
        <v>4.1576969373433267E+49</v>
      </c>
    </row>
    <row r="24" spans="1:11" x14ac:dyDescent="0.2">
      <c r="A24" s="1">
        <v>20</v>
      </c>
      <c r="B24" s="2">
        <v>1.5100729999999999E+52</v>
      </c>
      <c r="C24" s="1">
        <v>1.8520000000000001</v>
      </c>
      <c r="D24" s="1">
        <v>1810</v>
      </c>
      <c r="E24" s="1">
        <v>2.8316999999995098</v>
      </c>
      <c r="F24" s="1">
        <v>1.0000000000000001E-5</v>
      </c>
      <c r="G24" s="2">
        <v>3020000000</v>
      </c>
      <c r="H24" s="171" t="s">
        <v>111</v>
      </c>
      <c r="I24" s="52">
        <f t="shared" si="1"/>
        <v>2198.1288330403527</v>
      </c>
      <c r="J24" s="73">
        <f t="shared" si="0"/>
        <v>45659259.660966493</v>
      </c>
      <c r="K24" s="148">
        <f t="shared" si="2"/>
        <v>3.9930444454436875E+49</v>
      </c>
    </row>
    <row r="25" spans="1:11" x14ac:dyDescent="0.2">
      <c r="A25" s="1">
        <v>21</v>
      </c>
      <c r="B25" s="2">
        <v>1.5200735E+52</v>
      </c>
      <c r="C25" s="1">
        <v>1.8640000000000001</v>
      </c>
      <c r="D25" s="1">
        <v>1820</v>
      </c>
      <c r="E25" s="1">
        <v>2.8427999999994999</v>
      </c>
      <c r="F25" s="1">
        <v>1.0000000000000001E-5</v>
      </c>
      <c r="G25" s="2">
        <v>3040000000</v>
      </c>
      <c r="H25" s="171" t="s">
        <v>112</v>
      </c>
      <c r="I25" s="52">
        <f t="shared" si="1"/>
        <v>2208.424107905154</v>
      </c>
      <c r="J25" s="73">
        <f t="shared" si="0"/>
        <v>42309865.681083828</v>
      </c>
      <c r="K25" s="148">
        <f t="shared" si="2"/>
        <v>3.8344124096657693E+49</v>
      </c>
    </row>
    <row r="26" spans="1:11" x14ac:dyDescent="0.2">
      <c r="A26" s="1">
        <v>22</v>
      </c>
      <c r="B26" s="2">
        <v>1.5300739999999999E+52</v>
      </c>
      <c r="C26" s="1">
        <v>1.8759999999999999</v>
      </c>
      <c r="D26" s="1">
        <v>1830</v>
      </c>
      <c r="E26" s="1">
        <v>2.8538999999994901</v>
      </c>
      <c r="F26" s="1">
        <v>1.0000000000000001E-5</v>
      </c>
      <c r="G26" s="2">
        <v>3060000000</v>
      </c>
      <c r="H26" s="171" t="s">
        <v>113</v>
      </c>
      <c r="I26" s="52">
        <f t="shared" si="1"/>
        <v>2218.7165979864048</v>
      </c>
      <c r="J26" s="73">
        <f t="shared" si="0"/>
        <v>39228612.743981734</v>
      </c>
      <c r="K26" s="148">
        <f t="shared" si="2"/>
        <v>3.6816055529835847E+49</v>
      </c>
    </row>
    <row r="27" spans="1:11" x14ac:dyDescent="0.2">
      <c r="A27" s="1">
        <v>23</v>
      </c>
      <c r="B27" s="2">
        <v>1.5400745E+52</v>
      </c>
      <c r="C27" s="1">
        <v>1.8879999999999999</v>
      </c>
      <c r="D27" s="1">
        <v>1840</v>
      </c>
      <c r="E27" s="1">
        <v>2.8649999999994802</v>
      </c>
      <c r="F27" s="1">
        <v>1.0000000000000001E-5</v>
      </c>
      <c r="G27" s="2">
        <v>3080000000</v>
      </c>
      <c r="H27" s="171" t="s">
        <v>114</v>
      </c>
      <c r="I27" s="52">
        <f t="shared" si="1"/>
        <v>2229.0063424948003</v>
      </c>
      <c r="J27" s="73">
        <f t="shared" si="0"/>
        <v>36392336.363887496</v>
      </c>
      <c r="K27" s="148">
        <f t="shared" si="2"/>
        <v>3.5344336853715457E+49</v>
      </c>
    </row>
    <row r="28" spans="1:11" x14ac:dyDescent="0.2">
      <c r="A28" s="1">
        <v>24</v>
      </c>
      <c r="B28" s="2">
        <v>1.5500749999999999E+52</v>
      </c>
      <c r="C28" s="1">
        <v>1.9</v>
      </c>
      <c r="D28" s="1">
        <v>1850</v>
      </c>
      <c r="E28" s="1">
        <v>2.8760999999994699</v>
      </c>
      <c r="F28" s="1">
        <v>1.0000000000000001E-5</v>
      </c>
      <c r="G28" s="2">
        <v>3100000000</v>
      </c>
      <c r="H28" s="171" t="s">
        <v>115</v>
      </c>
      <c r="I28" s="52">
        <f t="shared" si="1"/>
        <v>2239.2933799083398</v>
      </c>
      <c r="J28" s="73">
        <f t="shared" si="0"/>
        <v>33780013.138709366</v>
      </c>
      <c r="K28" s="148">
        <f t="shared" si="2"/>
        <v>3.3927116368095502E+49</v>
      </c>
    </row>
    <row r="29" spans="1:11" x14ac:dyDescent="0.2">
      <c r="A29" s="1">
        <v>25</v>
      </c>
      <c r="B29" s="2">
        <v>1.5600755E+52</v>
      </c>
      <c r="C29" s="1">
        <v>1.9119999999999999</v>
      </c>
      <c r="D29" s="1">
        <v>1860</v>
      </c>
      <c r="E29" s="1">
        <v>2.88719999999946</v>
      </c>
      <c r="F29" s="1">
        <v>1.0000000000000001E-5</v>
      </c>
      <c r="G29" s="2">
        <v>3120000000</v>
      </c>
      <c r="H29" s="171" t="s">
        <v>116</v>
      </c>
      <c r="I29" s="52">
        <f t="shared" si="1"/>
        <v>2249.5777479893645</v>
      </c>
      <c r="J29" s="73">
        <f t="shared" si="0"/>
        <v>31372550.435436945</v>
      </c>
      <c r="K29" s="148">
        <f t="shared" si="2"/>
        <v>3.2562591871536916E+49</v>
      </c>
    </row>
    <row r="30" spans="1:11" x14ac:dyDescent="0.2">
      <c r="A30" s="1">
        <v>26</v>
      </c>
      <c r="B30" s="2">
        <v>1.5700759999999999E+52</v>
      </c>
      <c r="C30" s="1">
        <v>1.9239999999999999</v>
      </c>
      <c r="D30" s="1">
        <v>1870</v>
      </c>
      <c r="E30" s="1">
        <v>2.8982999999994501</v>
      </c>
      <c r="F30" s="1">
        <v>1.0000000000000001E-5</v>
      </c>
      <c r="G30" s="2">
        <v>3140000000</v>
      </c>
      <c r="H30" s="171" t="s">
        <v>117</v>
      </c>
      <c r="I30" s="52">
        <f t="shared" si="1"/>
        <v>2259.8594838011149</v>
      </c>
      <c r="J30" s="73">
        <f t="shared" si="0"/>
        <v>29152597.910530083</v>
      </c>
      <c r="K30" s="148">
        <f t="shared" si="2"/>
        <v>3.1249009931984106E+49</v>
      </c>
    </row>
    <row r="31" spans="1:11" x14ac:dyDescent="0.2">
      <c r="A31" s="1">
        <v>27</v>
      </c>
      <c r="B31" s="2">
        <v>1.5800765E+52</v>
      </c>
      <c r="C31" s="1">
        <v>1.9359999999999999</v>
      </c>
      <c r="D31" s="1">
        <v>1880</v>
      </c>
      <c r="E31" s="1">
        <v>2.9093999999994402</v>
      </c>
      <c r="F31" s="1">
        <v>1.0000000000000001E-5</v>
      </c>
      <c r="G31" s="2">
        <v>3160000000</v>
      </c>
      <c r="H31" s="171" t="s">
        <v>118</v>
      </c>
      <c r="I31" s="52">
        <f t="shared" si="1"/>
        <v>2270.1386237238394</v>
      </c>
      <c r="J31" s="73">
        <f t="shared" si="0"/>
        <v>27104378.48017646</v>
      </c>
      <c r="K31" s="148">
        <f t="shared" si="2"/>
        <v>2.9984665132385585E+49</v>
      </c>
    </row>
    <row r="32" spans="1:11" x14ac:dyDescent="0.2">
      <c r="A32" s="1">
        <v>28</v>
      </c>
      <c r="B32" s="2">
        <v>1.5900769999999999E+52</v>
      </c>
      <c r="C32" s="1">
        <v>1.94799999999999</v>
      </c>
      <c r="D32" s="1">
        <v>1890</v>
      </c>
      <c r="E32" s="1">
        <v>2.9204999999994299</v>
      </c>
      <c r="F32" s="1">
        <v>1.0000000000000001E-5</v>
      </c>
      <c r="G32" s="2">
        <v>3180000000</v>
      </c>
      <c r="H32" s="171" t="s">
        <v>119</v>
      </c>
      <c r="I32" s="52">
        <f t="shared" si="1"/>
        <v>2280.4152034704493</v>
      </c>
      <c r="J32" s="73">
        <f t="shared" si="0"/>
        <v>25213536.628367968</v>
      </c>
      <c r="K32" s="148">
        <f t="shared" si="2"/>
        <v>2.8767899294230994E+49</v>
      </c>
    </row>
    <row r="33" spans="1:11" x14ac:dyDescent="0.2">
      <c r="A33" s="1">
        <v>29</v>
      </c>
      <c r="B33" s="2">
        <v>1.6000775E+52</v>
      </c>
      <c r="C33" s="1">
        <v>1.95999999999999</v>
      </c>
      <c r="D33" s="1">
        <v>1900</v>
      </c>
      <c r="E33" s="1">
        <v>2.93159999999942</v>
      </c>
      <c r="F33" s="1">
        <v>1.0000000000000001E-5</v>
      </c>
      <c r="G33" s="2">
        <v>3200000000</v>
      </c>
      <c r="H33" s="171" t="s">
        <v>120</v>
      </c>
      <c r="I33" s="52">
        <f t="shared" si="1"/>
        <v>2290.6892581017546</v>
      </c>
      <c r="J33" s="73">
        <f t="shared" si="0"/>
        <v>23467002.181156624</v>
      </c>
      <c r="K33" s="148">
        <f t="shared" si="2"/>
        <v>2.7597100681754561E+49</v>
      </c>
    </row>
    <row r="34" spans="1:11" x14ac:dyDescent="0.2">
      <c r="A34" s="1">
        <v>30</v>
      </c>
      <c r="B34" s="2">
        <v>1.6100779999999999E+52</v>
      </c>
      <c r="C34" s="1">
        <v>1.97199999999999</v>
      </c>
      <c r="D34" s="1">
        <v>1910</v>
      </c>
      <c r="E34" s="1">
        <v>2.9426999999994101</v>
      </c>
      <c r="F34" s="1">
        <v>1.0000000000000001E-5</v>
      </c>
      <c r="G34" s="2">
        <v>3220000000</v>
      </c>
      <c r="H34" s="171" t="s">
        <v>121</v>
      </c>
      <c r="I34" s="52">
        <f t="shared" si="1"/>
        <v>2300.9608220412783</v>
      </c>
      <c r="J34" s="73">
        <f t="shared" si="0"/>
        <v>21852867.88726715</v>
      </c>
      <c r="K34" s="148">
        <f t="shared" si="2"/>
        <v>2.647070318941268E+49</v>
      </c>
    </row>
    <row r="35" spans="1:11" x14ac:dyDescent="0.2">
      <c r="A35" s="1">
        <v>31</v>
      </c>
      <c r="B35" s="2">
        <v>1.6200785E+52</v>
      </c>
      <c r="C35" s="1">
        <v>1.98399999999999</v>
      </c>
      <c r="D35" s="1">
        <v>1920</v>
      </c>
      <c r="E35" s="1">
        <v>2.9537999999993998</v>
      </c>
      <c r="F35" s="1">
        <v>1.0000000000000001E-5</v>
      </c>
      <c r="G35" s="2">
        <v>3240000000</v>
      </c>
      <c r="H35" s="171" t="s">
        <v>122</v>
      </c>
      <c r="I35" s="52">
        <f t="shared" si="1"/>
        <v>2311.2299290896713</v>
      </c>
      <c r="J35" s="73">
        <f t="shared" si="0"/>
        <v>20360279.332012668</v>
      </c>
      <c r="K35" s="148">
        <f t="shared" si="2"/>
        <v>2.5387185515071114E+49</v>
      </c>
    </row>
    <row r="36" spans="1:11" x14ac:dyDescent="0.2">
      <c r="A36" s="1">
        <v>32</v>
      </c>
      <c r="B36" s="2">
        <v>1.6300790000000001E+52</v>
      </c>
      <c r="C36" s="1">
        <v>1.99599999999999</v>
      </c>
      <c r="D36" s="1">
        <v>1930</v>
      </c>
      <c r="E36" s="1">
        <v>2.9648999999993899</v>
      </c>
      <c r="F36" s="1">
        <v>1.0000000000000001E-5</v>
      </c>
      <c r="G36" s="2">
        <v>3260000000</v>
      </c>
      <c r="H36" s="171" t="s">
        <v>123</v>
      </c>
      <c r="I36" s="52">
        <f t="shared" si="1"/>
        <v>2321.4966124387356</v>
      </c>
      <c r="J36" s="73">
        <f t="shared" si="0"/>
        <v>18979335.876271565</v>
      </c>
      <c r="K36" s="148">
        <f t="shared" si="2"/>
        <v>2.4345070321216085E+49</v>
      </c>
    </row>
    <row r="37" spans="1:11" x14ac:dyDescent="0.2">
      <c r="A37" s="1">
        <v>33</v>
      </c>
      <c r="B37" s="2">
        <v>1.6400795E+52</v>
      </c>
      <c r="C37" s="1">
        <v>2.0079999999999898</v>
      </c>
      <c r="D37" s="1">
        <v>1940</v>
      </c>
      <c r="E37" s="1">
        <v>2.97599999999938</v>
      </c>
      <c r="F37" s="1">
        <v>1.0000000000000001E-5</v>
      </c>
      <c r="G37" s="2">
        <v>3280000000</v>
      </c>
      <c r="H37" s="169"/>
      <c r="I37" s="52">
        <f t="shared" si="1"/>
        <v>2331.7609046850739</v>
      </c>
      <c r="J37" s="73">
        <f t="shared" si="0"/>
        <v>17701001.457819954</v>
      </c>
      <c r="K37" s="148">
        <f t="shared" si="2"/>
        <v>2.3342923386351816E+49</v>
      </c>
    </row>
    <row r="38" spans="1:11" x14ac:dyDescent="0.2">
      <c r="A38" s="1">
        <v>34</v>
      </c>
      <c r="B38" s="2">
        <v>1.6500800000000001E+52</v>
      </c>
      <c r="C38" s="1">
        <v>2.0199999999999898</v>
      </c>
      <c r="D38" s="1">
        <v>1950</v>
      </c>
      <c r="E38" s="1">
        <v>2.9870999999993701</v>
      </c>
      <c r="F38" s="1">
        <v>1.0000000000000001E-5</v>
      </c>
      <c r="G38" s="2">
        <v>3300000000</v>
      </c>
      <c r="H38" s="169"/>
      <c r="I38" s="52">
        <f t="shared" si="1"/>
        <v>2342.0228378433703</v>
      </c>
      <c r="J38" s="73">
        <f t="shared" si="0"/>
        <v>16517024.220925113</v>
      </c>
      <c r="K38" s="148">
        <f t="shared" si="2"/>
        <v>2.2379352748619018E+49</v>
      </c>
    </row>
    <row r="39" spans="1:11" x14ac:dyDescent="0.2">
      <c r="A39" s="1">
        <v>35</v>
      </c>
      <c r="B39" s="2">
        <v>1.6600805E+52</v>
      </c>
      <c r="C39" s="1">
        <v>2.0319999999999898</v>
      </c>
      <c r="D39" s="1">
        <v>1960</v>
      </c>
      <c r="E39" s="1">
        <v>2.9981999999993598</v>
      </c>
      <c r="F39" s="1">
        <v>1.0000000000000001E-5</v>
      </c>
      <c r="G39" s="2">
        <v>3320000000</v>
      </c>
      <c r="H39" s="169"/>
      <c r="I39" s="52">
        <f t="shared" si="1"/>
        <v>2352.2824433593191</v>
      </c>
      <c r="J39" s="73">
        <f t="shared" si="0"/>
        <v>15419864.053852709</v>
      </c>
      <c r="K39" s="148">
        <f t="shared" si="2"/>
        <v>2.1453007843541565E+49</v>
      </c>
    </row>
    <row r="40" spans="1:11" x14ac:dyDescent="0.2">
      <c r="A40" s="1">
        <v>36</v>
      </c>
      <c r="B40" s="2">
        <v>1.6700810000000001E+52</v>
      </c>
      <c r="C40" s="1">
        <v>2.0439999999999898</v>
      </c>
      <c r="D40" s="1">
        <v>1970</v>
      </c>
      <c r="E40" s="1">
        <v>3.0092999999993499</v>
      </c>
      <c r="F40" s="1">
        <v>1.0000000000000001E-5</v>
      </c>
      <c r="G40" s="2">
        <v>3340000000</v>
      </c>
      <c r="H40" s="169"/>
      <c r="I40" s="52">
        <f t="shared" si="1"/>
        <v>2362.5397521222076</v>
      </c>
      <c r="J40" s="73">
        <f t="shared" si="0"/>
        <v>14402627.214597743</v>
      </c>
      <c r="K40" s="148">
        <f t="shared" si="2"/>
        <v>2.0562578637686721E+49</v>
      </c>
    </row>
    <row r="41" spans="1:11" x14ac:dyDescent="0.2">
      <c r="A41" s="1">
        <v>37</v>
      </c>
      <c r="B41" s="2">
        <v>1.6800815E+52</v>
      </c>
      <c r="C41" s="1">
        <v>2.0559999999999898</v>
      </c>
      <c r="D41" s="1">
        <v>1980</v>
      </c>
      <c r="E41" s="1">
        <v>3.0203999999993401</v>
      </c>
      <c r="F41" s="1">
        <v>1.0000000000000001E-5</v>
      </c>
      <c r="G41" s="2">
        <v>3360000000</v>
      </c>
      <c r="H41" s="169"/>
      <c r="I41" s="52">
        <f t="shared" si="1"/>
        <v>2372.7947944771699</v>
      </c>
      <c r="J41" s="73">
        <f t="shared" si="0"/>
        <v>13459007.314305143</v>
      </c>
      <c r="K41" s="148">
        <f t="shared" si="2"/>
        <v>1.9706794759908802E+49</v>
      </c>
    </row>
    <row r="42" spans="1:11" x14ac:dyDescent="0.2">
      <c r="A42" s="1">
        <v>38</v>
      </c>
      <c r="B42" s="2">
        <v>1.6900820000000001E+52</v>
      </c>
      <c r="C42" s="1">
        <v>2.0679999999999898</v>
      </c>
      <c r="D42" s="1">
        <v>1990</v>
      </c>
      <c r="E42" s="1">
        <v>3.0314999999993302</v>
      </c>
      <c r="F42" s="1">
        <v>1.0000000000000001E-5</v>
      </c>
      <c r="G42" s="2">
        <v>3380000000</v>
      </c>
      <c r="H42" s="169"/>
      <c r="I42" s="52">
        <f t="shared" si="1"/>
        <v>2383.0476002371174</v>
      </c>
      <c r="J42" s="73">
        <f t="shared" si="0"/>
        <v>12583232.006852096</v>
      </c>
      <c r="K42" s="148">
        <f t="shared" si="2"/>
        <v>1.8884424631733985E+49</v>
      </c>
    </row>
    <row r="43" spans="1:11" x14ac:dyDescent="0.2">
      <c r="A43" s="1">
        <v>39</v>
      </c>
      <c r="B43" s="2">
        <v>1.7000825E+52</v>
      </c>
      <c r="C43" s="1">
        <v>2.0799999999999899</v>
      </c>
      <c r="D43" s="1">
        <v>2000</v>
      </c>
      <c r="E43" s="1">
        <v>3.0425999999993198</v>
      </c>
      <c r="F43" s="1">
        <v>1.0000000000000001E-5</v>
      </c>
      <c r="G43" s="2">
        <v>3400000000</v>
      </c>
      <c r="H43" s="169"/>
      <c r="I43" s="52">
        <f t="shared" si="1"/>
        <v>2393.2981986943555</v>
      </c>
      <c r="J43" s="73">
        <f t="shared" si="0"/>
        <v>11770014.803142646</v>
      </c>
      <c r="K43" s="148">
        <f t="shared" si="2"/>
        <v>1.8094274598338317E+49</v>
      </c>
    </row>
    <row r="44" spans="1:11" x14ac:dyDescent="0.2">
      <c r="A44" s="1">
        <v>40</v>
      </c>
      <c r="B44" s="2">
        <v>1.7100830000000001E+52</v>
      </c>
      <c r="C44" s="1">
        <v>2.0919999999999899</v>
      </c>
      <c r="D44" s="1">
        <v>2010</v>
      </c>
      <c r="E44" s="1">
        <v>3.05369999999931</v>
      </c>
      <c r="F44" s="1">
        <v>1.0000000000000001E-5</v>
      </c>
      <c r="G44" s="2">
        <v>3420000000</v>
      </c>
      <c r="H44" s="169"/>
      <c r="I44" s="52">
        <f t="shared" si="1"/>
        <v>2403.5466186318954</v>
      </c>
      <c r="J44" s="73">
        <f t="shared" si="0"/>
        <v>11014511.490853539</v>
      </c>
      <c r="K44" s="148">
        <f t="shared" si="2"/>
        <v>1.7335188061469371E+49</v>
      </c>
    </row>
    <row r="45" spans="1:11" x14ac:dyDescent="0.2">
      <c r="A45" s="1">
        <v>41</v>
      </c>
      <c r="B45" s="2">
        <v>1.7200835E+52</v>
      </c>
      <c r="C45" s="1">
        <v>2.1039999999999899</v>
      </c>
      <c r="D45" s="1">
        <v>2020</v>
      </c>
      <c r="E45" s="1">
        <v>3.0647999999993001</v>
      </c>
      <c r="F45" s="1">
        <v>1.0000000000000001E-5</v>
      </c>
      <c r="G45" s="2">
        <v>3440000000</v>
      </c>
      <c r="H45" s="169"/>
      <c r="I45" s="52">
        <f t="shared" si="1"/>
        <v>2413.7928883344807</v>
      </c>
      <c r="J45" s="73">
        <f t="shared" si="0"/>
        <v>10312280.695606412</v>
      </c>
      <c r="K45" s="148">
        <f t="shared" si="2"/>
        <v>1.6606044615565596E+49</v>
      </c>
    </row>
    <row r="46" spans="1:11" x14ac:dyDescent="0.2">
      <c r="A46" s="1">
        <v>42</v>
      </c>
      <c r="B46" s="2">
        <v>1.73008399999999E+52</v>
      </c>
      <c r="C46" s="1">
        <v>2.1159999999999899</v>
      </c>
      <c r="D46" s="1">
        <v>2030</v>
      </c>
      <c r="E46" s="1">
        <v>3.0758999999992902</v>
      </c>
      <c r="F46" s="1">
        <v>1.0000000000000001E-5</v>
      </c>
      <c r="G46" s="2">
        <v>3460000000</v>
      </c>
      <c r="H46" s="169"/>
      <c r="I46" s="52">
        <f t="shared" si="1"/>
        <v>2424.0370355993164</v>
      </c>
      <c r="J46" s="73">
        <f t="shared" si="0"/>
        <v>9659248.1686247047</v>
      </c>
      <c r="K46" s="148">
        <f t="shared" si="2"/>
        <v>1.5905759188234037E+49</v>
      </c>
    </row>
    <row r="47" spans="1:11" x14ac:dyDescent="0.2">
      <c r="A47" s="1">
        <v>43</v>
      </c>
      <c r="B47" s="2">
        <v>1.7400844999999901E+52</v>
      </c>
      <c r="C47" s="1">
        <v>2.1279999999999899</v>
      </c>
      <c r="D47" s="1">
        <v>2040</v>
      </c>
      <c r="E47" s="1">
        <v>3.0869999999992799</v>
      </c>
      <c r="F47" s="1">
        <v>1.0000000000000001E-5</v>
      </c>
      <c r="G47" s="2">
        <v>3480000000</v>
      </c>
      <c r="H47" s="169"/>
      <c r="I47" s="52">
        <f t="shared" si="1"/>
        <v>2434.2790877465341</v>
      </c>
      <c r="J47" s="73">
        <f t="shared" si="0"/>
        <v>9051674.4295912292</v>
      </c>
      <c r="K47" s="148">
        <f t="shared" si="2"/>
        <v>1.5233281186161376E+49</v>
      </c>
    </row>
    <row r="48" spans="1:11" x14ac:dyDescent="0.2">
      <c r="A48" s="1">
        <v>44</v>
      </c>
      <c r="B48" s="2">
        <v>1.75008499999999E+52</v>
      </c>
      <c r="C48" s="1">
        <v>2.1399999999999899</v>
      </c>
      <c r="D48" s="1">
        <v>2050</v>
      </c>
      <c r="E48" s="1">
        <v>3.09809999999927</v>
      </c>
      <c r="F48" s="1">
        <v>1.0000000000000001E-5</v>
      </c>
      <c r="G48" s="2">
        <v>3500000000</v>
      </c>
      <c r="H48" s="169"/>
      <c r="I48" s="52">
        <f t="shared" si="1"/>
        <v>2444.5190716293782</v>
      </c>
      <c r="J48" s="73">
        <f t="shared" si="0"/>
        <v>8486125.432267921</v>
      </c>
      <c r="K48" s="148">
        <f t="shared" si="2"/>
        <v>1.4587593647445696E+49</v>
      </c>
    </row>
    <row r="49" spans="1:11" x14ac:dyDescent="0.2">
      <c r="A49" s="1">
        <v>45</v>
      </c>
      <c r="B49" s="2">
        <v>1.7600854999999901E+52</v>
      </c>
      <c r="C49" s="1">
        <v>2.1519999999999899</v>
      </c>
      <c r="D49" s="1">
        <v>2060</v>
      </c>
      <c r="E49" s="1">
        <v>3.1091999999992601</v>
      </c>
      <c r="F49" s="1">
        <v>1.0000000000000001E-5</v>
      </c>
      <c r="G49" s="2">
        <v>3520000000</v>
      </c>
      <c r="H49" s="169"/>
      <c r="I49" s="52">
        <f t="shared" si="1"/>
        <v>2454.7570136441409</v>
      </c>
      <c r="J49" s="73">
        <f t="shared" si="0"/>
        <v>7959445.95503591</v>
      </c>
      <c r="K49" s="148">
        <f t="shared" si="2"/>
        <v>1.3967712401262206E+49</v>
      </c>
    </row>
    <row r="50" spans="1:11" x14ac:dyDescent="0.2">
      <c r="A50" s="1">
        <v>46</v>
      </c>
      <c r="B50" s="2">
        <v>1.77008599999999E+52</v>
      </c>
      <c r="C50" s="1">
        <v>2.1639999999999899</v>
      </c>
      <c r="D50" s="1">
        <v>2070</v>
      </c>
      <c r="E50" s="1">
        <v>3.1202999999992498</v>
      </c>
      <c r="F50" s="1">
        <v>1.0000000000000001E-5</v>
      </c>
      <c r="G50" s="2">
        <v>3540000000</v>
      </c>
      <c r="H50" s="169"/>
      <c r="I50" s="52">
        <f t="shared" si="1"/>
        <v>2464.9929397398378</v>
      </c>
      <c r="J50" s="73">
        <f t="shared" si="0"/>
        <v>7468735.4493389046</v>
      </c>
      <c r="K50" s="148">
        <f t="shared" si="2"/>
        <v>1.3372685235695225E+49</v>
      </c>
    </row>
    <row r="51" spans="1:11" x14ac:dyDescent="0.2">
      <c r="A51" s="1">
        <v>47</v>
      </c>
      <c r="B51" s="2">
        <v>1.7800864999999901E+52</v>
      </c>
      <c r="C51" s="1">
        <v>2.1759999999999899</v>
      </c>
      <c r="D51" s="1">
        <v>2080</v>
      </c>
      <c r="E51" s="1">
        <v>3.1313999999992399</v>
      </c>
      <c r="F51" s="1">
        <v>1.0000000000000001E-5</v>
      </c>
      <c r="G51" s="2">
        <v>3560000000</v>
      </c>
      <c r="H51" s="169"/>
      <c r="I51" s="52">
        <f t="shared" si="1"/>
        <v>2475.2268754276433</v>
      </c>
      <c r="J51" s="73">
        <f t="shared" si="0"/>
        <v>7011326.1065022619</v>
      </c>
      <c r="K51" s="148">
        <f t="shared" si="2"/>
        <v>1.2801591074500174E+49</v>
      </c>
    </row>
    <row r="52" spans="1:11" x14ac:dyDescent="0.2">
      <c r="A52" s="1">
        <v>48</v>
      </c>
      <c r="B52" s="2">
        <v>1.79008699999999E+52</v>
      </c>
      <c r="C52" s="1">
        <v>2.18799999999999</v>
      </c>
      <c r="D52" s="1">
        <v>2090</v>
      </c>
      <c r="E52" s="1">
        <v>3.1424999999992398</v>
      </c>
      <c r="F52" s="1">
        <v>1.0000000000000001E-5</v>
      </c>
      <c r="G52" s="2">
        <v>3580000000</v>
      </c>
      <c r="H52" s="169"/>
      <c r="I52" s="52">
        <f t="shared" si="1"/>
        <v>2485.4588457900854</v>
      </c>
      <c r="J52" s="73">
        <f t="shared" si="0"/>
        <v>6584762.927922491</v>
      </c>
      <c r="K52" s="148">
        <f t="shared" si="2"/>
        <v>1.2253539163489799E+49</v>
      </c>
    </row>
    <row r="53" spans="1:11" x14ac:dyDescent="0.2">
      <c r="A53" s="1">
        <v>49</v>
      </c>
      <c r="B53" s="2">
        <v>1.8000874999999901E+52</v>
      </c>
      <c r="C53" s="1">
        <v>2.19999999999999</v>
      </c>
      <c r="D53" s="1">
        <v>2100</v>
      </c>
      <c r="E53" s="1">
        <v>3.1535999999992299</v>
      </c>
      <c r="F53" s="1">
        <v>1.0000000000000001E-5</v>
      </c>
      <c r="G53" s="2">
        <v>3600000000</v>
      </c>
      <c r="H53" s="169"/>
      <c r="I53" s="52">
        <f t="shared" si="1"/>
        <v>2495.6888754900151</v>
      </c>
      <c r="J53" s="73">
        <f t="shared" si="0"/>
        <v>6186785.6055223811</v>
      </c>
      <c r="K53" s="148">
        <f t="shared" si="2"/>
        <v>1.1727668267176252E+49</v>
      </c>
    </row>
    <row r="54" spans="1:11" x14ac:dyDescent="0.2">
      <c r="A54" s="1">
        <v>50</v>
      </c>
      <c r="B54" s="2">
        <v>1.81008799999999E+52</v>
      </c>
      <c r="C54" s="1">
        <v>2.21199999999999</v>
      </c>
      <c r="D54" s="1">
        <v>2110</v>
      </c>
      <c r="E54" s="1">
        <v>3.16469999999922</v>
      </c>
      <c r="F54" s="1">
        <v>1.0000000000000001E-5</v>
      </c>
      <c r="G54" s="2">
        <v>3620000000</v>
      </c>
      <c r="H54" s="169" t="s">
        <v>124</v>
      </c>
      <c r="I54" s="52">
        <f t="shared" si="1"/>
        <v>2505.9169887793405</v>
      </c>
      <c r="J54" s="73">
        <f t="shared" si="0"/>
        <v>5815312.0389199639</v>
      </c>
      <c r="K54" s="148">
        <f t="shared" si="2"/>
        <v>1.12231458762336E+49</v>
      </c>
    </row>
    <row r="55" spans="1:11" x14ac:dyDescent="0.2">
      <c r="A55" s="1">
        <v>51</v>
      </c>
      <c r="B55" s="2">
        <v>1.8200884999999901E+52</v>
      </c>
      <c r="C55" s="1">
        <v>2.22399999999999</v>
      </c>
      <c r="D55" s="1">
        <v>2120</v>
      </c>
      <c r="E55" s="1">
        <v>3.1757999999992101</v>
      </c>
      <c r="F55" s="1">
        <v>1.0000000000000001E-5</v>
      </c>
      <c r="G55" s="2">
        <v>3640000000</v>
      </c>
      <c r="H55" s="169"/>
      <c r="I55" s="52">
        <f t="shared" si="1"/>
        <v>2516.1432095075538</v>
      </c>
      <c r="J55" s="73">
        <f t="shared" si="0"/>
        <v>5468423.3332582563</v>
      </c>
      <c r="K55" s="148">
        <f t="shared" si="2"/>
        <v>1.0739167426297323E+49</v>
      </c>
    </row>
    <row r="56" spans="1:11" x14ac:dyDescent="0.2">
      <c r="A56" s="1">
        <v>52</v>
      </c>
      <c r="B56" s="2">
        <v>1.8300889999999899E+52</v>
      </c>
      <c r="C56" s="1">
        <v>2.23599999999999</v>
      </c>
      <c r="D56" s="1">
        <v>2130</v>
      </c>
      <c r="E56" s="1">
        <v>3.1868999999991998</v>
      </c>
      <c r="F56" s="1">
        <v>1.0000000000000001E-5</v>
      </c>
      <c r="G56" s="2">
        <v>3660000000</v>
      </c>
      <c r="H56" s="169"/>
      <c r="I56" s="52">
        <f t="shared" si="1"/>
        <v>2526.3675611300446</v>
      </c>
      <c r="J56" s="73">
        <f t="shared" si="0"/>
        <v>5144350.1372721167</v>
      </c>
      <c r="K56" s="148">
        <f t="shared" si="2"/>
        <v>1.0274955528553009E+49</v>
      </c>
    </row>
    <row r="57" spans="1:11" x14ac:dyDescent="0.2">
      <c r="A57" s="1">
        <v>53</v>
      </c>
      <c r="B57" s="2">
        <v>1.8400894999999901E+52</v>
      </c>
      <c r="C57" s="1">
        <v>2.24799999999999</v>
      </c>
      <c r="D57" s="1">
        <v>2140</v>
      </c>
      <c r="E57" s="1">
        <v>3.1979999999991899</v>
      </c>
      <c r="F57" s="1">
        <v>1.0000000000000001E-5</v>
      </c>
      <c r="G57" s="2">
        <v>3680000000</v>
      </c>
      <c r="H57" s="169"/>
      <c r="I57" s="52">
        <f t="shared" si="1"/>
        <v>2536.590066716205</v>
      </c>
      <c r="J57" s="73">
        <f t="shared" si="0"/>
        <v>4841460.1951743923</v>
      </c>
      <c r="K57" s="148">
        <f t="shared" si="2"/>
        <v>9.8297592125198934E+48</v>
      </c>
    </row>
    <row r="58" spans="1:11" x14ac:dyDescent="0.2">
      <c r="A58" s="1">
        <v>54</v>
      </c>
      <c r="B58" s="2">
        <v>1.8500899999999899E+52</v>
      </c>
      <c r="C58" s="1">
        <v>2.25999999999999</v>
      </c>
      <c r="D58" s="1">
        <v>2150</v>
      </c>
      <c r="E58" s="1">
        <v>3.2090999999991801</v>
      </c>
      <c r="F58" s="1">
        <v>1.0000000000000001E-5</v>
      </c>
      <c r="G58" s="2">
        <v>3700000000</v>
      </c>
      <c r="H58" s="169"/>
      <c r="I58" s="52">
        <f t="shared" si="1"/>
        <v>2546.8107489573385</v>
      </c>
      <c r="J58" s="73">
        <f t="shared" si="0"/>
        <v>4558246.998479398</v>
      </c>
      <c r="K58" s="148">
        <f t="shared" si="2"/>
        <v>9.4028531813853093E+48</v>
      </c>
    </row>
    <row r="59" spans="1:11" x14ac:dyDescent="0.2">
      <c r="A59" s="1">
        <v>55</v>
      </c>
      <c r="B59" s="2">
        <v>1.8600904999999901E+52</v>
      </c>
      <c r="C59" s="1">
        <v>2.27199999999999</v>
      </c>
      <c r="D59" s="1">
        <v>2160</v>
      </c>
      <c r="E59" s="1">
        <v>3.2201999999991702</v>
      </c>
      <c r="F59" s="1">
        <v>1.0000000000000001E-5</v>
      </c>
      <c r="G59" s="2">
        <v>3720000000</v>
      </c>
      <c r="H59" s="169"/>
      <c r="I59" s="52">
        <f t="shared" si="1"/>
        <v>2557.0296301743733</v>
      </c>
      <c r="J59" s="73">
        <f t="shared" si="0"/>
        <v>4293319.4351160731</v>
      </c>
      <c r="K59" s="148">
        <f t="shared" si="2"/>
        <v>8.9935370801994525E+48</v>
      </c>
    </row>
    <row r="60" spans="1:11" x14ac:dyDescent="0.2">
      <c r="A60" s="1">
        <v>56</v>
      </c>
      <c r="B60" s="2">
        <v>1.8700909999999899E+52</v>
      </c>
      <c r="C60" s="1">
        <v>2.28399999999999</v>
      </c>
      <c r="D60" s="1">
        <v>2170</v>
      </c>
      <c r="E60" s="1">
        <v>3.2312999999991598</v>
      </c>
      <c r="F60" s="1">
        <v>1.0000000000000001E-5</v>
      </c>
      <c r="G60" s="2">
        <v>3740000000</v>
      </c>
      <c r="H60" s="169"/>
      <c r="I60" s="52">
        <f t="shared" si="1"/>
        <v>2567.2467323253886</v>
      </c>
      <c r="J60" s="73">
        <f t="shared" si="0"/>
        <v>4045392.3432572749</v>
      </c>
      <c r="K60" s="148">
        <f t="shared" si="2"/>
        <v>8.601134777196993E+48</v>
      </c>
    </row>
    <row r="61" spans="1:11" x14ac:dyDescent="0.2">
      <c r="A61" s="1">
        <v>57</v>
      </c>
      <c r="B61" s="2">
        <v>1.8800914999999901E+52</v>
      </c>
      <c r="C61" s="1">
        <v>2.29599999999999</v>
      </c>
      <c r="D61" s="1">
        <v>2180</v>
      </c>
      <c r="E61" s="1">
        <v>3.24239999999915</v>
      </c>
      <c r="F61" s="1">
        <v>1.0000000000000001E-5</v>
      </c>
      <c r="G61" s="2">
        <v>3760000000</v>
      </c>
      <c r="H61" s="169"/>
      <c r="I61" s="52">
        <f t="shared" si="1"/>
        <v>2577.4620770129586</v>
      </c>
      <c r="J61" s="73">
        <f t="shared" si="0"/>
        <v>3813277.8863293971</v>
      </c>
      <c r="K61" s="148">
        <f t="shared" si="2"/>
        <v>8.224993658471602E+48</v>
      </c>
    </row>
    <row r="62" spans="1:11" x14ac:dyDescent="0.2">
      <c r="A62" s="1">
        <v>58</v>
      </c>
      <c r="B62" s="2">
        <v>1.8900919999999899E+52</v>
      </c>
      <c r="C62" s="1">
        <v>2.3079999999999901</v>
      </c>
      <c r="D62" s="1">
        <v>2190</v>
      </c>
      <c r="E62" s="1">
        <v>3.2534999999991401</v>
      </c>
      <c r="F62" s="1">
        <v>1.0000000000000001E-5</v>
      </c>
      <c r="G62" s="2">
        <v>3780000000</v>
      </c>
      <c r="H62" s="169"/>
      <c r="I62" s="52">
        <f t="shared" si="1"/>
        <v>2587.6756854913169</v>
      </c>
      <c r="J62" s="73">
        <f t="shared" si="0"/>
        <v>3595877.6737794653</v>
      </c>
      <c r="K62" s="148">
        <f t="shared" si="2"/>
        <v>7.8644839361908417E+48</v>
      </c>
    </row>
    <row r="63" spans="1:11" x14ac:dyDescent="0.2">
      <c r="A63" s="1">
        <v>59</v>
      </c>
      <c r="B63" s="2">
        <v>1.90009249999999E+52</v>
      </c>
      <c r="C63" s="1">
        <v>2.3199999999999901</v>
      </c>
      <c r="D63" s="1">
        <v>2200</v>
      </c>
      <c r="E63" s="1">
        <v>3.2645999999991302</v>
      </c>
      <c r="F63" s="1">
        <v>1.0000000000000001E-5</v>
      </c>
      <c r="G63" s="2">
        <v>3800000000</v>
      </c>
      <c r="H63" s="169"/>
      <c r="I63" s="52">
        <f t="shared" si="1"/>
        <v>2597.8875786733511</v>
      </c>
      <c r="J63" s="73">
        <f t="shared" si="0"/>
        <v>3392175.5594644416</v>
      </c>
      <c r="K63" s="148">
        <f t="shared" si="2"/>
        <v>7.5189979705032819E+48</v>
      </c>
    </row>
    <row r="64" spans="1:11" x14ac:dyDescent="0.2">
      <c r="A64" s="1">
        <v>60</v>
      </c>
      <c r="B64" s="2">
        <v>1.9100929999999899E+52</v>
      </c>
      <c r="C64" s="1">
        <v>2.3319999999999901</v>
      </c>
      <c r="D64" s="1">
        <v>2210</v>
      </c>
      <c r="E64" s="1">
        <v>3.2756999999991199</v>
      </c>
      <c r="F64" s="1">
        <v>1.0000000000000001E-5</v>
      </c>
      <c r="G64" s="2">
        <v>3820000000</v>
      </c>
      <c r="H64" s="169"/>
      <c r="I64" s="52">
        <f t="shared" si="1"/>
        <v>2608.0977771374251</v>
      </c>
      <c r="J64" s="73">
        <f t="shared" si="0"/>
        <v>3201231.0560765942</v>
      </c>
      <c r="K64" s="148">
        <f t="shared" si="2"/>
        <v>7.1879496052561028E+48</v>
      </c>
    </row>
    <row r="65" spans="1:11" x14ac:dyDescent="0.2">
      <c r="A65" s="1">
        <v>61</v>
      </c>
      <c r="B65" s="2">
        <v>1.92009349999999E+52</v>
      </c>
      <c r="C65" s="1">
        <v>2.3439999999999901</v>
      </c>
      <c r="D65" s="1">
        <v>2220</v>
      </c>
      <c r="E65" s="1">
        <v>3.28679999999911</v>
      </c>
      <c r="F65" s="1">
        <v>1.0000000000000001E-5</v>
      </c>
      <c r="G65" s="2">
        <v>3840000000</v>
      </c>
      <c r="H65" s="169"/>
      <c r="I65" s="52">
        <f t="shared" si="1"/>
        <v>2618.3063011340441</v>
      </c>
      <c r="J65" s="73">
        <f t="shared" si="0"/>
        <v>3022173.3099087169</v>
      </c>
      <c r="K65" s="148">
        <f t="shared" si="2"/>
        <v>6.870773517610083E+48</v>
      </c>
    </row>
    <row r="66" spans="1:11" x14ac:dyDescent="0.2">
      <c r="A66" s="1">
        <v>62</v>
      </c>
      <c r="B66" s="2">
        <v>1.9300939999999899E+52</v>
      </c>
      <c r="C66" s="1">
        <v>2.3559999999999901</v>
      </c>
      <c r="D66" s="1">
        <v>2230</v>
      </c>
      <c r="E66" s="1">
        <v>3.2978999999991001</v>
      </c>
      <c r="F66" s="1">
        <v>1.0000000000000001E-5</v>
      </c>
      <c r="G66" s="2">
        <v>3860000000</v>
      </c>
      <c r="H66" s="169"/>
      <c r="I66" s="52">
        <f t="shared" si="1"/>
        <v>2628.5131705923582</v>
      </c>
      <c r="J66" s="73">
        <f t="shared" si="0"/>
        <v>2854195.5855615102</v>
      </c>
      <c r="K66" s="148">
        <f t="shared" si="2"/>
        <v>6.5669245816094097E+48</v>
      </c>
    </row>
    <row r="67" spans="1:11" x14ac:dyDescent="0.2">
      <c r="A67" s="1">
        <v>63</v>
      </c>
      <c r="B67" s="2">
        <v>1.94009449999999E+52</v>
      </c>
      <c r="C67" s="1">
        <v>2.3679999999999901</v>
      </c>
      <c r="D67" s="1">
        <v>2240</v>
      </c>
      <c r="E67" s="1">
        <v>3.3089999999990898</v>
      </c>
      <c r="F67" s="1">
        <v>1.0000000000000001E-5</v>
      </c>
      <c r="G67" s="2">
        <v>3880000000</v>
      </c>
      <c r="H67" s="169"/>
      <c r="I67" s="52">
        <f t="shared" si="1"/>
        <v>2638.7184051265085</v>
      </c>
      <c r="J67" s="73">
        <f t="shared" si="0"/>
        <v>2696550.214966367</v>
      </c>
      <c r="K67" s="148">
        <f t="shared" si="2"/>
        <v>6.2758772457366693E+48</v>
      </c>
    </row>
  </sheetData>
  <phoneticPr fontId="2" type="noConversion"/>
  <conditionalFormatting sqref="H2">
    <cfRule type="expression" dxfId="15" priority="1">
      <formula>$H$2="OK! It's a valid task!!!"</formula>
    </cfRule>
    <cfRule type="expression" dxfId="14" priority="2">
      <formula>$H$2="Invalid task is given!!!"</formula>
    </cfRule>
  </conditionalFormatting>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205"/>
  <sheetViews>
    <sheetView topLeftCell="A4" workbookViewId="0">
      <selection activeCell="B5" sqref="B5"/>
    </sheetView>
  </sheetViews>
  <sheetFormatPr defaultRowHeight="12.75" x14ac:dyDescent="0.2"/>
  <cols>
    <col min="1" max="1" width="4.7109375" customWidth="1"/>
    <col min="2" max="2" width="9.85546875" customWidth="1"/>
    <col min="5" max="5" width="17.85546875" customWidth="1"/>
    <col min="6" max="6" width="9.85546875" customWidth="1"/>
    <col min="7" max="7" width="11.42578125" bestFit="1" customWidth="1"/>
    <col min="8" max="8" width="8" customWidth="1"/>
    <col min="9" max="9" width="3" bestFit="1" customWidth="1"/>
    <col min="10" max="10" width="3" customWidth="1"/>
    <col min="11" max="11" width="4.85546875" customWidth="1"/>
    <col min="12" max="12" width="11.5703125" customWidth="1"/>
    <col min="16" max="16" width="12.42578125" bestFit="1" customWidth="1"/>
    <col min="17" max="17" width="12.42578125" customWidth="1"/>
    <col min="19" max="19" width="4.5703125" bestFit="1" customWidth="1"/>
    <col min="20" max="20" width="2" bestFit="1" customWidth="1"/>
    <col min="21" max="21" width="4" bestFit="1" customWidth="1"/>
  </cols>
  <sheetData>
    <row r="1" spans="1:21" x14ac:dyDescent="0.2">
      <c r="A1" s="30" t="s">
        <v>68</v>
      </c>
    </row>
    <row r="2" spans="1:21" x14ac:dyDescent="0.2">
      <c r="A2" s="30" t="s">
        <v>60</v>
      </c>
    </row>
    <row r="3" spans="1:21" ht="13.5" thickBot="1" x14ac:dyDescent="0.25">
      <c r="A3" s="96" t="s">
        <v>69</v>
      </c>
      <c r="K3" s="96" t="s">
        <v>70</v>
      </c>
      <c r="L3" s="3"/>
    </row>
    <row r="4" spans="1:21" ht="38.25" x14ac:dyDescent="0.2">
      <c r="A4" s="113" t="s">
        <v>4</v>
      </c>
      <c r="B4" s="114" t="s">
        <v>5</v>
      </c>
      <c r="C4" s="114" t="s">
        <v>6</v>
      </c>
      <c r="D4" s="114" t="s">
        <v>7</v>
      </c>
      <c r="E4" s="115" t="s">
        <v>72</v>
      </c>
      <c r="F4" s="116" t="s">
        <v>73</v>
      </c>
      <c r="G4" s="119" t="s">
        <v>20</v>
      </c>
      <c r="H4" s="120" t="s">
        <v>25</v>
      </c>
      <c r="I4" s="121" t="s">
        <v>2</v>
      </c>
      <c r="K4" s="124" t="s">
        <v>4</v>
      </c>
      <c r="L4" s="115" t="s">
        <v>65</v>
      </c>
      <c r="M4" s="115" t="s">
        <v>66</v>
      </c>
      <c r="N4" s="115" t="s">
        <v>67</v>
      </c>
      <c r="O4" s="97" t="s">
        <v>20</v>
      </c>
      <c r="P4" s="97" t="s">
        <v>61</v>
      </c>
      <c r="Q4" s="97" t="s">
        <v>90</v>
      </c>
      <c r="R4" s="97" t="s">
        <v>62</v>
      </c>
      <c r="S4" s="97" t="s">
        <v>63</v>
      </c>
      <c r="T4" s="97" t="s">
        <v>64</v>
      </c>
      <c r="U4" s="98" t="s">
        <v>1</v>
      </c>
    </row>
    <row r="5" spans="1:21" ht="13.5" thickBot="1" x14ac:dyDescent="0.25">
      <c r="A5" s="127">
        <v>0</v>
      </c>
      <c r="B5" s="109">
        <f>S5</f>
        <v>-0.5</v>
      </c>
      <c r="C5" s="110">
        <f>(EXP(B5)-2-B5)^2</f>
        <v>0.79828746203354206</v>
      </c>
      <c r="D5" s="110">
        <f>H5</f>
        <v>0.2</v>
      </c>
      <c r="E5" s="128">
        <f>$R$5-C5</f>
        <v>0.2017122880081349</v>
      </c>
      <c r="F5" s="129"/>
      <c r="G5" s="122">
        <f>O5</f>
        <v>4.5000000000000005E-3</v>
      </c>
      <c r="H5" s="123">
        <v>0.2</v>
      </c>
      <c r="I5" s="47">
        <v>10</v>
      </c>
      <c r="K5" s="5">
        <v>0</v>
      </c>
      <c r="L5" s="6">
        <f>N5-$R$5</f>
        <v>-0.2017122880081349</v>
      </c>
      <c r="M5" s="125">
        <f>S5</f>
        <v>-0.5</v>
      </c>
      <c r="N5" s="6">
        <f>(EXP(M5)-2-M5)^2</f>
        <v>0.79828746203354206</v>
      </c>
      <c r="O5" s="103">
        <f>($T$5-$S$5)/$U$5</f>
        <v>4.5000000000000005E-3</v>
      </c>
      <c r="P5" s="101">
        <f>MIN(N5:N205)</f>
        <v>0.79828746203354206</v>
      </c>
      <c r="Q5" s="168">
        <f>VLOOKUP(Q6,K5:N205,3)</f>
        <v>4.0000000000004199E-3</v>
      </c>
      <c r="R5" s="102">
        <f>MAX(N5:N205)</f>
        <v>0.99999975004167696</v>
      </c>
      <c r="S5" s="103">
        <v>-0.5</v>
      </c>
      <c r="T5" s="103">
        <v>0.4</v>
      </c>
      <c r="U5" s="104">
        <v>200</v>
      </c>
    </row>
    <row r="6" spans="1:21" ht="13.5" thickBot="1" x14ac:dyDescent="0.25">
      <c r="A6" s="130">
        <v>1</v>
      </c>
      <c r="B6" s="117">
        <f>B5+$H$5</f>
        <v>-0.3</v>
      </c>
      <c r="C6" s="118">
        <f t="shared" ref="C6:C69" si="0">(EXP(B6)-2-B6)^2</f>
        <v>0.92002968577618582</v>
      </c>
      <c r="D6" s="118">
        <f>D5</f>
        <v>0.2</v>
      </c>
      <c r="E6" s="131">
        <f t="shared" ref="E6:E69" si="1">$R$5-C6</f>
        <v>7.9970064265491136E-2</v>
      </c>
      <c r="F6" s="132">
        <f>ABS(B6-B5)</f>
        <v>0.2</v>
      </c>
      <c r="G6" s="167" t="s">
        <v>90</v>
      </c>
      <c r="K6" s="105">
        <v>1</v>
      </c>
      <c r="L6" s="105">
        <f t="shared" ref="L6:L69" si="2">N6-$R$5</f>
        <v>-0.1985561898454391</v>
      </c>
      <c r="M6" s="107">
        <f>M5+$O$5</f>
        <v>-0.4955</v>
      </c>
      <c r="N6" s="105">
        <f t="shared" ref="N6:N69" si="3">(EXP(M6)-2-M6)^2</f>
        <v>0.80144356019623786</v>
      </c>
      <c r="Q6" s="166">
        <f>MATCH(0,L5:L205,0)</f>
        <v>112</v>
      </c>
    </row>
    <row r="7" spans="1:21" ht="15" thickBot="1" x14ac:dyDescent="0.25">
      <c r="A7" s="111">
        <v>2</v>
      </c>
      <c r="B7" s="112">
        <f>IF(C6&lt;=C5,
         IF(ABS(D6)&lt;=($G$5/$I$5),
                         B6,
                         B6+D7),
         B6+D7)</f>
        <v>-9.9999999999999978E-2</v>
      </c>
      <c r="C7" s="111">
        <f t="shared" si="0"/>
        <v>0.99034856454133524</v>
      </c>
      <c r="D7" s="111">
        <f>IF(C6&lt;=C5,
         IF(ABS(D6)&lt;=($G$5/$I$5),
                         D6,
                         -D6/$I$5),
         D6)</f>
        <v>0.2</v>
      </c>
      <c r="E7" s="106">
        <f t="shared" si="1"/>
        <v>9.6511855003417191E-3</v>
      </c>
      <c r="F7" s="105">
        <f>ABS(B7-B6)</f>
        <v>0.2</v>
      </c>
      <c r="G7" s="137">
        <f>VLOOKUP(Q6,K5:N205,3)</f>
        <v>4.0000000000004199E-3</v>
      </c>
      <c r="K7" s="1">
        <v>2</v>
      </c>
      <c r="L7" s="1">
        <f t="shared" si="2"/>
        <v>-0.19541599860202097</v>
      </c>
      <c r="M7" s="99">
        <f t="shared" ref="M7:M70" si="4">M6+$O$5</f>
        <v>-0.49099999999999999</v>
      </c>
      <c r="N7" s="1">
        <f t="shared" si="3"/>
        <v>0.80458375143965599</v>
      </c>
      <c r="P7" s="138" t="s">
        <v>78</v>
      </c>
    </row>
    <row r="8" spans="1:21" ht="15" x14ac:dyDescent="0.2">
      <c r="A8" s="108">
        <v>3</v>
      </c>
      <c r="B8" s="112">
        <f t="shared" ref="B8:B71" si="5">IF(C7&lt;=C6,
         IF(ABS(D7)&lt;=($G$5/$I$5),
                         B7,
                         B7+D8),
         B7+D8)</f>
        <v>0.10000000000000003</v>
      </c>
      <c r="C8" s="108">
        <f t="shared" si="0"/>
        <v>0.98968490224244976</v>
      </c>
      <c r="D8" s="111">
        <f t="shared" ref="D8:D71" si="6">IF(C7&lt;=C6,
         IF(ABS(D7)&lt;=($G$5/$I$5),
                         D7,
                         -D7/$I$5),
         D7)</f>
        <v>0.2</v>
      </c>
      <c r="E8" s="100">
        <f t="shared" si="1"/>
        <v>1.03148477992272E-2</v>
      </c>
      <c r="F8" s="1">
        <f>ABS(B8-B7)</f>
        <v>0.2</v>
      </c>
      <c r="K8" s="1">
        <v>3</v>
      </c>
      <c r="L8" s="1">
        <f t="shared" si="2"/>
        <v>-0.19229194399898908</v>
      </c>
      <c r="M8" s="99">
        <f t="shared" si="4"/>
        <v>-0.48649999999999999</v>
      </c>
      <c r="N8" s="1">
        <f t="shared" si="3"/>
        <v>0.80770780604268788</v>
      </c>
      <c r="P8" s="139" t="s">
        <v>79</v>
      </c>
    </row>
    <row r="9" spans="1:21" ht="15" x14ac:dyDescent="0.2">
      <c r="A9" s="108">
        <v>4</v>
      </c>
      <c r="B9" s="112">
        <f t="shared" si="5"/>
        <v>8.0000000000000029E-2</v>
      </c>
      <c r="C9" s="108">
        <f t="shared" si="0"/>
        <v>0.99343666946398268</v>
      </c>
      <c r="D9" s="111">
        <f t="shared" si="6"/>
        <v>-0.02</v>
      </c>
      <c r="E9" s="100">
        <f t="shared" si="1"/>
        <v>6.5630805776942802E-3</v>
      </c>
      <c r="F9" s="1">
        <f t="shared" ref="F9:F72" si="7">ABS(B9-B8)</f>
        <v>2.0000000000000004E-2</v>
      </c>
      <c r="K9" s="1">
        <v>4</v>
      </c>
      <c r="L9" s="1">
        <f t="shared" si="2"/>
        <v>-0.18918425606505607</v>
      </c>
      <c r="M9" s="99">
        <f t="shared" si="4"/>
        <v>-0.48199999999999998</v>
      </c>
      <c r="N9" s="1">
        <f t="shared" si="3"/>
        <v>0.81081549397662089</v>
      </c>
      <c r="P9" s="139" t="s">
        <v>80</v>
      </c>
    </row>
    <row r="10" spans="1:21" ht="15" x14ac:dyDescent="0.2">
      <c r="A10" s="108">
        <v>5</v>
      </c>
      <c r="B10" s="112">
        <f t="shared" si="5"/>
        <v>6.0000000000000026E-2</v>
      </c>
      <c r="C10" s="108">
        <f t="shared" si="0"/>
        <v>0.99633027981249411</v>
      </c>
      <c r="D10" s="111">
        <f t="shared" si="6"/>
        <v>-0.02</v>
      </c>
      <c r="E10" s="100">
        <f t="shared" si="1"/>
        <v>3.6694702291828474E-3</v>
      </c>
      <c r="F10" s="1">
        <f t="shared" si="7"/>
        <v>2.0000000000000004E-2</v>
      </c>
      <c r="K10" s="1">
        <v>5</v>
      </c>
      <c r="L10" s="1">
        <f t="shared" si="2"/>
        <v>-0.1860931651290616</v>
      </c>
      <c r="M10" s="99">
        <f t="shared" si="4"/>
        <v>-0.47749999999999998</v>
      </c>
      <c r="N10" s="1">
        <f t="shared" si="3"/>
        <v>0.81390658491261536</v>
      </c>
      <c r="P10" s="140" t="s">
        <v>82</v>
      </c>
    </row>
    <row r="11" spans="1:21" x14ac:dyDescent="0.2">
      <c r="A11" s="108">
        <v>6</v>
      </c>
      <c r="B11" s="112">
        <f t="shared" si="5"/>
        <v>4.0000000000000022E-2</v>
      </c>
      <c r="C11" s="108">
        <f t="shared" si="0"/>
        <v>0.99837910897001469</v>
      </c>
      <c r="D11" s="111">
        <f t="shared" si="6"/>
        <v>-0.02</v>
      </c>
      <c r="E11" s="100">
        <f t="shared" si="1"/>
        <v>1.6206410716622655E-3</v>
      </c>
      <c r="F11" s="1">
        <f t="shared" si="7"/>
        <v>2.0000000000000004E-2</v>
      </c>
      <c r="K11" s="1">
        <v>6</v>
      </c>
      <c r="L11" s="1">
        <f t="shared" si="2"/>
        <v>-0.18301890181237079</v>
      </c>
      <c r="M11" s="99">
        <f t="shared" si="4"/>
        <v>-0.47299999999999998</v>
      </c>
      <c r="N11" s="1">
        <f t="shared" si="3"/>
        <v>0.81698084822930617</v>
      </c>
    </row>
    <row r="12" spans="1:21" x14ac:dyDescent="0.2">
      <c r="A12" s="108">
        <v>7</v>
      </c>
      <c r="B12" s="112">
        <f t="shared" si="5"/>
        <v>2.0000000000000021E-2</v>
      </c>
      <c r="C12" s="108">
        <f t="shared" si="0"/>
        <v>0.99959736048429482</v>
      </c>
      <c r="D12" s="111">
        <f t="shared" si="6"/>
        <v>-0.02</v>
      </c>
      <c r="E12" s="100">
        <f t="shared" si="1"/>
        <v>4.0238955738214344E-4</v>
      </c>
      <c r="F12" s="1">
        <f t="shared" si="7"/>
        <v>0.02</v>
      </c>
      <c r="K12" s="1">
        <v>7</v>
      </c>
      <c r="L12" s="1">
        <f t="shared" si="2"/>
        <v>-0.17996169702114884</v>
      </c>
      <c r="M12" s="99">
        <f t="shared" si="4"/>
        <v>-0.46849999999999997</v>
      </c>
      <c r="N12" s="1">
        <f t="shared" si="3"/>
        <v>0.82003805302052812</v>
      </c>
    </row>
    <row r="13" spans="1:21" x14ac:dyDescent="0.2">
      <c r="A13" s="108">
        <v>8</v>
      </c>
      <c r="B13" s="112">
        <f t="shared" si="5"/>
        <v>2.0816681711721685E-17</v>
      </c>
      <c r="C13" s="108">
        <f t="shared" si="0"/>
        <v>1</v>
      </c>
      <c r="D13" s="111">
        <f t="shared" si="6"/>
        <v>-0.02</v>
      </c>
      <c r="E13" s="100">
        <f t="shared" si="1"/>
        <v>-2.4995832303975618E-7</v>
      </c>
      <c r="F13" s="1">
        <f t="shared" si="7"/>
        <v>0.02</v>
      </c>
      <c r="K13" s="1">
        <v>8</v>
      </c>
      <c r="L13" s="1">
        <f t="shared" si="2"/>
        <v>-0.17692178193850339</v>
      </c>
      <c r="M13" s="99">
        <f t="shared" si="4"/>
        <v>-0.46399999999999997</v>
      </c>
      <c r="N13" s="1">
        <f t="shared" si="3"/>
        <v>0.82307796810317357</v>
      </c>
    </row>
    <row r="14" spans="1:21" x14ac:dyDescent="0.2">
      <c r="A14" s="108">
        <v>9</v>
      </c>
      <c r="B14" s="112">
        <f t="shared" si="5"/>
        <v>-1.999999999999998E-2</v>
      </c>
      <c r="C14" s="108">
        <f t="shared" si="0"/>
        <v>0.99960269285757208</v>
      </c>
      <c r="D14" s="111">
        <f t="shared" si="6"/>
        <v>-0.02</v>
      </c>
      <c r="E14" s="100">
        <f t="shared" si="1"/>
        <v>3.9705718410487645E-4</v>
      </c>
      <c r="F14" s="1">
        <f t="shared" si="7"/>
        <v>0.02</v>
      </c>
      <c r="K14" s="1">
        <v>9</v>
      </c>
      <c r="L14" s="1">
        <f t="shared" si="2"/>
        <v>-0.1738993880165034</v>
      </c>
      <c r="M14" s="99">
        <f t="shared" si="4"/>
        <v>-0.45949999999999996</v>
      </c>
      <c r="N14" s="1">
        <f t="shared" si="3"/>
        <v>0.82610036202517356</v>
      </c>
    </row>
    <row r="15" spans="1:21" x14ac:dyDescent="0.2">
      <c r="A15" s="108">
        <v>10</v>
      </c>
      <c r="B15" s="112">
        <f t="shared" si="5"/>
        <v>-1.7999999999999981E-2</v>
      </c>
      <c r="C15" s="108">
        <f t="shared" si="0"/>
        <v>0.99967796121481889</v>
      </c>
      <c r="D15" s="111">
        <f t="shared" si="6"/>
        <v>2E-3</v>
      </c>
      <c r="E15" s="100">
        <f t="shared" si="1"/>
        <v>3.2178882685807153E-4</v>
      </c>
      <c r="F15" s="1">
        <f t="shared" si="7"/>
        <v>1.9999999999999983E-3</v>
      </c>
      <c r="K15" s="1">
        <v>10</v>
      </c>
      <c r="L15" s="1">
        <f t="shared" si="2"/>
        <v>-0.17089474696806606</v>
      </c>
      <c r="M15" s="99">
        <f t="shared" si="4"/>
        <v>-0.45499999999999996</v>
      </c>
      <c r="N15" s="1">
        <f t="shared" si="3"/>
        <v>0.8291050030736109</v>
      </c>
    </row>
    <row r="16" spans="1:21" x14ac:dyDescent="0.2">
      <c r="A16" s="108">
        <v>11</v>
      </c>
      <c r="B16" s="112">
        <f t="shared" si="5"/>
        <v>-1.599999999999998E-2</v>
      </c>
      <c r="C16" s="108">
        <f t="shared" si="0"/>
        <v>0.99974537609982617</v>
      </c>
      <c r="D16" s="111">
        <f t="shared" si="6"/>
        <v>2E-3</v>
      </c>
      <c r="E16" s="100">
        <f t="shared" si="1"/>
        <v>2.5437394185079398E-4</v>
      </c>
      <c r="F16" s="1">
        <f t="shared" si="7"/>
        <v>2.0000000000000018E-3</v>
      </c>
      <c r="K16" s="1">
        <v>11</v>
      </c>
      <c r="L16" s="1">
        <f t="shared" si="2"/>
        <v>-0.16790809075871393</v>
      </c>
      <c r="M16" s="99">
        <f t="shared" si="4"/>
        <v>-0.45049999999999996</v>
      </c>
      <c r="N16" s="1">
        <f t="shared" si="3"/>
        <v>0.83209165928296303</v>
      </c>
    </row>
    <row r="17" spans="1:14" x14ac:dyDescent="0.2">
      <c r="A17" s="108">
        <v>12</v>
      </c>
      <c r="B17" s="112">
        <f t="shared" si="5"/>
        <v>-1.3999999999999979E-2</v>
      </c>
      <c r="C17" s="108">
        <f t="shared" si="0"/>
        <v>0.99980492098915941</v>
      </c>
      <c r="D17" s="111">
        <f t="shared" si="6"/>
        <v>2E-3</v>
      </c>
      <c r="E17" s="100">
        <f t="shared" si="1"/>
        <v>1.9482905251755334E-4</v>
      </c>
      <c r="F17" s="1">
        <f t="shared" si="7"/>
        <v>2E-3</v>
      </c>
      <c r="K17" s="1">
        <v>12</v>
      </c>
      <c r="L17" s="1">
        <f t="shared" si="2"/>
        <v>-0.1649396515981969</v>
      </c>
      <c r="M17" s="99">
        <f t="shared" si="4"/>
        <v>-0.44599999999999995</v>
      </c>
      <c r="N17" s="1">
        <f t="shared" si="3"/>
        <v>0.83506009844348006</v>
      </c>
    </row>
    <row r="18" spans="1:14" x14ac:dyDescent="0.2">
      <c r="A18" s="108">
        <v>13</v>
      </c>
      <c r="B18" s="112">
        <f t="shared" si="5"/>
        <v>-1.1999999999999979E-2</v>
      </c>
      <c r="C18" s="108">
        <f t="shared" si="0"/>
        <v>0.99985657941887351</v>
      </c>
      <c r="D18" s="111">
        <f t="shared" si="6"/>
        <v>2E-3</v>
      </c>
      <c r="E18" s="100">
        <f t="shared" si="1"/>
        <v>1.4317062280344572E-4</v>
      </c>
      <c r="F18" s="1">
        <f t="shared" si="7"/>
        <v>2E-3</v>
      </c>
      <c r="K18" s="1">
        <v>13</v>
      </c>
      <c r="L18" s="1">
        <f t="shared" si="2"/>
        <v>-0.16198966193198039</v>
      </c>
      <c r="M18" s="99">
        <f t="shared" si="4"/>
        <v>-0.44149999999999995</v>
      </c>
      <c r="N18" s="1">
        <f t="shared" si="3"/>
        <v>0.83801008810969657</v>
      </c>
    </row>
    <row r="19" spans="1:14" x14ac:dyDescent="0.2">
      <c r="A19" s="108">
        <v>14</v>
      </c>
      <c r="B19" s="112">
        <f t="shared" si="5"/>
        <v>-9.9999999999999794E-3</v>
      </c>
      <c r="C19" s="108">
        <f t="shared" si="0"/>
        <v>0.99990033498506636</v>
      </c>
      <c r="D19" s="111">
        <f t="shared" si="6"/>
        <v>2E-3</v>
      </c>
      <c r="E19" s="100">
        <f t="shared" si="1"/>
        <v>9.9415056610596686E-5</v>
      </c>
      <c r="F19" s="1">
        <f t="shared" si="7"/>
        <v>2E-3</v>
      </c>
      <c r="K19" s="1">
        <v>14</v>
      </c>
      <c r="L19" s="1">
        <f t="shared" si="2"/>
        <v>-0.15905835443259775</v>
      </c>
      <c r="M19" s="99">
        <f t="shared" si="4"/>
        <v>-0.43699999999999994</v>
      </c>
      <c r="N19" s="1">
        <f t="shared" si="3"/>
        <v>0.84094139560907921</v>
      </c>
    </row>
    <row r="20" spans="1:14" x14ac:dyDescent="0.2">
      <c r="A20" s="108">
        <v>15</v>
      </c>
      <c r="B20" s="112">
        <f t="shared" si="5"/>
        <v>-7.9999999999999793E-3</v>
      </c>
      <c r="C20" s="108">
        <f t="shared" si="0"/>
        <v>0.99993617134443546</v>
      </c>
      <c r="D20" s="111">
        <f t="shared" si="6"/>
        <v>2E-3</v>
      </c>
      <c r="E20" s="100">
        <f t="shared" si="1"/>
        <v>6.3578697241495341E-5</v>
      </c>
      <c r="F20" s="1">
        <f t="shared" si="7"/>
        <v>2E-3</v>
      </c>
      <c r="K20" s="1">
        <v>15</v>
      </c>
      <c r="L20" s="1">
        <f t="shared" si="2"/>
        <v>-0.15614596199086728</v>
      </c>
      <c r="M20" s="99">
        <f t="shared" si="4"/>
        <v>-0.43249999999999994</v>
      </c>
      <c r="N20" s="1">
        <f t="shared" si="3"/>
        <v>0.84385378805080968</v>
      </c>
    </row>
    <row r="21" spans="1:14" x14ac:dyDescent="0.2">
      <c r="A21" s="108">
        <v>16</v>
      </c>
      <c r="B21" s="112">
        <f t="shared" si="5"/>
        <v>-5.9999999999999793E-3</v>
      </c>
      <c r="C21" s="108">
        <f t="shared" si="0"/>
        <v>0.99996407221483663</v>
      </c>
      <c r="D21" s="111">
        <f t="shared" si="6"/>
        <v>2E-3</v>
      </c>
      <c r="E21" s="100">
        <f t="shared" si="1"/>
        <v>3.5677826840330162E-5</v>
      </c>
      <c r="F21" s="1">
        <f t="shared" si="7"/>
        <v>2E-3</v>
      </c>
      <c r="K21" s="1">
        <v>16</v>
      </c>
      <c r="L21" s="1">
        <f t="shared" si="2"/>
        <v>-0.15325271770696547</v>
      </c>
      <c r="M21" s="99">
        <f t="shared" si="4"/>
        <v>-0.42799999999999994</v>
      </c>
      <c r="N21" s="1">
        <f t="shared" si="3"/>
        <v>0.84674703233471149</v>
      </c>
    </row>
    <row r="22" spans="1:14" x14ac:dyDescent="0.2">
      <c r="A22" s="108">
        <v>17</v>
      </c>
      <c r="B22" s="112">
        <f t="shared" si="5"/>
        <v>-3.9999999999999793E-3</v>
      </c>
      <c r="C22" s="108">
        <f t="shared" si="0"/>
        <v>0.99998402137584663</v>
      </c>
      <c r="D22" s="111">
        <f t="shared" si="6"/>
        <v>2E-3</v>
      </c>
      <c r="E22" s="100">
        <f t="shared" si="1"/>
        <v>1.5728665830327948E-5</v>
      </c>
      <c r="F22" s="1">
        <f t="shared" si="7"/>
        <v>2E-3</v>
      </c>
      <c r="K22" s="1">
        <v>17</v>
      </c>
      <c r="L22" s="1">
        <f t="shared" si="2"/>
        <v>-0.15037885488136571</v>
      </c>
      <c r="M22" s="99">
        <f t="shared" si="4"/>
        <v>-0.42349999999999993</v>
      </c>
      <c r="N22" s="1">
        <f t="shared" si="3"/>
        <v>0.84962089516031125</v>
      </c>
    </row>
    <row r="23" spans="1:14" x14ac:dyDescent="0.2">
      <c r="A23" s="108">
        <v>18</v>
      </c>
      <c r="B23" s="112">
        <f t="shared" si="5"/>
        <v>-1.9999999999999792E-3</v>
      </c>
      <c r="C23" s="108">
        <f t="shared" si="0"/>
        <v>0.99999600266932831</v>
      </c>
      <c r="D23" s="111">
        <f t="shared" si="6"/>
        <v>2E-3</v>
      </c>
      <c r="E23" s="100">
        <f t="shared" si="1"/>
        <v>3.7473723486503019E-6</v>
      </c>
      <c r="F23" s="1">
        <f t="shared" si="7"/>
        <v>2E-3</v>
      </c>
      <c r="K23" s="1">
        <v>18</v>
      </c>
      <c r="L23" s="1">
        <f t="shared" si="2"/>
        <v>-0.1475246070056272</v>
      </c>
      <c r="M23" s="99">
        <f t="shared" si="4"/>
        <v>-0.41899999999999993</v>
      </c>
      <c r="N23" s="1">
        <f t="shared" si="3"/>
        <v>0.85247514303604977</v>
      </c>
    </row>
    <row r="24" spans="1:14" x14ac:dyDescent="0.2">
      <c r="A24" s="108">
        <v>19</v>
      </c>
      <c r="B24" s="112">
        <f t="shared" si="5"/>
        <v>2.0816681711721685E-17</v>
      </c>
      <c r="C24" s="108">
        <f t="shared" si="0"/>
        <v>1</v>
      </c>
      <c r="D24" s="111">
        <f t="shared" si="6"/>
        <v>2E-3</v>
      </c>
      <c r="E24" s="100">
        <f t="shared" si="1"/>
        <v>-2.4995832303975618E-7</v>
      </c>
      <c r="F24" s="1">
        <f t="shared" si="7"/>
        <v>2E-3</v>
      </c>
      <c r="K24" s="1">
        <v>19</v>
      </c>
      <c r="L24" s="1">
        <f t="shared" si="2"/>
        <v>-0.14469020775304964</v>
      </c>
      <c r="M24" s="99">
        <f t="shared" si="4"/>
        <v>-0.41449999999999992</v>
      </c>
      <c r="N24" s="1">
        <f t="shared" si="3"/>
        <v>0.85530954228862732</v>
      </c>
    </row>
    <row r="25" spans="1:14" x14ac:dyDescent="0.2">
      <c r="A25" s="108">
        <v>20</v>
      </c>
      <c r="B25" s="112">
        <f t="shared" si="5"/>
        <v>2.0000000000000209E-3</v>
      </c>
      <c r="C25" s="108">
        <f t="shared" si="0"/>
        <v>0.99999599733600475</v>
      </c>
      <c r="D25" s="111">
        <f t="shared" si="6"/>
        <v>2E-3</v>
      </c>
      <c r="E25" s="100">
        <f t="shared" si="1"/>
        <v>3.7527056722108654E-6</v>
      </c>
      <c r="F25" s="1">
        <f t="shared" si="7"/>
        <v>2E-3</v>
      </c>
      <c r="K25" s="1">
        <v>20</v>
      </c>
      <c r="L25" s="1">
        <f t="shared" si="2"/>
        <v>-0.14187589096917297</v>
      </c>
      <c r="M25" s="99">
        <f t="shared" si="4"/>
        <v>-0.40999999999999992</v>
      </c>
      <c r="N25" s="1">
        <f t="shared" si="3"/>
        <v>0.85812385907250399</v>
      </c>
    </row>
    <row r="26" spans="1:14" x14ac:dyDescent="0.2">
      <c r="A26" s="108">
        <v>21</v>
      </c>
      <c r="B26" s="112">
        <f t="shared" si="5"/>
        <v>1.8000000000000208E-3</v>
      </c>
      <c r="C26" s="108">
        <f t="shared" si="0"/>
        <v>0.99999675805775234</v>
      </c>
      <c r="D26" s="111">
        <f t="shared" si="6"/>
        <v>-2.0000000000000001E-4</v>
      </c>
      <c r="E26" s="100">
        <f t="shared" si="1"/>
        <v>2.9919839246161928E-6</v>
      </c>
      <c r="F26" s="1">
        <f t="shared" si="7"/>
        <v>2.0000000000000009E-4</v>
      </c>
      <c r="K26" s="1">
        <v>21</v>
      </c>
      <c r="L26" s="1">
        <f t="shared" si="2"/>
        <v>-0.13908189066213561</v>
      </c>
      <c r="M26" s="99">
        <f t="shared" si="4"/>
        <v>-0.40549999999999992</v>
      </c>
      <c r="N26" s="1">
        <f t="shared" si="3"/>
        <v>0.86091785937954135</v>
      </c>
    </row>
    <row r="27" spans="1:14" x14ac:dyDescent="0.2">
      <c r="A27" s="108">
        <v>22</v>
      </c>
      <c r="B27" s="112">
        <f t="shared" si="5"/>
        <v>1.6000000000000207E-3</v>
      </c>
      <c r="C27" s="108">
        <f t="shared" si="0"/>
        <v>0.99999743863576074</v>
      </c>
      <c r="D27" s="111">
        <f t="shared" si="6"/>
        <v>-2.0000000000000001E-4</v>
      </c>
      <c r="E27" s="100">
        <f t="shared" si="1"/>
        <v>2.3114059162221423E-6</v>
      </c>
      <c r="F27" s="1">
        <f t="shared" si="7"/>
        <v>2.0000000000000009E-4</v>
      </c>
      <c r="K27" s="1">
        <v>22</v>
      </c>
      <c r="L27" s="1">
        <f t="shared" si="2"/>
        <v>-0.13630844099288209</v>
      </c>
      <c r="M27" s="99">
        <f t="shared" si="4"/>
        <v>-0.40099999999999991</v>
      </c>
      <c r="N27" s="1">
        <f t="shared" si="3"/>
        <v>0.86369130904879488</v>
      </c>
    </row>
    <row r="28" spans="1:14" x14ac:dyDescent="0.2">
      <c r="A28" s="108">
        <v>23</v>
      </c>
      <c r="B28" s="112">
        <f t="shared" si="5"/>
        <v>1.4000000000000206E-3</v>
      </c>
      <c r="C28" s="108">
        <f t="shared" si="0"/>
        <v>0.99999803908597451</v>
      </c>
      <c r="D28" s="111">
        <f t="shared" si="6"/>
        <v>-2.0000000000000001E-4</v>
      </c>
      <c r="E28" s="100">
        <f t="shared" si="1"/>
        <v>1.7109557024497235E-6</v>
      </c>
      <c r="F28" s="1">
        <f t="shared" si="7"/>
        <v>2.0000000000000009E-4</v>
      </c>
      <c r="K28" s="1">
        <v>23</v>
      </c>
      <c r="L28" s="1">
        <f t="shared" si="2"/>
        <v>-0.1335557762652223</v>
      </c>
      <c r="M28" s="99">
        <f t="shared" si="4"/>
        <v>-0.39649999999999991</v>
      </c>
      <c r="N28" s="1">
        <f t="shared" si="3"/>
        <v>0.86644397377645466</v>
      </c>
    </row>
    <row r="29" spans="1:14" x14ac:dyDescent="0.2">
      <c r="A29" s="108">
        <v>24</v>
      </c>
      <c r="B29" s="112">
        <f t="shared" si="5"/>
        <v>1.2000000000000205E-3</v>
      </c>
      <c r="C29" s="108">
        <f t="shared" si="0"/>
        <v>0.99999855942434601</v>
      </c>
      <c r="D29" s="111">
        <f t="shared" si="6"/>
        <v>-2.0000000000000001E-4</v>
      </c>
      <c r="E29" s="100">
        <f t="shared" si="1"/>
        <v>1.1906173309483847E-6</v>
      </c>
      <c r="F29" s="1">
        <f t="shared" si="7"/>
        <v>2.0000000000000009E-4</v>
      </c>
      <c r="K29" s="1">
        <v>24</v>
      </c>
      <c r="L29" s="1">
        <f t="shared" si="2"/>
        <v>-0.13082413091573564</v>
      </c>
      <c r="M29" s="99">
        <f t="shared" si="4"/>
        <v>-0.3919999999999999</v>
      </c>
      <c r="N29" s="1">
        <f t="shared" si="3"/>
        <v>0.86917561912594132</v>
      </c>
    </row>
    <row r="30" spans="1:14" x14ac:dyDescent="0.2">
      <c r="A30" s="108">
        <v>25</v>
      </c>
      <c r="B30" s="112">
        <f t="shared" si="5"/>
        <v>1.0000000000000204E-3</v>
      </c>
      <c r="C30" s="108">
        <f t="shared" si="0"/>
        <v>0.99999899966683337</v>
      </c>
      <c r="D30" s="111">
        <f t="shared" si="6"/>
        <v>-2.0000000000000001E-4</v>
      </c>
      <c r="E30" s="100">
        <f t="shared" si="1"/>
        <v>7.5037484359441464E-7</v>
      </c>
      <c r="F30" s="1">
        <f t="shared" si="7"/>
        <v>2.0000000000000009E-4</v>
      </c>
      <c r="K30" s="1">
        <v>25</v>
      </c>
      <c r="L30" s="1">
        <f t="shared" si="2"/>
        <v>-0.12811373950352289</v>
      </c>
      <c r="M30" s="99">
        <f t="shared" si="4"/>
        <v>-0.3874999999999999</v>
      </c>
      <c r="N30" s="1">
        <f t="shared" si="3"/>
        <v>0.87188601053815407</v>
      </c>
    </row>
    <row r="31" spans="1:14" x14ac:dyDescent="0.2">
      <c r="A31" s="108">
        <v>26</v>
      </c>
      <c r="B31" s="112">
        <f t="shared" si="5"/>
        <v>8.0000000000002042E-4</v>
      </c>
      <c r="C31" s="108">
        <f t="shared" si="0"/>
        <v>0.9999993598294018</v>
      </c>
      <c r="D31" s="111">
        <f t="shared" si="6"/>
        <v>-2.0000000000000001E-4</v>
      </c>
      <c r="E31" s="100">
        <f t="shared" si="1"/>
        <v>3.9021227515867452E-7</v>
      </c>
      <c r="F31" s="1">
        <f t="shared" si="7"/>
        <v>1.9999999999999998E-4</v>
      </c>
      <c r="K31" s="1">
        <v>26</v>
      </c>
      <c r="L31" s="1">
        <f t="shared" si="2"/>
        <v>-0.12542483669980209</v>
      </c>
      <c r="M31" s="99">
        <f t="shared" si="4"/>
        <v>-0.3829999999999999</v>
      </c>
      <c r="N31" s="1">
        <f t="shared" si="3"/>
        <v>0.87457491334187487</v>
      </c>
    </row>
    <row r="32" spans="1:14" x14ac:dyDescent="0.2">
      <c r="A32" s="108">
        <v>27</v>
      </c>
      <c r="B32" s="112">
        <f t="shared" si="5"/>
        <v>6.0000000000002044E-4</v>
      </c>
      <c r="C32" s="108">
        <f t="shared" si="0"/>
        <v>0.99999963992802177</v>
      </c>
      <c r="D32" s="111">
        <f t="shared" si="6"/>
        <v>-2.0000000000000001E-4</v>
      </c>
      <c r="E32" s="100">
        <f t="shared" si="1"/>
        <v>1.1011365519397742E-7</v>
      </c>
      <c r="F32" s="1">
        <f t="shared" si="7"/>
        <v>1.9999999999999998E-4</v>
      </c>
      <c r="K32" s="1">
        <v>27</v>
      </c>
      <c r="L32" s="1">
        <f t="shared" si="2"/>
        <v>-0.12275765727734977</v>
      </c>
      <c r="M32" s="99">
        <f t="shared" si="4"/>
        <v>-0.37849999999999989</v>
      </c>
      <c r="N32" s="1">
        <f t="shared" si="3"/>
        <v>0.87724209276432719</v>
      </c>
    </row>
    <row r="33" spans="1:14" x14ac:dyDescent="0.2">
      <c r="A33" s="108">
        <v>28</v>
      </c>
      <c r="B33" s="112">
        <f t="shared" si="5"/>
        <v>4.0000000000002046E-4</v>
      </c>
      <c r="C33" s="108">
        <f t="shared" si="0"/>
        <v>0.99999983997867092</v>
      </c>
      <c r="D33" s="111">
        <f t="shared" si="6"/>
        <v>-2.0000000000000001E-4</v>
      </c>
      <c r="E33" s="100">
        <f t="shared" si="1"/>
        <v>-8.9936993963313228E-8</v>
      </c>
      <c r="F33" s="1">
        <f t="shared" si="7"/>
        <v>1.9999999999999998E-4</v>
      </c>
      <c r="K33" s="1">
        <v>28</v>
      </c>
      <c r="L33" s="1">
        <f t="shared" si="2"/>
        <v>-0.1201124360997784</v>
      </c>
      <c r="M33" s="99">
        <f t="shared" si="4"/>
        <v>-0.37399999999999989</v>
      </c>
      <c r="N33" s="1">
        <f t="shared" si="3"/>
        <v>0.87988731394189856</v>
      </c>
    </row>
    <row r="34" spans="1:14" x14ac:dyDescent="0.2">
      <c r="A34" s="108">
        <v>29</v>
      </c>
      <c r="B34" s="112">
        <f t="shared" si="5"/>
        <v>2.0000000000002045E-4</v>
      </c>
      <c r="C34" s="108">
        <f t="shared" si="0"/>
        <v>0.99999995999733349</v>
      </c>
      <c r="D34" s="111">
        <f t="shared" si="6"/>
        <v>-2.0000000000000001E-4</v>
      </c>
      <c r="E34" s="100">
        <f t="shared" si="1"/>
        <v>-2.0995565652714987E-7</v>
      </c>
      <c r="F34" s="1">
        <f t="shared" si="7"/>
        <v>2.0000000000000001E-4</v>
      </c>
      <c r="K34" s="1">
        <v>29</v>
      </c>
      <c r="L34" s="1">
        <f t="shared" si="2"/>
        <v>-0.11748940811065667</v>
      </c>
      <c r="M34" s="99">
        <f t="shared" si="4"/>
        <v>-0.36949999999999988</v>
      </c>
      <c r="N34" s="1">
        <f t="shared" si="3"/>
        <v>0.88251034193102029</v>
      </c>
    </row>
    <row r="35" spans="1:14" x14ac:dyDescent="0.2">
      <c r="A35" s="108">
        <v>30</v>
      </c>
      <c r="B35" s="112">
        <f t="shared" si="5"/>
        <v>2.0437210951351759E-17</v>
      </c>
      <c r="C35" s="108">
        <f t="shared" si="0"/>
        <v>1</v>
      </c>
      <c r="D35" s="111">
        <f t="shared" si="6"/>
        <v>-2.0000000000000001E-4</v>
      </c>
      <c r="E35" s="100">
        <f t="shared" si="1"/>
        <v>-2.4995832303975618E-7</v>
      </c>
      <c r="F35" s="1">
        <f t="shared" si="7"/>
        <v>2.0000000000000001E-4</v>
      </c>
      <c r="K35" s="1">
        <v>30</v>
      </c>
      <c r="L35" s="1">
        <f t="shared" si="2"/>
        <v>-0.11488880832246517</v>
      </c>
      <c r="M35" s="99">
        <f t="shared" si="4"/>
        <v>-0.36499999999999988</v>
      </c>
      <c r="N35" s="1">
        <f t="shared" si="3"/>
        <v>0.88511094171921179</v>
      </c>
    </row>
    <row r="36" spans="1:14" x14ac:dyDescent="0.2">
      <c r="A36" s="108">
        <v>31</v>
      </c>
      <c r="B36" s="112">
        <f t="shared" si="5"/>
        <v>-1.9999999999997957E-4</v>
      </c>
      <c r="C36" s="108">
        <f t="shared" si="0"/>
        <v>0.999999960002667</v>
      </c>
      <c r="D36" s="111">
        <f t="shared" si="6"/>
        <v>-2.0000000000000001E-4</v>
      </c>
      <c r="E36" s="100">
        <f t="shared" si="1"/>
        <v>-2.0996099003856017E-7</v>
      </c>
      <c r="F36" s="1">
        <f t="shared" si="7"/>
        <v>2.0000000000000001E-4</v>
      </c>
      <c r="K36" s="1">
        <v>31</v>
      </c>
      <c r="L36" s="1">
        <f t="shared" si="2"/>
        <v>-0.11231087180538968</v>
      </c>
      <c r="M36" s="99">
        <f t="shared" si="4"/>
        <v>-0.36049999999999988</v>
      </c>
      <c r="N36" s="1">
        <f t="shared" si="3"/>
        <v>0.88768887823628728</v>
      </c>
    </row>
    <row r="37" spans="1:14" x14ac:dyDescent="0.2">
      <c r="A37" s="108">
        <v>32</v>
      </c>
      <c r="B37" s="112">
        <f t="shared" si="5"/>
        <v>-1.9999999999997957E-4</v>
      </c>
      <c r="C37" s="108">
        <f t="shared" si="0"/>
        <v>0.999999960002667</v>
      </c>
      <c r="D37" s="111">
        <f t="shared" si="6"/>
        <v>-2.0000000000000001E-4</v>
      </c>
      <c r="E37" s="100">
        <f t="shared" si="1"/>
        <v>-2.0996099003856017E-7</v>
      </c>
      <c r="F37" s="1">
        <f t="shared" si="7"/>
        <v>0</v>
      </c>
      <c r="K37" s="1">
        <v>32</v>
      </c>
      <c r="L37" s="1">
        <f t="shared" si="2"/>
        <v>-0.10975583367594666</v>
      </c>
      <c r="M37" s="99">
        <f t="shared" si="4"/>
        <v>-0.35599999999999987</v>
      </c>
      <c r="N37" s="1">
        <f t="shared" si="3"/>
        <v>0.8902439163657303</v>
      </c>
    </row>
    <row r="38" spans="1:14" x14ac:dyDescent="0.2">
      <c r="A38" s="108">
        <v>33</v>
      </c>
      <c r="B38" s="112">
        <f t="shared" si="5"/>
        <v>-1.9999999999997957E-4</v>
      </c>
      <c r="C38" s="108">
        <f t="shared" si="0"/>
        <v>0.999999960002667</v>
      </c>
      <c r="D38" s="111">
        <f t="shared" si="6"/>
        <v>-2.0000000000000001E-4</v>
      </c>
      <c r="E38" s="100">
        <f t="shared" si="1"/>
        <v>-2.0996099003856017E-7</v>
      </c>
      <c r="F38" s="1">
        <f t="shared" si="7"/>
        <v>0</v>
      </c>
      <c r="K38" s="1">
        <v>33</v>
      </c>
      <c r="L38" s="1">
        <f t="shared" si="2"/>
        <v>-0.10722392908544021</v>
      </c>
      <c r="M38" s="99">
        <f t="shared" si="4"/>
        <v>-0.35149999999999987</v>
      </c>
      <c r="N38" s="1">
        <f t="shared" si="3"/>
        <v>0.89277582095623675</v>
      </c>
    </row>
    <row r="39" spans="1:14" x14ac:dyDescent="0.2">
      <c r="A39" s="108">
        <v>34</v>
      </c>
      <c r="B39" s="112">
        <f t="shared" si="5"/>
        <v>-1.9999999999997957E-4</v>
      </c>
      <c r="C39" s="108">
        <f t="shared" si="0"/>
        <v>0.999999960002667</v>
      </c>
      <c r="D39" s="111">
        <f t="shared" si="6"/>
        <v>-2.0000000000000001E-4</v>
      </c>
      <c r="E39" s="100">
        <f t="shared" si="1"/>
        <v>-2.0996099003856017E-7</v>
      </c>
      <c r="F39" s="1">
        <f t="shared" si="7"/>
        <v>0</v>
      </c>
      <c r="K39" s="1">
        <v>34</v>
      </c>
      <c r="L39" s="1">
        <f t="shared" si="2"/>
        <v>-0.10471539320825163</v>
      </c>
      <c r="M39" s="99">
        <f t="shared" si="4"/>
        <v>-0.34699999999999986</v>
      </c>
      <c r="N39" s="1">
        <f t="shared" si="3"/>
        <v>0.89528435683342533</v>
      </c>
    </row>
    <row r="40" spans="1:14" x14ac:dyDescent="0.2">
      <c r="A40" s="108">
        <v>35</v>
      </c>
      <c r="B40" s="112">
        <f t="shared" si="5"/>
        <v>-1.9999999999997957E-4</v>
      </c>
      <c r="C40" s="108">
        <f t="shared" si="0"/>
        <v>0.999999960002667</v>
      </c>
      <c r="D40" s="111">
        <f t="shared" si="6"/>
        <v>-2.0000000000000001E-4</v>
      </c>
      <c r="E40" s="100">
        <f t="shared" si="1"/>
        <v>-2.0996099003856017E-7</v>
      </c>
      <c r="F40" s="1">
        <f t="shared" si="7"/>
        <v>0</v>
      </c>
      <c r="K40" s="1">
        <v>35</v>
      </c>
      <c r="L40" s="1">
        <f t="shared" si="2"/>
        <v>-0.1022304612299535</v>
      </c>
      <c r="M40" s="99">
        <f t="shared" si="4"/>
        <v>-0.34249999999999986</v>
      </c>
      <c r="N40" s="1">
        <f t="shared" si="3"/>
        <v>0.89776928881172346</v>
      </c>
    </row>
    <row r="41" spans="1:14" x14ac:dyDescent="0.2">
      <c r="A41" s="108">
        <v>36</v>
      </c>
      <c r="B41" s="112">
        <f t="shared" si="5"/>
        <v>-1.9999999999997957E-4</v>
      </c>
      <c r="C41" s="108">
        <f t="shared" si="0"/>
        <v>0.999999960002667</v>
      </c>
      <c r="D41" s="111">
        <f t="shared" si="6"/>
        <v>-2.0000000000000001E-4</v>
      </c>
      <c r="E41" s="100">
        <f t="shared" si="1"/>
        <v>-2.0996099003856017E-7</v>
      </c>
      <c r="F41" s="1">
        <f t="shared" si="7"/>
        <v>0</v>
      </c>
      <c r="K41" s="1">
        <v>36</v>
      </c>
      <c r="L41" s="1">
        <f t="shared" si="2"/>
        <v>-9.9769368335253406E-2</v>
      </c>
      <c r="M41" s="99">
        <f t="shared" si="4"/>
        <v>-0.33799999999999986</v>
      </c>
      <c r="N41" s="1">
        <f t="shared" si="3"/>
        <v>0.90023038170642355</v>
      </c>
    </row>
    <row r="42" spans="1:14" x14ac:dyDescent="0.2">
      <c r="A42" s="108">
        <v>37</v>
      </c>
      <c r="B42" s="112">
        <f t="shared" si="5"/>
        <v>-1.9999999999997957E-4</v>
      </c>
      <c r="C42" s="108">
        <f t="shared" si="0"/>
        <v>0.999999960002667</v>
      </c>
      <c r="D42" s="111">
        <f t="shared" si="6"/>
        <v>-2.0000000000000001E-4</v>
      </c>
      <c r="E42" s="100">
        <f t="shared" si="1"/>
        <v>-2.0996099003856017E-7</v>
      </c>
      <c r="F42" s="1">
        <f t="shared" si="7"/>
        <v>0</v>
      </c>
      <c r="K42" s="1">
        <v>37</v>
      </c>
      <c r="L42" s="1">
        <f t="shared" si="2"/>
        <v>-9.7332349695759879E-2</v>
      </c>
      <c r="M42" s="99">
        <f t="shared" si="4"/>
        <v>-0.33349999999999985</v>
      </c>
      <c r="N42" s="1">
        <f t="shared" si="3"/>
        <v>0.90266740034591708</v>
      </c>
    </row>
    <row r="43" spans="1:14" x14ac:dyDescent="0.2">
      <c r="A43" s="108">
        <v>38</v>
      </c>
      <c r="B43" s="112">
        <f t="shared" si="5"/>
        <v>-1.9999999999997957E-4</v>
      </c>
      <c r="C43" s="108">
        <f t="shared" si="0"/>
        <v>0.999999960002667</v>
      </c>
      <c r="D43" s="111">
        <f t="shared" si="6"/>
        <v>-2.0000000000000001E-4</v>
      </c>
      <c r="E43" s="100">
        <f t="shared" si="1"/>
        <v>-2.0996099003856017E-7</v>
      </c>
      <c r="F43" s="1">
        <f t="shared" si="7"/>
        <v>0</v>
      </c>
      <c r="K43" s="1">
        <v>38</v>
      </c>
      <c r="L43" s="1">
        <f t="shared" si="2"/>
        <v>-9.4919640457571508E-2</v>
      </c>
      <c r="M43" s="99">
        <f t="shared" si="4"/>
        <v>-0.32899999999999985</v>
      </c>
      <c r="N43" s="1">
        <f t="shared" si="3"/>
        <v>0.90508010958410545</v>
      </c>
    </row>
    <row r="44" spans="1:14" x14ac:dyDescent="0.2">
      <c r="A44" s="108">
        <v>39</v>
      </c>
      <c r="B44" s="112">
        <f t="shared" si="5"/>
        <v>-1.9999999999997957E-4</v>
      </c>
      <c r="C44" s="108">
        <f t="shared" si="0"/>
        <v>0.999999960002667</v>
      </c>
      <c r="D44" s="111">
        <f t="shared" si="6"/>
        <v>-2.0000000000000001E-4</v>
      </c>
      <c r="E44" s="100">
        <f t="shared" si="1"/>
        <v>-2.0996099003856017E-7</v>
      </c>
      <c r="F44" s="1">
        <f t="shared" si="7"/>
        <v>0</v>
      </c>
      <c r="K44" s="1">
        <v>39</v>
      </c>
      <c r="L44" s="1">
        <f t="shared" si="2"/>
        <v>-9.2531475728686252E-2</v>
      </c>
      <c r="M44" s="99">
        <f t="shared" si="4"/>
        <v>-0.32449999999999984</v>
      </c>
      <c r="N44" s="1">
        <f t="shared" si="3"/>
        <v>0.90746827431299071</v>
      </c>
    </row>
    <row r="45" spans="1:14" x14ac:dyDescent="0.2">
      <c r="A45" s="108">
        <v>40</v>
      </c>
      <c r="B45" s="112">
        <f t="shared" si="5"/>
        <v>-1.9999999999997957E-4</v>
      </c>
      <c r="C45" s="108">
        <f t="shared" si="0"/>
        <v>0.999999960002667</v>
      </c>
      <c r="D45" s="111">
        <f t="shared" si="6"/>
        <v>-2.0000000000000001E-4</v>
      </c>
      <c r="E45" s="100">
        <f t="shared" si="1"/>
        <v>-2.0996099003856017E-7</v>
      </c>
      <c r="F45" s="1">
        <f t="shared" si="7"/>
        <v>0</v>
      </c>
      <c r="K45" s="1">
        <v>40</v>
      </c>
      <c r="L45" s="1">
        <f t="shared" si="2"/>
        <v>-9.0168090566230097E-2</v>
      </c>
      <c r="M45" s="99">
        <f t="shared" si="4"/>
        <v>-0.31999999999999984</v>
      </c>
      <c r="N45" s="1">
        <f t="shared" si="3"/>
        <v>0.90983165947544686</v>
      </c>
    </row>
    <row r="46" spans="1:14" x14ac:dyDescent="0.2">
      <c r="A46" s="108">
        <v>41</v>
      </c>
      <c r="B46" s="112">
        <f t="shared" si="5"/>
        <v>-1.9999999999997957E-4</v>
      </c>
      <c r="C46" s="108">
        <f t="shared" si="0"/>
        <v>0.999999960002667</v>
      </c>
      <c r="D46" s="111">
        <f t="shared" si="6"/>
        <v>-2.0000000000000001E-4</v>
      </c>
      <c r="E46" s="100">
        <f t="shared" si="1"/>
        <v>-2.0996099003856017E-7</v>
      </c>
      <c r="F46" s="1">
        <f t="shared" si="7"/>
        <v>0</v>
      </c>
      <c r="K46" s="1">
        <v>41</v>
      </c>
      <c r="L46" s="1">
        <f t="shared" si="2"/>
        <v>-8.7829719963499531E-2</v>
      </c>
      <c r="M46" s="99">
        <f t="shared" si="4"/>
        <v>-0.31549999999999984</v>
      </c>
      <c r="N46" s="1">
        <f t="shared" si="3"/>
        <v>0.91217003007817743</v>
      </c>
    </row>
    <row r="47" spans="1:14" x14ac:dyDescent="0.2">
      <c r="A47" s="108">
        <v>42</v>
      </c>
      <c r="B47" s="112">
        <f t="shared" si="5"/>
        <v>-1.9999999999997957E-4</v>
      </c>
      <c r="C47" s="108">
        <f t="shared" si="0"/>
        <v>0.999999960002667</v>
      </c>
      <c r="D47" s="111">
        <f t="shared" si="6"/>
        <v>-2.0000000000000001E-4</v>
      </c>
      <c r="E47" s="100">
        <f t="shared" si="1"/>
        <v>-2.0996099003856017E-7</v>
      </c>
      <c r="F47" s="1">
        <f t="shared" si="7"/>
        <v>0</v>
      </c>
      <c r="K47" s="1">
        <v>42</v>
      </c>
      <c r="L47" s="1">
        <f t="shared" si="2"/>
        <v>-8.5516598836822388E-2</v>
      </c>
      <c r="M47" s="99">
        <f t="shared" si="4"/>
        <v>-0.31099999999999983</v>
      </c>
      <c r="N47" s="1">
        <f t="shared" si="3"/>
        <v>0.91448315120485457</v>
      </c>
    </row>
    <row r="48" spans="1:14" x14ac:dyDescent="0.2">
      <c r="A48" s="108">
        <v>43</v>
      </c>
      <c r="B48" s="112">
        <f t="shared" si="5"/>
        <v>-1.9999999999997957E-4</v>
      </c>
      <c r="C48" s="108">
        <f t="shared" si="0"/>
        <v>0.999999960002667</v>
      </c>
      <c r="D48" s="111">
        <f t="shared" si="6"/>
        <v>-2.0000000000000001E-4</v>
      </c>
      <c r="E48" s="100">
        <f t="shared" si="1"/>
        <v>-2.0996099003856017E-7</v>
      </c>
      <c r="F48" s="1">
        <f t="shared" si="7"/>
        <v>0</v>
      </c>
      <c r="K48" s="1">
        <v>43</v>
      </c>
      <c r="L48" s="1">
        <f t="shared" si="2"/>
        <v>-8.3228962012228291E-2</v>
      </c>
      <c r="M48" s="99">
        <f t="shared" si="4"/>
        <v>-0.30649999999999983</v>
      </c>
      <c r="N48" s="1">
        <f t="shared" si="3"/>
        <v>0.91677078802944867</v>
      </c>
    </row>
    <row r="49" spans="1:14" x14ac:dyDescent="0.2">
      <c r="A49" s="108">
        <v>44</v>
      </c>
      <c r="B49" s="112">
        <f t="shared" si="5"/>
        <v>-1.9999999999997957E-4</v>
      </c>
      <c r="C49" s="108">
        <f t="shared" si="0"/>
        <v>0.999999960002667</v>
      </c>
      <c r="D49" s="111">
        <f t="shared" si="6"/>
        <v>-2.0000000000000001E-4</v>
      </c>
      <c r="E49" s="100">
        <f t="shared" si="1"/>
        <v>-2.0996099003856017E-7</v>
      </c>
      <c r="F49" s="1">
        <f t="shared" si="7"/>
        <v>0</v>
      </c>
      <c r="K49" s="1">
        <v>44</v>
      </c>
      <c r="L49" s="1">
        <f t="shared" si="2"/>
        <v>-8.0967044211929462E-2</v>
      </c>
      <c r="M49" s="99">
        <f t="shared" si="4"/>
        <v>-0.30199999999999982</v>
      </c>
      <c r="N49" s="1">
        <f t="shared" si="3"/>
        <v>0.9190327058297475</v>
      </c>
    </row>
    <row r="50" spans="1:14" x14ac:dyDescent="0.2">
      <c r="A50" s="108">
        <v>45</v>
      </c>
      <c r="B50" s="112">
        <f t="shared" si="5"/>
        <v>-1.9999999999997957E-4</v>
      </c>
      <c r="C50" s="108">
        <f t="shared" si="0"/>
        <v>0.999999960002667</v>
      </c>
      <c r="D50" s="111">
        <f t="shared" si="6"/>
        <v>-2.0000000000000001E-4</v>
      </c>
      <c r="E50" s="100">
        <f t="shared" si="1"/>
        <v>-2.0996099003856017E-7</v>
      </c>
      <c r="F50" s="1">
        <f t="shared" si="7"/>
        <v>0</v>
      </c>
      <c r="K50" s="1">
        <v>45</v>
      </c>
      <c r="L50" s="1">
        <f t="shared" si="2"/>
        <v>-7.8731080040611134E-2</v>
      </c>
      <c r="M50" s="99">
        <f t="shared" si="4"/>
        <v>-0.29749999999999982</v>
      </c>
      <c r="N50" s="1">
        <f t="shared" si="3"/>
        <v>0.92126867000106583</v>
      </c>
    </row>
    <row r="51" spans="1:14" x14ac:dyDescent="0.2">
      <c r="A51" s="108">
        <v>46</v>
      </c>
      <c r="B51" s="112">
        <f t="shared" si="5"/>
        <v>-1.9999999999997957E-4</v>
      </c>
      <c r="C51" s="108">
        <f t="shared" si="0"/>
        <v>0.999999960002667</v>
      </c>
      <c r="D51" s="111">
        <f t="shared" si="6"/>
        <v>-2.0000000000000001E-4</v>
      </c>
      <c r="E51" s="100">
        <f t="shared" si="1"/>
        <v>-2.0996099003856017E-7</v>
      </c>
      <c r="F51" s="1">
        <f t="shared" si="7"/>
        <v>0</v>
      </c>
      <c r="K51" s="1">
        <v>46</v>
      </c>
      <c r="L51" s="1">
        <f t="shared" si="2"/>
        <v>-7.6521303971526122E-2</v>
      </c>
      <c r="M51" s="99">
        <f t="shared" si="4"/>
        <v>-0.29299999999999982</v>
      </c>
      <c r="N51" s="1">
        <f t="shared" si="3"/>
        <v>0.92347844607015084</v>
      </c>
    </row>
    <row r="52" spans="1:14" x14ac:dyDescent="0.2">
      <c r="A52" s="108">
        <v>47</v>
      </c>
      <c r="B52" s="112">
        <f t="shared" si="5"/>
        <v>-1.9999999999997957E-4</v>
      </c>
      <c r="C52" s="108">
        <f t="shared" si="0"/>
        <v>0.999999960002667</v>
      </c>
      <c r="D52" s="111">
        <f t="shared" si="6"/>
        <v>-2.0000000000000001E-4</v>
      </c>
      <c r="E52" s="100">
        <f t="shared" si="1"/>
        <v>-2.0996099003856017E-7</v>
      </c>
      <c r="F52" s="1">
        <f t="shared" si="7"/>
        <v>0</v>
      </c>
      <c r="K52" s="1">
        <v>47</v>
      </c>
      <c r="L52" s="1">
        <f t="shared" si="2"/>
        <v>-7.4337950332397207E-2</v>
      </c>
      <c r="M52" s="99">
        <f t="shared" si="4"/>
        <v>-0.28849999999999981</v>
      </c>
      <c r="N52" s="1">
        <f t="shared" si="3"/>
        <v>0.92566179970927975</v>
      </c>
    </row>
    <row r="53" spans="1:14" x14ac:dyDescent="0.2">
      <c r="A53" s="108">
        <v>48</v>
      </c>
      <c r="B53" s="112">
        <f t="shared" si="5"/>
        <v>-1.9999999999997957E-4</v>
      </c>
      <c r="C53" s="108">
        <f t="shared" si="0"/>
        <v>0.999999960002667</v>
      </c>
      <c r="D53" s="111">
        <f t="shared" si="6"/>
        <v>-2.0000000000000001E-4</v>
      </c>
      <c r="E53" s="100">
        <f t="shared" si="1"/>
        <v>-2.0996099003856017E-7</v>
      </c>
      <c r="F53" s="1">
        <f t="shared" si="7"/>
        <v>0</v>
      </c>
      <c r="K53" s="1">
        <v>48</v>
      </c>
      <c r="L53" s="1">
        <f t="shared" si="2"/>
        <v>-7.2181253291117464E-2</v>
      </c>
      <c r="M53" s="99">
        <f t="shared" si="4"/>
        <v>-0.28399999999999981</v>
      </c>
      <c r="N53" s="1">
        <f t="shared" si="3"/>
        <v>0.9278184967505595</v>
      </c>
    </row>
    <row r="54" spans="1:14" x14ac:dyDescent="0.2">
      <c r="A54" s="108">
        <v>49</v>
      </c>
      <c r="B54" s="112">
        <f t="shared" si="5"/>
        <v>-1.9999999999997957E-4</v>
      </c>
      <c r="C54" s="108">
        <f t="shared" si="0"/>
        <v>0.999999960002667</v>
      </c>
      <c r="D54" s="111">
        <f t="shared" si="6"/>
        <v>-2.0000000000000001E-4</v>
      </c>
      <c r="E54" s="100">
        <f t="shared" si="1"/>
        <v>-2.0996099003856017E-7</v>
      </c>
      <c r="F54" s="1">
        <f t="shared" si="7"/>
        <v>0</v>
      </c>
      <c r="K54" s="1">
        <v>49</v>
      </c>
      <c r="L54" s="1">
        <f t="shared" si="2"/>
        <v>-7.0051446841250864E-2</v>
      </c>
      <c r="M54" s="99">
        <f t="shared" si="4"/>
        <v>-0.2794999999999998</v>
      </c>
      <c r="N54" s="1">
        <f t="shared" si="3"/>
        <v>0.9299483032004261</v>
      </c>
    </row>
    <row r="55" spans="1:14" x14ac:dyDescent="0.2">
      <c r="A55" s="108">
        <v>50</v>
      </c>
      <c r="B55" s="112">
        <f t="shared" si="5"/>
        <v>-1.9999999999997957E-4</v>
      </c>
      <c r="C55" s="108">
        <f t="shared" si="0"/>
        <v>0.999999960002667</v>
      </c>
      <c r="D55" s="111">
        <f t="shared" si="6"/>
        <v>-2.0000000000000001E-4</v>
      </c>
      <c r="E55" s="100">
        <f t="shared" si="1"/>
        <v>-2.0996099003856017E-7</v>
      </c>
      <c r="F55" s="1">
        <f t="shared" si="7"/>
        <v>0</v>
      </c>
      <c r="K55" s="1">
        <v>50</v>
      </c>
      <c r="L55" s="1">
        <f t="shared" si="2"/>
        <v>-6.7948764787331362E-2</v>
      </c>
      <c r="M55" s="99">
        <f t="shared" si="4"/>
        <v>-0.2749999999999998</v>
      </c>
      <c r="N55" s="1">
        <f t="shared" si="3"/>
        <v>0.9320509852543456</v>
      </c>
    </row>
    <row r="56" spans="1:14" x14ac:dyDescent="0.2">
      <c r="A56" s="108">
        <v>51</v>
      </c>
      <c r="B56" s="112">
        <f t="shared" si="5"/>
        <v>-1.9999999999997957E-4</v>
      </c>
      <c r="C56" s="108">
        <f t="shared" si="0"/>
        <v>0.999999960002667</v>
      </c>
      <c r="D56" s="111">
        <f t="shared" si="6"/>
        <v>-2.0000000000000001E-4</v>
      </c>
      <c r="E56" s="100">
        <f t="shared" si="1"/>
        <v>-2.0996099003856017E-7</v>
      </c>
      <c r="F56" s="1">
        <f t="shared" si="7"/>
        <v>0</v>
      </c>
      <c r="K56" s="1">
        <v>51</v>
      </c>
      <c r="L56" s="1">
        <f t="shared" si="2"/>
        <v>-6.5873440729959598E-2</v>
      </c>
      <c r="M56" s="99">
        <f t="shared" si="4"/>
        <v>-0.2704999999999998</v>
      </c>
      <c r="N56" s="1">
        <f t="shared" si="3"/>
        <v>0.93412630931171736</v>
      </c>
    </row>
    <row r="57" spans="1:14" x14ac:dyDescent="0.2">
      <c r="A57" s="108">
        <v>52</v>
      </c>
      <c r="B57" s="112">
        <f t="shared" si="5"/>
        <v>-1.9999999999997957E-4</v>
      </c>
      <c r="C57" s="108">
        <f t="shared" si="0"/>
        <v>0.999999960002667</v>
      </c>
      <c r="D57" s="111">
        <f t="shared" si="6"/>
        <v>-2.0000000000000001E-4</v>
      </c>
      <c r="E57" s="100">
        <f t="shared" si="1"/>
        <v>-2.0996099003856017E-7</v>
      </c>
      <c r="F57" s="1">
        <f t="shared" si="7"/>
        <v>0</v>
      </c>
      <c r="K57" s="1">
        <v>52</v>
      </c>
      <c r="L57" s="1">
        <f t="shared" si="2"/>
        <v>-6.3825708050687546E-2</v>
      </c>
      <c r="M57" s="99">
        <f t="shared" si="4"/>
        <v>-0.26599999999999979</v>
      </c>
      <c r="N57" s="1">
        <f t="shared" si="3"/>
        <v>0.93617404199098941</v>
      </c>
    </row>
    <row r="58" spans="1:14" x14ac:dyDescent="0.2">
      <c r="A58" s="108">
        <v>53</v>
      </c>
      <c r="B58" s="112">
        <f t="shared" si="5"/>
        <v>-1.9999999999997957E-4</v>
      </c>
      <c r="C58" s="108">
        <f t="shared" si="0"/>
        <v>0.999999960002667</v>
      </c>
      <c r="D58" s="111">
        <f t="shared" si="6"/>
        <v>-2.0000000000000001E-4</v>
      </c>
      <c r="E58" s="100">
        <f t="shared" si="1"/>
        <v>-2.0996099003856017E-7</v>
      </c>
      <c r="F58" s="1">
        <f t="shared" si="7"/>
        <v>0</v>
      </c>
      <c r="K58" s="1">
        <v>53</v>
      </c>
      <c r="L58" s="1">
        <f t="shared" si="2"/>
        <v>-6.1805799896698321E-2</v>
      </c>
      <c r="M58" s="99">
        <f t="shared" si="4"/>
        <v>-0.26149999999999979</v>
      </c>
      <c r="N58" s="1">
        <f t="shared" si="3"/>
        <v>0.93819395014497864</v>
      </c>
    </row>
    <row r="59" spans="1:14" x14ac:dyDescent="0.2">
      <c r="A59" s="108">
        <v>54</v>
      </c>
      <c r="B59" s="112">
        <f t="shared" si="5"/>
        <v>-1.9999999999997957E-4</v>
      </c>
      <c r="C59" s="108">
        <f t="shared" si="0"/>
        <v>0.999999960002667</v>
      </c>
      <c r="D59" s="111">
        <f t="shared" si="6"/>
        <v>-2.0000000000000001E-4</v>
      </c>
      <c r="E59" s="100">
        <f t="shared" si="1"/>
        <v>-2.0996099003856017E-7</v>
      </c>
      <c r="F59" s="1">
        <f t="shared" si="7"/>
        <v>0</v>
      </c>
      <c r="K59" s="1">
        <v>54</v>
      </c>
      <c r="L59" s="1">
        <f t="shared" si="2"/>
        <v>-5.9813949165271274E-2</v>
      </c>
      <c r="M59" s="99">
        <f t="shared" si="4"/>
        <v>-0.25699999999999978</v>
      </c>
      <c r="N59" s="1">
        <f t="shared" si="3"/>
        <v>0.94018580087640569</v>
      </c>
    </row>
    <row r="60" spans="1:14" x14ac:dyDescent="0.2">
      <c r="A60" s="108">
        <v>55</v>
      </c>
      <c r="B60" s="112">
        <f t="shared" si="5"/>
        <v>-1.9999999999997957E-4</v>
      </c>
      <c r="C60" s="108">
        <f t="shared" si="0"/>
        <v>0.999999960002667</v>
      </c>
      <c r="D60" s="111">
        <f t="shared" si="6"/>
        <v>-2.0000000000000001E-4</v>
      </c>
      <c r="E60" s="100">
        <f t="shared" si="1"/>
        <v>-2.0996099003856017E-7</v>
      </c>
      <c r="F60" s="1">
        <f t="shared" si="7"/>
        <v>0</v>
      </c>
      <c r="K60" s="1">
        <v>55</v>
      </c>
      <c r="L60" s="1">
        <f t="shared" si="2"/>
        <v>-5.7850388488036364E-2</v>
      </c>
      <c r="M60" s="99">
        <f t="shared" si="4"/>
        <v>-0.25249999999999978</v>
      </c>
      <c r="N60" s="1">
        <f t="shared" si="3"/>
        <v>0.9421493615536406</v>
      </c>
    </row>
    <row r="61" spans="1:14" x14ac:dyDescent="0.2">
      <c r="A61" s="108">
        <v>56</v>
      </c>
      <c r="B61" s="112">
        <f t="shared" si="5"/>
        <v>-1.9999999999997957E-4</v>
      </c>
      <c r="C61" s="108">
        <f t="shared" si="0"/>
        <v>0.999999960002667</v>
      </c>
      <c r="D61" s="111">
        <f t="shared" si="6"/>
        <v>-2.0000000000000001E-4</v>
      </c>
      <c r="E61" s="100">
        <f t="shared" si="1"/>
        <v>-2.0996099003856017E-7</v>
      </c>
      <c r="F61" s="1">
        <f t="shared" si="7"/>
        <v>0</v>
      </c>
      <c r="K61" s="1">
        <v>56</v>
      </c>
      <c r="L61" s="1">
        <f t="shared" si="2"/>
        <v>-5.5915350215012372E-2</v>
      </c>
      <c r="M61" s="99">
        <f t="shared" si="4"/>
        <v>-0.24799999999999978</v>
      </c>
      <c r="N61" s="1">
        <f t="shared" si="3"/>
        <v>0.94408439982666459</v>
      </c>
    </row>
    <row r="62" spans="1:14" x14ac:dyDescent="0.2">
      <c r="A62" s="108">
        <v>57</v>
      </c>
      <c r="B62" s="112">
        <f t="shared" si="5"/>
        <v>-1.9999999999997957E-4</v>
      </c>
      <c r="C62" s="108">
        <f t="shared" si="0"/>
        <v>0.999999960002667</v>
      </c>
      <c r="D62" s="111">
        <f t="shared" si="6"/>
        <v>-2.0000000000000001E-4</v>
      </c>
      <c r="E62" s="100">
        <f t="shared" si="1"/>
        <v>-2.0996099003856017E-7</v>
      </c>
      <c r="F62" s="1">
        <f t="shared" si="7"/>
        <v>0</v>
      </c>
      <c r="K62" s="1">
        <v>57</v>
      </c>
      <c r="L62" s="1">
        <f t="shared" si="2"/>
        <v>-5.4009066398421068E-2</v>
      </c>
      <c r="M62" s="99">
        <f t="shared" si="4"/>
        <v>-0.24349999999999977</v>
      </c>
      <c r="N62" s="1">
        <f t="shared" si="3"/>
        <v>0.94599068364325589</v>
      </c>
    </row>
    <row r="63" spans="1:14" x14ac:dyDescent="0.2">
      <c r="A63" s="108">
        <v>58</v>
      </c>
      <c r="B63" s="112">
        <f t="shared" si="5"/>
        <v>-1.9999999999997957E-4</v>
      </c>
      <c r="C63" s="108">
        <f t="shared" si="0"/>
        <v>0.999999960002667</v>
      </c>
      <c r="D63" s="111">
        <f t="shared" si="6"/>
        <v>-2.0000000000000001E-4</v>
      </c>
      <c r="E63" s="100">
        <f t="shared" si="1"/>
        <v>-2.0996099003856017E-7</v>
      </c>
      <c r="F63" s="1">
        <f t="shared" si="7"/>
        <v>0</v>
      </c>
      <c r="K63" s="1">
        <v>58</v>
      </c>
      <c r="L63" s="1">
        <f t="shared" si="2"/>
        <v>-5.2131768776289777E-2</v>
      </c>
      <c r="M63" s="99">
        <f t="shared" si="4"/>
        <v>-0.23899999999999977</v>
      </c>
      <c r="N63" s="1">
        <f t="shared" si="3"/>
        <v>0.94786798126538718</v>
      </c>
    </row>
    <row r="64" spans="1:14" x14ac:dyDescent="0.2">
      <c r="A64" s="108">
        <v>59</v>
      </c>
      <c r="B64" s="112">
        <f t="shared" si="5"/>
        <v>-1.9999999999997957E-4</v>
      </c>
      <c r="C64" s="108">
        <f t="shared" si="0"/>
        <v>0.999999960002667</v>
      </c>
      <c r="D64" s="111">
        <f t="shared" si="6"/>
        <v>-2.0000000000000001E-4</v>
      </c>
      <c r="E64" s="100">
        <f t="shared" si="1"/>
        <v>-2.0996099003856017E-7</v>
      </c>
      <c r="F64" s="1">
        <f t="shared" si="7"/>
        <v>0</v>
      </c>
      <c r="K64" s="1">
        <v>59</v>
      </c>
      <c r="L64" s="1">
        <f t="shared" si="2"/>
        <v>-5.0283688755823119E-2</v>
      </c>
      <c r="M64" s="99">
        <f t="shared" si="4"/>
        <v>-0.23449999999999976</v>
      </c>
      <c r="N64" s="1">
        <f t="shared" si="3"/>
        <v>0.94971606128585384</v>
      </c>
    </row>
    <row r="65" spans="1:14" x14ac:dyDescent="0.2">
      <c r="A65" s="108">
        <v>60</v>
      </c>
      <c r="B65" s="112">
        <f t="shared" si="5"/>
        <v>-1.9999999999997957E-4</v>
      </c>
      <c r="C65" s="108">
        <f t="shared" si="0"/>
        <v>0.999999960002667</v>
      </c>
      <c r="D65" s="111">
        <f t="shared" si="6"/>
        <v>-2.0000000000000001E-4</v>
      </c>
      <c r="E65" s="100">
        <f t="shared" si="1"/>
        <v>-2.0996099003856017E-7</v>
      </c>
      <c r="F65" s="1">
        <f t="shared" si="7"/>
        <v>0</v>
      </c>
      <c r="K65" s="1">
        <v>60</v>
      </c>
      <c r="L65" s="1">
        <f t="shared" si="2"/>
        <v>-4.8465057396553379E-2</v>
      </c>
      <c r="M65" s="99">
        <f t="shared" si="4"/>
        <v>-0.22999999999999976</v>
      </c>
      <c r="N65" s="1">
        <f t="shared" si="3"/>
        <v>0.95153469264512358</v>
      </c>
    </row>
    <row r="66" spans="1:14" x14ac:dyDescent="0.2">
      <c r="A66" s="108">
        <v>61</v>
      </c>
      <c r="B66" s="112">
        <f t="shared" si="5"/>
        <v>-1.9999999999997957E-4</v>
      </c>
      <c r="C66" s="108">
        <f t="shared" si="0"/>
        <v>0.999999960002667</v>
      </c>
      <c r="D66" s="111">
        <f t="shared" si="6"/>
        <v>-2.0000000000000001E-4</v>
      </c>
      <c r="E66" s="100">
        <f t="shared" si="1"/>
        <v>-2.0996099003856017E-7</v>
      </c>
      <c r="F66" s="1">
        <f t="shared" si="7"/>
        <v>0</v>
      </c>
      <c r="K66" s="1">
        <v>61</v>
      </c>
      <c r="L66" s="1">
        <f t="shared" si="2"/>
        <v>-4.6676105393259504E-2</v>
      </c>
      <c r="M66" s="99">
        <f t="shared" si="4"/>
        <v>-0.22549999999999976</v>
      </c>
      <c r="N66" s="1">
        <f t="shared" si="3"/>
        <v>0.95332364464841746</v>
      </c>
    </row>
    <row r="67" spans="1:14" x14ac:dyDescent="0.2">
      <c r="A67" s="108">
        <v>62</v>
      </c>
      <c r="B67" s="112">
        <f t="shared" si="5"/>
        <v>-1.9999999999997957E-4</v>
      </c>
      <c r="C67" s="108">
        <f t="shared" si="0"/>
        <v>0.999999960002667</v>
      </c>
      <c r="D67" s="111">
        <f t="shared" si="6"/>
        <v>-2.0000000000000001E-4</v>
      </c>
      <c r="E67" s="100">
        <f t="shared" si="1"/>
        <v>-2.0996099003856017E-7</v>
      </c>
      <c r="F67" s="1">
        <f t="shared" si="7"/>
        <v>0</v>
      </c>
      <c r="K67" s="1">
        <v>62</v>
      </c>
      <c r="L67" s="1">
        <f t="shared" si="2"/>
        <v>-4.4917063058660722E-2</v>
      </c>
      <c r="M67" s="99">
        <f t="shared" si="4"/>
        <v>-0.22099999999999975</v>
      </c>
      <c r="N67" s="1">
        <f t="shared" si="3"/>
        <v>0.95508268698301624</v>
      </c>
    </row>
    <row r="68" spans="1:14" x14ac:dyDescent="0.2">
      <c r="A68" s="108">
        <v>63</v>
      </c>
      <c r="B68" s="112">
        <f t="shared" si="5"/>
        <v>-1.9999999999997957E-4</v>
      </c>
      <c r="C68" s="108">
        <f t="shared" si="0"/>
        <v>0.999999960002667</v>
      </c>
      <c r="D68" s="111">
        <f t="shared" si="6"/>
        <v>-2.0000000000000001E-4</v>
      </c>
      <c r="E68" s="100">
        <f t="shared" si="1"/>
        <v>-2.0996099003856017E-7</v>
      </c>
      <c r="F68" s="1">
        <f t="shared" si="7"/>
        <v>0</v>
      </c>
      <c r="K68" s="1">
        <v>63</v>
      </c>
      <c r="L68" s="1">
        <f t="shared" si="2"/>
        <v>-4.3188160305870471E-2</v>
      </c>
      <c r="M68" s="99">
        <f t="shared" si="4"/>
        <v>-0.21649999999999975</v>
      </c>
      <c r="N68" s="1">
        <f t="shared" si="3"/>
        <v>0.95681158973580649</v>
      </c>
    </row>
    <row r="69" spans="1:14" x14ac:dyDescent="0.2">
      <c r="A69" s="108">
        <v>64</v>
      </c>
      <c r="B69" s="112">
        <f t="shared" si="5"/>
        <v>-1.9999999999997957E-4</v>
      </c>
      <c r="C69" s="108">
        <f t="shared" si="0"/>
        <v>0.999999960002667</v>
      </c>
      <c r="D69" s="111">
        <f t="shared" si="6"/>
        <v>-2.0000000000000001E-4</v>
      </c>
      <c r="E69" s="100">
        <f t="shared" si="1"/>
        <v>-2.0996099003856017E-7</v>
      </c>
      <c r="F69" s="1">
        <f t="shared" si="7"/>
        <v>0</v>
      </c>
      <c r="K69" s="1">
        <v>64</v>
      </c>
      <c r="L69" s="1">
        <f t="shared" si="2"/>
        <v>-4.1489626630621945E-2</v>
      </c>
      <c r="M69" s="99">
        <f t="shared" si="4"/>
        <v>-0.21199999999999974</v>
      </c>
      <c r="N69" s="1">
        <f t="shared" si="3"/>
        <v>0.95851012341105502</v>
      </c>
    </row>
    <row r="70" spans="1:14" x14ac:dyDescent="0.2">
      <c r="A70" s="108">
        <v>65</v>
      </c>
      <c r="B70" s="112">
        <f t="shared" si="5"/>
        <v>-1.9999999999997957E-4</v>
      </c>
      <c r="C70" s="108">
        <f t="shared" ref="C70:C133" si="8">(EXP(B70)-2-B70)^2</f>
        <v>0.999999960002667</v>
      </c>
      <c r="D70" s="111">
        <f t="shared" si="6"/>
        <v>-2.0000000000000001E-4</v>
      </c>
      <c r="E70" s="100">
        <f t="shared" ref="E70:E133" si="9">$R$5-C70</f>
        <v>-2.0996099003856017E-7</v>
      </c>
      <c r="F70" s="1">
        <f t="shared" si="7"/>
        <v>0</v>
      </c>
      <c r="K70" s="1">
        <v>65</v>
      </c>
      <c r="L70" s="1">
        <f t="shared" ref="L70:L133" si="10">N70-$R$5</f>
        <v>-3.9821691093249068E-2</v>
      </c>
      <c r="M70" s="99">
        <f t="shared" si="4"/>
        <v>-0.20749999999999974</v>
      </c>
      <c r="N70" s="1">
        <f t="shared" ref="N70:N133" si="11">(EXP(M70)-2-M70)^2</f>
        <v>0.96017805894842789</v>
      </c>
    </row>
    <row r="71" spans="1:14" x14ac:dyDescent="0.2">
      <c r="A71" s="108">
        <v>66</v>
      </c>
      <c r="B71" s="112">
        <f t="shared" si="5"/>
        <v>-1.9999999999997957E-4</v>
      </c>
      <c r="C71" s="108">
        <f t="shared" si="8"/>
        <v>0.999999960002667</v>
      </c>
      <c r="D71" s="111">
        <f t="shared" si="6"/>
        <v>-2.0000000000000001E-4</v>
      </c>
      <c r="E71" s="100">
        <f t="shared" si="9"/>
        <v>-2.0996099003856017E-7</v>
      </c>
      <c r="F71" s="1">
        <f t="shared" si="7"/>
        <v>0</v>
      </c>
      <c r="K71" s="1">
        <v>66</v>
      </c>
      <c r="L71" s="1">
        <f t="shared" si="10"/>
        <v>-3.8184582300432757E-2</v>
      </c>
      <c r="M71" s="99">
        <f t="shared" ref="M71:M134" si="12">M70+$O$5</f>
        <v>-0.20299999999999974</v>
      </c>
      <c r="N71" s="1">
        <f t="shared" si="11"/>
        <v>0.9618151677412442</v>
      </c>
    </row>
    <row r="72" spans="1:14" x14ac:dyDescent="0.2">
      <c r="A72" s="108">
        <v>67</v>
      </c>
      <c r="B72" s="112">
        <f t="shared" ref="B72:B135" si="13">IF(C71&lt;=C70,
         IF(ABS(D71)&lt;=($G$5/$I$5),
                         B71,
                         B71+D72),
         B71+D72)</f>
        <v>-1.9999999999997957E-4</v>
      </c>
      <c r="C72" s="108">
        <f t="shared" si="8"/>
        <v>0.999999960002667</v>
      </c>
      <c r="D72" s="111">
        <f t="shared" ref="D72:D135" si="14">IF(C71&lt;=C70,
         IF(ABS(D71)&lt;=($G$5/$I$5),
                         D71,
                         -D71/$I$5),
         D71)</f>
        <v>-2.0000000000000001E-4</v>
      </c>
      <c r="E72" s="100">
        <f t="shared" si="9"/>
        <v>-2.0996099003856017E-7</v>
      </c>
      <c r="F72" s="1">
        <f t="shared" si="7"/>
        <v>0</v>
      </c>
      <c r="K72" s="1">
        <v>67</v>
      </c>
      <c r="L72" s="1">
        <f t="shared" si="10"/>
        <v>-3.6578528386698284E-2</v>
      </c>
      <c r="M72" s="99">
        <f t="shared" si="12"/>
        <v>-0.19849999999999973</v>
      </c>
      <c r="N72" s="1">
        <f t="shared" si="11"/>
        <v>0.96342122165497868</v>
      </c>
    </row>
    <row r="73" spans="1:14" x14ac:dyDescent="0.2">
      <c r="A73" s="108">
        <v>68</v>
      </c>
      <c r="B73" s="112">
        <f t="shared" si="13"/>
        <v>-1.9999999999997957E-4</v>
      </c>
      <c r="C73" s="108">
        <f t="shared" si="8"/>
        <v>0.999999960002667</v>
      </c>
      <c r="D73" s="111">
        <f t="shared" si="14"/>
        <v>-2.0000000000000001E-4</v>
      </c>
      <c r="E73" s="100">
        <f t="shared" si="9"/>
        <v>-2.0996099003856017E-7</v>
      </c>
      <c r="F73" s="1">
        <f t="shared" ref="F73:F136" si="15">ABS(B73-B72)</f>
        <v>0</v>
      </c>
      <c r="K73" s="1">
        <v>68</v>
      </c>
      <c r="L73" s="1">
        <f t="shared" si="10"/>
        <v>-3.5003756995672597E-2</v>
      </c>
      <c r="M73" s="99">
        <f t="shared" si="12"/>
        <v>-0.19399999999999973</v>
      </c>
      <c r="N73" s="1">
        <f t="shared" si="11"/>
        <v>0.96499599304600436</v>
      </c>
    </row>
    <row r="74" spans="1:14" x14ac:dyDescent="0.2">
      <c r="A74" s="108">
        <v>69</v>
      </c>
      <c r="B74" s="112">
        <f t="shared" si="13"/>
        <v>-1.9999999999997957E-4</v>
      </c>
      <c r="C74" s="108">
        <f t="shared" si="8"/>
        <v>0.999999960002667</v>
      </c>
      <c r="D74" s="111">
        <f t="shared" si="14"/>
        <v>-2.0000000000000001E-4</v>
      </c>
      <c r="E74" s="100">
        <f t="shared" si="9"/>
        <v>-2.0996099003856017E-7</v>
      </c>
      <c r="F74" s="1">
        <f t="shared" si="15"/>
        <v>0</v>
      </c>
      <c r="K74" s="1">
        <v>69</v>
      </c>
      <c r="L74" s="1">
        <f t="shared" si="10"/>
        <v>-3.3460495261087853E-2</v>
      </c>
      <c r="M74" s="99">
        <f t="shared" si="12"/>
        <v>-0.18949999999999972</v>
      </c>
      <c r="N74" s="1">
        <f t="shared" si="11"/>
        <v>0.96653925478058911</v>
      </c>
    </row>
    <row r="75" spans="1:14" x14ac:dyDescent="0.2">
      <c r="A75" s="108">
        <v>70</v>
      </c>
      <c r="B75" s="112">
        <f t="shared" si="13"/>
        <v>-1.9999999999997957E-4</v>
      </c>
      <c r="C75" s="108">
        <f t="shared" si="8"/>
        <v>0.999999960002667</v>
      </c>
      <c r="D75" s="111">
        <f t="shared" si="14"/>
        <v>-2.0000000000000001E-4</v>
      </c>
      <c r="E75" s="100">
        <f t="shared" si="9"/>
        <v>-2.0996099003856017E-7</v>
      </c>
      <c r="F75" s="1">
        <f t="shared" si="15"/>
        <v>0</v>
      </c>
      <c r="K75" s="1">
        <v>70</v>
      </c>
      <c r="L75" s="1">
        <f t="shared" si="10"/>
        <v>-3.1948969787538251E-2</v>
      </c>
      <c r="M75" s="99">
        <f t="shared" si="12"/>
        <v>-0.18499999999999972</v>
      </c>
      <c r="N75" s="1">
        <f t="shared" si="11"/>
        <v>0.96805078025413871</v>
      </c>
    </row>
    <row r="76" spans="1:14" x14ac:dyDescent="0.2">
      <c r="A76" s="108">
        <v>71</v>
      </c>
      <c r="B76" s="112">
        <f t="shared" si="13"/>
        <v>-1.9999999999997957E-4</v>
      </c>
      <c r="C76" s="108">
        <f t="shared" si="8"/>
        <v>0.999999960002667</v>
      </c>
      <c r="D76" s="111">
        <f t="shared" si="14"/>
        <v>-2.0000000000000001E-4</v>
      </c>
      <c r="E76" s="100">
        <f t="shared" si="9"/>
        <v>-2.0996099003856017E-7</v>
      </c>
      <c r="F76" s="1">
        <f t="shared" si="15"/>
        <v>0</v>
      </c>
      <c r="K76" s="1">
        <v>71</v>
      </c>
      <c r="L76" s="1">
        <f t="shared" si="10"/>
        <v>-3.0469406630981632E-2</v>
      </c>
      <c r="M76" s="99">
        <f t="shared" si="12"/>
        <v>-0.18049999999999972</v>
      </c>
      <c r="N76" s="1">
        <f t="shared" si="11"/>
        <v>0.96953034341069533</v>
      </c>
    </row>
    <row r="77" spans="1:14" x14ac:dyDescent="0.2">
      <c r="A77" s="108">
        <v>72</v>
      </c>
      <c r="B77" s="112">
        <f t="shared" si="13"/>
        <v>-1.9999999999997957E-4</v>
      </c>
      <c r="C77" s="108">
        <f t="shared" si="8"/>
        <v>0.999999960002667</v>
      </c>
      <c r="D77" s="111">
        <f t="shared" si="14"/>
        <v>-2.0000000000000001E-4</v>
      </c>
      <c r="E77" s="100">
        <f t="shared" si="9"/>
        <v>-2.0996099003856017E-7</v>
      </c>
      <c r="F77" s="1">
        <f t="shared" si="15"/>
        <v>0</v>
      </c>
      <c r="K77" s="1">
        <v>72</v>
      </c>
      <c r="L77" s="1">
        <f t="shared" si="10"/>
        <v>-2.902203127898173E-2</v>
      </c>
      <c r="M77" s="99">
        <f t="shared" si="12"/>
        <v>-0.17599999999999971</v>
      </c>
      <c r="N77" s="1">
        <f t="shared" si="11"/>
        <v>0.97097771876269523</v>
      </c>
    </row>
    <row r="78" spans="1:14" x14ac:dyDescent="0.2">
      <c r="A78" s="108">
        <v>73</v>
      </c>
      <c r="B78" s="112">
        <f t="shared" si="13"/>
        <v>-1.9999999999997957E-4</v>
      </c>
      <c r="C78" s="108">
        <f t="shared" si="8"/>
        <v>0.999999960002667</v>
      </c>
      <c r="D78" s="111">
        <f t="shared" si="14"/>
        <v>-2.0000000000000001E-4</v>
      </c>
      <c r="E78" s="100">
        <f t="shared" si="9"/>
        <v>-2.0996099003856017E-7</v>
      </c>
      <c r="F78" s="1">
        <f t="shared" si="15"/>
        <v>0</v>
      </c>
      <c r="K78" s="1">
        <v>73</v>
      </c>
      <c r="L78" s="1">
        <f t="shared" si="10"/>
        <v>-2.760706863069684E-2</v>
      </c>
      <c r="M78" s="99">
        <f t="shared" si="12"/>
        <v>-0.17149999999999971</v>
      </c>
      <c r="N78" s="1">
        <f t="shared" si="11"/>
        <v>0.97239268141098012</v>
      </c>
    </row>
    <row r="79" spans="1:14" x14ac:dyDescent="0.2">
      <c r="A79" s="108">
        <v>74</v>
      </c>
      <c r="B79" s="112">
        <f t="shared" si="13"/>
        <v>-1.9999999999997957E-4</v>
      </c>
      <c r="C79" s="108">
        <f t="shared" si="8"/>
        <v>0.999999960002667</v>
      </c>
      <c r="D79" s="111">
        <f t="shared" si="14"/>
        <v>-2.0000000000000001E-4</v>
      </c>
      <c r="E79" s="100">
        <f t="shared" si="9"/>
        <v>-2.0996099003856017E-7</v>
      </c>
      <c r="F79" s="1">
        <f t="shared" si="15"/>
        <v>0</v>
      </c>
      <c r="K79" s="1">
        <v>74</v>
      </c>
      <c r="L79" s="1">
        <f t="shared" si="10"/>
        <v>-2.6224742976600712E-2</v>
      </c>
      <c r="M79" s="99">
        <f t="shared" si="12"/>
        <v>-0.1669999999999997</v>
      </c>
      <c r="N79" s="1">
        <f t="shared" si="11"/>
        <v>0.97377500706507625</v>
      </c>
    </row>
    <row r="80" spans="1:14" x14ac:dyDescent="0.2">
      <c r="A80" s="108">
        <v>75</v>
      </c>
      <c r="B80" s="112">
        <f t="shared" si="13"/>
        <v>-1.9999999999997957E-4</v>
      </c>
      <c r="C80" s="108">
        <f t="shared" si="8"/>
        <v>0.999999960002667</v>
      </c>
      <c r="D80" s="111">
        <f t="shared" si="14"/>
        <v>-2.0000000000000001E-4</v>
      </c>
      <c r="E80" s="100">
        <f t="shared" si="9"/>
        <v>-2.0996099003856017E-7</v>
      </c>
      <c r="F80" s="1">
        <f t="shared" si="15"/>
        <v>0</v>
      </c>
      <c r="K80" s="1">
        <v>75</v>
      </c>
      <c r="L80" s="1">
        <f t="shared" si="10"/>
        <v>-2.4875277977942645E-2</v>
      </c>
      <c r="M80" s="99">
        <f t="shared" si="12"/>
        <v>-0.1624999999999997</v>
      </c>
      <c r="N80" s="1">
        <f t="shared" si="11"/>
        <v>0.97512447206373432</v>
      </c>
    </row>
    <row r="81" spans="1:14" x14ac:dyDescent="0.2">
      <c r="A81" s="108">
        <v>76</v>
      </c>
      <c r="B81" s="112">
        <f t="shared" si="13"/>
        <v>-1.9999999999997957E-4</v>
      </c>
      <c r="C81" s="108">
        <f t="shared" si="8"/>
        <v>0.999999960002667</v>
      </c>
      <c r="D81" s="111">
        <f t="shared" si="14"/>
        <v>-2.0000000000000001E-4</v>
      </c>
      <c r="E81" s="100">
        <f t="shared" si="9"/>
        <v>-2.0996099003856017E-7</v>
      </c>
      <c r="F81" s="1">
        <f t="shared" si="15"/>
        <v>0</v>
      </c>
      <c r="K81" s="1">
        <v>76</v>
      </c>
      <c r="L81" s="1">
        <f t="shared" si="10"/>
        <v>-2.3558896645939909E-2</v>
      </c>
      <c r="M81" s="99">
        <f t="shared" si="12"/>
        <v>-0.1579999999999997</v>
      </c>
      <c r="N81" s="1">
        <f t="shared" si="11"/>
        <v>0.97644085339573705</v>
      </c>
    </row>
    <row r="82" spans="1:14" x14ac:dyDescent="0.2">
      <c r="A82" s="108">
        <v>77</v>
      </c>
      <c r="B82" s="112">
        <f t="shared" si="13"/>
        <v>-1.9999999999997957E-4</v>
      </c>
      <c r="C82" s="108">
        <f t="shared" si="8"/>
        <v>0.999999960002667</v>
      </c>
      <c r="D82" s="111">
        <f t="shared" si="14"/>
        <v>-2.0000000000000001E-4</v>
      </c>
      <c r="E82" s="100">
        <f t="shared" si="9"/>
        <v>-2.0996099003856017E-7</v>
      </c>
      <c r="F82" s="1">
        <f t="shared" si="15"/>
        <v>0</v>
      </c>
      <c r="K82" s="1">
        <v>77</v>
      </c>
      <c r="L82" s="1">
        <f t="shared" si="10"/>
        <v>-2.2275821320694944E-2</v>
      </c>
      <c r="M82" s="99">
        <f t="shared" si="12"/>
        <v>-0.15349999999999969</v>
      </c>
      <c r="N82" s="1">
        <f t="shared" si="11"/>
        <v>0.97772392872098202</v>
      </c>
    </row>
    <row r="83" spans="1:14" x14ac:dyDescent="0.2">
      <c r="A83" s="108">
        <v>78</v>
      </c>
      <c r="B83" s="112">
        <f t="shared" si="13"/>
        <v>-1.9999999999997957E-4</v>
      </c>
      <c r="C83" s="108">
        <f t="shared" si="8"/>
        <v>0.999999960002667</v>
      </c>
      <c r="D83" s="111">
        <f t="shared" si="14"/>
        <v>-2.0000000000000001E-4</v>
      </c>
      <c r="E83" s="100">
        <f t="shared" si="9"/>
        <v>-2.0996099003856017E-7</v>
      </c>
      <c r="F83" s="1">
        <f t="shared" si="15"/>
        <v>0</v>
      </c>
      <c r="K83" s="1">
        <v>78</v>
      </c>
      <c r="L83" s="1">
        <f t="shared" si="10"/>
        <v>-2.1026273649846106E-2</v>
      </c>
      <c r="M83" s="99">
        <f t="shared" si="12"/>
        <v>-0.14899999999999969</v>
      </c>
      <c r="N83" s="1">
        <f t="shared" si="11"/>
        <v>0.97897347639183085</v>
      </c>
    </row>
    <row r="84" spans="1:14" x14ac:dyDescent="0.2">
      <c r="A84" s="108">
        <v>79</v>
      </c>
      <c r="B84" s="112">
        <f t="shared" si="13"/>
        <v>-1.9999999999997957E-4</v>
      </c>
      <c r="C84" s="108">
        <f t="shared" si="8"/>
        <v>0.999999960002667</v>
      </c>
      <c r="D84" s="111">
        <f t="shared" si="14"/>
        <v>-2.0000000000000001E-4</v>
      </c>
      <c r="E84" s="100">
        <f t="shared" si="9"/>
        <v>-2.0996099003856017E-7</v>
      </c>
      <c r="F84" s="1">
        <f t="shared" si="15"/>
        <v>0</v>
      </c>
      <c r="K84" s="1">
        <v>79</v>
      </c>
      <c r="L84" s="1">
        <f t="shared" si="10"/>
        <v>-1.9810474566936742E-2</v>
      </c>
      <c r="M84" s="99">
        <f t="shared" si="12"/>
        <v>-0.14449999999999968</v>
      </c>
      <c r="N84" s="1">
        <f t="shared" si="11"/>
        <v>0.98018927547474022</v>
      </c>
    </row>
    <row r="85" spans="1:14" x14ac:dyDescent="0.2">
      <c r="A85" s="108">
        <v>80</v>
      </c>
      <c r="B85" s="112">
        <f t="shared" si="13"/>
        <v>-1.9999999999997957E-4</v>
      </c>
      <c r="C85" s="108">
        <f t="shared" si="8"/>
        <v>0.999999960002667</v>
      </c>
      <c r="D85" s="111">
        <f t="shared" si="14"/>
        <v>-2.0000000000000001E-4</v>
      </c>
      <c r="E85" s="100">
        <f t="shared" si="9"/>
        <v>-2.0996099003856017E-7</v>
      </c>
      <c r="F85" s="1">
        <f t="shared" si="15"/>
        <v>0</v>
      </c>
      <c r="K85" s="1">
        <v>80</v>
      </c>
      <c r="L85" s="1">
        <f t="shared" si="10"/>
        <v>-1.8628644269509054E-2</v>
      </c>
      <c r="M85" s="99">
        <f t="shared" si="12"/>
        <v>-0.13999999999999968</v>
      </c>
      <c r="N85" s="1">
        <f t="shared" si="11"/>
        <v>0.98137110577216791</v>
      </c>
    </row>
    <row r="86" spans="1:14" x14ac:dyDescent="0.2">
      <c r="A86" s="108">
        <v>81</v>
      </c>
      <c r="B86" s="112">
        <f t="shared" si="13"/>
        <v>-1.9999999999997957E-4</v>
      </c>
      <c r="C86" s="108">
        <f t="shared" si="8"/>
        <v>0.999999960002667</v>
      </c>
      <c r="D86" s="111">
        <f t="shared" si="14"/>
        <v>-2.0000000000000001E-4</v>
      </c>
      <c r="E86" s="100">
        <f t="shared" si="9"/>
        <v>-2.0996099003856017E-7</v>
      </c>
      <c r="F86" s="1">
        <f t="shared" si="15"/>
        <v>0</v>
      </c>
      <c r="K86" s="1">
        <v>81</v>
      </c>
      <c r="L86" s="1">
        <f t="shared" si="10"/>
        <v>-1.7481002196910622E-2</v>
      </c>
      <c r="M86" s="99">
        <f t="shared" si="12"/>
        <v>-0.13549999999999968</v>
      </c>
      <c r="N86" s="1">
        <f t="shared" si="11"/>
        <v>0.98251874784476634</v>
      </c>
    </row>
    <row r="87" spans="1:14" x14ac:dyDescent="0.2">
      <c r="A87" s="108">
        <v>82</v>
      </c>
      <c r="B87" s="112">
        <f t="shared" si="13"/>
        <v>-1.9999999999997957E-4</v>
      </c>
      <c r="C87" s="108">
        <f t="shared" si="8"/>
        <v>0.999999960002667</v>
      </c>
      <c r="D87" s="111">
        <f t="shared" si="14"/>
        <v>-2.0000000000000001E-4</v>
      </c>
      <c r="E87" s="100">
        <f t="shared" si="9"/>
        <v>-2.0996099003856017E-7</v>
      </c>
      <c r="F87" s="1">
        <f t="shared" si="15"/>
        <v>0</v>
      </c>
      <c r="K87" s="1">
        <v>82</v>
      </c>
      <c r="L87" s="1">
        <f t="shared" si="10"/>
        <v>-1.6367767007821943E-2</v>
      </c>
      <c r="M87" s="99">
        <f t="shared" si="12"/>
        <v>-0.13099999999999967</v>
      </c>
      <c r="N87" s="1">
        <f t="shared" si="11"/>
        <v>0.98363198303385502</v>
      </c>
    </row>
    <row r="88" spans="1:14" x14ac:dyDescent="0.2">
      <c r="A88" s="108">
        <v>83</v>
      </c>
      <c r="B88" s="112">
        <f t="shared" si="13"/>
        <v>-1.9999999999997957E-4</v>
      </c>
      <c r="C88" s="108">
        <f t="shared" si="8"/>
        <v>0.999999960002667</v>
      </c>
      <c r="D88" s="111">
        <f t="shared" si="14"/>
        <v>-2.0000000000000001E-4</v>
      </c>
      <c r="E88" s="100">
        <f t="shared" si="9"/>
        <v>-2.0996099003856017E-7</v>
      </c>
      <c r="F88" s="1">
        <f t="shared" si="15"/>
        <v>0</v>
      </c>
      <c r="K88" s="1">
        <v>83</v>
      </c>
      <c r="L88" s="1">
        <f t="shared" si="10"/>
        <v>-1.5289156557491745E-2</v>
      </c>
      <c r="M88" s="99">
        <f t="shared" si="12"/>
        <v>-0.12649999999999967</v>
      </c>
      <c r="N88" s="1">
        <f t="shared" si="11"/>
        <v>0.98471059348418521</v>
      </c>
    </row>
    <row r="89" spans="1:14" x14ac:dyDescent="0.2">
      <c r="A89" s="108">
        <v>84</v>
      </c>
      <c r="B89" s="112">
        <f t="shared" si="13"/>
        <v>-1.9999999999997957E-4</v>
      </c>
      <c r="C89" s="108">
        <f t="shared" si="8"/>
        <v>0.999999960002667</v>
      </c>
      <c r="D89" s="111">
        <f t="shared" si="14"/>
        <v>-2.0000000000000001E-4</v>
      </c>
      <c r="E89" s="100">
        <f t="shared" si="9"/>
        <v>-2.0996099003856017E-7</v>
      </c>
      <c r="F89" s="1">
        <f t="shared" si="15"/>
        <v>0</v>
      </c>
      <c r="K89" s="1">
        <v>84</v>
      </c>
      <c r="L89" s="1">
        <f t="shared" si="10"/>
        <v>-1.4245387874681659E-2</v>
      </c>
      <c r="M89" s="99">
        <f t="shared" si="12"/>
        <v>-0.12199999999999966</v>
      </c>
      <c r="N89" s="1">
        <f t="shared" si="11"/>
        <v>0.9857543621669953</v>
      </c>
    </row>
    <row r="90" spans="1:14" x14ac:dyDescent="0.2">
      <c r="A90" s="108">
        <v>85</v>
      </c>
      <c r="B90" s="112">
        <f t="shared" si="13"/>
        <v>-1.9999999999997957E-4</v>
      </c>
      <c r="C90" s="108">
        <f t="shared" si="8"/>
        <v>0.999999960002667</v>
      </c>
      <c r="D90" s="111">
        <f t="shared" si="14"/>
        <v>-2.0000000000000001E-4</v>
      </c>
      <c r="E90" s="100">
        <f t="shared" si="9"/>
        <v>-2.0996099003856017E-7</v>
      </c>
      <c r="F90" s="1">
        <f t="shared" si="15"/>
        <v>0</v>
      </c>
      <c r="K90" s="1">
        <v>85</v>
      </c>
      <c r="L90" s="1">
        <f t="shared" si="10"/>
        <v>-1.3236677138318442E-2</v>
      </c>
      <c r="M90" s="99">
        <f t="shared" si="12"/>
        <v>-0.11749999999999966</v>
      </c>
      <c r="N90" s="1">
        <f t="shared" si="11"/>
        <v>0.98676307290335852</v>
      </c>
    </row>
    <row r="91" spans="1:14" x14ac:dyDescent="0.2">
      <c r="A91" s="108">
        <v>86</v>
      </c>
      <c r="B91" s="112">
        <f t="shared" si="13"/>
        <v>-1.9999999999997957E-4</v>
      </c>
      <c r="C91" s="108">
        <f t="shared" si="8"/>
        <v>0.999999960002667</v>
      </c>
      <c r="D91" s="111">
        <f t="shared" si="14"/>
        <v>-2.0000000000000001E-4</v>
      </c>
      <c r="E91" s="100">
        <f t="shared" si="9"/>
        <v>-2.0996099003856017E-7</v>
      </c>
      <c r="F91" s="1">
        <f t="shared" si="15"/>
        <v>0</v>
      </c>
      <c r="K91" s="1">
        <v>86</v>
      </c>
      <c r="L91" s="1">
        <f t="shared" si="10"/>
        <v>-1.2263239653845459E-2</v>
      </c>
      <c r="M91" s="99">
        <f t="shared" si="12"/>
        <v>-0.11299999999999966</v>
      </c>
      <c r="N91" s="1">
        <f t="shared" si="11"/>
        <v>0.9877365103878315</v>
      </c>
    </row>
    <row r="92" spans="1:14" x14ac:dyDescent="0.2">
      <c r="A92" s="108">
        <v>87</v>
      </c>
      <c r="B92" s="112">
        <f t="shared" si="13"/>
        <v>-1.9999999999997957E-4</v>
      </c>
      <c r="C92" s="108">
        <f t="shared" si="8"/>
        <v>0.999999960002667</v>
      </c>
      <c r="D92" s="111">
        <f t="shared" si="14"/>
        <v>-2.0000000000000001E-4</v>
      </c>
      <c r="E92" s="100">
        <f t="shared" si="9"/>
        <v>-2.0996099003856017E-7</v>
      </c>
      <c r="F92" s="1">
        <f t="shared" si="15"/>
        <v>0</v>
      </c>
      <c r="K92" s="1">
        <v>87</v>
      </c>
      <c r="L92" s="1">
        <f t="shared" si="10"/>
        <v>-1.132528982927683E-2</v>
      </c>
      <c r="M92" s="99">
        <f t="shared" si="12"/>
        <v>-0.10849999999999965</v>
      </c>
      <c r="N92" s="1">
        <f t="shared" si="11"/>
        <v>0.98867446021240013</v>
      </c>
    </row>
    <row r="93" spans="1:14" x14ac:dyDescent="0.2">
      <c r="A93" s="108">
        <v>88</v>
      </c>
      <c r="B93" s="112">
        <f t="shared" si="13"/>
        <v>-1.9999999999997957E-4</v>
      </c>
      <c r="C93" s="108">
        <f t="shared" si="8"/>
        <v>0.999999960002667</v>
      </c>
      <c r="D93" s="111">
        <f t="shared" si="14"/>
        <v>-2.0000000000000001E-4</v>
      </c>
      <c r="E93" s="100">
        <f t="shared" si="9"/>
        <v>-2.0996099003856017E-7</v>
      </c>
      <c r="F93" s="1">
        <f t="shared" si="15"/>
        <v>0</v>
      </c>
      <c r="K93" s="1">
        <v>88</v>
      </c>
      <c r="L93" s="1">
        <f t="shared" si="10"/>
        <v>-1.0423041150946499E-2</v>
      </c>
      <c r="M93" s="99">
        <f t="shared" si="12"/>
        <v>-0.10399999999999965</v>
      </c>
      <c r="N93" s="1">
        <f t="shared" si="11"/>
        <v>0.98957670889073046</v>
      </c>
    </row>
    <row r="94" spans="1:14" x14ac:dyDescent="0.2">
      <c r="A94" s="108">
        <v>89</v>
      </c>
      <c r="B94" s="112">
        <f t="shared" si="13"/>
        <v>-1.9999999999997957E-4</v>
      </c>
      <c r="C94" s="108">
        <f t="shared" si="8"/>
        <v>0.999999960002667</v>
      </c>
      <c r="D94" s="111">
        <f t="shared" si="14"/>
        <v>-2.0000000000000001E-4</v>
      </c>
      <c r="E94" s="100">
        <f t="shared" si="9"/>
        <v>-2.0996099003856017E-7</v>
      </c>
      <c r="F94" s="1">
        <f t="shared" si="15"/>
        <v>0</v>
      </c>
      <c r="K94" s="1">
        <v>89</v>
      </c>
      <c r="L94" s="1">
        <f t="shared" si="10"/>
        <v>-9.5567061589501012E-3</v>
      </c>
      <c r="M94" s="99">
        <f t="shared" si="12"/>
        <v>-9.9499999999999644E-2</v>
      </c>
      <c r="N94" s="1">
        <f t="shared" si="11"/>
        <v>0.99044304388272686</v>
      </c>
    </row>
    <row r="95" spans="1:14" x14ac:dyDescent="0.2">
      <c r="A95" s="108">
        <v>90</v>
      </c>
      <c r="B95" s="112">
        <f t="shared" si="13"/>
        <v>-1.9999999999997957E-4</v>
      </c>
      <c r="C95" s="108">
        <f t="shared" si="8"/>
        <v>0.999999960002667</v>
      </c>
      <c r="D95" s="111">
        <f t="shared" si="14"/>
        <v>-2.0000000000000001E-4</v>
      </c>
      <c r="E95" s="100">
        <f t="shared" si="9"/>
        <v>-2.0996099003856017E-7</v>
      </c>
      <c r="F95" s="1">
        <f t="shared" si="15"/>
        <v>0</v>
      </c>
      <c r="K95" s="1">
        <v>90</v>
      </c>
      <c r="L95" s="1">
        <f t="shared" si="10"/>
        <v>-8.7264964222762975E-3</v>
      </c>
      <c r="M95" s="99">
        <f t="shared" si="12"/>
        <v>-9.499999999999964E-2</v>
      </c>
      <c r="N95" s="1">
        <f t="shared" si="11"/>
        <v>0.99127325361940066</v>
      </c>
    </row>
    <row r="96" spans="1:14" x14ac:dyDescent="0.2">
      <c r="A96" s="108">
        <v>91</v>
      </c>
      <c r="B96" s="112">
        <f t="shared" si="13"/>
        <v>-1.9999999999997957E-4</v>
      </c>
      <c r="C96" s="108">
        <f t="shared" si="8"/>
        <v>0.999999960002667</v>
      </c>
      <c r="D96" s="111">
        <f t="shared" si="14"/>
        <v>-2.0000000000000001E-4</v>
      </c>
      <c r="E96" s="100">
        <f t="shared" si="9"/>
        <v>-2.0996099003856017E-7</v>
      </c>
      <c r="F96" s="1">
        <f t="shared" si="15"/>
        <v>0</v>
      </c>
      <c r="K96" s="1">
        <v>91</v>
      </c>
      <c r="L96" s="1">
        <f t="shared" si="10"/>
        <v>-7.9326225136263639E-3</v>
      </c>
      <c r="M96" s="99">
        <f t="shared" si="12"/>
        <v>-9.0499999999999636E-2</v>
      </c>
      <c r="N96" s="1">
        <f t="shared" si="11"/>
        <v>0.9920671275280506</v>
      </c>
    </row>
    <row r="97" spans="1:14" x14ac:dyDescent="0.2">
      <c r="A97" s="108">
        <v>92</v>
      </c>
      <c r="B97" s="112">
        <f t="shared" si="13"/>
        <v>-1.9999999999997957E-4</v>
      </c>
      <c r="C97" s="108">
        <f t="shared" si="8"/>
        <v>0.999999960002667</v>
      </c>
      <c r="D97" s="111">
        <f t="shared" si="14"/>
        <v>-2.0000000000000001E-4</v>
      </c>
      <c r="E97" s="100">
        <f t="shared" si="9"/>
        <v>-2.0996099003856017E-7</v>
      </c>
      <c r="F97" s="1">
        <f t="shared" si="15"/>
        <v>0</v>
      </c>
      <c r="K97" s="1">
        <v>92</v>
      </c>
      <c r="L97" s="1">
        <f t="shared" si="10"/>
        <v>-7.17529398391481E-3</v>
      </c>
      <c r="M97" s="99">
        <f t="shared" si="12"/>
        <v>-8.5999999999999632E-2</v>
      </c>
      <c r="N97" s="1">
        <f t="shared" si="11"/>
        <v>0.99282445605776215</v>
      </c>
    </row>
    <row r="98" spans="1:14" x14ac:dyDescent="0.2">
      <c r="A98" s="108">
        <v>93</v>
      </c>
      <c r="B98" s="112">
        <f t="shared" si="13"/>
        <v>-1.9999999999997957E-4</v>
      </c>
      <c r="C98" s="108">
        <f t="shared" si="8"/>
        <v>0.999999960002667</v>
      </c>
      <c r="D98" s="111">
        <f t="shared" si="14"/>
        <v>-2.0000000000000001E-4</v>
      </c>
      <c r="E98" s="100">
        <f t="shared" si="9"/>
        <v>-2.0996099003856017E-7</v>
      </c>
      <c r="F98" s="1">
        <f t="shared" si="15"/>
        <v>0</v>
      </c>
      <c r="K98" s="1">
        <v>93</v>
      </c>
      <c r="L98" s="1">
        <f t="shared" si="10"/>
        <v>-6.4547193364522526E-3</v>
      </c>
      <c r="M98" s="99">
        <f t="shared" si="12"/>
        <v>-8.1499999999999628E-2</v>
      </c>
      <c r="N98" s="1">
        <f t="shared" si="11"/>
        <v>0.99354503070522471</v>
      </c>
    </row>
    <row r="99" spans="1:14" x14ac:dyDescent="0.2">
      <c r="A99" s="108">
        <v>94</v>
      </c>
      <c r="B99" s="112">
        <f t="shared" si="13"/>
        <v>-1.9999999999997957E-4</v>
      </c>
      <c r="C99" s="108">
        <f t="shared" si="8"/>
        <v>0.999999960002667</v>
      </c>
      <c r="D99" s="111">
        <f t="shared" si="14"/>
        <v>-2.0000000000000001E-4</v>
      </c>
      <c r="E99" s="100">
        <f t="shared" si="9"/>
        <v>-2.0996099003856017E-7</v>
      </c>
      <c r="F99" s="1">
        <f t="shared" si="15"/>
        <v>0</v>
      </c>
      <c r="K99" s="1">
        <v>94</v>
      </c>
      <c r="L99" s="1">
        <f t="shared" si="10"/>
        <v>-5.7711060008005521E-3</v>
      </c>
      <c r="M99" s="99">
        <f t="shared" si="12"/>
        <v>-7.6999999999999624E-2</v>
      </c>
      <c r="N99" s="1">
        <f t="shared" si="11"/>
        <v>0.99422864404087641</v>
      </c>
    </row>
    <row r="100" spans="1:14" x14ac:dyDescent="0.2">
      <c r="A100" s="108">
        <v>95</v>
      </c>
      <c r="B100" s="112">
        <f t="shared" si="13"/>
        <v>-1.9999999999997957E-4</v>
      </c>
      <c r="C100" s="108">
        <f t="shared" si="8"/>
        <v>0.999999960002667</v>
      </c>
      <c r="D100" s="111">
        <f t="shared" si="14"/>
        <v>-2.0000000000000001E-4</v>
      </c>
      <c r="E100" s="100">
        <f t="shared" si="9"/>
        <v>-2.0996099003856017E-7</v>
      </c>
      <c r="F100" s="1">
        <f t="shared" si="15"/>
        <v>0</v>
      </c>
      <c r="K100" s="1">
        <v>95</v>
      </c>
      <c r="L100" s="1">
        <f t="shared" si="10"/>
        <v>-5.1246603063090923E-3</v>
      </c>
      <c r="M100" s="99">
        <f t="shared" si="12"/>
        <v>-7.249999999999962E-2</v>
      </c>
      <c r="N100" s="1">
        <f t="shared" si="11"/>
        <v>0.99487508973536787</v>
      </c>
    </row>
    <row r="101" spans="1:14" x14ac:dyDescent="0.2">
      <c r="A101" s="108">
        <v>96</v>
      </c>
      <c r="B101" s="112">
        <f t="shared" si="13"/>
        <v>-1.9999999999997957E-4</v>
      </c>
      <c r="C101" s="108">
        <f t="shared" si="8"/>
        <v>0.999999960002667</v>
      </c>
      <c r="D101" s="111">
        <f t="shared" si="14"/>
        <v>-2.0000000000000001E-4</v>
      </c>
      <c r="E101" s="100">
        <f t="shared" si="9"/>
        <v>-2.0996099003856017E-7</v>
      </c>
      <c r="F101" s="1">
        <f t="shared" si="15"/>
        <v>0</v>
      </c>
      <c r="K101" s="1">
        <v>96</v>
      </c>
      <c r="L101" s="1">
        <f t="shared" si="10"/>
        <v>-4.5155874553108877E-3</v>
      </c>
      <c r="M101" s="99">
        <f t="shared" si="12"/>
        <v>-6.7999999999999616E-2</v>
      </c>
      <c r="N101" s="1">
        <f t="shared" si="11"/>
        <v>0.99548416258636607</v>
      </c>
    </row>
    <row r="102" spans="1:14" x14ac:dyDescent="0.2">
      <c r="A102" s="108">
        <v>97</v>
      </c>
      <c r="B102" s="112">
        <f t="shared" si="13"/>
        <v>-1.9999999999997957E-4</v>
      </c>
      <c r="C102" s="108">
        <f t="shared" si="8"/>
        <v>0.999999960002667</v>
      </c>
      <c r="D102" s="111">
        <f t="shared" si="14"/>
        <v>-2.0000000000000001E-4</v>
      </c>
      <c r="E102" s="100">
        <f t="shared" si="9"/>
        <v>-2.0996099003856017E-7</v>
      </c>
      <c r="F102" s="1">
        <f t="shared" si="15"/>
        <v>0</v>
      </c>
      <c r="K102" s="1">
        <v>97</v>
      </c>
      <c r="L102" s="1">
        <f t="shared" si="10"/>
        <v>-3.9440914959916196E-3</v>
      </c>
      <c r="M102" s="99">
        <f t="shared" si="12"/>
        <v>-6.3499999999999612E-2</v>
      </c>
      <c r="N102" s="1">
        <f t="shared" si="11"/>
        <v>0.99605565854568534</v>
      </c>
    </row>
    <row r="103" spans="1:14" x14ac:dyDescent="0.2">
      <c r="A103" s="108">
        <v>98</v>
      </c>
      <c r="B103" s="112">
        <f t="shared" si="13"/>
        <v>-1.9999999999997957E-4</v>
      </c>
      <c r="C103" s="108">
        <f t="shared" si="8"/>
        <v>0.999999960002667</v>
      </c>
      <c r="D103" s="111">
        <f t="shared" si="14"/>
        <v>-2.0000000000000001E-4</v>
      </c>
      <c r="E103" s="100">
        <f t="shared" si="9"/>
        <v>-2.0996099003856017E-7</v>
      </c>
      <c r="F103" s="1">
        <f t="shared" si="15"/>
        <v>0</v>
      </c>
      <c r="K103" s="1">
        <v>98</v>
      </c>
      <c r="L103" s="1">
        <f t="shared" si="10"/>
        <v>-3.410375294920609E-3</v>
      </c>
      <c r="M103" s="99">
        <f t="shared" si="12"/>
        <v>-5.8999999999999608E-2</v>
      </c>
      <c r="N103" s="1">
        <f t="shared" si="11"/>
        <v>0.99658937474675635</v>
      </c>
    </row>
    <row r="104" spans="1:14" x14ac:dyDescent="0.2">
      <c r="A104" s="108">
        <v>99</v>
      </c>
      <c r="B104" s="112">
        <f t="shared" si="13"/>
        <v>-1.9999999999997957E-4</v>
      </c>
      <c r="C104" s="108">
        <f t="shared" si="8"/>
        <v>0.999999960002667</v>
      </c>
      <c r="D104" s="111">
        <f t="shared" si="14"/>
        <v>-2.0000000000000001E-4</v>
      </c>
      <c r="E104" s="100">
        <f t="shared" si="9"/>
        <v>-2.0996099003856017E-7</v>
      </c>
      <c r="F104" s="1">
        <f t="shared" si="15"/>
        <v>0</v>
      </c>
      <c r="K104" s="1">
        <v>99</v>
      </c>
      <c r="L104" s="1">
        <f t="shared" si="10"/>
        <v>-2.9146405092385086E-3</v>
      </c>
      <c r="M104" s="99">
        <f t="shared" si="12"/>
        <v>-5.4499999999999604E-2</v>
      </c>
      <c r="N104" s="1">
        <f t="shared" si="11"/>
        <v>0.99708510953243845</v>
      </c>
    </row>
    <row r="105" spans="1:14" x14ac:dyDescent="0.2">
      <c r="A105" s="108">
        <v>100</v>
      </c>
      <c r="B105" s="112">
        <f t="shared" si="13"/>
        <v>-1.9999999999997957E-4</v>
      </c>
      <c r="C105" s="108">
        <f t="shared" si="8"/>
        <v>0.999999960002667</v>
      </c>
      <c r="D105" s="111">
        <f t="shared" si="14"/>
        <v>-2.0000000000000001E-4</v>
      </c>
      <c r="E105" s="100">
        <f t="shared" si="9"/>
        <v>-2.0996099003856017E-7</v>
      </c>
      <c r="F105" s="1">
        <f t="shared" si="15"/>
        <v>0</v>
      </c>
      <c r="K105" s="1">
        <v>100</v>
      </c>
      <c r="L105" s="1">
        <f t="shared" si="10"/>
        <v>-2.4570875585017138E-3</v>
      </c>
      <c r="M105" s="99">
        <f t="shared" si="12"/>
        <v>-4.99999999999996E-2</v>
      </c>
      <c r="N105" s="1">
        <f t="shared" si="11"/>
        <v>0.99754266248317525</v>
      </c>
    </row>
    <row r="106" spans="1:14" x14ac:dyDescent="0.2">
      <c r="A106" s="108">
        <v>101</v>
      </c>
      <c r="B106" s="112">
        <f t="shared" si="13"/>
        <v>-1.9999999999997957E-4</v>
      </c>
      <c r="C106" s="108">
        <f t="shared" si="8"/>
        <v>0.999999960002667</v>
      </c>
      <c r="D106" s="111">
        <f t="shared" si="14"/>
        <v>-2.0000000000000001E-4</v>
      </c>
      <c r="E106" s="100">
        <f t="shared" si="9"/>
        <v>-2.0996099003856017E-7</v>
      </c>
      <c r="F106" s="1">
        <f t="shared" si="15"/>
        <v>0</v>
      </c>
      <c r="K106" s="1">
        <v>101</v>
      </c>
      <c r="L106" s="1">
        <f t="shared" si="10"/>
        <v>-2.0379155961810502E-3</v>
      </c>
      <c r="M106" s="99">
        <f t="shared" si="12"/>
        <v>-4.5499999999999596E-2</v>
      </c>
      <c r="N106" s="1">
        <f t="shared" si="11"/>
        <v>0.99796183444549591</v>
      </c>
    </row>
    <row r="107" spans="1:14" x14ac:dyDescent="0.2">
      <c r="A107" s="108">
        <v>102</v>
      </c>
      <c r="B107" s="112">
        <f t="shared" si="13"/>
        <v>-1.9999999999997957E-4</v>
      </c>
      <c r="C107" s="108">
        <f t="shared" si="8"/>
        <v>0.999999960002667</v>
      </c>
      <c r="D107" s="111">
        <f t="shared" si="14"/>
        <v>-2.0000000000000001E-4</v>
      </c>
      <c r="E107" s="100">
        <f t="shared" si="9"/>
        <v>-2.0996099003856017E-7</v>
      </c>
      <c r="F107" s="1">
        <f t="shared" si="15"/>
        <v>0</v>
      </c>
      <c r="K107" s="1">
        <v>102</v>
      </c>
      <c r="L107" s="1">
        <f t="shared" si="10"/>
        <v>-1.6573224808043019E-3</v>
      </c>
      <c r="M107" s="99">
        <f t="shared" si="12"/>
        <v>-4.0999999999999592E-2</v>
      </c>
      <c r="N107" s="1">
        <f t="shared" si="11"/>
        <v>0.99834242756087266</v>
      </c>
    </row>
    <row r="108" spans="1:14" x14ac:dyDescent="0.2">
      <c r="A108" s="108">
        <v>103</v>
      </c>
      <c r="B108" s="112">
        <f t="shared" si="13"/>
        <v>-1.9999999999997957E-4</v>
      </c>
      <c r="C108" s="108">
        <f t="shared" si="8"/>
        <v>0.999999960002667</v>
      </c>
      <c r="D108" s="111">
        <f t="shared" si="14"/>
        <v>-2.0000000000000001E-4</v>
      </c>
      <c r="E108" s="100">
        <f t="shared" si="9"/>
        <v>-2.0996099003856017E-7</v>
      </c>
      <c r="F108" s="1">
        <f t="shared" si="15"/>
        <v>0</v>
      </c>
      <c r="K108" s="1">
        <v>103</v>
      </c>
      <c r="L108" s="1">
        <f t="shared" si="10"/>
        <v>-1.3155047467483527E-3</v>
      </c>
      <c r="M108" s="99">
        <f t="shared" si="12"/>
        <v>-3.6499999999999588E-2</v>
      </c>
      <c r="N108" s="1">
        <f t="shared" si="11"/>
        <v>0.99868424529492861</v>
      </c>
    </row>
    <row r="109" spans="1:14" x14ac:dyDescent="0.2">
      <c r="A109" s="108">
        <v>104</v>
      </c>
      <c r="B109" s="112">
        <f t="shared" si="13"/>
        <v>-1.9999999999997957E-4</v>
      </c>
      <c r="C109" s="108">
        <f t="shared" si="8"/>
        <v>0.999999960002667</v>
      </c>
      <c r="D109" s="111">
        <f t="shared" si="14"/>
        <v>-2.0000000000000001E-4</v>
      </c>
      <c r="E109" s="100">
        <f t="shared" si="9"/>
        <v>-2.0996099003856017E-7</v>
      </c>
      <c r="F109" s="1">
        <f t="shared" si="15"/>
        <v>0</v>
      </c>
      <c r="K109" s="1">
        <v>104</v>
      </c>
      <c r="L109" s="1">
        <f t="shared" si="10"/>
        <v>-1.0126575746692845E-3</v>
      </c>
      <c r="M109" s="99">
        <f t="shared" si="12"/>
        <v>-3.1999999999999584E-2</v>
      </c>
      <c r="N109" s="1">
        <f t="shared" si="11"/>
        <v>0.99898709246700768</v>
      </c>
    </row>
    <row r="110" spans="1:14" x14ac:dyDescent="0.2">
      <c r="A110" s="108">
        <v>105</v>
      </c>
      <c r="B110" s="112">
        <f t="shared" si="13"/>
        <v>-1.9999999999997957E-4</v>
      </c>
      <c r="C110" s="108">
        <f t="shared" si="8"/>
        <v>0.999999960002667</v>
      </c>
      <c r="D110" s="111">
        <f t="shared" si="14"/>
        <v>-2.0000000000000001E-4</v>
      </c>
      <c r="E110" s="100">
        <f t="shared" si="9"/>
        <v>-2.0996099003856017E-7</v>
      </c>
      <c r="F110" s="1">
        <f t="shared" si="15"/>
        <v>0</v>
      </c>
      <c r="K110" s="1">
        <v>105</v>
      </c>
      <c r="L110" s="1">
        <f t="shared" si="10"/>
        <v>-7.4897476156920995E-4</v>
      </c>
      <c r="M110" s="99">
        <f t="shared" si="12"/>
        <v>-2.7499999999999584E-2</v>
      </c>
      <c r="N110" s="1">
        <f t="shared" si="11"/>
        <v>0.99925077528010775</v>
      </c>
    </row>
    <row r="111" spans="1:14" x14ac:dyDescent="0.2">
      <c r="A111" s="108">
        <v>106</v>
      </c>
      <c r="B111" s="112">
        <f t="shared" si="13"/>
        <v>-1.9999999999997957E-4</v>
      </c>
      <c r="C111" s="108">
        <f t="shared" si="8"/>
        <v>0.999999960002667</v>
      </c>
      <c r="D111" s="111">
        <f t="shared" si="14"/>
        <v>-2.0000000000000001E-4</v>
      </c>
      <c r="E111" s="100">
        <f t="shared" si="9"/>
        <v>-2.0996099003856017E-7</v>
      </c>
      <c r="F111" s="1">
        <f t="shared" si="15"/>
        <v>0</v>
      </c>
      <c r="K111" s="1">
        <v>106</v>
      </c>
      <c r="L111" s="1">
        <f t="shared" si="10"/>
        <v>-5.2464869049995144E-4</v>
      </c>
      <c r="M111" s="99">
        <f t="shared" si="12"/>
        <v>-2.2999999999999583E-2</v>
      </c>
      <c r="N111" s="1">
        <f t="shared" si="11"/>
        <v>0.99947510135117701</v>
      </c>
    </row>
    <row r="112" spans="1:14" x14ac:dyDescent="0.2">
      <c r="A112" s="108">
        <v>107</v>
      </c>
      <c r="B112" s="112">
        <f t="shared" si="13"/>
        <v>-1.9999999999997957E-4</v>
      </c>
      <c r="C112" s="108">
        <f t="shared" si="8"/>
        <v>0.999999960002667</v>
      </c>
      <c r="D112" s="111">
        <f t="shared" si="14"/>
        <v>-2.0000000000000001E-4</v>
      </c>
      <c r="E112" s="100">
        <f t="shared" si="9"/>
        <v>-2.0996099003856017E-7</v>
      </c>
      <c r="F112" s="1">
        <f t="shared" si="15"/>
        <v>0</v>
      </c>
      <c r="K112" s="1">
        <v>107</v>
      </c>
      <c r="L112" s="1">
        <f t="shared" si="10"/>
        <v>-3.3987029989324125E-4</v>
      </c>
      <c r="M112" s="99">
        <f t="shared" si="12"/>
        <v>-1.8499999999999583E-2</v>
      </c>
      <c r="N112" s="1">
        <f t="shared" si="11"/>
        <v>0.99965987974178372</v>
      </c>
    </row>
    <row r="113" spans="1:14" x14ac:dyDescent="0.2">
      <c r="A113" s="108">
        <v>108</v>
      </c>
      <c r="B113" s="112">
        <f t="shared" si="13"/>
        <v>-1.9999999999997957E-4</v>
      </c>
      <c r="C113" s="108">
        <f t="shared" si="8"/>
        <v>0.999999960002667</v>
      </c>
      <c r="D113" s="111">
        <f t="shared" si="14"/>
        <v>-2.0000000000000001E-4</v>
      </c>
      <c r="E113" s="100">
        <f t="shared" si="9"/>
        <v>-2.0996099003856017E-7</v>
      </c>
      <c r="F113" s="1">
        <f t="shared" si="15"/>
        <v>0</v>
      </c>
      <c r="K113" s="1">
        <v>108</v>
      </c>
      <c r="L113" s="1">
        <f t="shared" si="10"/>
        <v>-1.9482905251755334E-4</v>
      </c>
      <c r="M113" s="99">
        <f t="shared" si="12"/>
        <v>-1.3999999999999582E-2</v>
      </c>
      <c r="N113" s="1">
        <f t="shared" si="11"/>
        <v>0.99980492098915941</v>
      </c>
    </row>
    <row r="114" spans="1:14" x14ac:dyDescent="0.2">
      <c r="A114" s="108">
        <v>109</v>
      </c>
      <c r="B114" s="112">
        <f t="shared" si="13"/>
        <v>-1.9999999999997957E-4</v>
      </c>
      <c r="C114" s="108">
        <f t="shared" si="8"/>
        <v>0.999999960002667</v>
      </c>
      <c r="D114" s="111">
        <f t="shared" si="14"/>
        <v>-2.0000000000000001E-4</v>
      </c>
      <c r="E114" s="100">
        <f t="shared" si="9"/>
        <v>-2.0996099003856017E-7</v>
      </c>
      <c r="F114" s="1">
        <f t="shared" si="15"/>
        <v>0</v>
      </c>
      <c r="K114" s="1">
        <v>109</v>
      </c>
      <c r="L114" s="1">
        <f t="shared" si="10"/>
        <v>-8.9712904057792642E-5</v>
      </c>
      <c r="M114" s="99">
        <f t="shared" si="12"/>
        <v>-9.4999999999995817E-3</v>
      </c>
      <c r="N114" s="1">
        <f t="shared" si="11"/>
        <v>0.99991003713761917</v>
      </c>
    </row>
    <row r="115" spans="1:14" x14ac:dyDescent="0.2">
      <c r="A115" s="108">
        <v>110</v>
      </c>
      <c r="B115" s="112">
        <f t="shared" si="13"/>
        <v>-1.9999999999997957E-4</v>
      </c>
      <c r="C115" s="108">
        <f t="shared" si="8"/>
        <v>0.999999960002667</v>
      </c>
      <c r="D115" s="111">
        <f t="shared" si="14"/>
        <v>-2.0000000000000001E-4</v>
      </c>
      <c r="E115" s="100">
        <f t="shared" si="9"/>
        <v>-2.0996099003856017E-7</v>
      </c>
      <c r="F115" s="1">
        <f t="shared" si="15"/>
        <v>0</v>
      </c>
      <c r="K115" s="1">
        <v>110</v>
      </c>
      <c r="L115" s="1">
        <f t="shared" si="10"/>
        <v>-2.470827131162423E-5</v>
      </c>
      <c r="M115" s="99">
        <f t="shared" si="12"/>
        <v>-4.9999999999995812E-3</v>
      </c>
      <c r="N115" s="1">
        <f t="shared" si="11"/>
        <v>0.99997504177036534</v>
      </c>
    </row>
    <row r="116" spans="1:14" x14ac:dyDescent="0.2">
      <c r="A116" s="108">
        <v>111</v>
      </c>
      <c r="B116" s="112">
        <f t="shared" si="13"/>
        <v>-1.9999999999997957E-4</v>
      </c>
      <c r="C116" s="108">
        <f t="shared" si="8"/>
        <v>0.999999960002667</v>
      </c>
      <c r="D116" s="111">
        <f t="shared" si="14"/>
        <v>-2.0000000000000001E-4</v>
      </c>
      <c r="E116" s="100">
        <f t="shared" si="9"/>
        <v>-2.0996099003856017E-7</v>
      </c>
      <c r="F116" s="1">
        <f t="shared" si="15"/>
        <v>0</v>
      </c>
      <c r="K116" s="1">
        <v>111</v>
      </c>
      <c r="L116" s="1">
        <f t="shared" si="10"/>
        <v>0</v>
      </c>
      <c r="M116" s="99">
        <f t="shared" si="12"/>
        <v>-4.9999999999958064E-4</v>
      </c>
      <c r="N116" s="1">
        <f t="shared" si="11"/>
        <v>0.99999975004167696</v>
      </c>
    </row>
    <row r="117" spans="1:14" x14ac:dyDescent="0.2">
      <c r="A117" s="108">
        <v>112</v>
      </c>
      <c r="B117" s="112">
        <f t="shared" si="13"/>
        <v>-1.9999999999997957E-4</v>
      </c>
      <c r="C117" s="108">
        <f t="shared" si="8"/>
        <v>0.999999960002667</v>
      </c>
      <c r="D117" s="111">
        <f t="shared" si="14"/>
        <v>-2.0000000000000001E-4</v>
      </c>
      <c r="E117" s="100">
        <f t="shared" si="9"/>
        <v>-2.0996099003856017E-7</v>
      </c>
      <c r="F117" s="1">
        <f t="shared" si="15"/>
        <v>0</v>
      </c>
      <c r="K117" s="1">
        <v>112</v>
      </c>
      <c r="L117" s="1">
        <f t="shared" si="10"/>
        <v>-1.5771332189773446E-5</v>
      </c>
      <c r="M117" s="99">
        <f t="shared" si="12"/>
        <v>4.0000000000004199E-3</v>
      </c>
      <c r="N117" s="1">
        <f t="shared" si="11"/>
        <v>0.99998397870948719</v>
      </c>
    </row>
    <row r="118" spans="1:14" x14ac:dyDescent="0.2">
      <c r="A118" s="108">
        <v>113</v>
      </c>
      <c r="B118" s="112">
        <f t="shared" si="13"/>
        <v>-1.9999999999997957E-4</v>
      </c>
      <c r="C118" s="108">
        <f t="shared" si="8"/>
        <v>0.999999960002667</v>
      </c>
      <c r="D118" s="111">
        <f t="shared" si="14"/>
        <v>-2.0000000000000001E-4</v>
      </c>
      <c r="E118" s="100">
        <f t="shared" si="9"/>
        <v>-2.0996099003856017E-7</v>
      </c>
      <c r="F118" s="1">
        <f t="shared" si="15"/>
        <v>0</v>
      </c>
      <c r="K118" s="1">
        <v>113</v>
      </c>
      <c r="L118" s="1">
        <f t="shared" si="10"/>
        <v>-7.220387331918765E-5</v>
      </c>
      <c r="M118" s="99">
        <f t="shared" si="12"/>
        <v>8.5000000000004204E-3</v>
      </c>
      <c r="N118" s="1">
        <f t="shared" si="11"/>
        <v>0.99992754616835777</v>
      </c>
    </row>
    <row r="119" spans="1:14" x14ac:dyDescent="0.2">
      <c r="A119" s="108">
        <v>114</v>
      </c>
      <c r="B119" s="112">
        <f t="shared" si="13"/>
        <v>-1.9999999999997957E-4</v>
      </c>
      <c r="C119" s="108">
        <f t="shared" si="8"/>
        <v>0.999999960002667</v>
      </c>
      <c r="D119" s="111">
        <f t="shared" si="14"/>
        <v>-2.0000000000000001E-4</v>
      </c>
      <c r="E119" s="100">
        <f t="shared" si="9"/>
        <v>-2.0996099003856017E-7</v>
      </c>
      <c r="F119" s="1">
        <f t="shared" si="15"/>
        <v>0</v>
      </c>
      <c r="K119" s="1">
        <v>114</v>
      </c>
      <c r="L119" s="1">
        <f t="shared" si="10"/>
        <v>-1.6947755882656956E-4</v>
      </c>
      <c r="M119" s="99">
        <f t="shared" si="12"/>
        <v>1.3000000000000421E-2</v>
      </c>
      <c r="N119" s="1">
        <f t="shared" si="11"/>
        <v>0.99983027248285039</v>
      </c>
    </row>
    <row r="120" spans="1:14" x14ac:dyDescent="0.2">
      <c r="A120" s="108">
        <v>115</v>
      </c>
      <c r="B120" s="112">
        <f t="shared" si="13"/>
        <v>-1.9999999999997957E-4</v>
      </c>
      <c r="C120" s="108">
        <f t="shared" si="8"/>
        <v>0.999999960002667</v>
      </c>
      <c r="D120" s="111">
        <f t="shared" si="14"/>
        <v>-2.0000000000000001E-4</v>
      </c>
      <c r="E120" s="100">
        <f t="shared" si="9"/>
        <v>-2.0996099003856017E-7</v>
      </c>
      <c r="F120" s="1">
        <f t="shared" si="15"/>
        <v>0</v>
      </c>
      <c r="K120" s="1">
        <v>115</v>
      </c>
      <c r="L120" s="1">
        <f t="shared" si="10"/>
        <v>-3.0777062037756764E-4</v>
      </c>
      <c r="M120" s="99">
        <f t="shared" si="12"/>
        <v>1.7500000000000421E-2</v>
      </c>
      <c r="N120" s="1">
        <f t="shared" si="11"/>
        <v>0.99969197942129939</v>
      </c>
    </row>
    <row r="121" spans="1:14" x14ac:dyDescent="0.2">
      <c r="A121" s="108">
        <v>116</v>
      </c>
      <c r="B121" s="112">
        <f t="shared" si="13"/>
        <v>-1.9999999999997957E-4</v>
      </c>
      <c r="C121" s="108">
        <f t="shared" si="8"/>
        <v>0.999999960002667</v>
      </c>
      <c r="D121" s="111">
        <f t="shared" si="14"/>
        <v>-2.0000000000000001E-4</v>
      </c>
      <c r="E121" s="100">
        <f t="shared" si="9"/>
        <v>-2.0996099003856017E-7</v>
      </c>
      <c r="F121" s="1">
        <f t="shared" si="15"/>
        <v>0</v>
      </c>
      <c r="K121" s="1">
        <v>116</v>
      </c>
      <c r="L121" s="1">
        <f t="shared" si="10"/>
        <v>-4.8725955168527069E-4</v>
      </c>
      <c r="M121" s="99">
        <f t="shared" si="12"/>
        <v>2.2000000000000422E-2</v>
      </c>
      <c r="N121" s="1">
        <f t="shared" si="11"/>
        <v>0.99951249048999169</v>
      </c>
    </row>
    <row r="122" spans="1:14" x14ac:dyDescent="0.2">
      <c r="A122" s="108">
        <v>117</v>
      </c>
      <c r="B122" s="112">
        <f t="shared" si="13"/>
        <v>-1.9999999999997957E-4</v>
      </c>
      <c r="C122" s="108">
        <f t="shared" si="8"/>
        <v>0.999999960002667</v>
      </c>
      <c r="D122" s="111">
        <f t="shared" si="14"/>
        <v>-2.0000000000000001E-4</v>
      </c>
      <c r="E122" s="100">
        <f t="shared" si="9"/>
        <v>-2.0996099003856017E-7</v>
      </c>
      <c r="F122" s="1">
        <f t="shared" si="15"/>
        <v>0</v>
      </c>
      <c r="K122" s="1">
        <v>117</v>
      </c>
      <c r="L122" s="1">
        <f t="shared" si="10"/>
        <v>-7.0811907391898909E-4</v>
      </c>
      <c r="M122" s="99">
        <f t="shared" si="12"/>
        <v>2.6500000000000423E-2</v>
      </c>
      <c r="N122" s="1">
        <f t="shared" si="11"/>
        <v>0.99929163096775797</v>
      </c>
    </row>
    <row r="123" spans="1:14" x14ac:dyDescent="0.2">
      <c r="A123" s="108">
        <v>118</v>
      </c>
      <c r="B123" s="112">
        <f t="shared" si="13"/>
        <v>-1.9999999999997957E-4</v>
      </c>
      <c r="C123" s="108">
        <f t="shared" si="8"/>
        <v>0.999999960002667</v>
      </c>
      <c r="D123" s="111">
        <f t="shared" si="14"/>
        <v>-2.0000000000000001E-4</v>
      </c>
      <c r="E123" s="100">
        <f t="shared" si="9"/>
        <v>-2.0996099003856017E-7</v>
      </c>
      <c r="F123" s="1">
        <f t="shared" si="15"/>
        <v>0</v>
      </c>
      <c r="K123" s="1">
        <v>118</v>
      </c>
      <c r="L123" s="1">
        <f t="shared" si="10"/>
        <v>-9.7052210069847877E-4</v>
      </c>
      <c r="M123" s="99">
        <f t="shared" si="12"/>
        <v>3.1000000000000423E-2</v>
      </c>
      <c r="N123" s="1">
        <f t="shared" si="11"/>
        <v>0.99902922794097848</v>
      </c>
    </row>
    <row r="124" spans="1:14" x14ac:dyDescent="0.2">
      <c r="A124" s="108">
        <v>119</v>
      </c>
      <c r="B124" s="112">
        <f t="shared" si="13"/>
        <v>-1.9999999999997957E-4</v>
      </c>
      <c r="C124" s="108">
        <f t="shared" si="8"/>
        <v>0.999999960002667</v>
      </c>
      <c r="D124" s="111">
        <f t="shared" si="14"/>
        <v>-2.0000000000000001E-4</v>
      </c>
      <c r="E124" s="100">
        <f t="shared" si="9"/>
        <v>-2.0996099003856017E-7</v>
      </c>
      <c r="F124" s="1">
        <f t="shared" si="15"/>
        <v>0</v>
      </c>
      <c r="K124" s="1">
        <v>119</v>
      </c>
      <c r="L124" s="1">
        <f t="shared" si="10"/>
        <v>-1.2746397026714984E-3</v>
      </c>
      <c r="M124" s="99">
        <f t="shared" si="12"/>
        <v>3.550000000000042E-2</v>
      </c>
      <c r="N124" s="1">
        <f t="shared" si="11"/>
        <v>0.99872511033900546</v>
      </c>
    </row>
    <row r="125" spans="1:14" x14ac:dyDescent="0.2">
      <c r="A125" s="108">
        <v>120</v>
      </c>
      <c r="B125" s="112">
        <f t="shared" si="13"/>
        <v>-1.9999999999997957E-4</v>
      </c>
      <c r="C125" s="108">
        <f t="shared" si="8"/>
        <v>0.999999960002667</v>
      </c>
      <c r="D125" s="111">
        <f t="shared" si="14"/>
        <v>-2.0000000000000001E-4</v>
      </c>
      <c r="E125" s="100">
        <f t="shared" si="9"/>
        <v>-2.0996099003856017E-7</v>
      </c>
      <c r="F125" s="1">
        <f t="shared" si="15"/>
        <v>0</v>
      </c>
      <c r="K125" s="1">
        <v>120</v>
      </c>
      <c r="L125" s="1">
        <f t="shared" si="10"/>
        <v>-1.6206410716622655E-3</v>
      </c>
      <c r="M125" s="99">
        <f t="shared" si="12"/>
        <v>4.0000000000000424E-2</v>
      </c>
      <c r="N125" s="1">
        <f t="shared" si="11"/>
        <v>0.99837910897001469</v>
      </c>
    </row>
    <row r="126" spans="1:14" x14ac:dyDescent="0.2">
      <c r="A126" s="108">
        <v>121</v>
      </c>
      <c r="B126" s="112">
        <f t="shared" si="13"/>
        <v>-1.9999999999997957E-4</v>
      </c>
      <c r="C126" s="108">
        <f t="shared" si="8"/>
        <v>0.999999960002667</v>
      </c>
      <c r="D126" s="111">
        <f t="shared" si="14"/>
        <v>-2.0000000000000001E-4</v>
      </c>
      <c r="E126" s="100">
        <f t="shared" si="9"/>
        <v>-2.0996099003856017E-7</v>
      </c>
      <c r="F126" s="1">
        <f t="shared" si="15"/>
        <v>0</v>
      </c>
      <c r="K126" s="1">
        <v>121</v>
      </c>
      <c r="L126" s="1">
        <f t="shared" si="10"/>
        <v>-2.0086934843996929E-3</v>
      </c>
      <c r="M126" s="99">
        <f t="shared" si="12"/>
        <v>4.4500000000000428E-2</v>
      </c>
      <c r="N126" s="1">
        <f t="shared" si="11"/>
        <v>0.99799105655727727</v>
      </c>
    </row>
    <row r="127" spans="1:14" x14ac:dyDescent="0.2">
      <c r="A127" s="108">
        <v>122</v>
      </c>
      <c r="B127" s="112">
        <f t="shared" si="13"/>
        <v>-1.9999999999997957E-4</v>
      </c>
      <c r="C127" s="108">
        <f t="shared" si="8"/>
        <v>0.999999960002667</v>
      </c>
      <c r="D127" s="111">
        <f t="shared" si="14"/>
        <v>-2.0000000000000001E-4</v>
      </c>
      <c r="E127" s="100">
        <f t="shared" si="9"/>
        <v>-2.0996099003856017E-7</v>
      </c>
      <c r="F127" s="1">
        <f t="shared" si="15"/>
        <v>0</v>
      </c>
      <c r="K127" s="1">
        <v>122</v>
      </c>
      <c r="L127" s="1">
        <f t="shared" si="10"/>
        <v>-2.438962265804534E-3</v>
      </c>
      <c r="M127" s="99">
        <f t="shared" si="12"/>
        <v>4.9000000000000432E-2</v>
      </c>
      <c r="N127" s="1">
        <f t="shared" si="11"/>
        <v>0.99756078777587243</v>
      </c>
    </row>
    <row r="128" spans="1:14" x14ac:dyDescent="0.2">
      <c r="A128" s="108">
        <v>123</v>
      </c>
      <c r="B128" s="112">
        <f t="shared" si="13"/>
        <v>-1.9999999999997957E-4</v>
      </c>
      <c r="C128" s="108">
        <f t="shared" si="8"/>
        <v>0.999999960002667</v>
      </c>
      <c r="D128" s="111">
        <f t="shared" si="14"/>
        <v>-2.0000000000000001E-4</v>
      </c>
      <c r="E128" s="100">
        <f t="shared" si="9"/>
        <v>-2.0996099003856017E-7</v>
      </c>
      <c r="F128" s="1">
        <f t="shared" si="15"/>
        <v>0</v>
      </c>
      <c r="K128" s="1">
        <v>123</v>
      </c>
      <c r="L128" s="1">
        <f t="shared" si="10"/>
        <v>-2.9116107518485368E-3</v>
      </c>
      <c r="M128" s="99">
        <f t="shared" si="12"/>
        <v>5.3500000000000436E-2</v>
      </c>
      <c r="N128" s="1">
        <f t="shared" si="11"/>
        <v>0.99708813928982842</v>
      </c>
    </row>
    <row r="129" spans="1:14" x14ac:dyDescent="0.2">
      <c r="A129" s="108">
        <v>124</v>
      </c>
      <c r="B129" s="112">
        <f t="shared" si="13"/>
        <v>-1.9999999999997957E-4</v>
      </c>
      <c r="C129" s="108">
        <f t="shared" si="8"/>
        <v>0.999999960002667</v>
      </c>
      <c r="D129" s="111">
        <f t="shared" si="14"/>
        <v>-2.0000000000000001E-4</v>
      </c>
      <c r="E129" s="100">
        <f t="shared" si="9"/>
        <v>-2.0996099003856017E-7</v>
      </c>
      <c r="F129" s="1">
        <f t="shared" si="15"/>
        <v>0</v>
      </c>
      <c r="K129" s="1">
        <v>124</v>
      </c>
      <c r="L129" s="1">
        <f t="shared" si="10"/>
        <v>-3.4268002519657337E-3</v>
      </c>
      <c r="M129" s="99">
        <f t="shared" si="12"/>
        <v>5.800000000000044E-2</v>
      </c>
      <c r="N129" s="1">
        <f t="shared" si="11"/>
        <v>0.99657294978971123</v>
      </c>
    </row>
    <row r="130" spans="1:14" x14ac:dyDescent="0.2">
      <c r="A130" s="108">
        <v>125</v>
      </c>
      <c r="B130" s="112">
        <f t="shared" si="13"/>
        <v>-1.9999999999997957E-4</v>
      </c>
      <c r="C130" s="108">
        <f t="shared" si="8"/>
        <v>0.999999960002667</v>
      </c>
      <c r="D130" s="111">
        <f t="shared" si="14"/>
        <v>-2.0000000000000001E-4</v>
      </c>
      <c r="E130" s="100">
        <f t="shared" si="9"/>
        <v>-2.0996099003856017E-7</v>
      </c>
      <c r="F130" s="1">
        <f t="shared" si="15"/>
        <v>0</v>
      </c>
      <c r="K130" s="1">
        <v>125</v>
      </c>
      <c r="L130" s="1">
        <f t="shared" si="10"/>
        <v>-3.9846900110209749E-3</v>
      </c>
      <c r="M130" s="99">
        <f t="shared" si="12"/>
        <v>6.2500000000000444E-2</v>
      </c>
      <c r="N130" s="1">
        <f t="shared" si="11"/>
        <v>0.99601506003065599</v>
      </c>
    </row>
    <row r="131" spans="1:14" x14ac:dyDescent="0.2">
      <c r="A131" s="108">
        <v>126</v>
      </c>
      <c r="B131" s="112">
        <f t="shared" si="13"/>
        <v>-1.9999999999997957E-4</v>
      </c>
      <c r="C131" s="108">
        <f t="shared" si="8"/>
        <v>0.999999960002667</v>
      </c>
      <c r="D131" s="111">
        <f t="shared" si="14"/>
        <v>-2.0000000000000001E-4</v>
      </c>
      <c r="E131" s="100">
        <f t="shared" si="9"/>
        <v>-2.0996099003856017E-7</v>
      </c>
      <c r="F131" s="1">
        <f t="shared" si="15"/>
        <v>0</v>
      </c>
      <c r="K131" s="1">
        <v>126</v>
      </c>
      <c r="L131" s="1">
        <f t="shared" si="10"/>
        <v>-4.5854371708274888E-3</v>
      </c>
      <c r="M131" s="99">
        <f t="shared" si="12"/>
        <v>6.7000000000000448E-2</v>
      </c>
      <c r="N131" s="1">
        <f t="shared" si="11"/>
        <v>0.99541431287084947</v>
      </c>
    </row>
    <row r="132" spans="1:14" x14ac:dyDescent="0.2">
      <c r="A132" s="108">
        <v>127</v>
      </c>
      <c r="B132" s="112">
        <f t="shared" si="13"/>
        <v>-1.9999999999997957E-4</v>
      </c>
      <c r="C132" s="108">
        <f t="shared" si="8"/>
        <v>0.999999960002667</v>
      </c>
      <c r="D132" s="111">
        <f t="shared" si="14"/>
        <v>-2.0000000000000001E-4</v>
      </c>
      <c r="E132" s="100">
        <f t="shared" si="9"/>
        <v>-2.0996099003856017E-7</v>
      </c>
      <c r="F132" s="1">
        <f t="shared" si="15"/>
        <v>0</v>
      </c>
      <c r="K132" s="1">
        <v>127</v>
      </c>
      <c r="L132" s="1">
        <f t="shared" si="10"/>
        <v>-5.2291967312101395E-3</v>
      </c>
      <c r="M132" s="99">
        <f t="shared" si="12"/>
        <v>7.1500000000000452E-2</v>
      </c>
      <c r="N132" s="1">
        <f t="shared" si="11"/>
        <v>0.99477055331046682</v>
      </c>
    </row>
    <row r="133" spans="1:14" x14ac:dyDescent="0.2">
      <c r="A133" s="108">
        <v>128</v>
      </c>
      <c r="B133" s="112">
        <f t="shared" si="13"/>
        <v>-1.9999999999997957E-4</v>
      </c>
      <c r="C133" s="108">
        <f t="shared" si="8"/>
        <v>0.999999960002667</v>
      </c>
      <c r="D133" s="111">
        <f t="shared" si="14"/>
        <v>-2.0000000000000001E-4</v>
      </c>
      <c r="E133" s="100">
        <f t="shared" si="9"/>
        <v>-2.0996099003856017E-7</v>
      </c>
      <c r="F133" s="1">
        <f t="shared" si="15"/>
        <v>0</v>
      </c>
      <c r="K133" s="1">
        <v>128</v>
      </c>
      <c r="L133" s="1">
        <f t="shared" si="10"/>
        <v>-5.9161215106072751E-3</v>
      </c>
      <c r="M133" s="99">
        <f t="shared" si="12"/>
        <v>7.6000000000000456E-2</v>
      </c>
      <c r="N133" s="1">
        <f t="shared" si="11"/>
        <v>0.99408362853106969</v>
      </c>
    </row>
    <row r="134" spans="1:14" x14ac:dyDescent="0.2">
      <c r="A134" s="108">
        <v>129</v>
      </c>
      <c r="B134" s="112">
        <f t="shared" si="13"/>
        <v>-1.9999999999997957E-4</v>
      </c>
      <c r="C134" s="108">
        <f t="shared" ref="C134:C197" si="16">(EXP(B134)-2-B134)^2</f>
        <v>0.999999960002667</v>
      </c>
      <c r="D134" s="111">
        <f t="shared" si="14"/>
        <v>-2.0000000000000001E-4</v>
      </c>
      <c r="E134" s="100">
        <f t="shared" ref="E134:E197" si="17">$R$5-C134</f>
        <v>-2.0996099003856017E-7</v>
      </c>
      <c r="F134" s="1">
        <f t="shared" si="15"/>
        <v>0</v>
      </c>
      <c r="K134" s="1">
        <v>129</v>
      </c>
      <c r="L134" s="1">
        <f t="shared" ref="L134:L197" si="18">N134-$R$5</f>
        <v>-6.6463621062108347E-3</v>
      </c>
      <c r="M134" s="99">
        <f t="shared" si="12"/>
        <v>8.050000000000046E-2</v>
      </c>
      <c r="N134" s="1">
        <f t="shared" ref="N134:N197" si="19">(EXP(M134)-2-M134)^2</f>
        <v>0.99335338793546613</v>
      </c>
    </row>
    <row r="135" spans="1:14" x14ac:dyDescent="0.2">
      <c r="A135" s="108">
        <v>130</v>
      </c>
      <c r="B135" s="112">
        <f t="shared" si="13"/>
        <v>-1.9999999999997957E-4</v>
      </c>
      <c r="C135" s="108">
        <f t="shared" si="16"/>
        <v>0.999999960002667</v>
      </c>
      <c r="D135" s="111">
        <f t="shared" si="14"/>
        <v>-2.0000000000000001E-4</v>
      </c>
      <c r="E135" s="100">
        <f t="shared" si="17"/>
        <v>-2.0996099003856017E-7</v>
      </c>
      <c r="F135" s="1">
        <f t="shared" si="15"/>
        <v>0</v>
      </c>
      <c r="K135" s="1">
        <v>130</v>
      </c>
      <c r="L135" s="1">
        <f t="shared" si="18"/>
        <v>-7.4200668536341663E-3</v>
      </c>
      <c r="M135" s="99">
        <f t="shared" ref="M135:M198" si="20">M134+$O$5</f>
        <v>8.5000000000000464E-2</v>
      </c>
      <c r="N135" s="1">
        <f t="shared" si="19"/>
        <v>0.99257968318804279</v>
      </c>
    </row>
    <row r="136" spans="1:14" x14ac:dyDescent="0.2">
      <c r="A136" s="108">
        <v>131</v>
      </c>
      <c r="B136" s="112">
        <f t="shared" ref="B136:B199" si="21">IF(C135&lt;=C134,
         IF(ABS(D135)&lt;=($G$5/$I$5),
                         B135,
                         B135+D136),
         B135+D136)</f>
        <v>-1.9999999999997957E-4</v>
      </c>
      <c r="C136" s="108">
        <f t="shared" si="16"/>
        <v>0.999999960002667</v>
      </c>
      <c r="D136" s="111">
        <f t="shared" ref="D136:D199" si="22">IF(C135&lt;=C134,
         IF(ABS(D135)&lt;=($G$5/$I$5),
                         D135,
                         -D135/$I$5),
         D135)</f>
        <v>-2.0000000000000001E-4</v>
      </c>
      <c r="E136" s="100">
        <f t="shared" si="17"/>
        <v>-2.0996099003856017E-7</v>
      </c>
      <c r="F136" s="1">
        <f t="shared" si="15"/>
        <v>0</v>
      </c>
      <c r="K136" s="1">
        <v>131</v>
      </c>
      <c r="L136" s="1">
        <f t="shared" si="18"/>
        <v>-8.2373817861071119E-3</v>
      </c>
      <c r="M136" s="99">
        <f t="shared" si="20"/>
        <v>8.9500000000000468E-2</v>
      </c>
      <c r="N136" s="1">
        <f t="shared" si="19"/>
        <v>0.99176236825556985</v>
      </c>
    </row>
    <row r="137" spans="1:14" x14ac:dyDescent="0.2">
      <c r="A137" s="108">
        <v>132</v>
      </c>
      <c r="B137" s="112">
        <f t="shared" si="21"/>
        <v>-1.9999999999997957E-4</v>
      </c>
      <c r="C137" s="108">
        <f t="shared" si="16"/>
        <v>0.999999960002667</v>
      </c>
      <c r="D137" s="111">
        <f t="shared" si="22"/>
        <v>-2.0000000000000001E-4</v>
      </c>
      <c r="E137" s="100">
        <f t="shared" si="17"/>
        <v>-2.0996099003856017E-7</v>
      </c>
      <c r="F137" s="1">
        <f t="shared" ref="F137:F200" si="23">ABS(B137-B136)</f>
        <v>0</v>
      </c>
      <c r="K137" s="1">
        <v>132</v>
      </c>
      <c r="L137" s="1">
        <f t="shared" si="18"/>
        <v>-9.0984505931953619E-3</v>
      </c>
      <c r="M137" s="99">
        <f t="shared" si="20"/>
        <v>9.4000000000000472E-2</v>
      </c>
      <c r="N137" s="1">
        <f t="shared" si="19"/>
        <v>0.9909012994484816</v>
      </c>
    </row>
    <row r="138" spans="1:14" x14ac:dyDescent="0.2">
      <c r="A138" s="108">
        <v>133</v>
      </c>
      <c r="B138" s="112">
        <f t="shared" si="21"/>
        <v>-1.9999999999997957E-4</v>
      </c>
      <c r="C138" s="108">
        <f t="shared" si="16"/>
        <v>0.999999960002667</v>
      </c>
      <c r="D138" s="111">
        <f t="shared" si="22"/>
        <v>-2.0000000000000001E-4</v>
      </c>
      <c r="E138" s="100">
        <f t="shared" si="17"/>
        <v>-2.0996099003856017E-7</v>
      </c>
      <c r="F138" s="1">
        <f t="shared" si="23"/>
        <v>0</v>
      </c>
      <c r="K138" s="1">
        <v>133</v>
      </c>
      <c r="L138" s="1">
        <f t="shared" si="18"/>
        <v>-1.0003414579029202E-2</v>
      </c>
      <c r="M138" s="99">
        <f t="shared" si="20"/>
        <v>9.8500000000000476E-2</v>
      </c>
      <c r="N138" s="1">
        <f t="shared" si="19"/>
        <v>0.98999633546264776</v>
      </c>
    </row>
    <row r="139" spans="1:14" x14ac:dyDescent="0.2">
      <c r="A139" s="108">
        <v>134</v>
      </c>
      <c r="B139" s="112">
        <f t="shared" si="21"/>
        <v>-1.9999999999997957E-4</v>
      </c>
      <c r="C139" s="108">
        <f t="shared" si="16"/>
        <v>0.999999960002667</v>
      </c>
      <c r="D139" s="111">
        <f t="shared" si="22"/>
        <v>-2.0000000000000001E-4</v>
      </c>
      <c r="E139" s="100">
        <f t="shared" si="17"/>
        <v>-2.0996099003856017E-7</v>
      </c>
      <c r="F139" s="1">
        <f t="shared" si="23"/>
        <v>0</v>
      </c>
      <c r="K139" s="1">
        <v>134</v>
      </c>
      <c r="L139" s="1">
        <f t="shared" si="18"/>
        <v>-1.0952412620051755E-2</v>
      </c>
      <c r="M139" s="99">
        <f t="shared" si="20"/>
        <v>0.10300000000000048</v>
      </c>
      <c r="N139" s="1">
        <f t="shared" si="19"/>
        <v>0.98904733742162521</v>
      </c>
    </row>
    <row r="140" spans="1:14" x14ac:dyDescent="0.2">
      <c r="A140" s="108">
        <v>135</v>
      </c>
      <c r="B140" s="112">
        <f t="shared" si="21"/>
        <v>-1.9999999999997957E-4</v>
      </c>
      <c r="C140" s="108">
        <f t="shared" si="16"/>
        <v>0.999999960002667</v>
      </c>
      <c r="D140" s="111">
        <f t="shared" si="22"/>
        <v>-2.0000000000000001E-4</v>
      </c>
      <c r="E140" s="100">
        <f t="shared" si="17"/>
        <v>-2.0996099003856017E-7</v>
      </c>
      <c r="F140" s="1">
        <f t="shared" si="23"/>
        <v>0</v>
      </c>
      <c r="K140" s="1">
        <v>135</v>
      </c>
      <c r="L140" s="1">
        <f t="shared" si="18"/>
        <v>-1.1945581122264737E-2</v>
      </c>
      <c r="M140" s="99">
        <f t="shared" si="20"/>
        <v>0.10750000000000048</v>
      </c>
      <c r="N140" s="1">
        <f t="shared" si="19"/>
        <v>0.98805416891941222</v>
      </c>
    </row>
    <row r="141" spans="1:14" x14ac:dyDescent="0.2">
      <c r="A141" s="108">
        <v>136</v>
      </c>
      <c r="B141" s="112">
        <f t="shared" si="21"/>
        <v>-1.9999999999997957E-4</v>
      </c>
      <c r="C141" s="108">
        <f t="shared" si="16"/>
        <v>0.999999960002667</v>
      </c>
      <c r="D141" s="111">
        <f t="shared" si="22"/>
        <v>-2.0000000000000001E-4</v>
      </c>
      <c r="E141" s="100">
        <f t="shared" si="17"/>
        <v>-2.0996099003856017E-7</v>
      </c>
      <c r="F141" s="1">
        <f t="shared" si="23"/>
        <v>0</v>
      </c>
      <c r="K141" s="1">
        <v>136</v>
      </c>
      <c r="L141" s="1">
        <f t="shared" si="18"/>
        <v>-1.2983053977985826E-2</v>
      </c>
      <c r="M141" s="99">
        <f t="shared" si="20"/>
        <v>0.11200000000000049</v>
      </c>
      <c r="N141" s="1">
        <f t="shared" si="19"/>
        <v>0.98701669606369113</v>
      </c>
    </row>
    <row r="142" spans="1:14" x14ac:dyDescent="0.2">
      <c r="A142" s="108">
        <v>137</v>
      </c>
      <c r="B142" s="112">
        <f t="shared" si="21"/>
        <v>-1.9999999999997957E-4</v>
      </c>
      <c r="C142" s="108">
        <f t="shared" si="16"/>
        <v>0.999999960002667</v>
      </c>
      <c r="D142" s="111">
        <f t="shared" si="22"/>
        <v>-2.0000000000000001E-4</v>
      </c>
      <c r="E142" s="100">
        <f t="shared" si="17"/>
        <v>-2.0996099003856017E-7</v>
      </c>
      <c r="F142" s="1">
        <f t="shared" si="23"/>
        <v>0</v>
      </c>
      <c r="K142" s="1">
        <v>137</v>
      </c>
      <c r="L142" s="1">
        <f t="shared" si="18"/>
        <v>-1.4064962522090552E-2</v>
      </c>
      <c r="M142" s="99">
        <f t="shared" si="20"/>
        <v>0.11650000000000049</v>
      </c>
      <c r="N142" s="1">
        <f t="shared" si="19"/>
        <v>0.98593478751958641</v>
      </c>
    </row>
    <row r="143" spans="1:14" x14ac:dyDescent="0.2">
      <c r="A143" s="108">
        <v>138</v>
      </c>
      <c r="B143" s="112">
        <f t="shared" si="21"/>
        <v>-1.9999999999997957E-4</v>
      </c>
      <c r="C143" s="108">
        <f t="shared" si="16"/>
        <v>0.999999960002667</v>
      </c>
      <c r="D143" s="111">
        <f t="shared" si="22"/>
        <v>-2.0000000000000001E-4</v>
      </c>
      <c r="E143" s="100">
        <f t="shared" si="17"/>
        <v>-2.0996099003856017E-7</v>
      </c>
      <c r="F143" s="1">
        <f t="shared" si="23"/>
        <v>0</v>
      </c>
      <c r="K143" s="1">
        <v>138</v>
      </c>
      <c r="L143" s="1">
        <f t="shared" si="18"/>
        <v>-1.51914354877557E-2</v>
      </c>
      <c r="M143" s="99">
        <f t="shared" si="20"/>
        <v>0.1210000000000005</v>
      </c>
      <c r="N143" s="1">
        <f t="shared" si="19"/>
        <v>0.98480831455392126</v>
      </c>
    </row>
    <row r="144" spans="1:14" x14ac:dyDescent="0.2">
      <c r="A144" s="108">
        <v>139</v>
      </c>
      <c r="B144" s="112">
        <f t="shared" si="21"/>
        <v>-1.9999999999997957E-4</v>
      </c>
      <c r="C144" s="108">
        <f t="shared" si="16"/>
        <v>0.999999960002667</v>
      </c>
      <c r="D144" s="111">
        <f t="shared" si="22"/>
        <v>-2.0000000000000001E-4</v>
      </c>
      <c r="E144" s="100">
        <f t="shared" si="17"/>
        <v>-2.0996099003856017E-7</v>
      </c>
      <c r="F144" s="1">
        <f t="shared" si="23"/>
        <v>0</v>
      </c>
      <c r="K144" s="1">
        <v>139</v>
      </c>
      <c r="L144" s="1">
        <f t="shared" si="18"/>
        <v>-1.6362598961680241E-2</v>
      </c>
      <c r="M144" s="99">
        <f t="shared" si="20"/>
        <v>0.1255000000000005</v>
      </c>
      <c r="N144" s="1">
        <f t="shared" si="19"/>
        <v>0.98363715107999672</v>
      </c>
    </row>
    <row r="145" spans="1:14" x14ac:dyDescent="0.2">
      <c r="A145" s="108">
        <v>140</v>
      </c>
      <c r="B145" s="112">
        <f t="shared" si="21"/>
        <v>-1.9999999999997957E-4</v>
      </c>
      <c r="C145" s="108">
        <f t="shared" si="16"/>
        <v>0.999999960002667</v>
      </c>
      <c r="D145" s="111">
        <f t="shared" si="22"/>
        <v>-2.0000000000000001E-4</v>
      </c>
      <c r="E145" s="100">
        <f t="shared" si="17"/>
        <v>-2.0996099003856017E-7</v>
      </c>
      <c r="F145" s="1">
        <f t="shared" si="23"/>
        <v>0</v>
      </c>
      <c r="K145" s="1">
        <v>140</v>
      </c>
      <c r="L145" s="1">
        <f t="shared" si="18"/>
        <v>-1.7578576338794227E-2</v>
      </c>
      <c r="M145" s="99">
        <f t="shared" si="20"/>
        <v>0.1300000000000005</v>
      </c>
      <c r="N145" s="1">
        <f t="shared" si="19"/>
        <v>0.98242117370288273</v>
      </c>
    </row>
    <row r="146" spans="1:14" x14ac:dyDescent="0.2">
      <c r="A146" s="108">
        <v>141</v>
      </c>
      <c r="B146" s="112">
        <f t="shared" si="21"/>
        <v>-1.9999999999997957E-4</v>
      </c>
      <c r="C146" s="108">
        <f t="shared" si="16"/>
        <v>0.999999960002667</v>
      </c>
      <c r="D146" s="111">
        <f t="shared" si="22"/>
        <v>-2.0000000000000001E-4</v>
      </c>
      <c r="E146" s="100">
        <f t="shared" si="17"/>
        <v>-2.0996099003856017E-7</v>
      </c>
      <c r="F146" s="1">
        <f t="shared" si="23"/>
        <v>0</v>
      </c>
      <c r="K146" s="1">
        <v>141</v>
      </c>
      <c r="L146" s="1">
        <f t="shared" si="18"/>
        <v>-1.8839488276436223E-2</v>
      </c>
      <c r="M146" s="99">
        <f t="shared" si="20"/>
        <v>0.13450000000000051</v>
      </c>
      <c r="N146" s="1">
        <f t="shared" si="19"/>
        <v>0.98116026176524074</v>
      </c>
    </row>
    <row r="147" spans="1:14" x14ac:dyDescent="0.2">
      <c r="A147" s="108">
        <v>142</v>
      </c>
      <c r="B147" s="112">
        <f t="shared" si="21"/>
        <v>-1.9999999999997957E-4</v>
      </c>
      <c r="C147" s="108">
        <f t="shared" si="16"/>
        <v>0.999999960002667</v>
      </c>
      <c r="D147" s="111">
        <f t="shared" si="22"/>
        <v>-2.0000000000000001E-4</v>
      </c>
      <c r="E147" s="100">
        <f t="shared" si="17"/>
        <v>-2.0996099003856017E-7</v>
      </c>
      <c r="F147" s="1">
        <f t="shared" si="23"/>
        <v>0</v>
      </c>
      <c r="K147" s="1">
        <v>142</v>
      </c>
      <c r="L147" s="1">
        <f t="shared" si="18"/>
        <v>-2.0145452648004381E-2</v>
      </c>
      <c r="M147" s="99">
        <f t="shared" si="20"/>
        <v>0.13900000000000051</v>
      </c>
      <c r="N147" s="1">
        <f t="shared" si="19"/>
        <v>0.97985429739367258</v>
      </c>
    </row>
    <row r="148" spans="1:14" x14ac:dyDescent="0.2">
      <c r="A148" s="108">
        <v>143</v>
      </c>
      <c r="B148" s="112">
        <f t="shared" si="21"/>
        <v>-1.9999999999997957E-4</v>
      </c>
      <c r="C148" s="108">
        <f t="shared" si="16"/>
        <v>0.999999960002667</v>
      </c>
      <c r="D148" s="111">
        <f t="shared" si="22"/>
        <v>-2.0000000000000001E-4</v>
      </c>
      <c r="E148" s="100">
        <f t="shared" si="17"/>
        <v>-2.0996099003856017E-7</v>
      </c>
      <c r="F148" s="1">
        <f t="shared" si="23"/>
        <v>0</v>
      </c>
      <c r="K148" s="1">
        <v>143</v>
      </c>
      <c r="L148" s="1">
        <f t="shared" si="18"/>
        <v>-2.1496584496071613E-2</v>
      </c>
      <c r="M148" s="99">
        <f t="shared" si="20"/>
        <v>0.14350000000000052</v>
      </c>
      <c r="N148" s="1">
        <f t="shared" si="19"/>
        <v>0.97850316554560535</v>
      </c>
    </row>
    <row r="149" spans="1:14" x14ac:dyDescent="0.2">
      <c r="A149" s="108">
        <v>144</v>
      </c>
      <c r="B149" s="112">
        <f t="shared" si="21"/>
        <v>-1.9999999999997957E-4</v>
      </c>
      <c r="C149" s="108">
        <f t="shared" si="16"/>
        <v>0.999999960002667</v>
      </c>
      <c r="D149" s="111">
        <f t="shared" si="22"/>
        <v>-2.0000000000000001E-4</v>
      </c>
      <c r="E149" s="100">
        <f t="shared" si="17"/>
        <v>-2.0996099003856017E-7</v>
      </c>
      <c r="F149" s="1">
        <f t="shared" si="23"/>
        <v>0</v>
      </c>
      <c r="K149" s="1">
        <v>144</v>
      </c>
      <c r="L149" s="1">
        <f t="shared" si="18"/>
        <v>-2.2892995984960418E-2</v>
      </c>
      <c r="M149" s="99">
        <f t="shared" si="20"/>
        <v>0.14800000000000052</v>
      </c>
      <c r="N149" s="1">
        <f t="shared" si="19"/>
        <v>0.97710675405671654</v>
      </c>
    </row>
    <row r="150" spans="1:14" x14ac:dyDescent="0.2">
      <c r="A150" s="108">
        <v>145</v>
      </c>
      <c r="B150" s="112">
        <f t="shared" si="21"/>
        <v>-1.9999999999997957E-4</v>
      </c>
      <c r="C150" s="108">
        <f t="shared" si="16"/>
        <v>0.999999960002667</v>
      </c>
      <c r="D150" s="111">
        <f t="shared" si="22"/>
        <v>-2.0000000000000001E-4</v>
      </c>
      <c r="E150" s="100">
        <f t="shared" si="17"/>
        <v>-2.0996099003856017E-7</v>
      </c>
      <c r="F150" s="1">
        <f t="shared" si="23"/>
        <v>0</v>
      </c>
      <c r="K150" s="1">
        <v>145</v>
      </c>
      <c r="L150" s="1">
        <f t="shared" si="18"/>
        <v>-2.4334796352767807E-2</v>
      </c>
      <c r="M150" s="99">
        <f t="shared" si="20"/>
        <v>0.15250000000000052</v>
      </c>
      <c r="N150" s="1">
        <f t="shared" si="19"/>
        <v>0.97566495368890915</v>
      </c>
    </row>
    <row r="151" spans="1:14" x14ac:dyDescent="0.2">
      <c r="A151" s="108">
        <v>146</v>
      </c>
      <c r="B151" s="112">
        <f t="shared" si="21"/>
        <v>-1.9999999999997957E-4</v>
      </c>
      <c r="C151" s="108">
        <f t="shared" si="16"/>
        <v>0.999999960002667</v>
      </c>
      <c r="D151" s="111">
        <f t="shared" si="22"/>
        <v>-2.0000000000000001E-4</v>
      </c>
      <c r="E151" s="100">
        <f t="shared" si="17"/>
        <v>-2.0996099003856017E-7</v>
      </c>
      <c r="F151" s="1">
        <f t="shared" si="23"/>
        <v>0</v>
      </c>
      <c r="K151" s="1">
        <v>146</v>
      </c>
      <c r="L151" s="1">
        <f t="shared" si="18"/>
        <v>-2.5822091862842789E-2</v>
      </c>
      <c r="M151" s="99">
        <f t="shared" si="20"/>
        <v>0.15700000000000053</v>
      </c>
      <c r="N151" s="1">
        <f t="shared" si="19"/>
        <v>0.97417765817883417</v>
      </c>
    </row>
    <row r="152" spans="1:14" x14ac:dyDescent="0.2">
      <c r="A152" s="108">
        <v>147</v>
      </c>
      <c r="B152" s="112">
        <f t="shared" si="21"/>
        <v>-1.9999999999997957E-4</v>
      </c>
      <c r="C152" s="108">
        <f t="shared" si="16"/>
        <v>0.999999960002667</v>
      </c>
      <c r="D152" s="111">
        <f t="shared" si="22"/>
        <v>-2.0000000000000001E-4</v>
      </c>
      <c r="E152" s="100">
        <f t="shared" si="17"/>
        <v>-2.0996099003856017E-7</v>
      </c>
      <c r="F152" s="1">
        <f t="shared" si="23"/>
        <v>0</v>
      </c>
      <c r="K152" s="1">
        <v>147</v>
      </c>
      <c r="L152" s="1">
        <f t="shared" si="18"/>
        <v>-2.7354985754703742E-2</v>
      </c>
      <c r="M152" s="99">
        <f t="shared" si="20"/>
        <v>0.16150000000000053</v>
      </c>
      <c r="N152" s="1">
        <f t="shared" si="19"/>
        <v>0.97264476428697322</v>
      </c>
    </row>
    <row r="153" spans="1:14" x14ac:dyDescent="0.2">
      <c r="A153" s="108">
        <v>148</v>
      </c>
      <c r="B153" s="112">
        <f t="shared" si="21"/>
        <v>-1.9999999999997957E-4</v>
      </c>
      <c r="C153" s="108">
        <f t="shared" si="16"/>
        <v>0.999999960002667</v>
      </c>
      <c r="D153" s="111">
        <f t="shared" si="22"/>
        <v>-2.0000000000000001E-4</v>
      </c>
      <c r="E153" s="100">
        <f t="shared" si="17"/>
        <v>-2.0996099003856017E-7</v>
      </c>
      <c r="F153" s="1">
        <f t="shared" si="23"/>
        <v>0</v>
      </c>
      <c r="K153" s="1">
        <v>148</v>
      </c>
      <c r="L153" s="1">
        <f t="shared" si="18"/>
        <v>-2.8933578194391907E-2</v>
      </c>
      <c r="M153" s="99">
        <f t="shared" si="20"/>
        <v>0.16600000000000054</v>
      </c>
      <c r="N153" s="1">
        <f t="shared" si="19"/>
        <v>0.97106617184728505</v>
      </c>
    </row>
    <row r="154" spans="1:14" x14ac:dyDescent="0.2">
      <c r="A154" s="108">
        <v>149</v>
      </c>
      <c r="B154" s="112">
        <f t="shared" si="21"/>
        <v>-1.9999999999997957E-4</v>
      </c>
      <c r="C154" s="108">
        <f t="shared" si="16"/>
        <v>0.999999960002667</v>
      </c>
      <c r="D154" s="111">
        <f t="shared" si="22"/>
        <v>-2.0000000000000001E-4</v>
      </c>
      <c r="E154" s="100">
        <f t="shared" si="17"/>
        <v>-2.0996099003856017E-7</v>
      </c>
      <c r="F154" s="1">
        <f t="shared" si="23"/>
        <v>0</v>
      </c>
      <c r="K154" s="1">
        <v>149</v>
      </c>
      <c r="L154" s="1">
        <f t="shared" si="18"/>
        <v>-3.0557966224260102E-2</v>
      </c>
      <c r="M154" s="99">
        <f t="shared" si="20"/>
        <v>0.17050000000000054</v>
      </c>
      <c r="N154" s="1">
        <f t="shared" si="19"/>
        <v>0.96944178381741686</v>
      </c>
    </row>
    <row r="155" spans="1:14" x14ac:dyDescent="0.2">
      <c r="A155" s="108">
        <v>150</v>
      </c>
      <c r="B155" s="112">
        <f t="shared" si="21"/>
        <v>-1.9999999999997957E-4</v>
      </c>
      <c r="C155" s="108">
        <f t="shared" si="16"/>
        <v>0.999999960002667</v>
      </c>
      <c r="D155" s="111">
        <f t="shared" si="22"/>
        <v>-2.0000000000000001E-4</v>
      </c>
      <c r="E155" s="100">
        <f t="shared" si="17"/>
        <v>-2.0996099003856017E-7</v>
      </c>
      <c r="F155" s="1">
        <f t="shared" si="23"/>
        <v>0</v>
      </c>
      <c r="K155" s="1">
        <v>150</v>
      </c>
      <c r="L155" s="1">
        <f t="shared" si="18"/>
        <v>-3.2228243712177806E-2</v>
      </c>
      <c r="M155" s="99">
        <f t="shared" si="20"/>
        <v>0.17500000000000054</v>
      </c>
      <c r="N155" s="1">
        <f t="shared" si="19"/>
        <v>0.96777150632949915</v>
      </c>
    </row>
    <row r="156" spans="1:14" x14ac:dyDescent="0.2">
      <c r="A156" s="108">
        <v>151</v>
      </c>
      <c r="B156" s="112">
        <f t="shared" si="21"/>
        <v>-1.9999999999997957E-4</v>
      </c>
      <c r="C156" s="108">
        <f t="shared" si="16"/>
        <v>0.999999960002667</v>
      </c>
      <c r="D156" s="111">
        <f t="shared" si="22"/>
        <v>-2.0000000000000001E-4</v>
      </c>
      <c r="E156" s="100">
        <f t="shared" si="17"/>
        <v>-2.0996099003856017E-7</v>
      </c>
      <c r="F156" s="1">
        <f t="shared" si="23"/>
        <v>0</v>
      </c>
      <c r="K156" s="1">
        <v>151</v>
      </c>
      <c r="L156" s="1">
        <f t="shared" si="18"/>
        <v>-3.394450130016724E-2</v>
      </c>
      <c r="M156" s="99">
        <f t="shared" si="20"/>
        <v>0.17950000000000055</v>
      </c>
      <c r="N156" s="1">
        <f t="shared" si="19"/>
        <v>0.96605524874150972</v>
      </c>
    </row>
    <row r="157" spans="1:14" x14ac:dyDescent="0.2">
      <c r="A157" s="108">
        <v>152</v>
      </c>
      <c r="B157" s="112">
        <f t="shared" si="21"/>
        <v>-1.9999999999997957E-4</v>
      </c>
      <c r="C157" s="108">
        <f t="shared" si="16"/>
        <v>0.999999960002667</v>
      </c>
      <c r="D157" s="111">
        <f t="shared" si="22"/>
        <v>-2.0000000000000001E-4</v>
      </c>
      <c r="E157" s="100">
        <f t="shared" si="17"/>
        <v>-2.0996099003856017E-7</v>
      </c>
      <c r="F157" s="1">
        <f t="shared" si="23"/>
        <v>0</v>
      </c>
      <c r="K157" s="1">
        <v>152</v>
      </c>
      <c r="L157" s="1">
        <f t="shared" si="18"/>
        <v>-3.57068263524426E-2</v>
      </c>
      <c r="M157" s="99">
        <f t="shared" si="20"/>
        <v>0.18400000000000055</v>
      </c>
      <c r="N157" s="1">
        <f t="shared" si="19"/>
        <v>0.96429292368923436</v>
      </c>
    </row>
    <row r="158" spans="1:14" x14ac:dyDescent="0.2">
      <c r="A158" s="108">
        <v>153</v>
      </c>
      <c r="B158" s="112">
        <f t="shared" si="21"/>
        <v>-1.9999999999997957E-4</v>
      </c>
      <c r="C158" s="108">
        <f t="shared" si="16"/>
        <v>0.999999960002667</v>
      </c>
      <c r="D158" s="111">
        <f t="shared" si="22"/>
        <v>-2.0000000000000001E-4</v>
      </c>
      <c r="E158" s="100">
        <f t="shared" si="17"/>
        <v>-2.0996099003856017E-7</v>
      </c>
      <c r="F158" s="1">
        <f t="shared" si="23"/>
        <v>0</v>
      </c>
      <c r="K158" s="1">
        <v>153</v>
      </c>
      <c r="L158" s="1">
        <f t="shared" si="18"/>
        <v>-3.75153029028652E-2</v>
      </c>
      <c r="M158" s="99">
        <f t="shared" si="20"/>
        <v>0.18850000000000056</v>
      </c>
      <c r="N158" s="1">
        <f t="shared" si="19"/>
        <v>0.96248444713881176</v>
      </c>
    </row>
    <row r="159" spans="1:14" x14ac:dyDescent="0.2">
      <c r="A159" s="108">
        <v>154</v>
      </c>
      <c r="B159" s="112">
        <f t="shared" si="21"/>
        <v>-1.9999999999997957E-4</v>
      </c>
      <c r="C159" s="108">
        <f t="shared" si="16"/>
        <v>0.999999960002667</v>
      </c>
      <c r="D159" s="111">
        <f t="shared" si="22"/>
        <v>-2.0000000000000001E-4</v>
      </c>
      <c r="E159" s="100">
        <f t="shared" si="17"/>
        <v>-2.0996099003856017E-7</v>
      </c>
      <c r="F159" s="1">
        <f t="shared" si="23"/>
        <v>0</v>
      </c>
      <c r="K159" s="1">
        <v>154</v>
      </c>
      <c r="L159" s="1">
        <f t="shared" si="18"/>
        <v>-3.9370011601792432E-2</v>
      </c>
      <c r="M159" s="99">
        <f t="shared" si="20"/>
        <v>0.19300000000000056</v>
      </c>
      <c r="N159" s="1">
        <f t="shared" si="19"/>
        <v>0.96062973843988453</v>
      </c>
    </row>
    <row r="160" spans="1:14" x14ac:dyDescent="0.2">
      <c r="A160" s="108">
        <v>155</v>
      </c>
      <c r="B160" s="112">
        <f t="shared" si="21"/>
        <v>-1.9999999999997957E-4</v>
      </c>
      <c r="C160" s="108">
        <f t="shared" si="16"/>
        <v>0.999999960002667</v>
      </c>
      <c r="D160" s="111">
        <f t="shared" si="22"/>
        <v>-2.0000000000000001E-4</v>
      </c>
      <c r="E160" s="100">
        <f t="shared" si="17"/>
        <v>-2.0996099003856017E-7</v>
      </c>
      <c r="F160" s="1">
        <f t="shared" si="23"/>
        <v>0</v>
      </c>
      <c r="K160" s="1">
        <v>155</v>
      </c>
      <c r="L160" s="1">
        <f t="shared" si="18"/>
        <v>-4.1271029662327652E-2</v>
      </c>
      <c r="M160" s="99">
        <f t="shared" si="20"/>
        <v>0.19750000000000056</v>
      </c>
      <c r="N160" s="1">
        <f t="shared" si="19"/>
        <v>0.95872872037934931</v>
      </c>
    </row>
    <row r="161" spans="1:14" x14ac:dyDescent="0.2">
      <c r="A161" s="108">
        <v>156</v>
      </c>
      <c r="B161" s="112">
        <f t="shared" si="21"/>
        <v>-1.9999999999997957E-4</v>
      </c>
      <c r="C161" s="108">
        <f t="shared" si="16"/>
        <v>0.999999960002667</v>
      </c>
      <c r="D161" s="111">
        <f t="shared" si="22"/>
        <v>-2.0000000000000001E-4</v>
      </c>
      <c r="E161" s="100">
        <f t="shared" si="17"/>
        <v>-2.0996099003856017E-7</v>
      </c>
      <c r="F161" s="1">
        <f t="shared" si="23"/>
        <v>0</v>
      </c>
      <c r="K161" s="1">
        <v>156</v>
      </c>
      <c r="L161" s="1">
        <f t="shared" si="18"/>
        <v>-4.3218430805959218E-2</v>
      </c>
      <c r="M161" s="99">
        <f t="shared" si="20"/>
        <v>0.20200000000000057</v>
      </c>
      <c r="N161" s="1">
        <f t="shared" si="19"/>
        <v>0.95678131923571774</v>
      </c>
    </row>
    <row r="162" spans="1:14" x14ac:dyDescent="0.2">
      <c r="A162" s="108">
        <v>157</v>
      </c>
      <c r="B162" s="112">
        <f t="shared" si="21"/>
        <v>-1.9999999999997957E-4</v>
      </c>
      <c r="C162" s="108">
        <f t="shared" si="16"/>
        <v>0.999999960002667</v>
      </c>
      <c r="D162" s="111">
        <f t="shared" si="22"/>
        <v>-2.0000000000000001E-4</v>
      </c>
      <c r="E162" s="100">
        <f t="shared" si="17"/>
        <v>-2.0996099003856017E-7</v>
      </c>
      <c r="F162" s="1">
        <f t="shared" si="23"/>
        <v>0</v>
      </c>
      <c r="K162" s="1">
        <v>157</v>
      </c>
      <c r="L162" s="1">
        <f t="shared" si="18"/>
        <v>-4.5212285207579694E-2</v>
      </c>
      <c r="M162" s="99">
        <f t="shared" si="20"/>
        <v>0.20650000000000057</v>
      </c>
      <c r="N162" s="1">
        <f t="shared" si="19"/>
        <v>0.95478746483409727</v>
      </c>
    </row>
    <row r="163" spans="1:14" x14ac:dyDescent="0.2">
      <c r="A163" s="108">
        <v>158</v>
      </c>
      <c r="B163" s="112">
        <f t="shared" si="21"/>
        <v>-1.9999999999997957E-4</v>
      </c>
      <c r="C163" s="108">
        <f t="shared" si="16"/>
        <v>0.999999960002667</v>
      </c>
      <c r="D163" s="111">
        <f t="shared" si="22"/>
        <v>-2.0000000000000001E-4</v>
      </c>
      <c r="E163" s="100">
        <f t="shared" si="17"/>
        <v>-2.0996099003856017E-7</v>
      </c>
      <c r="F163" s="1">
        <f t="shared" si="23"/>
        <v>0</v>
      </c>
      <c r="K163" s="1">
        <v>158</v>
      </c>
      <c r="L163" s="1">
        <f t="shared" si="18"/>
        <v>-4.7252659439884104E-2</v>
      </c>
      <c r="M163" s="99">
        <f t="shared" si="20"/>
        <v>0.21100000000000058</v>
      </c>
      <c r="N163" s="1">
        <f t="shared" si="19"/>
        <v>0.95274709060179286</v>
      </c>
    </row>
    <row r="164" spans="1:14" x14ac:dyDescent="0.2">
      <c r="A164" s="108">
        <v>159</v>
      </c>
      <c r="B164" s="112">
        <f t="shared" si="21"/>
        <v>-1.9999999999997957E-4</v>
      </c>
      <c r="C164" s="108">
        <f t="shared" si="16"/>
        <v>0.999999960002667</v>
      </c>
      <c r="D164" s="111">
        <f t="shared" si="22"/>
        <v>-2.0000000000000001E-4</v>
      </c>
      <c r="E164" s="100">
        <f t="shared" si="17"/>
        <v>-2.0996099003856017E-7</v>
      </c>
      <c r="F164" s="1">
        <f t="shared" si="23"/>
        <v>0</v>
      </c>
      <c r="K164" s="1">
        <v>159</v>
      </c>
      <c r="L164" s="1">
        <f t="shared" si="18"/>
        <v>-4.9339616417137799E-2</v>
      </c>
      <c r="M164" s="99">
        <f t="shared" si="20"/>
        <v>0.21550000000000058</v>
      </c>
      <c r="N164" s="1">
        <f t="shared" si="19"/>
        <v>0.95066013362453916</v>
      </c>
    </row>
    <row r="165" spans="1:14" x14ac:dyDescent="0.2">
      <c r="A165" s="108">
        <v>160</v>
      </c>
      <c r="B165" s="112">
        <f t="shared" si="21"/>
        <v>-1.9999999999997957E-4</v>
      </c>
      <c r="C165" s="108">
        <f t="shared" si="16"/>
        <v>0.999999960002667</v>
      </c>
      <c r="D165" s="111">
        <f t="shared" si="22"/>
        <v>-2.0000000000000001E-4</v>
      </c>
      <c r="E165" s="100">
        <f t="shared" si="17"/>
        <v>-2.0996099003856017E-7</v>
      </c>
      <c r="F165" s="1">
        <f t="shared" si="23"/>
        <v>0</v>
      </c>
      <c r="K165" s="1">
        <v>160</v>
      </c>
      <c r="L165" s="1">
        <f t="shared" si="18"/>
        <v>-5.1473215338311729E-2</v>
      </c>
      <c r="M165" s="99">
        <f t="shared" si="20"/>
        <v>0.22000000000000058</v>
      </c>
      <c r="N165" s="1">
        <f t="shared" si="19"/>
        <v>0.94852653470336523</v>
      </c>
    </row>
    <row r="166" spans="1:14" x14ac:dyDescent="0.2">
      <c r="A166" s="108">
        <v>161</v>
      </c>
      <c r="B166" s="112">
        <f t="shared" si="21"/>
        <v>-1.9999999999997957E-4</v>
      </c>
      <c r="C166" s="108">
        <f t="shared" si="16"/>
        <v>0.999999960002667</v>
      </c>
      <c r="D166" s="111">
        <f t="shared" si="22"/>
        <v>-2.0000000000000001E-4</v>
      </c>
      <c r="E166" s="100">
        <f t="shared" si="17"/>
        <v>-2.0996099003856017E-7</v>
      </c>
      <c r="F166" s="1">
        <f t="shared" si="23"/>
        <v>0</v>
      </c>
      <c r="K166" s="1">
        <v>161</v>
      </c>
      <c r="L166" s="1">
        <f t="shared" si="18"/>
        <v>-5.3653511629572104E-2</v>
      </c>
      <c r="M166" s="99">
        <f t="shared" si="20"/>
        <v>0.22450000000000059</v>
      </c>
      <c r="N166" s="1">
        <f t="shared" si="19"/>
        <v>0.94634623841210486</v>
      </c>
    </row>
    <row r="167" spans="1:14" x14ac:dyDescent="0.2">
      <c r="A167" s="108">
        <v>162</v>
      </c>
      <c r="B167" s="112">
        <f t="shared" si="21"/>
        <v>-1.9999999999997957E-4</v>
      </c>
      <c r="C167" s="108">
        <f t="shared" si="16"/>
        <v>0.999999960002667</v>
      </c>
      <c r="D167" s="111">
        <f t="shared" si="22"/>
        <v>-2.0000000000000001E-4</v>
      </c>
      <c r="E167" s="100">
        <f t="shared" si="17"/>
        <v>-2.0996099003856017E-7</v>
      </c>
      <c r="F167" s="1">
        <f t="shared" si="23"/>
        <v>0</v>
      </c>
      <c r="K167" s="1">
        <v>162</v>
      </c>
      <c r="L167" s="1">
        <f t="shared" si="18"/>
        <v>-5.5880556886120147E-2</v>
      </c>
      <c r="M167" s="99">
        <f t="shared" si="20"/>
        <v>0.22900000000000059</v>
      </c>
      <c r="N167" s="1">
        <f t="shared" si="19"/>
        <v>0.94411919315555681</v>
      </c>
    </row>
    <row r="168" spans="1:14" x14ac:dyDescent="0.2">
      <c r="A168" s="108">
        <v>163</v>
      </c>
      <c r="B168" s="112">
        <f t="shared" si="21"/>
        <v>-1.9999999999997957E-4</v>
      </c>
      <c r="C168" s="108">
        <f t="shared" si="16"/>
        <v>0.999999960002667</v>
      </c>
      <c r="D168" s="111">
        <f t="shared" si="22"/>
        <v>-2.0000000000000001E-4</v>
      </c>
      <c r="E168" s="100">
        <f t="shared" si="17"/>
        <v>-2.0996099003856017E-7</v>
      </c>
      <c r="F168" s="1">
        <f t="shared" si="23"/>
        <v>0</v>
      </c>
      <c r="K168" s="1">
        <v>163</v>
      </c>
      <c r="L168" s="1">
        <f t="shared" si="18"/>
        <v>-5.8154398813384356E-2</v>
      </c>
      <c r="M168" s="99">
        <f t="shared" si="20"/>
        <v>0.2335000000000006</v>
      </c>
      <c r="N168" s="1">
        <f t="shared" si="19"/>
        <v>0.9418453512282926</v>
      </c>
    </row>
    <row r="169" spans="1:14" x14ac:dyDescent="0.2">
      <c r="A169" s="108">
        <v>164</v>
      </c>
      <c r="B169" s="112">
        <f t="shared" si="21"/>
        <v>-1.9999999999997957E-4</v>
      </c>
      <c r="C169" s="108">
        <f t="shared" si="16"/>
        <v>0.999999960002667</v>
      </c>
      <c r="D169" s="111">
        <f t="shared" si="22"/>
        <v>-2.0000000000000001E-4</v>
      </c>
      <c r="E169" s="100">
        <f t="shared" si="17"/>
        <v>-2.0996099003856017E-7</v>
      </c>
      <c r="F169" s="1">
        <f t="shared" si="23"/>
        <v>0</v>
      </c>
      <c r="K169" s="1">
        <v>164</v>
      </c>
      <c r="L169" s="1">
        <f t="shared" si="18"/>
        <v>-6.0475081167541411E-2</v>
      </c>
      <c r="M169" s="99">
        <f t="shared" si="20"/>
        <v>0.2380000000000006</v>
      </c>
      <c r="N169" s="1">
        <f t="shared" si="19"/>
        <v>0.93952466887413555</v>
      </c>
    </row>
    <row r="170" spans="1:14" x14ac:dyDescent="0.2">
      <c r="A170" s="108">
        <v>165</v>
      </c>
      <c r="B170" s="112">
        <f t="shared" si="21"/>
        <v>-1.9999999999997957E-4</v>
      </c>
      <c r="C170" s="108">
        <f t="shared" si="16"/>
        <v>0.999999960002667</v>
      </c>
      <c r="D170" s="111">
        <f t="shared" si="22"/>
        <v>-2.0000000000000001E-4</v>
      </c>
      <c r="E170" s="100">
        <f t="shared" si="17"/>
        <v>-2.0996099003856017E-7</v>
      </c>
      <c r="F170" s="1">
        <f t="shared" si="23"/>
        <v>0</v>
      </c>
      <c r="K170" s="1">
        <v>165</v>
      </c>
      <c r="L170" s="1">
        <f t="shared" si="18"/>
        <v>-6.2842643695376399E-2</v>
      </c>
      <c r="M170" s="99">
        <f t="shared" si="20"/>
        <v>0.2425000000000006</v>
      </c>
      <c r="N170" s="1">
        <f t="shared" si="19"/>
        <v>0.93715710634630056</v>
      </c>
    </row>
    <row r="171" spans="1:14" x14ac:dyDescent="0.2">
      <c r="A171" s="108">
        <v>166</v>
      </c>
      <c r="B171" s="112">
        <f t="shared" si="21"/>
        <v>-1.9999999999997957E-4</v>
      </c>
      <c r="C171" s="108">
        <f t="shared" si="16"/>
        <v>0.999999960002667</v>
      </c>
      <c r="D171" s="111">
        <f t="shared" si="22"/>
        <v>-2.0000000000000001E-4</v>
      </c>
      <c r="E171" s="100">
        <f t="shared" si="17"/>
        <v>-2.0996099003856017E-7</v>
      </c>
      <c r="F171" s="1">
        <f t="shared" si="23"/>
        <v>0</v>
      </c>
      <c r="K171" s="1">
        <v>166</v>
      </c>
      <c r="L171" s="1">
        <f t="shared" si="18"/>
        <v>-6.5257122073464013E-2</v>
      </c>
      <c r="M171" s="99">
        <f t="shared" si="20"/>
        <v>0.24700000000000061</v>
      </c>
      <c r="N171" s="1">
        <f t="shared" si="19"/>
        <v>0.93474262796821295</v>
      </c>
    </row>
    <row r="172" spans="1:14" x14ac:dyDescent="0.2">
      <c r="A172" s="108">
        <v>167</v>
      </c>
      <c r="B172" s="112">
        <f t="shared" si="21"/>
        <v>-1.9999999999997957E-4</v>
      </c>
      <c r="C172" s="108">
        <f t="shared" si="16"/>
        <v>0.999999960002667</v>
      </c>
      <c r="D172" s="111">
        <f t="shared" si="22"/>
        <v>-2.0000000000000001E-4</v>
      </c>
      <c r="E172" s="100">
        <f t="shared" si="17"/>
        <v>-2.0996099003856017E-7</v>
      </c>
      <c r="F172" s="1">
        <f t="shared" si="23"/>
        <v>0</v>
      </c>
      <c r="K172" s="1">
        <v>167</v>
      </c>
      <c r="L172" s="1">
        <f t="shared" si="18"/>
        <v>-6.771854784666842E-2</v>
      </c>
      <c r="M172" s="99">
        <f t="shared" si="20"/>
        <v>0.25150000000000061</v>
      </c>
      <c r="N172" s="1">
        <f t="shared" si="19"/>
        <v>0.93228120219500854</v>
      </c>
    </row>
    <row r="173" spans="1:14" x14ac:dyDescent="0.2">
      <c r="A173" s="108">
        <v>168</v>
      </c>
      <c r="B173" s="112">
        <f t="shared" si="21"/>
        <v>-1.9999999999997957E-4</v>
      </c>
      <c r="C173" s="108">
        <f t="shared" si="16"/>
        <v>0.999999960002667</v>
      </c>
      <c r="D173" s="111">
        <f t="shared" si="22"/>
        <v>-2.0000000000000001E-4</v>
      </c>
      <c r="E173" s="100">
        <f t="shared" si="17"/>
        <v>-2.0996099003856017E-7</v>
      </c>
      <c r="F173" s="1">
        <f t="shared" si="23"/>
        <v>0</v>
      </c>
      <c r="K173" s="1">
        <v>168</v>
      </c>
      <c r="L173" s="1">
        <f t="shared" si="18"/>
        <v>-7.0226948365954667E-2</v>
      </c>
      <c r="M173" s="99">
        <f t="shared" si="20"/>
        <v>0.25600000000000062</v>
      </c>
      <c r="N173" s="1">
        <f t="shared" si="19"/>
        <v>0.92977280167572229</v>
      </c>
    </row>
    <row r="174" spans="1:14" x14ac:dyDescent="0.2">
      <c r="A174" s="108">
        <v>169</v>
      </c>
      <c r="B174" s="112">
        <f t="shared" si="21"/>
        <v>-1.9999999999997957E-4</v>
      </c>
      <c r="C174" s="108">
        <f t="shared" si="16"/>
        <v>0.999999960002667</v>
      </c>
      <c r="D174" s="111">
        <f t="shared" si="22"/>
        <v>-2.0000000000000001E-4</v>
      </c>
      <c r="E174" s="100">
        <f t="shared" si="17"/>
        <v>-2.0996099003856017E-7</v>
      </c>
      <c r="F174" s="1">
        <f t="shared" si="23"/>
        <v>0</v>
      </c>
      <c r="K174" s="1">
        <v>169</v>
      </c>
      <c r="L174" s="1">
        <f t="shared" si="18"/>
        <v>-7.2782346725506653E-2</v>
      </c>
      <c r="M174" s="99">
        <f t="shared" si="20"/>
        <v>0.26050000000000062</v>
      </c>
      <c r="N174" s="1">
        <f t="shared" si="19"/>
        <v>0.92721740331617031</v>
      </c>
    </row>
    <row r="175" spans="1:14" x14ac:dyDescent="0.2">
      <c r="A175" s="108">
        <v>170</v>
      </c>
      <c r="B175" s="112">
        <f t="shared" si="21"/>
        <v>-1.9999999999997957E-4</v>
      </c>
      <c r="C175" s="108">
        <f t="shared" si="16"/>
        <v>0.999999960002667</v>
      </c>
      <c r="D175" s="111">
        <f t="shared" si="22"/>
        <v>-2.0000000000000001E-4</v>
      </c>
      <c r="E175" s="100">
        <f t="shared" si="17"/>
        <v>-2.0996099003856017E-7</v>
      </c>
      <c r="F175" s="1">
        <f t="shared" si="23"/>
        <v>0</v>
      </c>
      <c r="K175" s="1">
        <v>170</v>
      </c>
      <c r="L175" s="1">
        <f t="shared" si="18"/>
        <v>-7.5384761699137326E-2</v>
      </c>
      <c r="M175" s="99">
        <f t="shared" si="20"/>
        <v>0.26500000000000062</v>
      </c>
      <c r="N175" s="1">
        <f t="shared" si="19"/>
        <v>0.92461498834253963</v>
      </c>
    </row>
    <row r="176" spans="1:14" x14ac:dyDescent="0.2">
      <c r="A176" s="108">
        <v>171</v>
      </c>
      <c r="B176" s="112">
        <f t="shared" si="21"/>
        <v>-1.9999999999997957E-4</v>
      </c>
      <c r="C176" s="108">
        <f t="shared" si="16"/>
        <v>0.999999960002667</v>
      </c>
      <c r="D176" s="111">
        <f t="shared" si="22"/>
        <v>-2.0000000000000001E-4</v>
      </c>
      <c r="E176" s="100">
        <f t="shared" si="17"/>
        <v>-2.0996099003856017E-7</v>
      </c>
      <c r="F176" s="1">
        <f t="shared" si="23"/>
        <v>0</v>
      </c>
      <c r="K176" s="1">
        <v>171</v>
      </c>
      <c r="L176" s="1">
        <f t="shared" si="18"/>
        <v>-7.8034207675995115E-2</v>
      </c>
      <c r="M176" s="99">
        <f t="shared" si="20"/>
        <v>0.26950000000000063</v>
      </c>
      <c r="N176" s="1">
        <f t="shared" si="19"/>
        <v>0.92196554236568184</v>
      </c>
    </row>
    <row r="177" spans="1:14" x14ac:dyDescent="0.2">
      <c r="A177" s="108">
        <v>172</v>
      </c>
      <c r="B177" s="112">
        <f t="shared" si="21"/>
        <v>-1.9999999999997957E-4</v>
      </c>
      <c r="C177" s="108">
        <f t="shared" si="16"/>
        <v>0.999999960002667</v>
      </c>
      <c r="D177" s="111">
        <f t="shared" si="22"/>
        <v>-2.0000000000000001E-4</v>
      </c>
      <c r="E177" s="100">
        <f t="shared" si="17"/>
        <v>-2.0996099003856017E-7</v>
      </c>
      <c r="F177" s="1">
        <f t="shared" si="23"/>
        <v>0</v>
      </c>
      <c r="K177" s="1">
        <v>172</v>
      </c>
      <c r="L177" s="1">
        <f t="shared" si="18"/>
        <v>-8.0730694595549046E-2</v>
      </c>
      <c r="M177" s="99">
        <f t="shared" si="20"/>
        <v>0.27400000000000063</v>
      </c>
      <c r="N177" s="1">
        <f t="shared" si="19"/>
        <v>0.91926905544612791</v>
      </c>
    </row>
    <row r="178" spans="1:14" x14ac:dyDescent="0.2">
      <c r="A178" s="108">
        <v>173</v>
      </c>
      <c r="B178" s="112">
        <f t="shared" si="21"/>
        <v>-1.9999999999997957E-4</v>
      </c>
      <c r="C178" s="108">
        <f t="shared" si="16"/>
        <v>0.999999960002667</v>
      </c>
      <c r="D178" s="111">
        <f t="shared" si="22"/>
        <v>-2.0000000000000001E-4</v>
      </c>
      <c r="E178" s="100">
        <f t="shared" si="17"/>
        <v>-2.0996099003856017E-7</v>
      </c>
      <c r="F178" s="1">
        <f t="shared" si="23"/>
        <v>0</v>
      </c>
      <c r="K178" s="1">
        <v>173</v>
      </c>
      <c r="L178" s="1">
        <f t="shared" si="18"/>
        <v>-8.3474227881852658E-2</v>
      </c>
      <c r="M178" s="99">
        <f t="shared" si="20"/>
        <v>0.27850000000000064</v>
      </c>
      <c r="N178" s="1">
        <f t="shared" si="19"/>
        <v>0.9165255221598243</v>
      </c>
    </row>
    <row r="179" spans="1:14" x14ac:dyDescent="0.2">
      <c r="A179" s="108">
        <v>174</v>
      </c>
      <c r="B179" s="112">
        <f t="shared" si="21"/>
        <v>-1.9999999999997957E-4</v>
      </c>
      <c r="C179" s="108">
        <f t="shared" si="16"/>
        <v>0.999999960002667</v>
      </c>
      <c r="D179" s="111">
        <f t="shared" si="22"/>
        <v>-2.0000000000000001E-4</v>
      </c>
      <c r="E179" s="100">
        <f t="shared" si="17"/>
        <v>-2.0996099003856017E-7</v>
      </c>
      <c r="F179" s="1">
        <f t="shared" si="23"/>
        <v>0</v>
      </c>
      <c r="K179" s="1">
        <v>174</v>
      </c>
      <c r="L179" s="1">
        <f t="shared" si="18"/>
        <v>-8.6264808377074287E-2</v>
      </c>
      <c r="M179" s="99">
        <f t="shared" si="20"/>
        <v>0.28300000000000064</v>
      </c>
      <c r="N179" s="1">
        <f t="shared" si="19"/>
        <v>0.91373494166460267</v>
      </c>
    </row>
    <row r="180" spans="1:14" x14ac:dyDescent="0.2">
      <c r="A180" s="108">
        <v>175</v>
      </c>
      <c r="B180" s="112">
        <f t="shared" si="21"/>
        <v>-1.9999999999997957E-4</v>
      </c>
      <c r="C180" s="108">
        <f t="shared" si="16"/>
        <v>0.999999960002667</v>
      </c>
      <c r="D180" s="111">
        <f t="shared" si="22"/>
        <v>-2.0000000000000001E-4</v>
      </c>
      <c r="E180" s="100">
        <f t="shared" si="17"/>
        <v>-2.0996099003856017E-7</v>
      </c>
      <c r="F180" s="1">
        <f t="shared" si="23"/>
        <v>0</v>
      </c>
      <c r="K180" s="1">
        <v>175</v>
      </c>
      <c r="L180" s="1">
        <f t="shared" si="18"/>
        <v>-8.9102432274291155E-2</v>
      </c>
      <c r="M180" s="99">
        <f t="shared" si="20"/>
        <v>0.28750000000000064</v>
      </c>
      <c r="N180" s="1">
        <f t="shared" si="19"/>
        <v>0.91089731776738581</v>
      </c>
    </row>
    <row r="181" spans="1:14" x14ac:dyDescent="0.2">
      <c r="A181" s="108">
        <v>176</v>
      </c>
      <c r="B181" s="112">
        <f t="shared" si="21"/>
        <v>-1.9999999999997957E-4</v>
      </c>
      <c r="C181" s="108">
        <f t="shared" si="16"/>
        <v>0.999999960002667</v>
      </c>
      <c r="D181" s="111">
        <f t="shared" si="22"/>
        <v>-2.0000000000000001E-4</v>
      </c>
      <c r="E181" s="100">
        <f t="shared" si="17"/>
        <v>-2.0996099003856017E-7</v>
      </c>
      <c r="F181" s="1">
        <f t="shared" si="23"/>
        <v>0</v>
      </c>
      <c r="K181" s="1">
        <v>176</v>
      </c>
      <c r="L181" s="1">
        <f t="shared" si="18"/>
        <v>-9.1987091049537173E-2</v>
      </c>
      <c r="M181" s="99">
        <f t="shared" si="20"/>
        <v>0.29200000000000065</v>
      </c>
      <c r="N181" s="1">
        <f t="shared" si="19"/>
        <v>0.90801265899213979</v>
      </c>
    </row>
    <row r="182" spans="1:14" x14ac:dyDescent="0.2">
      <c r="A182" s="108">
        <v>177</v>
      </c>
      <c r="B182" s="112">
        <f t="shared" si="21"/>
        <v>-1.9999999999997957E-4</v>
      </c>
      <c r="C182" s="108">
        <f t="shared" si="16"/>
        <v>0.999999960002667</v>
      </c>
      <c r="D182" s="111">
        <f t="shared" si="22"/>
        <v>-2.0000000000000001E-4</v>
      </c>
      <c r="E182" s="100">
        <f t="shared" si="17"/>
        <v>-2.0996099003856017E-7</v>
      </c>
      <c r="F182" s="1">
        <f t="shared" si="23"/>
        <v>0</v>
      </c>
      <c r="K182" s="1">
        <v>177</v>
      </c>
      <c r="L182" s="1">
        <f t="shared" si="18"/>
        <v>-9.4918771393094681E-2</v>
      </c>
      <c r="M182" s="99">
        <f t="shared" si="20"/>
        <v>0.29650000000000065</v>
      </c>
      <c r="N182" s="1">
        <f t="shared" si="19"/>
        <v>0.90508097864858228</v>
      </c>
    </row>
    <row r="183" spans="1:14" x14ac:dyDescent="0.2">
      <c r="A183" s="108">
        <v>178</v>
      </c>
      <c r="B183" s="112">
        <f t="shared" si="21"/>
        <v>-1.9999999999997957E-4</v>
      </c>
      <c r="C183" s="108">
        <f t="shared" si="16"/>
        <v>0.999999960002667</v>
      </c>
      <c r="D183" s="111">
        <f t="shared" si="22"/>
        <v>-2.0000000000000001E-4</v>
      </c>
      <c r="E183" s="100">
        <f t="shared" si="17"/>
        <v>-2.0996099003856017E-7</v>
      </c>
      <c r="F183" s="1">
        <f t="shared" si="23"/>
        <v>0</v>
      </c>
      <c r="K183" s="1">
        <v>178</v>
      </c>
      <c r="L183" s="1">
        <f t="shared" si="18"/>
        <v>-9.7897455140027456E-2</v>
      </c>
      <c r="M183" s="99">
        <f t="shared" si="20"/>
        <v>0.30100000000000066</v>
      </c>
      <c r="N183" s="1">
        <f t="shared" si="19"/>
        <v>0.9021022949016495</v>
      </c>
    </row>
    <row r="184" spans="1:14" x14ac:dyDescent="0.2">
      <c r="A184" s="108">
        <v>179</v>
      </c>
      <c r="B184" s="112">
        <f t="shared" si="21"/>
        <v>-1.9999999999997957E-4</v>
      </c>
      <c r="C184" s="108">
        <f t="shared" si="16"/>
        <v>0.999999960002667</v>
      </c>
      <c r="D184" s="111">
        <f t="shared" si="22"/>
        <v>-2.0000000000000001E-4</v>
      </c>
      <c r="E184" s="100">
        <f t="shared" si="17"/>
        <v>-2.0996099003856017E-7</v>
      </c>
      <c r="F184" s="1">
        <f t="shared" si="23"/>
        <v>0</v>
      </c>
      <c r="K184" s="1">
        <v>179</v>
      </c>
      <c r="L184" s="1">
        <f t="shared" si="18"/>
        <v>-0.10092311919994668</v>
      </c>
      <c r="M184" s="99">
        <f t="shared" si="20"/>
        <v>0.30550000000000066</v>
      </c>
      <c r="N184" s="1">
        <f t="shared" si="19"/>
        <v>0.89907663084173028</v>
      </c>
    </row>
    <row r="185" spans="1:14" x14ac:dyDescent="0.2">
      <c r="A185" s="108">
        <v>180</v>
      </c>
      <c r="B185" s="112">
        <f t="shared" si="21"/>
        <v>-1.9999999999997957E-4</v>
      </c>
      <c r="C185" s="108">
        <f t="shared" si="16"/>
        <v>0.999999960002667</v>
      </c>
      <c r="D185" s="111">
        <f t="shared" si="22"/>
        <v>-2.0000000000000001E-4</v>
      </c>
      <c r="E185" s="100">
        <f t="shared" si="17"/>
        <v>-2.0996099003856017E-7</v>
      </c>
      <c r="F185" s="1">
        <f t="shared" si="23"/>
        <v>0</v>
      </c>
      <c r="K185" s="1">
        <v>180</v>
      </c>
      <c r="L185" s="1">
        <f t="shared" si="18"/>
        <v>-0.10399573548599672</v>
      </c>
      <c r="M185" s="99">
        <f t="shared" si="20"/>
        <v>0.31000000000000066</v>
      </c>
      <c r="N185" s="1">
        <f t="shared" si="19"/>
        <v>0.89600401455568024</v>
      </c>
    </row>
    <row r="186" spans="1:14" x14ac:dyDescent="0.2">
      <c r="A186" s="108">
        <v>181</v>
      </c>
      <c r="B186" s="112">
        <f t="shared" si="21"/>
        <v>-1.9999999999997957E-4</v>
      </c>
      <c r="C186" s="108">
        <f t="shared" si="16"/>
        <v>0.999999960002667</v>
      </c>
      <c r="D186" s="111">
        <f t="shared" si="22"/>
        <v>-2.0000000000000001E-4</v>
      </c>
      <c r="E186" s="100">
        <f t="shared" si="17"/>
        <v>-2.0996099003856017E-7</v>
      </c>
      <c r="F186" s="1">
        <f t="shared" si="23"/>
        <v>0</v>
      </c>
      <c r="K186" s="1">
        <v>181</v>
      </c>
      <c r="L186" s="1">
        <f t="shared" si="18"/>
        <v>-0.10711527084305916</v>
      </c>
      <c r="M186" s="99">
        <f t="shared" si="20"/>
        <v>0.31450000000000067</v>
      </c>
      <c r="N186" s="1">
        <f t="shared" si="19"/>
        <v>0.8928844791986178</v>
      </c>
    </row>
    <row r="187" spans="1:14" x14ac:dyDescent="0.2">
      <c r="A187" s="108">
        <v>182</v>
      </c>
      <c r="B187" s="112">
        <f t="shared" si="21"/>
        <v>-1.9999999999997957E-4</v>
      </c>
      <c r="C187" s="108">
        <f t="shared" si="16"/>
        <v>0.999999960002667</v>
      </c>
      <c r="D187" s="111">
        <f t="shared" si="22"/>
        <v>-2.0000000000000001E-4</v>
      </c>
      <c r="E187" s="100">
        <f t="shared" si="17"/>
        <v>-2.0996099003856017E-7</v>
      </c>
      <c r="F187" s="1">
        <f t="shared" si="23"/>
        <v>0</v>
      </c>
      <c r="K187" s="1">
        <v>182</v>
      </c>
      <c r="L187" s="1">
        <f t="shared" si="18"/>
        <v>-0.11028168697516538</v>
      </c>
      <c r="M187" s="99">
        <f t="shared" si="20"/>
        <v>0.31900000000000067</v>
      </c>
      <c r="N187" s="1">
        <f t="shared" si="19"/>
        <v>0.88971806306651158</v>
      </c>
    </row>
    <row r="188" spans="1:14" x14ac:dyDescent="0.2">
      <c r="A188" s="108">
        <v>183</v>
      </c>
      <c r="B188" s="112">
        <f t="shared" si="21"/>
        <v>-1.9999999999997957E-4</v>
      </c>
      <c r="C188" s="108">
        <f t="shared" si="16"/>
        <v>0.999999960002667</v>
      </c>
      <c r="D188" s="111">
        <f t="shared" si="22"/>
        <v>-2.0000000000000001E-4</v>
      </c>
      <c r="E188" s="100">
        <f t="shared" si="17"/>
        <v>-2.0996099003856017E-7</v>
      </c>
      <c r="F188" s="1">
        <f t="shared" si="23"/>
        <v>0</v>
      </c>
      <c r="K188" s="1">
        <v>183</v>
      </c>
      <c r="L188" s="1">
        <f t="shared" si="18"/>
        <v>-0.11349494037210806</v>
      </c>
      <c r="M188" s="99">
        <f t="shared" si="20"/>
        <v>0.32350000000000068</v>
      </c>
      <c r="N188" s="1">
        <f t="shared" si="19"/>
        <v>0.88650480966956891</v>
      </c>
    </row>
    <row r="189" spans="1:14" x14ac:dyDescent="0.2">
      <c r="A189" s="108">
        <v>184</v>
      </c>
      <c r="B189" s="112">
        <f t="shared" si="21"/>
        <v>-1.9999999999997957E-4</v>
      </c>
      <c r="C189" s="108">
        <f t="shared" si="16"/>
        <v>0.999999960002667</v>
      </c>
      <c r="D189" s="111">
        <f t="shared" si="22"/>
        <v>-2.0000000000000001E-4</v>
      </c>
      <c r="E189" s="100">
        <f t="shared" si="17"/>
        <v>-2.0996099003856017E-7</v>
      </c>
      <c r="F189" s="1">
        <f t="shared" si="23"/>
        <v>0</v>
      </c>
      <c r="K189" s="1">
        <v>184</v>
      </c>
      <c r="L189" s="1">
        <f t="shared" si="18"/>
        <v>-0.11675498223524661</v>
      </c>
      <c r="M189" s="99">
        <f t="shared" si="20"/>
        <v>0.32800000000000068</v>
      </c>
      <c r="N189" s="1">
        <f t="shared" si="19"/>
        <v>0.88324476780643035</v>
      </c>
    </row>
    <row r="190" spans="1:14" x14ac:dyDescent="0.2">
      <c r="A190" s="108">
        <v>185</v>
      </c>
      <c r="B190" s="112">
        <f t="shared" si="21"/>
        <v>-1.9999999999997957E-4</v>
      </c>
      <c r="C190" s="108">
        <f t="shared" si="16"/>
        <v>0.999999960002667</v>
      </c>
      <c r="D190" s="111">
        <f t="shared" si="22"/>
        <v>-2.0000000000000001E-4</v>
      </c>
      <c r="E190" s="100">
        <f t="shared" si="17"/>
        <v>-2.0996099003856017E-7</v>
      </c>
      <c r="F190" s="1">
        <f t="shared" si="23"/>
        <v>0</v>
      </c>
      <c r="K190" s="1">
        <v>185</v>
      </c>
      <c r="L190" s="1">
        <f t="shared" si="18"/>
        <v>-0.12006175840249411</v>
      </c>
      <c r="M190" s="99">
        <f t="shared" si="20"/>
        <v>0.33250000000000068</v>
      </c>
      <c r="N190" s="1">
        <f t="shared" si="19"/>
        <v>0.87993799163918285</v>
      </c>
    </row>
    <row r="191" spans="1:14" x14ac:dyDescent="0.2">
      <c r="A191" s="108">
        <v>186</v>
      </c>
      <c r="B191" s="112">
        <f t="shared" si="21"/>
        <v>-1.9999999999997957E-4</v>
      </c>
      <c r="C191" s="108">
        <f t="shared" si="16"/>
        <v>0.999999960002667</v>
      </c>
      <c r="D191" s="111">
        <f t="shared" si="22"/>
        <v>-2.0000000000000001E-4</v>
      </c>
      <c r="E191" s="100">
        <f t="shared" si="17"/>
        <v>-2.0996099003856017E-7</v>
      </c>
      <c r="F191" s="1">
        <f t="shared" si="23"/>
        <v>0</v>
      </c>
      <c r="K191" s="1">
        <v>186</v>
      </c>
      <c r="L191" s="1">
        <f t="shared" si="18"/>
        <v>-0.12341520927248295</v>
      </c>
      <c r="M191" s="99">
        <f t="shared" si="20"/>
        <v>0.33700000000000069</v>
      </c>
      <c r="N191" s="1">
        <f t="shared" si="19"/>
        <v>0.87658454076919401</v>
      </c>
    </row>
    <row r="192" spans="1:14" x14ac:dyDescent="0.2">
      <c r="A192" s="108">
        <v>187</v>
      </c>
      <c r="B192" s="112">
        <f t="shared" si="21"/>
        <v>-1.9999999999997957E-4</v>
      </c>
      <c r="C192" s="108">
        <f t="shared" si="16"/>
        <v>0.999999960002667</v>
      </c>
      <c r="D192" s="111">
        <f t="shared" si="22"/>
        <v>-2.0000000000000001E-4</v>
      </c>
      <c r="E192" s="100">
        <f t="shared" si="17"/>
        <v>-2.0996099003856017E-7</v>
      </c>
      <c r="F192" s="1">
        <f t="shared" si="23"/>
        <v>0</v>
      </c>
      <c r="K192" s="1">
        <v>187</v>
      </c>
      <c r="L192" s="1">
        <f t="shared" si="18"/>
        <v>-0.12681526972789769</v>
      </c>
      <c r="M192" s="99">
        <f t="shared" si="20"/>
        <v>0.34150000000000069</v>
      </c>
      <c r="N192" s="1">
        <f t="shared" si="19"/>
        <v>0.87318448031377927</v>
      </c>
    </row>
    <row r="193" spans="1:14" x14ac:dyDescent="0.2">
      <c r="A193" s="108">
        <v>188</v>
      </c>
      <c r="B193" s="112">
        <f t="shared" si="21"/>
        <v>-1.9999999999997957E-4</v>
      </c>
      <c r="C193" s="108">
        <f t="shared" si="16"/>
        <v>0.999999960002667</v>
      </c>
      <c r="D193" s="111">
        <f t="shared" si="22"/>
        <v>-2.0000000000000001E-4</v>
      </c>
      <c r="E193" s="100">
        <f t="shared" si="17"/>
        <v>-2.0996099003856017E-7</v>
      </c>
      <c r="F193" s="1">
        <f t="shared" si="23"/>
        <v>0</v>
      </c>
      <c r="K193" s="1">
        <v>188</v>
      </c>
      <c r="L193" s="1">
        <f t="shared" si="18"/>
        <v>-0.13026186905796611</v>
      </c>
      <c r="M193" s="99">
        <f t="shared" si="20"/>
        <v>0.3460000000000007</v>
      </c>
      <c r="N193" s="1">
        <f t="shared" si="19"/>
        <v>0.86973788098371085</v>
      </c>
    </row>
    <row r="194" spans="1:14" x14ac:dyDescent="0.2">
      <c r="A194" s="108">
        <v>189</v>
      </c>
      <c r="B194" s="112">
        <f t="shared" si="21"/>
        <v>-1.9999999999997957E-4</v>
      </c>
      <c r="C194" s="108">
        <f t="shared" si="16"/>
        <v>0.999999960002667</v>
      </c>
      <c r="D194" s="111">
        <f t="shared" si="22"/>
        <v>-2.0000000000000001E-4</v>
      </c>
      <c r="E194" s="100">
        <f t="shared" si="17"/>
        <v>-2.0996099003856017E-7</v>
      </c>
      <c r="F194" s="1">
        <f t="shared" si="23"/>
        <v>0</v>
      </c>
      <c r="K194" s="1">
        <v>189</v>
      </c>
      <c r="L194" s="1">
        <f t="shared" si="18"/>
        <v>-0.13375493088010371</v>
      </c>
      <c r="M194" s="99">
        <f t="shared" si="20"/>
        <v>0.3505000000000007</v>
      </c>
      <c r="N194" s="1">
        <f t="shared" si="19"/>
        <v>0.86624481916157325</v>
      </c>
    </row>
    <row r="195" spans="1:14" x14ac:dyDescent="0.2">
      <c r="A195" s="108">
        <v>190</v>
      </c>
      <c r="B195" s="112">
        <f t="shared" si="21"/>
        <v>-1.9999999999997957E-4</v>
      </c>
      <c r="C195" s="108">
        <f t="shared" si="16"/>
        <v>0.999999960002667</v>
      </c>
      <c r="D195" s="111">
        <f t="shared" si="22"/>
        <v>-2.0000000000000001E-4</v>
      </c>
      <c r="E195" s="100">
        <f t="shared" si="17"/>
        <v>-2.0996099003856017E-7</v>
      </c>
      <c r="F195" s="1">
        <f t="shared" si="23"/>
        <v>0</v>
      </c>
      <c r="K195" s="1">
        <v>190</v>
      </c>
      <c r="L195" s="1">
        <f t="shared" si="18"/>
        <v>-0.13729437306069803</v>
      </c>
      <c r="M195" s="99">
        <f t="shared" si="20"/>
        <v>0.3550000000000007</v>
      </c>
      <c r="N195" s="1">
        <f t="shared" si="19"/>
        <v>0.86270537698097893</v>
      </c>
    </row>
    <row r="196" spans="1:14" x14ac:dyDescent="0.2">
      <c r="A196" s="108">
        <v>191</v>
      </c>
      <c r="B196" s="112">
        <f t="shared" si="21"/>
        <v>-1.9999999999997957E-4</v>
      </c>
      <c r="C196" s="108">
        <f t="shared" si="16"/>
        <v>0.999999960002667</v>
      </c>
      <c r="D196" s="111">
        <f t="shared" si="22"/>
        <v>-2.0000000000000001E-4</v>
      </c>
      <c r="E196" s="100">
        <f t="shared" si="17"/>
        <v>-2.0996099003856017E-7</v>
      </c>
      <c r="F196" s="1">
        <f t="shared" si="23"/>
        <v>0</v>
      </c>
      <c r="K196" s="1">
        <v>191</v>
      </c>
      <c r="L196" s="1">
        <f t="shared" si="18"/>
        <v>-0.14088010763503056</v>
      </c>
      <c r="M196" s="99">
        <f t="shared" si="20"/>
        <v>0.35950000000000071</v>
      </c>
      <c r="N196" s="1">
        <f t="shared" si="19"/>
        <v>0.8591196424066464</v>
      </c>
    </row>
    <row r="197" spans="1:14" x14ac:dyDescent="0.2">
      <c r="A197" s="108">
        <v>192</v>
      </c>
      <c r="B197" s="112">
        <f t="shared" si="21"/>
        <v>-1.9999999999997957E-4</v>
      </c>
      <c r="C197" s="108">
        <f t="shared" si="16"/>
        <v>0.999999960002667</v>
      </c>
      <c r="D197" s="111">
        <f t="shared" si="22"/>
        <v>-2.0000000000000001E-4</v>
      </c>
      <c r="E197" s="100">
        <f t="shared" si="17"/>
        <v>-2.0996099003856017E-7</v>
      </c>
      <c r="F197" s="1">
        <f t="shared" si="23"/>
        <v>0</v>
      </c>
      <c r="K197" s="1">
        <v>192</v>
      </c>
      <c r="L197" s="1">
        <f t="shared" si="18"/>
        <v>-0.14451204072632173</v>
      </c>
      <c r="M197" s="99">
        <f t="shared" si="20"/>
        <v>0.36400000000000071</v>
      </c>
      <c r="N197" s="1">
        <f t="shared" si="19"/>
        <v>0.85548770931535523</v>
      </c>
    </row>
    <row r="198" spans="1:14" x14ac:dyDescent="0.2">
      <c r="A198" s="108">
        <v>193</v>
      </c>
      <c r="B198" s="112">
        <f t="shared" si="21"/>
        <v>-1.9999999999997957E-4</v>
      </c>
      <c r="C198" s="108">
        <f t="shared" ref="C198:C205" si="24">(EXP(B198)-2-B198)^2</f>
        <v>0.999999960002667</v>
      </c>
      <c r="D198" s="111">
        <f t="shared" si="22"/>
        <v>-2.0000000000000001E-4</v>
      </c>
      <c r="E198" s="100">
        <f t="shared" ref="E198:E205" si="25">$R$5-C198</f>
        <v>-2.0996099003856017E-7</v>
      </c>
      <c r="F198" s="1">
        <f t="shared" si="23"/>
        <v>0</v>
      </c>
      <c r="K198" s="1">
        <v>193</v>
      </c>
      <c r="L198" s="1">
        <f t="shared" ref="L198:L205" si="26">N198-$R$5</f>
        <v>-0.14819007246389404</v>
      </c>
      <c r="M198" s="99">
        <f t="shared" si="20"/>
        <v>0.36850000000000072</v>
      </c>
      <c r="N198" s="1">
        <f t="shared" ref="N198:N205" si="27">(EXP(M198)-2-M198)^2</f>
        <v>0.85180967757778292</v>
      </c>
    </row>
    <row r="199" spans="1:14" x14ac:dyDescent="0.2">
      <c r="A199" s="108">
        <v>194</v>
      </c>
      <c r="B199" s="112">
        <f t="shared" si="21"/>
        <v>-1.9999999999997957E-4</v>
      </c>
      <c r="C199" s="108">
        <f t="shared" si="24"/>
        <v>0.999999960002667</v>
      </c>
      <c r="D199" s="111">
        <f t="shared" si="22"/>
        <v>-2.0000000000000001E-4</v>
      </c>
      <c r="E199" s="100">
        <f t="shared" si="25"/>
        <v>-2.0996099003856017E-7</v>
      </c>
      <c r="F199" s="1">
        <f t="shared" si="23"/>
        <v>0</v>
      </c>
      <c r="K199" s="1">
        <v>194</v>
      </c>
      <c r="L199" s="1">
        <f t="shared" si="26"/>
        <v>-0.15191409690044233</v>
      </c>
      <c r="M199" s="99">
        <f t="shared" ref="M199:M205" si="28">M198+$O$5</f>
        <v>0.37300000000000072</v>
      </c>
      <c r="N199" s="1">
        <f t="shared" si="27"/>
        <v>0.84808565314123463</v>
      </c>
    </row>
    <row r="200" spans="1:14" x14ac:dyDescent="0.2">
      <c r="A200" s="108">
        <v>195</v>
      </c>
      <c r="B200" s="112">
        <f t="shared" ref="B200:B205" si="29">IF(C199&lt;=C198,
         IF(ABS(D199)&lt;=($G$5/$I$5),
                         B199,
                         B199+D200),
         B199+D200)</f>
        <v>-1.9999999999997957E-4</v>
      </c>
      <c r="C200" s="108">
        <f t="shared" si="24"/>
        <v>0.999999960002667</v>
      </c>
      <c r="D200" s="111">
        <f t="shared" ref="D200:D205" si="30">IF(C199&lt;=C198,
         IF(ABS(D199)&lt;=($G$5/$I$5),
                         D199,
                         -D199/$I$5),
         D199)</f>
        <v>-2.0000000000000001E-4</v>
      </c>
      <c r="E200" s="100">
        <f t="shared" si="25"/>
        <v>-2.0996099003856017E-7</v>
      </c>
      <c r="F200" s="1">
        <f t="shared" si="23"/>
        <v>0</v>
      </c>
      <c r="K200" s="1">
        <v>195</v>
      </c>
      <c r="L200" s="1">
        <f t="shared" si="26"/>
        <v>-0.15568400192840426</v>
      </c>
      <c r="M200" s="99">
        <f t="shared" si="28"/>
        <v>0.37750000000000072</v>
      </c>
      <c r="N200" s="1">
        <f t="shared" si="27"/>
        <v>0.8443157481132727</v>
      </c>
    </row>
    <row r="201" spans="1:14" x14ac:dyDescent="0.2">
      <c r="A201" s="108">
        <v>196</v>
      </c>
      <c r="B201" s="112">
        <f t="shared" si="29"/>
        <v>-1.9999999999997957E-4</v>
      </c>
      <c r="C201" s="108">
        <f t="shared" si="24"/>
        <v>0.999999960002667</v>
      </c>
      <c r="D201" s="111">
        <f t="shared" si="30"/>
        <v>-2.0000000000000001E-4</v>
      </c>
      <c r="E201" s="100">
        <f t="shared" si="25"/>
        <v>-2.0996099003856017E-7</v>
      </c>
      <c r="F201" s="1">
        <f>ABS(B201-B200)</f>
        <v>0</v>
      </c>
      <c r="K201" s="1">
        <v>196</v>
      </c>
      <c r="L201" s="1">
        <f t="shared" si="26"/>
        <v>-0.15949966919542213</v>
      </c>
      <c r="M201" s="99">
        <f t="shared" si="28"/>
        <v>0.38200000000000073</v>
      </c>
      <c r="N201" s="1">
        <f t="shared" si="27"/>
        <v>0.84050008084625483</v>
      </c>
    </row>
    <row r="202" spans="1:14" x14ac:dyDescent="0.2">
      <c r="A202" s="108">
        <v>197</v>
      </c>
      <c r="B202" s="112">
        <f t="shared" si="29"/>
        <v>-1.9999999999997957E-4</v>
      </c>
      <c r="C202" s="108">
        <f t="shared" si="24"/>
        <v>0.999999960002667</v>
      </c>
      <c r="D202" s="111">
        <f t="shared" si="30"/>
        <v>-2.0000000000000001E-4</v>
      </c>
      <c r="E202" s="100">
        <f t="shared" si="25"/>
        <v>-2.0996099003856017E-7</v>
      </c>
      <c r="F202" s="1">
        <f>ABS(B202-B201)</f>
        <v>0</v>
      </c>
      <c r="K202" s="1">
        <v>197</v>
      </c>
      <c r="L202" s="1">
        <f t="shared" si="26"/>
        <v>-0.16336097401888328</v>
      </c>
      <c r="M202" s="99">
        <f t="shared" si="28"/>
        <v>0.38650000000000073</v>
      </c>
      <c r="N202" s="1">
        <f t="shared" si="27"/>
        <v>0.83663877602279368</v>
      </c>
    </row>
    <row r="203" spans="1:14" x14ac:dyDescent="0.2">
      <c r="A203" s="108">
        <v>198</v>
      </c>
      <c r="B203" s="112">
        <f t="shared" si="29"/>
        <v>-1.9999999999997957E-4</v>
      </c>
      <c r="C203" s="108">
        <f t="shared" si="24"/>
        <v>0.999999960002667</v>
      </c>
      <c r="D203" s="111">
        <f t="shared" si="30"/>
        <v>-2.0000000000000001E-4</v>
      </c>
      <c r="E203" s="100">
        <f t="shared" si="25"/>
        <v>-2.0996099003856017E-7</v>
      </c>
      <c r="F203" s="1">
        <f>ABS(B203-B202)</f>
        <v>0</v>
      </c>
      <c r="K203" s="1">
        <v>198</v>
      </c>
      <c r="L203" s="1">
        <f t="shared" si="26"/>
        <v>-0.16726778529953445</v>
      </c>
      <c r="M203" s="99">
        <f t="shared" si="28"/>
        <v>0.39100000000000074</v>
      </c>
      <c r="N203" s="1">
        <f t="shared" si="27"/>
        <v>0.83273196474214251</v>
      </c>
    </row>
    <row r="204" spans="1:14" x14ac:dyDescent="0.2">
      <c r="A204" s="108">
        <v>199</v>
      </c>
      <c r="B204" s="112">
        <f t="shared" si="29"/>
        <v>-1.9999999999997957E-4</v>
      </c>
      <c r="C204" s="108">
        <f t="shared" si="24"/>
        <v>0.999999960002667</v>
      </c>
      <c r="D204" s="111">
        <f t="shared" si="30"/>
        <v>-2.0000000000000001E-4</v>
      </c>
      <c r="E204" s="100">
        <f t="shared" si="25"/>
        <v>-2.0996099003856017E-7</v>
      </c>
      <c r="F204" s="1">
        <f>ABS(B204-B203)</f>
        <v>0</v>
      </c>
      <c r="K204" s="1">
        <v>199</v>
      </c>
      <c r="L204" s="1">
        <f t="shared" si="26"/>
        <v>-0.17121996543415874</v>
      </c>
      <c r="M204" s="99">
        <f t="shared" si="28"/>
        <v>0.39550000000000074</v>
      </c>
      <c r="N204" s="1">
        <f t="shared" si="27"/>
        <v>0.82877978460751822</v>
      </c>
    </row>
    <row r="205" spans="1:14" x14ac:dyDescent="0.2">
      <c r="A205" s="108">
        <v>200</v>
      </c>
      <c r="B205" s="112">
        <f t="shared" si="29"/>
        <v>-1.9999999999997957E-4</v>
      </c>
      <c r="C205" s="108">
        <f t="shared" si="24"/>
        <v>0.999999960002667</v>
      </c>
      <c r="D205" s="111">
        <f t="shared" si="30"/>
        <v>-2.0000000000000001E-4</v>
      </c>
      <c r="E205" s="100">
        <f t="shared" si="25"/>
        <v>-2.0996099003856017E-7</v>
      </c>
      <c r="F205" s="1">
        <f>ABS(B205-B204)</f>
        <v>0</v>
      </c>
      <c r="K205" s="1">
        <v>200</v>
      </c>
      <c r="L205" s="1">
        <f t="shared" si="26"/>
        <v>-0.17521737022730755</v>
      </c>
      <c r="M205" s="99">
        <f t="shared" si="28"/>
        <v>0.40000000000000074</v>
      </c>
      <c r="N205" s="1">
        <f t="shared" si="27"/>
        <v>0.82478237981436942</v>
      </c>
    </row>
  </sheetData>
  <phoneticPr fontId="2" type="noConversion"/>
  <conditionalFormatting sqref="A7:F205">
    <cfRule type="expression" dxfId="13" priority="2" stopIfTrue="1">
      <formula>$F7=0</formula>
    </cfRule>
  </conditionalFormatting>
  <conditionalFormatting sqref="K5:N205">
    <cfRule type="expression" dxfId="12" priority="1" stopIfTrue="1">
      <formula>$N5=$R$5</formula>
    </cfRule>
  </conditionalFormatting>
  <pageMargins left="0.75" right="0.75" top="1" bottom="1" header="0.5" footer="0.5"/>
  <pageSetup paperSize="9" orientation="portrait"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205"/>
  <sheetViews>
    <sheetView workbookViewId="0">
      <selection activeCell="Q7" sqref="Q7"/>
    </sheetView>
  </sheetViews>
  <sheetFormatPr defaultRowHeight="12.75" x14ac:dyDescent="0.2"/>
  <cols>
    <col min="1" max="1" width="4.7109375" customWidth="1"/>
    <col min="2" max="2" width="9.85546875" customWidth="1"/>
    <col min="5" max="5" width="12.42578125" bestFit="1" customWidth="1"/>
    <col min="6" max="6" width="9.85546875" customWidth="1"/>
    <col min="7" max="7" width="11.42578125" bestFit="1" customWidth="1"/>
    <col min="8" max="8" width="8" customWidth="1"/>
    <col min="9" max="9" width="3" bestFit="1" customWidth="1"/>
    <col min="10" max="10" width="3" customWidth="1"/>
    <col min="11" max="11" width="4.85546875" customWidth="1"/>
    <col min="12" max="12" width="11.5703125" customWidth="1"/>
    <col min="14" max="14" width="11.28515625" customWidth="1"/>
    <col min="16" max="16" width="12.42578125" bestFit="1" customWidth="1"/>
    <col min="17" max="17" width="12.42578125" customWidth="1"/>
    <col min="19" max="19" width="4.5703125" bestFit="1" customWidth="1"/>
    <col min="20" max="20" width="4.28515625" customWidth="1"/>
    <col min="21" max="21" width="4" bestFit="1" customWidth="1"/>
  </cols>
  <sheetData>
    <row r="1" spans="1:21" x14ac:dyDescent="0.2">
      <c r="A1" s="30" t="s">
        <v>71</v>
      </c>
    </row>
    <row r="2" spans="1:21" x14ac:dyDescent="0.2">
      <c r="A2" s="30" t="s">
        <v>60</v>
      </c>
    </row>
    <row r="3" spans="1:21" ht="13.5" thickBot="1" x14ac:dyDescent="0.25">
      <c r="A3" s="96" t="s">
        <v>74</v>
      </c>
      <c r="K3" s="96" t="s">
        <v>70</v>
      </c>
      <c r="L3" s="3"/>
    </row>
    <row r="4" spans="1:21" ht="38.25" x14ac:dyDescent="0.2">
      <c r="A4" s="113" t="s">
        <v>4</v>
      </c>
      <c r="B4" s="114" t="s">
        <v>5</v>
      </c>
      <c r="C4" s="114" t="s">
        <v>6</v>
      </c>
      <c r="D4" s="114" t="s">
        <v>7</v>
      </c>
      <c r="E4" s="135" t="s">
        <v>76</v>
      </c>
      <c r="F4" s="136" t="s">
        <v>77</v>
      </c>
      <c r="G4" s="119" t="s">
        <v>20</v>
      </c>
      <c r="H4" s="120" t="s">
        <v>25</v>
      </c>
      <c r="I4" s="121" t="s">
        <v>2</v>
      </c>
      <c r="K4" s="124" t="s">
        <v>4</v>
      </c>
      <c r="L4" s="165" t="s">
        <v>89</v>
      </c>
      <c r="M4" s="115" t="s">
        <v>66</v>
      </c>
      <c r="N4" s="115" t="s">
        <v>67</v>
      </c>
      <c r="O4" s="97" t="s">
        <v>20</v>
      </c>
      <c r="P4" s="97" t="s">
        <v>61</v>
      </c>
      <c r="Q4" s="97" t="s">
        <v>75</v>
      </c>
      <c r="R4" s="97" t="s">
        <v>62</v>
      </c>
      <c r="S4" s="97" t="s">
        <v>63</v>
      </c>
      <c r="T4" s="97" t="s">
        <v>64</v>
      </c>
      <c r="U4" s="98" t="s">
        <v>1</v>
      </c>
    </row>
    <row r="5" spans="1:21" ht="13.5" thickBot="1" x14ac:dyDescent="0.25">
      <c r="A5" s="160">
        <v>0</v>
      </c>
      <c r="B5" s="161">
        <f>S5</f>
        <v>-2.5</v>
      </c>
      <c r="C5" s="162">
        <f>(EXP(B5)-2-B5)^2</f>
        <v>0.33882294562298421</v>
      </c>
      <c r="D5" s="162">
        <f>H5</f>
        <v>0.2</v>
      </c>
      <c r="E5" s="163">
        <f>C5-$P$5</f>
        <v>0.3388215471419716</v>
      </c>
      <c r="F5" s="164"/>
      <c r="G5" s="122">
        <f>O5</f>
        <v>1.4999999999999999E-2</v>
      </c>
      <c r="H5" s="123">
        <v>0.2</v>
      </c>
      <c r="I5" s="47">
        <v>10</v>
      </c>
      <c r="K5" s="151">
        <v>1</v>
      </c>
      <c r="L5" s="152">
        <f>N5-$P$5</f>
        <v>0.3388215471419716</v>
      </c>
      <c r="M5" s="153">
        <f>S5</f>
        <v>-2.5</v>
      </c>
      <c r="N5" s="152">
        <f>(EXP(M5)-2-M5)^2</f>
        <v>0.33882294562298421</v>
      </c>
      <c r="O5" s="103">
        <f>($T$5-$S$5)/$U$5</f>
        <v>1.4999999999999999E-2</v>
      </c>
      <c r="P5" s="101">
        <f>MIN(N5:N205)</f>
        <v>1.398481012598502E-6</v>
      </c>
      <c r="Q5" s="101">
        <f>VLOOKUP(Q6,K5:N205,3)</f>
        <v>-1.839999999999997</v>
      </c>
      <c r="R5" s="102">
        <f>MAX(N5:N205)</f>
        <v>0.9999749584379698</v>
      </c>
      <c r="S5" s="103">
        <v>-2.5</v>
      </c>
      <c r="T5" s="103">
        <v>0.5</v>
      </c>
      <c r="U5" s="104">
        <v>200</v>
      </c>
    </row>
    <row r="6" spans="1:21" ht="13.5" thickBot="1" x14ac:dyDescent="0.25">
      <c r="A6" s="130">
        <v>1</v>
      </c>
      <c r="B6" s="117">
        <f>B5+$H$5</f>
        <v>-2.2999999999999998</v>
      </c>
      <c r="C6" s="118">
        <f t="shared" ref="C6:C69" si="0">(EXP(B6)-2-B6)^2</f>
        <v>0.16020714197831573</v>
      </c>
      <c r="D6" s="118">
        <f>D5</f>
        <v>0.2</v>
      </c>
      <c r="E6" s="131">
        <f t="shared" ref="E6:E69" si="1">C6-$P$5</f>
        <v>0.16020574349730313</v>
      </c>
      <c r="F6" s="132">
        <f>ABS(B6-B5)</f>
        <v>0.20000000000000018</v>
      </c>
      <c r="G6" s="133" t="s">
        <v>75</v>
      </c>
      <c r="K6" s="35">
        <v>2</v>
      </c>
      <c r="L6" s="36">
        <f t="shared" ref="L6:L69" si="2">N6-$P$5</f>
        <v>0.32299253743045392</v>
      </c>
      <c r="M6" s="154">
        <f>M5+$O$5</f>
        <v>-2.4849999999999999</v>
      </c>
      <c r="N6" s="38">
        <f t="shared" ref="N6:N69" si="3">(EXP(M6)-2-M6)^2</f>
        <v>0.32299393591146652</v>
      </c>
      <c r="Q6" s="155">
        <f>MATCH(0,L5:L205,0)</f>
        <v>45</v>
      </c>
    </row>
    <row r="7" spans="1:21" ht="15" thickBot="1" x14ac:dyDescent="0.25">
      <c r="A7" s="111">
        <v>2</v>
      </c>
      <c r="B7" s="112">
        <f>IF(C6&gt;=C5,
         IF(ABS(D6)&lt;=($G$5/$I$5),
                         B6,
                         B6+D7),
         B6+D7)</f>
        <v>-2.0999999999999996</v>
      </c>
      <c r="C7" s="111">
        <f t="shared" si="0"/>
        <v>4.9486862471073909E-2</v>
      </c>
      <c r="D7" s="111">
        <f>IF(C6&gt;=C5,
         IF(ABS(D6)&lt;=($G$5/$I$5),
                         D6,
                         -D6/$I$5),
         D6)</f>
        <v>0.2</v>
      </c>
      <c r="E7" s="106">
        <f t="shared" si="1"/>
        <v>4.9485463990061311E-2</v>
      </c>
      <c r="F7" s="105">
        <f>ABS(B7-B6)</f>
        <v>0.20000000000000018</v>
      </c>
      <c r="G7" s="134">
        <f>VLOOKUP(Q6,K5:N205,3)</f>
        <v>-1.839999999999997</v>
      </c>
      <c r="K7" s="4">
        <v>3</v>
      </c>
      <c r="L7" s="1">
        <f t="shared" si="2"/>
        <v>0.30756296735277261</v>
      </c>
      <c r="M7" s="99">
        <f t="shared" ref="M7:M70" si="4">M6+$O$5</f>
        <v>-2.4699999999999998</v>
      </c>
      <c r="N7" s="43">
        <f t="shared" si="3"/>
        <v>0.30756436583378521</v>
      </c>
      <c r="P7" s="138" t="s">
        <v>78</v>
      </c>
    </row>
    <row r="8" spans="1:21" ht="15" x14ac:dyDescent="0.2">
      <c r="A8" s="108">
        <v>3</v>
      </c>
      <c r="B8" s="112">
        <f t="shared" ref="B8:B71" si="5">IF(C7&gt;=C6,
         IF(ABS(D7)&lt;=($G$5/$I$5),
                         B7,
                         B7+D8),
         B7+D8)</f>
        <v>-1.8999999999999997</v>
      </c>
      <c r="C8" s="108">
        <f t="shared" si="0"/>
        <v>2.457048011638558E-3</v>
      </c>
      <c r="D8" s="111">
        <f t="shared" ref="D8:D71" si="6">IF(C7&gt;=C6,
         IF(ABS(D7)&lt;=($G$5/$I$5),
                         D7,
                         -D7/$I$5),
         D7)</f>
        <v>0.2</v>
      </c>
      <c r="E8" s="100">
        <f t="shared" si="1"/>
        <v>2.4556495306259597E-3</v>
      </c>
      <c r="F8" s="1">
        <f>ABS(B8-B7)</f>
        <v>0.19999999999999996</v>
      </c>
      <c r="K8" s="4">
        <v>4</v>
      </c>
      <c r="L8" s="1">
        <f t="shared" si="2"/>
        <v>0.2925315977018168</v>
      </c>
      <c r="M8" s="99">
        <f t="shared" si="4"/>
        <v>-2.4549999999999996</v>
      </c>
      <c r="N8" s="43">
        <f t="shared" si="3"/>
        <v>0.29253299618282941</v>
      </c>
      <c r="P8" s="139" t="s">
        <v>79</v>
      </c>
    </row>
    <row r="9" spans="1:21" ht="15" x14ac:dyDescent="0.2">
      <c r="A9" s="108">
        <v>4</v>
      </c>
      <c r="B9" s="112">
        <f t="shared" si="5"/>
        <v>-1.6999999999999997</v>
      </c>
      <c r="C9" s="108">
        <f t="shared" si="0"/>
        <v>1.3763155528685343E-2</v>
      </c>
      <c r="D9" s="111">
        <f t="shared" si="6"/>
        <v>0.2</v>
      </c>
      <c r="E9" s="100">
        <f t="shared" si="1"/>
        <v>1.3761757047672744E-2</v>
      </c>
      <c r="F9" s="1">
        <f t="shared" ref="F9:F72" si="7">ABS(B9-B8)</f>
        <v>0.19999999999999996</v>
      </c>
      <c r="K9" s="4">
        <v>5</v>
      </c>
      <c r="L9" s="1">
        <f t="shared" si="2"/>
        <v>0.27789716483310795</v>
      </c>
      <c r="M9" s="99">
        <f t="shared" si="4"/>
        <v>-2.4399999999999995</v>
      </c>
      <c r="N9" s="43">
        <f t="shared" si="3"/>
        <v>0.27789856331412055</v>
      </c>
      <c r="P9" s="139" t="s">
        <v>80</v>
      </c>
    </row>
    <row r="10" spans="1:21" ht="15" x14ac:dyDescent="0.2">
      <c r="A10" s="108">
        <v>5</v>
      </c>
      <c r="B10" s="112">
        <f t="shared" si="5"/>
        <v>-1.7199999999999998</v>
      </c>
      <c r="C10" s="108">
        <f t="shared" si="0"/>
        <v>1.0187642497424614E-2</v>
      </c>
      <c r="D10" s="111">
        <f t="shared" si="6"/>
        <v>-0.02</v>
      </c>
      <c r="E10" s="100">
        <f t="shared" si="1"/>
        <v>1.0186244016412015E-2</v>
      </c>
      <c r="F10" s="1">
        <f t="shared" si="7"/>
        <v>2.0000000000000018E-2</v>
      </c>
      <c r="K10" s="4">
        <v>6</v>
      </c>
      <c r="L10" s="1">
        <f t="shared" si="2"/>
        <v>0.2636583802539868</v>
      </c>
      <c r="M10" s="99">
        <f t="shared" si="4"/>
        <v>-2.4249999999999994</v>
      </c>
      <c r="N10" s="43">
        <f t="shared" si="3"/>
        <v>0.26365977873499941</v>
      </c>
      <c r="P10" s="140" t="s">
        <v>81</v>
      </c>
    </row>
    <row r="11" spans="1:21" x14ac:dyDescent="0.2">
      <c r="A11" s="108">
        <v>6</v>
      </c>
      <c r="B11" s="112">
        <f t="shared" si="5"/>
        <v>-1.7399999999999998</v>
      </c>
      <c r="C11" s="108">
        <f t="shared" si="0"/>
        <v>7.1368027119127148E-3</v>
      </c>
      <c r="D11" s="111">
        <f t="shared" si="6"/>
        <v>-0.02</v>
      </c>
      <c r="E11" s="100">
        <f t="shared" si="1"/>
        <v>7.1354042309001164E-3</v>
      </c>
      <c r="F11" s="1">
        <f t="shared" si="7"/>
        <v>2.0000000000000018E-2</v>
      </c>
      <c r="K11" s="4">
        <v>7</v>
      </c>
      <c r="L11" s="1">
        <f t="shared" si="2"/>
        <v>0.24981393020732937</v>
      </c>
      <c r="M11" s="99">
        <f t="shared" si="4"/>
        <v>-2.4099999999999993</v>
      </c>
      <c r="N11" s="43">
        <f t="shared" si="3"/>
        <v>0.24981532868834197</v>
      </c>
    </row>
    <row r="12" spans="1:21" x14ac:dyDescent="0.2">
      <c r="A12" s="108">
        <v>7</v>
      </c>
      <c r="B12" s="112">
        <f t="shared" si="5"/>
        <v>-1.7599999999999998</v>
      </c>
      <c r="C12" s="108">
        <f t="shared" si="0"/>
        <v>4.6179005328277787E-3</v>
      </c>
      <c r="D12" s="111">
        <f t="shared" si="6"/>
        <v>-0.02</v>
      </c>
      <c r="E12" s="100">
        <f t="shared" si="1"/>
        <v>4.6165020518151804E-3</v>
      </c>
      <c r="F12" s="1">
        <f t="shared" si="7"/>
        <v>2.0000000000000018E-2</v>
      </c>
      <c r="K12" s="4">
        <v>8</v>
      </c>
      <c r="L12" s="1">
        <f t="shared" si="2"/>
        <v>0.23636247524976206</v>
      </c>
      <c r="M12" s="99">
        <f t="shared" si="4"/>
        <v>-2.3949999999999991</v>
      </c>
      <c r="N12" s="43">
        <f t="shared" si="3"/>
        <v>0.23636387373077467</v>
      </c>
    </row>
    <row r="13" spans="1:21" x14ac:dyDescent="0.2">
      <c r="A13" s="108">
        <v>8</v>
      </c>
      <c r="B13" s="112">
        <f t="shared" si="5"/>
        <v>-1.7799999999999998</v>
      </c>
      <c r="C13" s="108">
        <f t="shared" si="0"/>
        <v>2.638039916002493E-3</v>
      </c>
      <c r="D13" s="111">
        <f t="shared" si="6"/>
        <v>-0.02</v>
      </c>
      <c r="E13" s="100">
        <f t="shared" si="1"/>
        <v>2.6366414349898947E-3</v>
      </c>
      <c r="F13" s="1">
        <f t="shared" si="7"/>
        <v>2.0000000000000018E-2</v>
      </c>
      <c r="K13" s="4">
        <v>9</v>
      </c>
      <c r="L13" s="1">
        <f t="shared" si="2"/>
        <v>0.22330264982434558</v>
      </c>
      <c r="M13" s="99">
        <f t="shared" si="4"/>
        <v>-2.379999999999999</v>
      </c>
      <c r="N13" s="43">
        <f t="shared" si="3"/>
        <v>0.22330404830535819</v>
      </c>
    </row>
    <row r="14" spans="1:21" x14ac:dyDescent="0.2">
      <c r="A14" s="108">
        <v>9</v>
      </c>
      <c r="B14" s="112">
        <f t="shared" si="5"/>
        <v>-1.7999999999999998</v>
      </c>
      <c r="C14" s="108">
        <f t="shared" si="0"/>
        <v>1.2041671586579641E-3</v>
      </c>
      <c r="D14" s="111">
        <f t="shared" si="6"/>
        <v>-0.02</v>
      </c>
      <c r="E14" s="100">
        <f t="shared" si="1"/>
        <v>1.2027686776453655E-3</v>
      </c>
      <c r="F14" s="1">
        <f t="shared" si="7"/>
        <v>2.0000000000000018E-2</v>
      </c>
      <c r="K14" s="4">
        <v>10</v>
      </c>
      <c r="L14" s="1">
        <f t="shared" si="2"/>
        <v>0.21063306182770297</v>
      </c>
      <c r="M14" s="99">
        <f t="shared" si="4"/>
        <v>-2.3649999999999989</v>
      </c>
      <c r="N14" s="43">
        <f t="shared" si="3"/>
        <v>0.21063446030871558</v>
      </c>
    </row>
    <row r="15" spans="1:21" x14ac:dyDescent="0.2">
      <c r="A15" s="108">
        <v>10</v>
      </c>
      <c r="B15" s="112">
        <f t="shared" si="5"/>
        <v>-1.8199999999999998</v>
      </c>
      <c r="C15" s="108">
        <f t="shared" si="0"/>
        <v>3.2307362949089561E-4</v>
      </c>
      <c r="D15" s="111">
        <f t="shared" si="6"/>
        <v>-0.02</v>
      </c>
      <c r="E15" s="100">
        <f t="shared" si="1"/>
        <v>3.2167514847829709E-4</v>
      </c>
      <c r="F15" s="1">
        <f t="shared" si="7"/>
        <v>2.0000000000000018E-2</v>
      </c>
      <c r="G15" s="126"/>
      <c r="K15" s="4">
        <v>11</v>
      </c>
      <c r="L15" s="1">
        <f t="shared" si="2"/>
        <v>0.19835229217156691</v>
      </c>
      <c r="M15" s="99">
        <f t="shared" si="4"/>
        <v>-2.3499999999999988</v>
      </c>
      <c r="N15" s="43">
        <f t="shared" si="3"/>
        <v>0.19835369065257952</v>
      </c>
    </row>
    <row r="16" spans="1:21" x14ac:dyDescent="0.2">
      <c r="A16" s="108">
        <v>11</v>
      </c>
      <c r="B16" s="112">
        <f t="shared" si="5"/>
        <v>-1.8399999999999999</v>
      </c>
      <c r="C16" s="108">
        <f t="shared" si="0"/>
        <v>1.3984810125932504E-6</v>
      </c>
      <c r="D16" s="111">
        <f t="shared" si="6"/>
        <v>-0.02</v>
      </c>
      <c r="E16" s="100">
        <f t="shared" si="1"/>
        <v>-5.2516042729766621E-18</v>
      </c>
      <c r="F16" s="1">
        <f t="shared" si="7"/>
        <v>2.0000000000000018E-2</v>
      </c>
      <c r="K16" s="4">
        <v>12</v>
      </c>
      <c r="L16" s="1">
        <f t="shared" si="2"/>
        <v>0.18645889433872079</v>
      </c>
      <c r="M16" s="99">
        <f t="shared" si="4"/>
        <v>-2.3349999999999986</v>
      </c>
      <c r="N16" s="43">
        <f t="shared" si="3"/>
        <v>0.18646029281973339</v>
      </c>
    </row>
    <row r="17" spans="1:14" x14ac:dyDescent="0.2">
      <c r="A17" s="108">
        <v>12</v>
      </c>
      <c r="B17" s="112">
        <f t="shared" si="5"/>
        <v>-1.8599999999999999</v>
      </c>
      <c r="C17" s="108">
        <f t="shared" si="0"/>
        <v>2.4563134265187005E-4</v>
      </c>
      <c r="D17" s="111">
        <f t="shared" si="6"/>
        <v>-0.02</v>
      </c>
      <c r="E17" s="100">
        <f t="shared" si="1"/>
        <v>2.4423286163927153E-4</v>
      </c>
      <c r="F17" s="1">
        <f t="shared" si="7"/>
        <v>2.0000000000000018E-2</v>
      </c>
      <c r="K17" s="4">
        <v>13</v>
      </c>
      <c r="L17" s="1">
        <f t="shared" si="2"/>
        <v>0.17495139393331546</v>
      </c>
      <c r="M17" s="99">
        <f t="shared" si="4"/>
        <v>-2.3199999999999985</v>
      </c>
      <c r="N17" s="43">
        <f t="shared" si="3"/>
        <v>0.17495279241432807</v>
      </c>
    </row>
    <row r="18" spans="1:14" x14ac:dyDescent="0.2">
      <c r="A18" s="108">
        <v>13</v>
      </c>
      <c r="B18" s="112">
        <f t="shared" si="5"/>
        <v>-1.8579999999999999</v>
      </c>
      <c r="C18" s="108">
        <f t="shared" si="0"/>
        <v>1.9556028797917756E-4</v>
      </c>
      <c r="D18" s="111">
        <f t="shared" si="6"/>
        <v>2E-3</v>
      </c>
      <c r="E18" s="100">
        <f t="shared" si="1"/>
        <v>1.9416180696657905E-4</v>
      </c>
      <c r="F18" s="1">
        <f t="shared" si="7"/>
        <v>2.0000000000000018E-3</v>
      </c>
      <c r="K18" s="4">
        <v>14</v>
      </c>
      <c r="L18" s="1">
        <f t="shared" si="2"/>
        <v>0.16382828822554196</v>
      </c>
      <c r="M18" s="99">
        <f t="shared" si="4"/>
        <v>-2.3049999999999984</v>
      </c>
      <c r="N18" s="43">
        <f t="shared" si="3"/>
        <v>0.16382968670655457</v>
      </c>
    </row>
    <row r="19" spans="1:14" x14ac:dyDescent="0.2">
      <c r="A19" s="108">
        <v>14</v>
      </c>
      <c r="B19" s="112">
        <f t="shared" si="5"/>
        <v>-1.8559999999999999</v>
      </c>
      <c r="C19" s="108">
        <f t="shared" si="0"/>
        <v>1.5120558292306522E-4</v>
      </c>
      <c r="D19" s="111">
        <f t="shared" si="6"/>
        <v>2E-3</v>
      </c>
      <c r="E19" s="100">
        <f t="shared" si="1"/>
        <v>1.4980710191046673E-4</v>
      </c>
      <c r="F19" s="1">
        <f t="shared" si="7"/>
        <v>2.0000000000000018E-3</v>
      </c>
      <c r="K19" s="4">
        <v>15</v>
      </c>
      <c r="L19" s="1">
        <f t="shared" si="2"/>
        <v>0.15308804569064263</v>
      </c>
      <c r="M19" s="99">
        <f t="shared" si="4"/>
        <v>-2.2899999999999983</v>
      </c>
      <c r="N19" s="43">
        <f t="shared" si="3"/>
        <v>0.15308944417165524</v>
      </c>
    </row>
    <row r="20" spans="1:14" x14ac:dyDescent="0.2">
      <c r="A20" s="108">
        <v>15</v>
      </c>
      <c r="B20" s="112">
        <f t="shared" si="5"/>
        <v>-1.8539999999999999</v>
      </c>
      <c r="C20" s="108">
        <f t="shared" si="0"/>
        <v>1.1256093580209503E-4</v>
      </c>
      <c r="D20" s="111">
        <f t="shared" si="6"/>
        <v>2E-3</v>
      </c>
      <c r="E20" s="100">
        <f t="shared" si="1"/>
        <v>1.1116245478949653E-4</v>
      </c>
      <c r="F20" s="1">
        <f t="shared" si="7"/>
        <v>2.0000000000000018E-3</v>
      </c>
      <c r="K20" s="4">
        <v>16</v>
      </c>
      <c r="L20" s="1">
        <f t="shared" si="2"/>
        <v>0.14272910554224635</v>
      </c>
      <c r="M20" s="99">
        <f t="shared" si="4"/>
        <v>-2.2749999999999981</v>
      </c>
      <c r="N20" s="43">
        <f t="shared" si="3"/>
        <v>0.14273050402325896</v>
      </c>
    </row>
    <row r="21" spans="1:14" x14ac:dyDescent="0.2">
      <c r="A21" s="108">
        <v>16</v>
      </c>
      <c r="B21" s="112">
        <f t="shared" si="5"/>
        <v>-1.8519999999999999</v>
      </c>
      <c r="C21" s="108">
        <f t="shared" si="0"/>
        <v>7.9620040462373862E-5</v>
      </c>
      <c r="D21" s="111">
        <f t="shared" si="6"/>
        <v>2E-3</v>
      </c>
      <c r="E21" s="100">
        <f t="shared" si="1"/>
        <v>7.822155944977536E-5</v>
      </c>
      <c r="F21" s="1">
        <f t="shared" si="7"/>
        <v>2.0000000000000018E-3</v>
      </c>
      <c r="K21" s="4">
        <v>17</v>
      </c>
      <c r="L21" s="1">
        <f t="shared" si="2"/>
        <v>0.1327498772600183</v>
      </c>
      <c r="M21" s="99">
        <f t="shared" si="4"/>
        <v>-2.259999999999998</v>
      </c>
      <c r="N21" s="43">
        <f t="shared" si="3"/>
        <v>0.13275127574103091</v>
      </c>
    </row>
    <row r="22" spans="1:14" x14ac:dyDescent="0.2">
      <c r="A22" s="108">
        <v>17</v>
      </c>
      <c r="B22" s="112">
        <f t="shared" si="5"/>
        <v>-1.8499999999999999</v>
      </c>
      <c r="C22" s="108">
        <f t="shared" si="0"/>
        <v>5.237657625110429E-5</v>
      </c>
      <c r="D22" s="111">
        <f t="shared" si="6"/>
        <v>2E-3</v>
      </c>
      <c r="E22" s="100">
        <f t="shared" si="1"/>
        <v>5.0978095238505788E-5</v>
      </c>
      <c r="F22" s="1">
        <f t="shared" si="7"/>
        <v>2.0000000000000018E-3</v>
      </c>
      <c r="K22" s="4">
        <v>18</v>
      </c>
      <c r="L22" s="1">
        <f t="shared" si="2"/>
        <v>0.12314874011161236</v>
      </c>
      <c r="M22" s="99">
        <f t="shared" si="4"/>
        <v>-2.2449999999999979</v>
      </c>
      <c r="N22" s="43">
        <f t="shared" si="3"/>
        <v>0.12315013859262497</v>
      </c>
    </row>
    <row r="23" spans="1:14" x14ac:dyDescent="0.2">
      <c r="A23" s="108">
        <v>18</v>
      </c>
      <c r="B23" s="112">
        <f t="shared" si="5"/>
        <v>-1.8479999999999999</v>
      </c>
      <c r="C23" s="108">
        <f t="shared" si="0"/>
        <v>3.08242079901108E-5</v>
      </c>
      <c r="D23" s="111">
        <f t="shared" si="6"/>
        <v>2E-3</v>
      </c>
      <c r="E23" s="100">
        <f t="shared" si="1"/>
        <v>2.9425726977512297E-5</v>
      </c>
      <c r="F23" s="1">
        <f t="shared" si="7"/>
        <v>2.0000000000000018E-3</v>
      </c>
      <c r="K23" s="4">
        <v>19</v>
      </c>
      <c r="L23" s="1">
        <f t="shared" si="2"/>
        <v>0.11392404266892031</v>
      </c>
      <c r="M23" s="99">
        <f t="shared" si="4"/>
        <v>-2.2299999999999978</v>
      </c>
      <c r="N23" s="43">
        <f t="shared" si="3"/>
        <v>0.11392544114993292</v>
      </c>
    </row>
    <row r="24" spans="1:14" x14ac:dyDescent="0.2">
      <c r="A24" s="108">
        <v>19</v>
      </c>
      <c r="B24" s="112">
        <f t="shared" si="5"/>
        <v>-1.8459999999999999</v>
      </c>
      <c r="C24" s="108">
        <f t="shared" si="0"/>
        <v>1.4956585949337891E-5</v>
      </c>
      <c r="D24" s="111">
        <f t="shared" si="6"/>
        <v>2E-3</v>
      </c>
      <c r="E24" s="100">
        <f t="shared" si="1"/>
        <v>1.3558104936739389E-5</v>
      </c>
      <c r="F24" s="1">
        <f t="shared" si="7"/>
        <v>2.0000000000000018E-3</v>
      </c>
      <c r="K24" s="4">
        <v>20</v>
      </c>
      <c r="L24" s="1">
        <f t="shared" si="2"/>
        <v>0.10507410231861522</v>
      </c>
      <c r="M24" s="99">
        <f t="shared" si="4"/>
        <v>-2.2149999999999976</v>
      </c>
      <c r="N24" s="43">
        <f t="shared" si="3"/>
        <v>0.10507550079962782</v>
      </c>
    </row>
    <row r="25" spans="1:14" x14ac:dyDescent="0.2">
      <c r="A25" s="108">
        <v>20</v>
      </c>
      <c r="B25" s="112">
        <f t="shared" si="5"/>
        <v>-1.8439999999999999</v>
      </c>
      <c r="C25" s="108">
        <f t="shared" si="0"/>
        <v>4.7673458203368826E-6</v>
      </c>
      <c r="D25" s="111">
        <f t="shared" si="6"/>
        <v>2E-3</v>
      </c>
      <c r="E25" s="100">
        <f t="shared" si="1"/>
        <v>3.3688648077383806E-6</v>
      </c>
      <c r="F25" s="1">
        <f t="shared" si="7"/>
        <v>2.0000000000000018E-3</v>
      </c>
      <c r="K25" s="4">
        <v>21</v>
      </c>
      <c r="L25" s="1">
        <f t="shared" si="2"/>
        <v>9.6597204766987993E-2</v>
      </c>
      <c r="M25" s="99">
        <f t="shared" si="4"/>
        <v>-2.1999999999999975</v>
      </c>
      <c r="N25" s="43">
        <f t="shared" si="3"/>
        <v>9.6598603248000597E-2</v>
      </c>
    </row>
    <row r="26" spans="1:14" x14ac:dyDescent="0.2">
      <c r="A26" s="108">
        <v>21</v>
      </c>
      <c r="B26" s="112">
        <f t="shared" si="5"/>
        <v>-1.8419999999999999</v>
      </c>
      <c r="C26" s="108">
        <f t="shared" si="0"/>
        <v>2.501086897190609E-7</v>
      </c>
      <c r="D26" s="111">
        <f t="shared" si="6"/>
        <v>2E-3</v>
      </c>
      <c r="E26" s="100">
        <f t="shared" si="1"/>
        <v>-1.1483723228794411E-6</v>
      </c>
      <c r="F26" s="1">
        <f t="shared" si="7"/>
        <v>2.0000000000000018E-3</v>
      </c>
      <c r="K26" s="4">
        <v>22</v>
      </c>
      <c r="L26" s="1">
        <f t="shared" si="2"/>
        <v>8.8491603539078492E-2</v>
      </c>
      <c r="M26" s="99">
        <f t="shared" si="4"/>
        <v>-2.1849999999999974</v>
      </c>
      <c r="N26" s="43">
        <f t="shared" si="3"/>
        <v>8.8493002020091097E-2</v>
      </c>
    </row>
    <row r="27" spans="1:14" x14ac:dyDescent="0.2">
      <c r="A27" s="108">
        <v>22</v>
      </c>
      <c r="B27" s="112">
        <f t="shared" si="5"/>
        <v>-1.8399999999999999</v>
      </c>
      <c r="C27" s="108">
        <f t="shared" si="0"/>
        <v>1.3984810125932504E-6</v>
      </c>
      <c r="D27" s="111">
        <f t="shared" si="6"/>
        <v>2E-3</v>
      </c>
      <c r="E27" s="100">
        <f t="shared" si="1"/>
        <v>-5.2516042729766621E-18</v>
      </c>
      <c r="F27" s="1">
        <f t="shared" si="7"/>
        <v>2.0000000000000018E-3</v>
      </c>
      <c r="K27" s="4">
        <v>23</v>
      </c>
      <c r="L27" s="1">
        <f t="shared" si="2"/>
        <v>8.075551947210817E-2</v>
      </c>
      <c r="M27" s="99">
        <f t="shared" si="4"/>
        <v>-2.1699999999999973</v>
      </c>
      <c r="N27" s="43">
        <f t="shared" si="3"/>
        <v>8.0756917953120774E-2</v>
      </c>
    </row>
    <row r="28" spans="1:14" x14ac:dyDescent="0.2">
      <c r="A28" s="108">
        <v>23</v>
      </c>
      <c r="B28" s="112">
        <f t="shared" si="5"/>
        <v>-1.8401999999999998</v>
      </c>
      <c r="C28" s="108">
        <f t="shared" si="0"/>
        <v>1.0288738736797056E-6</v>
      </c>
      <c r="D28" s="111">
        <f t="shared" si="6"/>
        <v>-2.0000000000000001E-4</v>
      </c>
      <c r="E28" s="100">
        <f t="shared" si="1"/>
        <v>-3.6960713891879642E-7</v>
      </c>
      <c r="F28" s="1">
        <f t="shared" si="7"/>
        <v>1.9999999999997797E-4</v>
      </c>
      <c r="K28" s="4">
        <v>24</v>
      </c>
      <c r="L28" s="1">
        <f t="shared" si="2"/>
        <v>7.3387140203223761E-2</v>
      </c>
      <c r="M28" s="99">
        <f t="shared" si="4"/>
        <v>-2.1549999999999971</v>
      </c>
      <c r="N28" s="43">
        <f t="shared" si="3"/>
        <v>7.3388538684236365E-2</v>
      </c>
    </row>
    <row r="29" spans="1:14" x14ac:dyDescent="0.2">
      <c r="A29" s="108">
        <v>24</v>
      </c>
      <c r="B29" s="112">
        <f t="shared" si="5"/>
        <v>-1.8403999999999998</v>
      </c>
      <c r="C29" s="108">
        <f t="shared" si="0"/>
        <v>7.1586517419099776E-7</v>
      </c>
      <c r="D29" s="111">
        <f t="shared" si="6"/>
        <v>-2.0000000000000001E-4</v>
      </c>
      <c r="E29" s="100">
        <f t="shared" si="1"/>
        <v>-6.8261583840750427E-7</v>
      </c>
      <c r="F29" s="1">
        <f t="shared" si="7"/>
        <v>1.9999999999997797E-4</v>
      </c>
      <c r="K29" s="4">
        <v>25</v>
      </c>
      <c r="L29" s="1">
        <f t="shared" si="2"/>
        <v>6.6384619651563767E-2</v>
      </c>
      <c r="M29" s="99">
        <f t="shared" si="4"/>
        <v>-2.139999999999997</v>
      </c>
      <c r="N29" s="43">
        <f t="shared" si="3"/>
        <v>6.6386018132576372E-2</v>
      </c>
    </row>
    <row r="30" spans="1:14" x14ac:dyDescent="0.2">
      <c r="A30" s="108">
        <v>25</v>
      </c>
      <c r="B30" s="112">
        <f t="shared" si="5"/>
        <v>-1.8405999999999998</v>
      </c>
      <c r="C30" s="108">
        <f t="shared" si="0"/>
        <v>4.5946132746288488E-7</v>
      </c>
      <c r="D30" s="111">
        <f t="shared" si="6"/>
        <v>-2.0000000000000001E-4</v>
      </c>
      <c r="E30" s="100">
        <f t="shared" si="1"/>
        <v>-9.3901968513561714E-7</v>
      </c>
      <c r="F30" s="1">
        <f t="shared" si="7"/>
        <v>1.9999999999997797E-4</v>
      </c>
      <c r="K30" s="4">
        <v>26</v>
      </c>
      <c r="L30" s="1">
        <f t="shared" si="2"/>
        <v>5.9746077494665178E-2</v>
      </c>
      <c r="M30" s="99">
        <f t="shared" si="4"/>
        <v>-2.1249999999999969</v>
      </c>
      <c r="N30" s="43">
        <f t="shared" si="3"/>
        <v>5.9747475975677776E-2</v>
      </c>
    </row>
    <row r="31" spans="1:14" x14ac:dyDescent="0.2">
      <c r="A31" s="108">
        <v>26</v>
      </c>
      <c r="B31" s="112">
        <f t="shared" si="5"/>
        <v>-1.8407999999999998</v>
      </c>
      <c r="C31" s="108">
        <f t="shared" si="0"/>
        <v>2.5966874536428277E-7</v>
      </c>
      <c r="D31" s="111">
        <f t="shared" si="6"/>
        <v>-2.0000000000000001E-4</v>
      </c>
      <c r="E31" s="100">
        <f t="shared" si="1"/>
        <v>-1.1388122672342192E-6</v>
      </c>
      <c r="F31" s="1">
        <f t="shared" si="7"/>
        <v>1.9999999999997797E-4</v>
      </c>
      <c r="K31" s="4">
        <v>27</v>
      </c>
      <c r="L31" s="1">
        <f t="shared" si="2"/>
        <v>5.346959863923182E-2</v>
      </c>
      <c r="M31" s="99">
        <f t="shared" si="4"/>
        <v>-2.1099999999999968</v>
      </c>
      <c r="N31" s="43">
        <f t="shared" si="3"/>
        <v>5.3470997120244418E-2</v>
      </c>
    </row>
    <row r="32" spans="1:14" x14ac:dyDescent="0.2">
      <c r="A32" s="108">
        <v>27</v>
      </c>
      <c r="B32" s="112">
        <f t="shared" si="5"/>
        <v>-1.8409999999999997</v>
      </c>
      <c r="C32" s="108">
        <f t="shared" si="0"/>
        <v>1.164938382952963E-7</v>
      </c>
      <c r="D32" s="111">
        <f t="shared" si="6"/>
        <v>-2.0000000000000001E-4</v>
      </c>
      <c r="E32" s="100">
        <f t="shared" si="1"/>
        <v>-1.2819871743032056E-6</v>
      </c>
      <c r="F32" s="1">
        <f t="shared" si="7"/>
        <v>1.9999999999997797E-4</v>
      </c>
      <c r="K32" s="4">
        <v>28</v>
      </c>
      <c r="L32" s="1">
        <f t="shared" si="2"/>
        <v>4.7553232686286966E-2</v>
      </c>
      <c r="M32" s="99">
        <f t="shared" si="4"/>
        <v>-2.0949999999999966</v>
      </c>
      <c r="N32" s="43">
        <f t="shared" si="3"/>
        <v>4.7554631167299563E-2</v>
      </c>
    </row>
    <row r="33" spans="1:14" x14ac:dyDescent="0.2">
      <c r="A33" s="108">
        <v>28</v>
      </c>
      <c r="B33" s="112">
        <f t="shared" si="5"/>
        <v>-1.8411999999999997</v>
      </c>
      <c r="C33" s="108">
        <f t="shared" si="0"/>
        <v>2.9943015189387032E-8</v>
      </c>
      <c r="D33" s="111">
        <f t="shared" si="6"/>
        <v>-2.0000000000000001E-4</v>
      </c>
      <c r="E33" s="100">
        <f t="shared" si="1"/>
        <v>-1.368537997409115E-6</v>
      </c>
      <c r="F33" s="1">
        <f t="shared" si="7"/>
        <v>1.9999999999997797E-4</v>
      </c>
      <c r="K33" s="4">
        <v>29</v>
      </c>
      <c r="L33" s="1">
        <f t="shared" si="2"/>
        <v>4.1994993390742197E-2</v>
      </c>
      <c r="M33" s="99">
        <f t="shared" si="4"/>
        <v>-2.0799999999999965</v>
      </c>
      <c r="N33" s="43">
        <f t="shared" si="3"/>
        <v>4.1996391871754794E-2</v>
      </c>
    </row>
    <row r="34" spans="1:14" x14ac:dyDescent="0.2">
      <c r="A34" s="108">
        <v>29</v>
      </c>
      <c r="B34" s="112">
        <f t="shared" si="5"/>
        <v>-1.8413999999999997</v>
      </c>
      <c r="C34" s="108">
        <f t="shared" si="0"/>
        <v>2.2683512836393955E-11</v>
      </c>
      <c r="D34" s="111">
        <f t="shared" si="6"/>
        <v>-2.0000000000000001E-4</v>
      </c>
      <c r="E34" s="100">
        <f t="shared" si="1"/>
        <v>-1.3984583290856657E-6</v>
      </c>
      <c r="F34" s="1">
        <f t="shared" si="7"/>
        <v>1.9999999999997797E-4</v>
      </c>
      <c r="K34" s="4">
        <v>30</v>
      </c>
      <c r="L34" s="1">
        <f t="shared" si="2"/>
        <v>3.6792858115413989E-2</v>
      </c>
      <c r="M34" s="99">
        <f t="shared" si="4"/>
        <v>-2.0649999999999964</v>
      </c>
      <c r="N34" s="43">
        <f t="shared" si="3"/>
        <v>3.6794256596426586E-2</v>
      </c>
    </row>
    <row r="35" spans="1:14" x14ac:dyDescent="0.2">
      <c r="A35" s="108">
        <v>30</v>
      </c>
      <c r="B35" s="112">
        <f t="shared" si="5"/>
        <v>-1.8415999999999997</v>
      </c>
      <c r="C35" s="108">
        <f t="shared" si="0"/>
        <v>2.6739249264875043E-8</v>
      </c>
      <c r="D35" s="111">
        <f t="shared" si="6"/>
        <v>-2.0000000000000001E-4</v>
      </c>
      <c r="E35" s="100">
        <f t="shared" si="1"/>
        <v>-1.3717417633336269E-6</v>
      </c>
      <c r="F35" s="1">
        <f t="shared" si="7"/>
        <v>1.9999999999997797E-4</v>
      </c>
      <c r="K35" s="4">
        <v>31</v>
      </c>
      <c r="L35" s="1">
        <f t="shared" si="2"/>
        <v>3.1944767279527914E-2</v>
      </c>
      <c r="M35" s="99">
        <f t="shared" si="4"/>
        <v>-2.0499999999999963</v>
      </c>
      <c r="N35" s="43">
        <f t="shared" si="3"/>
        <v>3.1946165760540511E-2</v>
      </c>
    </row>
    <row r="36" spans="1:14" x14ac:dyDescent="0.2">
      <c r="A36" s="108">
        <v>31</v>
      </c>
      <c r="B36" s="112">
        <f t="shared" si="5"/>
        <v>-1.8415999999999997</v>
      </c>
      <c r="C36" s="108">
        <f t="shared" si="0"/>
        <v>2.6739249264875043E-8</v>
      </c>
      <c r="D36" s="111">
        <f t="shared" si="6"/>
        <v>-2.0000000000000001E-4</v>
      </c>
      <c r="E36" s="100">
        <f t="shared" si="1"/>
        <v>-1.3717417633336269E-6</v>
      </c>
      <c r="F36" s="1">
        <f t="shared" si="7"/>
        <v>0</v>
      </c>
      <c r="K36" s="4">
        <v>32</v>
      </c>
      <c r="L36" s="1">
        <f t="shared" si="2"/>
        <v>2.7448623801752836E-2</v>
      </c>
      <c r="M36" s="99">
        <f t="shared" si="4"/>
        <v>-2.0349999999999961</v>
      </c>
      <c r="N36" s="43">
        <f t="shared" si="3"/>
        <v>2.7450022282765434E-2</v>
      </c>
    </row>
    <row r="37" spans="1:14" x14ac:dyDescent="0.2">
      <c r="A37" s="108">
        <v>32</v>
      </c>
      <c r="B37" s="112">
        <f t="shared" si="5"/>
        <v>-1.8415999999999997</v>
      </c>
      <c r="C37" s="108">
        <f t="shared" si="0"/>
        <v>2.6739249264875043E-8</v>
      </c>
      <c r="D37" s="111">
        <f t="shared" si="6"/>
        <v>-2.0000000000000001E-4</v>
      </c>
      <c r="E37" s="100">
        <f t="shared" si="1"/>
        <v>-1.3717417633336269E-6</v>
      </c>
      <c r="F37" s="1">
        <f t="shared" si="7"/>
        <v>0</v>
      </c>
      <c r="K37" s="4">
        <v>33</v>
      </c>
      <c r="L37" s="1">
        <f t="shared" si="2"/>
        <v>2.3302292537814583E-2</v>
      </c>
      <c r="M37" s="99">
        <f t="shared" si="4"/>
        <v>-2.019999999999996</v>
      </c>
      <c r="N37" s="43">
        <f t="shared" si="3"/>
        <v>2.3303691018827181E-2</v>
      </c>
    </row>
    <row r="38" spans="1:14" x14ac:dyDescent="0.2">
      <c r="A38" s="108">
        <v>33</v>
      </c>
      <c r="B38" s="112">
        <f t="shared" si="5"/>
        <v>-1.8415999999999997</v>
      </c>
      <c r="C38" s="108">
        <f t="shared" si="0"/>
        <v>2.6739249264875043E-8</v>
      </c>
      <c r="D38" s="111">
        <f t="shared" si="6"/>
        <v>-2.0000000000000001E-4</v>
      </c>
      <c r="E38" s="100">
        <f t="shared" si="1"/>
        <v>-1.3717417633336269E-6</v>
      </c>
      <c r="F38" s="1">
        <f t="shared" si="7"/>
        <v>0</v>
      </c>
      <c r="K38" s="4">
        <v>34</v>
      </c>
      <c r="L38" s="1">
        <f t="shared" si="2"/>
        <v>1.9503599712742577E-2</v>
      </c>
      <c r="M38" s="99">
        <f t="shared" si="4"/>
        <v>-2.0049999999999959</v>
      </c>
      <c r="N38" s="43">
        <f t="shared" si="3"/>
        <v>1.9504998193755174E-2</v>
      </c>
    </row>
    <row r="39" spans="1:14" x14ac:dyDescent="0.2">
      <c r="A39" s="108">
        <v>34</v>
      </c>
      <c r="B39" s="112">
        <f t="shared" si="5"/>
        <v>-1.8415999999999997</v>
      </c>
      <c r="C39" s="108">
        <f t="shared" si="0"/>
        <v>2.6739249264875043E-8</v>
      </c>
      <c r="D39" s="111">
        <f t="shared" si="6"/>
        <v>-2.0000000000000001E-4</v>
      </c>
      <c r="E39" s="100">
        <f t="shared" si="1"/>
        <v>-1.3717417633336269E-6</v>
      </c>
      <c r="F39" s="1">
        <f t="shared" si="7"/>
        <v>0</v>
      </c>
      <c r="K39" s="4">
        <v>35</v>
      </c>
      <c r="L39" s="1">
        <f t="shared" si="2"/>
        <v>1.6050332347808813E-2</v>
      </c>
      <c r="M39" s="99">
        <f t="shared" si="4"/>
        <v>-1.989999999999996</v>
      </c>
      <c r="N39" s="43">
        <f t="shared" si="3"/>
        <v>1.6051730828821411E-2</v>
      </c>
    </row>
    <row r="40" spans="1:14" x14ac:dyDescent="0.2">
      <c r="A40" s="108">
        <v>35</v>
      </c>
      <c r="B40" s="112">
        <f t="shared" si="5"/>
        <v>-1.8415999999999997</v>
      </c>
      <c r="C40" s="108">
        <f t="shared" si="0"/>
        <v>2.6739249264875043E-8</v>
      </c>
      <c r="D40" s="111">
        <f t="shared" si="6"/>
        <v>-2.0000000000000001E-4</v>
      </c>
      <c r="E40" s="100">
        <f t="shared" si="1"/>
        <v>-1.3717417633336269E-6</v>
      </c>
      <c r="F40" s="1">
        <f t="shared" si="7"/>
        <v>0</v>
      </c>
      <c r="K40" s="4">
        <v>36</v>
      </c>
      <c r="L40" s="1">
        <f t="shared" si="2"/>
        <v>1.2940237682225807E-2</v>
      </c>
      <c r="M40" s="99">
        <f t="shared" si="4"/>
        <v>-1.9749999999999961</v>
      </c>
      <c r="N40" s="43">
        <f t="shared" si="3"/>
        <v>1.2941636163238407E-2</v>
      </c>
    </row>
    <row r="41" spans="1:14" x14ac:dyDescent="0.2">
      <c r="A41" s="108">
        <v>36</v>
      </c>
      <c r="B41" s="112">
        <f t="shared" si="5"/>
        <v>-1.8415999999999997</v>
      </c>
      <c r="C41" s="108">
        <f t="shared" si="0"/>
        <v>2.6739249264875043E-8</v>
      </c>
      <c r="D41" s="111">
        <f t="shared" si="6"/>
        <v>-2.0000000000000001E-4</v>
      </c>
      <c r="E41" s="100">
        <f t="shared" si="1"/>
        <v>-1.3717417633336269E-6</v>
      </c>
      <c r="F41" s="1">
        <f t="shared" si="7"/>
        <v>0</v>
      </c>
      <c r="K41" s="4">
        <v>37</v>
      </c>
      <c r="L41" s="1">
        <f t="shared" si="2"/>
        <v>1.0171022589673421E-2</v>
      </c>
      <c r="M41" s="99">
        <f t="shared" si="4"/>
        <v>-1.9599999999999962</v>
      </c>
      <c r="N41" s="43">
        <f t="shared" si="3"/>
        <v>1.017242107068602E-2</v>
      </c>
    </row>
    <row r="42" spans="1:14" x14ac:dyDescent="0.2">
      <c r="A42" s="108">
        <v>37</v>
      </c>
      <c r="B42" s="112">
        <f t="shared" si="5"/>
        <v>-1.8415999999999997</v>
      </c>
      <c r="C42" s="108">
        <f t="shared" si="0"/>
        <v>2.6739249264875043E-8</v>
      </c>
      <c r="D42" s="111">
        <f t="shared" si="6"/>
        <v>-2.0000000000000001E-4</v>
      </c>
      <c r="E42" s="100">
        <f t="shared" si="1"/>
        <v>-1.3717417633336269E-6</v>
      </c>
      <c r="F42" s="1">
        <f t="shared" si="7"/>
        <v>0</v>
      </c>
      <c r="K42" s="4">
        <v>38</v>
      </c>
      <c r="L42" s="1">
        <f t="shared" si="2"/>
        <v>7.7403529897342631E-3</v>
      </c>
      <c r="M42" s="99">
        <f t="shared" si="4"/>
        <v>-1.9449999999999963</v>
      </c>
      <c r="N42" s="43">
        <f t="shared" si="3"/>
        <v>7.7417514707468615E-3</v>
      </c>
    </row>
    <row r="43" spans="1:14" x14ac:dyDescent="0.2">
      <c r="A43" s="108">
        <v>38</v>
      </c>
      <c r="B43" s="112">
        <f t="shared" si="5"/>
        <v>-1.8415999999999997</v>
      </c>
      <c r="C43" s="108">
        <f t="shared" si="0"/>
        <v>2.6739249264875043E-8</v>
      </c>
      <c r="D43" s="111">
        <f t="shared" si="6"/>
        <v>-2.0000000000000001E-4</v>
      </c>
      <c r="E43" s="100">
        <f t="shared" si="1"/>
        <v>-1.3717417633336269E-6</v>
      </c>
      <c r="F43" s="1">
        <f t="shared" si="7"/>
        <v>0</v>
      </c>
      <c r="K43" s="4">
        <v>39</v>
      </c>
      <c r="L43" s="1">
        <f t="shared" si="2"/>
        <v>5.6458532543210453E-3</v>
      </c>
      <c r="M43" s="99">
        <f t="shared" si="4"/>
        <v>-1.9299999999999964</v>
      </c>
      <c r="N43" s="43">
        <f t="shared" si="3"/>
        <v>5.6472517353336436E-3</v>
      </c>
    </row>
    <row r="44" spans="1:14" x14ac:dyDescent="0.2">
      <c r="A44" s="108">
        <v>39</v>
      </c>
      <c r="B44" s="112">
        <f t="shared" si="5"/>
        <v>-1.8415999999999997</v>
      </c>
      <c r="C44" s="108">
        <f t="shared" si="0"/>
        <v>2.6739249264875043E-8</v>
      </c>
      <c r="D44" s="111">
        <f t="shared" si="6"/>
        <v>-2.0000000000000001E-4</v>
      </c>
      <c r="E44" s="100">
        <f t="shared" si="1"/>
        <v>-1.3717417633336269E-6</v>
      </c>
      <c r="F44" s="1">
        <f t="shared" si="7"/>
        <v>0</v>
      </c>
      <c r="K44" s="4">
        <v>40</v>
      </c>
      <c r="L44" s="1">
        <f t="shared" si="2"/>
        <v>3.8851056091880635E-3</v>
      </c>
      <c r="M44" s="99">
        <f t="shared" si="4"/>
        <v>-1.9149999999999965</v>
      </c>
      <c r="N44" s="43">
        <f t="shared" si="3"/>
        <v>3.8865040902006619E-3</v>
      </c>
    </row>
    <row r="45" spans="1:14" x14ac:dyDescent="0.2">
      <c r="A45" s="108">
        <v>40</v>
      </c>
      <c r="B45" s="112">
        <f t="shared" si="5"/>
        <v>-1.8415999999999997</v>
      </c>
      <c r="C45" s="108">
        <f t="shared" si="0"/>
        <v>2.6739249264875043E-8</v>
      </c>
      <c r="D45" s="111">
        <f t="shared" si="6"/>
        <v>-2.0000000000000001E-4</v>
      </c>
      <c r="E45" s="100">
        <f t="shared" si="1"/>
        <v>-1.3717417633336269E-6</v>
      </c>
      <c r="F45" s="1">
        <f t="shared" si="7"/>
        <v>0</v>
      </c>
      <c r="K45" s="4">
        <v>41</v>
      </c>
      <c r="L45" s="1">
        <f t="shared" si="2"/>
        <v>2.4556495306256956E-3</v>
      </c>
      <c r="M45" s="99">
        <f t="shared" si="4"/>
        <v>-1.8999999999999966</v>
      </c>
      <c r="N45" s="43">
        <f t="shared" si="3"/>
        <v>2.4570480116382939E-3</v>
      </c>
    </row>
    <row r="46" spans="1:14" x14ac:dyDescent="0.2">
      <c r="A46" s="108">
        <v>41</v>
      </c>
      <c r="B46" s="112">
        <f t="shared" si="5"/>
        <v>-1.8415999999999997</v>
      </c>
      <c r="C46" s="108">
        <f t="shared" si="0"/>
        <v>2.6739249264875043E-8</v>
      </c>
      <c r="D46" s="111">
        <f t="shared" si="6"/>
        <v>-2.0000000000000001E-4</v>
      </c>
      <c r="E46" s="100">
        <f t="shared" si="1"/>
        <v>-1.3717417633336269E-6</v>
      </c>
      <c r="F46" s="1">
        <f t="shared" si="7"/>
        <v>0</v>
      </c>
      <c r="K46" s="4">
        <v>42</v>
      </c>
      <c r="L46" s="1">
        <f t="shared" si="2"/>
        <v>1.354981137443728E-3</v>
      </c>
      <c r="M46" s="99">
        <f t="shared" si="4"/>
        <v>-1.8849999999999967</v>
      </c>
      <c r="N46" s="43">
        <f t="shared" si="3"/>
        <v>1.3563796184563265E-3</v>
      </c>
    </row>
    <row r="47" spans="1:14" x14ac:dyDescent="0.2">
      <c r="A47" s="108">
        <v>42</v>
      </c>
      <c r="B47" s="112">
        <f t="shared" si="5"/>
        <v>-1.8415999999999997</v>
      </c>
      <c r="C47" s="108">
        <f t="shared" si="0"/>
        <v>2.6739249264875043E-8</v>
      </c>
      <c r="D47" s="111">
        <f t="shared" si="6"/>
        <v>-2.0000000000000001E-4</v>
      </c>
      <c r="E47" s="100">
        <f t="shared" si="1"/>
        <v>-1.3717417633336269E-6</v>
      </c>
      <c r="F47" s="1">
        <f t="shared" si="7"/>
        <v>0</v>
      </c>
      <c r="K47" s="4">
        <v>43</v>
      </c>
      <c r="L47" s="1">
        <f t="shared" si="2"/>
        <v>5.8055257835809494E-4</v>
      </c>
      <c r="M47" s="99">
        <f t="shared" si="4"/>
        <v>-1.8699999999999968</v>
      </c>
      <c r="N47" s="43">
        <f t="shared" si="3"/>
        <v>5.8195105937069341E-4</v>
      </c>
    </row>
    <row r="48" spans="1:14" x14ac:dyDescent="0.2">
      <c r="A48" s="108">
        <v>43</v>
      </c>
      <c r="B48" s="112">
        <f t="shared" si="5"/>
        <v>-1.8415999999999997</v>
      </c>
      <c r="C48" s="108">
        <f t="shared" si="0"/>
        <v>2.6739249264875043E-8</v>
      </c>
      <c r="D48" s="111">
        <f t="shared" si="6"/>
        <v>-2.0000000000000001E-4</v>
      </c>
      <c r="E48" s="100">
        <f t="shared" si="1"/>
        <v>-1.3717417633336269E-6</v>
      </c>
      <c r="F48" s="1">
        <f t="shared" si="7"/>
        <v>0</v>
      </c>
      <c r="K48" s="4">
        <v>44</v>
      </c>
      <c r="L48" s="1">
        <f t="shared" si="2"/>
        <v>1.297714149031408E-4</v>
      </c>
      <c r="M48" s="99">
        <f t="shared" si="4"/>
        <v>-1.8549999999999969</v>
      </c>
      <c r="N48" s="43">
        <f t="shared" si="3"/>
        <v>1.3116989591573932E-4</v>
      </c>
    </row>
    <row r="49" spans="1:14" x14ac:dyDescent="0.2">
      <c r="A49" s="108">
        <v>44</v>
      </c>
      <c r="B49" s="112">
        <f t="shared" si="5"/>
        <v>-1.8415999999999997</v>
      </c>
      <c r="C49" s="108">
        <f t="shared" si="0"/>
        <v>2.6739249264875043E-8</v>
      </c>
      <c r="D49" s="111">
        <f t="shared" si="6"/>
        <v>-2.0000000000000001E-4</v>
      </c>
      <c r="E49" s="100">
        <f t="shared" si="1"/>
        <v>-1.3717417633336269E-6</v>
      </c>
      <c r="F49" s="1">
        <f t="shared" si="7"/>
        <v>0</v>
      </c>
      <c r="K49" s="4">
        <v>45</v>
      </c>
      <c r="L49" s="1">
        <f t="shared" si="2"/>
        <v>0</v>
      </c>
      <c r="M49" s="99">
        <f t="shared" si="4"/>
        <v>-1.839999999999997</v>
      </c>
      <c r="N49" s="43">
        <f t="shared" si="3"/>
        <v>1.398481012598502E-6</v>
      </c>
    </row>
    <row r="50" spans="1:14" x14ac:dyDescent="0.2">
      <c r="A50" s="108">
        <v>45</v>
      </c>
      <c r="B50" s="112">
        <f t="shared" si="5"/>
        <v>-1.8415999999999997</v>
      </c>
      <c r="C50" s="108">
        <f t="shared" si="0"/>
        <v>2.6739249264875043E-8</v>
      </c>
      <c r="D50" s="111">
        <f t="shared" si="6"/>
        <v>-2.0000000000000001E-4</v>
      </c>
      <c r="E50" s="100">
        <f t="shared" si="1"/>
        <v>-1.3717417633336269E-6</v>
      </c>
      <c r="F50" s="1">
        <f t="shared" si="7"/>
        <v>0</v>
      </c>
      <c r="K50" s="4">
        <v>46</v>
      </c>
      <c r="L50" s="1">
        <f t="shared" si="2"/>
        <v>1.8855485232094615E-4</v>
      </c>
      <c r="M50" s="99">
        <f t="shared" si="4"/>
        <v>-1.8249999999999971</v>
      </c>
      <c r="N50" s="43">
        <f t="shared" si="3"/>
        <v>1.8995333333354463E-4</v>
      </c>
    </row>
    <row r="51" spans="1:14" x14ac:dyDescent="0.2">
      <c r="A51" s="108">
        <v>46</v>
      </c>
      <c r="B51" s="112">
        <f t="shared" si="5"/>
        <v>-1.8415999999999997</v>
      </c>
      <c r="C51" s="108">
        <f t="shared" si="0"/>
        <v>2.6739249264875043E-8</v>
      </c>
      <c r="D51" s="111">
        <f t="shared" si="6"/>
        <v>-2.0000000000000001E-4</v>
      </c>
      <c r="E51" s="100">
        <f t="shared" si="1"/>
        <v>-1.3717417633336269E-6</v>
      </c>
      <c r="F51" s="1">
        <f t="shared" si="7"/>
        <v>0</v>
      </c>
      <c r="K51" s="4">
        <v>47</v>
      </c>
      <c r="L51" s="1">
        <f t="shared" si="2"/>
        <v>6.9270602659816222E-4</v>
      </c>
      <c r="M51" s="99">
        <f t="shared" si="4"/>
        <v>-1.8099999999999972</v>
      </c>
      <c r="N51" s="43">
        <f t="shared" si="3"/>
        <v>6.9410450761076068E-4</v>
      </c>
    </row>
    <row r="52" spans="1:14" x14ac:dyDescent="0.2">
      <c r="A52" s="108">
        <v>47</v>
      </c>
      <c r="B52" s="112">
        <f t="shared" si="5"/>
        <v>-1.8415999999999997</v>
      </c>
      <c r="C52" s="108">
        <f t="shared" si="0"/>
        <v>2.6739249264875043E-8</v>
      </c>
      <c r="D52" s="111">
        <f t="shared" si="6"/>
        <v>-2.0000000000000001E-4</v>
      </c>
      <c r="E52" s="100">
        <f t="shared" si="1"/>
        <v>-1.3717417633336269E-6</v>
      </c>
      <c r="F52" s="1">
        <f t="shared" si="7"/>
        <v>0</v>
      </c>
      <c r="K52" s="4">
        <v>48</v>
      </c>
      <c r="L52" s="1">
        <f t="shared" si="2"/>
        <v>1.5096764800353176E-3</v>
      </c>
      <c r="M52" s="99">
        <f t="shared" si="4"/>
        <v>-1.7949999999999973</v>
      </c>
      <c r="N52" s="43">
        <f t="shared" si="3"/>
        <v>1.5110749610479162E-3</v>
      </c>
    </row>
    <row r="53" spans="1:14" x14ac:dyDescent="0.2">
      <c r="A53" s="108">
        <v>48</v>
      </c>
      <c r="B53" s="112">
        <f t="shared" si="5"/>
        <v>-1.8415999999999997</v>
      </c>
      <c r="C53" s="108">
        <f t="shared" si="0"/>
        <v>2.6739249264875043E-8</v>
      </c>
      <c r="D53" s="111">
        <f t="shared" si="6"/>
        <v>-2.0000000000000001E-4</v>
      </c>
      <c r="E53" s="100">
        <f t="shared" si="1"/>
        <v>-1.3717417633336269E-6</v>
      </c>
      <c r="F53" s="1">
        <f t="shared" si="7"/>
        <v>0</v>
      </c>
      <c r="K53" s="4">
        <v>49</v>
      </c>
      <c r="L53" s="1">
        <f t="shared" si="2"/>
        <v>2.6366414349900998E-3</v>
      </c>
      <c r="M53" s="99">
        <f t="shared" si="4"/>
        <v>-1.7799999999999974</v>
      </c>
      <c r="N53" s="43">
        <f t="shared" si="3"/>
        <v>2.6380399160026982E-3</v>
      </c>
    </row>
    <row r="54" spans="1:14" x14ac:dyDescent="0.2">
      <c r="A54" s="108">
        <v>49</v>
      </c>
      <c r="B54" s="112">
        <f t="shared" si="5"/>
        <v>-1.8415999999999997</v>
      </c>
      <c r="C54" s="108">
        <f t="shared" si="0"/>
        <v>2.6739249264875043E-8</v>
      </c>
      <c r="D54" s="111">
        <f t="shared" si="6"/>
        <v>-2.0000000000000001E-4</v>
      </c>
      <c r="E54" s="100">
        <f t="shared" si="1"/>
        <v>-1.3717417633336269E-6</v>
      </c>
      <c r="F54" s="1">
        <f t="shared" si="7"/>
        <v>0</v>
      </c>
      <c r="K54" s="4">
        <v>50</v>
      </c>
      <c r="L54" s="1">
        <f t="shared" si="2"/>
        <v>4.0707277381061766E-3</v>
      </c>
      <c r="M54" s="99">
        <f t="shared" si="4"/>
        <v>-1.7649999999999975</v>
      </c>
      <c r="N54" s="43">
        <f t="shared" si="3"/>
        <v>4.0721262191187749E-3</v>
      </c>
    </row>
    <row r="55" spans="1:14" x14ac:dyDescent="0.2">
      <c r="A55" s="108">
        <v>50</v>
      </c>
      <c r="B55" s="112">
        <f t="shared" si="5"/>
        <v>-1.8415999999999997</v>
      </c>
      <c r="C55" s="108">
        <f t="shared" si="0"/>
        <v>2.6739249264875043E-8</v>
      </c>
      <c r="D55" s="111">
        <f t="shared" si="6"/>
        <v>-2.0000000000000001E-4</v>
      </c>
      <c r="E55" s="100">
        <f t="shared" si="1"/>
        <v>-1.3717417633336269E-6</v>
      </c>
      <c r="F55" s="1">
        <f t="shared" si="7"/>
        <v>0</v>
      </c>
      <c r="K55" s="4">
        <v>51</v>
      </c>
      <c r="L55" s="1">
        <f t="shared" si="2"/>
        <v>5.8090132160836545E-3</v>
      </c>
      <c r="M55" s="99">
        <f t="shared" si="4"/>
        <v>-1.7499999999999976</v>
      </c>
      <c r="N55" s="43">
        <f t="shared" si="3"/>
        <v>5.8104116970962528E-3</v>
      </c>
    </row>
    <row r="56" spans="1:14" x14ac:dyDescent="0.2">
      <c r="A56" s="108">
        <v>51</v>
      </c>
      <c r="B56" s="112">
        <f t="shared" si="5"/>
        <v>-1.8415999999999997</v>
      </c>
      <c r="C56" s="108">
        <f t="shared" si="0"/>
        <v>2.6739249264875043E-8</v>
      </c>
      <c r="D56" s="111">
        <f t="shared" si="6"/>
        <v>-2.0000000000000001E-4</v>
      </c>
      <c r="E56" s="100">
        <f t="shared" si="1"/>
        <v>-1.3717417633336269E-6</v>
      </c>
      <c r="F56" s="1">
        <f t="shared" si="7"/>
        <v>0</v>
      </c>
      <c r="K56" s="4">
        <v>52</v>
      </c>
      <c r="L56" s="1">
        <f t="shared" si="2"/>
        <v>7.8485260282883922E-3</v>
      </c>
      <c r="M56" s="99">
        <f t="shared" si="4"/>
        <v>-1.7349999999999977</v>
      </c>
      <c r="N56" s="43">
        <f t="shared" si="3"/>
        <v>7.8499245093009914E-3</v>
      </c>
    </row>
    <row r="57" spans="1:14" x14ac:dyDescent="0.2">
      <c r="A57" s="108">
        <v>52</v>
      </c>
      <c r="B57" s="112">
        <f t="shared" si="5"/>
        <v>-1.8415999999999997</v>
      </c>
      <c r="C57" s="108">
        <f t="shared" si="0"/>
        <v>2.6739249264875043E-8</v>
      </c>
      <c r="D57" s="111">
        <f t="shared" si="6"/>
        <v>-2.0000000000000001E-4</v>
      </c>
      <c r="E57" s="100">
        <f t="shared" si="1"/>
        <v>-1.3717417633336269E-6</v>
      </c>
      <c r="F57" s="1">
        <f t="shared" si="7"/>
        <v>0</v>
      </c>
      <c r="K57" s="4">
        <v>53</v>
      </c>
      <c r="L57" s="1">
        <f t="shared" si="2"/>
        <v>1.0186244016412329E-2</v>
      </c>
      <c r="M57" s="99">
        <f t="shared" si="4"/>
        <v>-1.7199999999999978</v>
      </c>
      <c r="N57" s="43">
        <f t="shared" si="3"/>
        <v>1.0187642497424928E-2</v>
      </c>
    </row>
    <row r="58" spans="1:14" x14ac:dyDescent="0.2">
      <c r="A58" s="108">
        <v>53</v>
      </c>
      <c r="B58" s="112">
        <f t="shared" si="5"/>
        <v>-1.8415999999999997</v>
      </c>
      <c r="C58" s="108">
        <f t="shared" si="0"/>
        <v>2.6739249264875043E-8</v>
      </c>
      <c r="D58" s="111">
        <f t="shared" si="6"/>
        <v>-2.0000000000000001E-4</v>
      </c>
      <c r="E58" s="100">
        <f t="shared" si="1"/>
        <v>-1.3717417633336269E-6</v>
      </c>
      <c r="F58" s="1">
        <f t="shared" si="7"/>
        <v>0</v>
      </c>
      <c r="K58" s="4">
        <v>54</v>
      </c>
      <c r="L58" s="1">
        <f t="shared" si="2"/>
        <v>1.2819094051407895E-2</v>
      </c>
      <c r="M58" s="99">
        <f t="shared" si="4"/>
        <v>-1.7049999999999979</v>
      </c>
      <c r="N58" s="43">
        <f t="shared" si="3"/>
        <v>1.2820492532420494E-2</v>
      </c>
    </row>
    <row r="59" spans="1:14" x14ac:dyDescent="0.2">
      <c r="A59" s="108">
        <v>54</v>
      </c>
      <c r="B59" s="112">
        <f t="shared" si="5"/>
        <v>-1.8415999999999997</v>
      </c>
      <c r="C59" s="108">
        <f t="shared" si="0"/>
        <v>2.6739249264875043E-8</v>
      </c>
      <c r="D59" s="111">
        <f t="shared" si="6"/>
        <v>-2.0000000000000001E-4</v>
      </c>
      <c r="E59" s="100">
        <f t="shared" si="1"/>
        <v>-1.3717417633336269E-6</v>
      </c>
      <c r="F59" s="1">
        <f t="shared" si="7"/>
        <v>0</v>
      </c>
      <c r="K59" s="4">
        <v>55</v>
      </c>
      <c r="L59" s="1">
        <f t="shared" si="2"/>
        <v>1.5743951377933788E-2</v>
      </c>
      <c r="M59" s="99">
        <f t="shared" si="4"/>
        <v>-1.6899999999999979</v>
      </c>
      <c r="N59" s="43">
        <f t="shared" si="3"/>
        <v>1.5745349858946385E-2</v>
      </c>
    </row>
    <row r="60" spans="1:14" x14ac:dyDescent="0.2">
      <c r="A60" s="108">
        <v>55</v>
      </c>
      <c r="B60" s="112">
        <f t="shared" si="5"/>
        <v>-1.8415999999999997</v>
      </c>
      <c r="C60" s="108">
        <f t="shared" si="0"/>
        <v>2.6739249264875043E-8</v>
      </c>
      <c r="D60" s="111">
        <f t="shared" si="6"/>
        <v>-2.0000000000000001E-4</v>
      </c>
      <c r="E60" s="100">
        <f t="shared" si="1"/>
        <v>-1.3717417633336269E-6</v>
      </c>
      <c r="F60" s="1">
        <f t="shared" si="7"/>
        <v>0</v>
      </c>
      <c r="K60" s="4">
        <v>56</v>
      </c>
      <c r="L60" s="1">
        <f t="shared" si="2"/>
        <v>1.8957638956560819E-2</v>
      </c>
      <c r="M60" s="99">
        <f t="shared" si="4"/>
        <v>-1.674999999999998</v>
      </c>
      <c r="N60" s="43">
        <f t="shared" si="3"/>
        <v>1.8959037437573417E-2</v>
      </c>
    </row>
    <row r="61" spans="1:14" x14ac:dyDescent="0.2">
      <c r="A61" s="108">
        <v>56</v>
      </c>
      <c r="B61" s="112">
        <f t="shared" si="5"/>
        <v>-1.8415999999999997</v>
      </c>
      <c r="C61" s="108">
        <f t="shared" si="0"/>
        <v>2.6739249264875043E-8</v>
      </c>
      <c r="D61" s="111">
        <f t="shared" si="6"/>
        <v>-2.0000000000000001E-4</v>
      </c>
      <c r="E61" s="100">
        <f t="shared" si="1"/>
        <v>-1.3717417633336269E-6</v>
      </c>
      <c r="F61" s="1">
        <f t="shared" si="7"/>
        <v>0</v>
      </c>
      <c r="K61" s="4">
        <v>57</v>
      </c>
      <c r="L61" s="1">
        <f t="shared" si="2"/>
        <v>2.2456926804000285E-2</v>
      </c>
      <c r="M61" s="99">
        <f t="shared" si="4"/>
        <v>-1.6599999999999981</v>
      </c>
      <c r="N61" s="43">
        <f t="shared" si="3"/>
        <v>2.2458325285012883E-2</v>
      </c>
    </row>
    <row r="62" spans="1:14" x14ac:dyDescent="0.2">
      <c r="A62" s="108">
        <v>57</v>
      </c>
      <c r="B62" s="112">
        <f t="shared" si="5"/>
        <v>-1.8415999999999997</v>
      </c>
      <c r="C62" s="108">
        <f t="shared" si="0"/>
        <v>2.6739249264875043E-8</v>
      </c>
      <c r="D62" s="111">
        <f t="shared" si="6"/>
        <v>-2.0000000000000001E-4</v>
      </c>
      <c r="E62" s="100">
        <f t="shared" si="1"/>
        <v>-1.3717417633336269E-6</v>
      </c>
      <c r="F62" s="1">
        <f t="shared" si="7"/>
        <v>0</v>
      </c>
      <c r="K62" s="4">
        <v>58</v>
      </c>
      <c r="L62" s="1">
        <f t="shared" si="2"/>
        <v>2.6238531331632873E-2</v>
      </c>
      <c r="M62" s="99">
        <f t="shared" si="4"/>
        <v>-1.6449999999999982</v>
      </c>
      <c r="N62" s="43">
        <f t="shared" si="3"/>
        <v>2.623992981264547E-2</v>
      </c>
    </row>
    <row r="63" spans="1:14" x14ac:dyDescent="0.2">
      <c r="A63" s="108">
        <v>58</v>
      </c>
      <c r="B63" s="112">
        <f t="shared" si="5"/>
        <v>-1.8415999999999997</v>
      </c>
      <c r="C63" s="108">
        <f t="shared" si="0"/>
        <v>2.6739249264875043E-8</v>
      </c>
      <c r="D63" s="111">
        <f t="shared" si="6"/>
        <v>-2.0000000000000001E-4</v>
      </c>
      <c r="E63" s="100">
        <f t="shared" si="1"/>
        <v>-1.3717417633336269E-6</v>
      </c>
      <c r="F63" s="1">
        <f t="shared" si="7"/>
        <v>0</v>
      </c>
      <c r="K63" s="4">
        <v>59</v>
      </c>
      <c r="L63" s="1">
        <f t="shared" si="2"/>
        <v>3.0299114682627044E-2</v>
      </c>
      <c r="M63" s="99">
        <f t="shared" si="4"/>
        <v>-1.6299999999999983</v>
      </c>
      <c r="N63" s="43">
        <f t="shared" si="3"/>
        <v>3.0300513163639641E-2</v>
      </c>
    </row>
    <row r="64" spans="1:14" x14ac:dyDescent="0.2">
      <c r="A64" s="108">
        <v>59</v>
      </c>
      <c r="B64" s="112">
        <f t="shared" si="5"/>
        <v>-1.8415999999999997</v>
      </c>
      <c r="C64" s="108">
        <f t="shared" si="0"/>
        <v>2.6739249264875043E-8</v>
      </c>
      <c r="D64" s="111">
        <f t="shared" si="6"/>
        <v>-2.0000000000000001E-4</v>
      </c>
      <c r="E64" s="100">
        <f t="shared" si="1"/>
        <v>-1.3717417633336269E-6</v>
      </c>
      <c r="F64" s="1">
        <f t="shared" si="7"/>
        <v>0</v>
      </c>
      <c r="K64" s="4">
        <v>60</v>
      </c>
      <c r="L64" s="1">
        <f t="shared" si="2"/>
        <v>3.4635284067955463E-2</v>
      </c>
      <c r="M64" s="99">
        <f t="shared" si="4"/>
        <v>-1.6149999999999984</v>
      </c>
      <c r="N64" s="43">
        <f t="shared" si="3"/>
        <v>3.463668254896806E-2</v>
      </c>
    </row>
    <row r="65" spans="1:14" x14ac:dyDescent="0.2">
      <c r="A65" s="108">
        <v>60</v>
      </c>
      <c r="B65" s="112">
        <f t="shared" si="5"/>
        <v>-1.8415999999999997</v>
      </c>
      <c r="C65" s="108">
        <f t="shared" si="0"/>
        <v>2.6739249264875043E-8</v>
      </c>
      <c r="D65" s="111">
        <f t="shared" si="6"/>
        <v>-2.0000000000000001E-4</v>
      </c>
      <c r="E65" s="100">
        <f t="shared" si="1"/>
        <v>-1.3717417633336269E-6</v>
      </c>
      <c r="F65" s="1">
        <f t="shared" si="7"/>
        <v>0</v>
      </c>
      <c r="K65" s="4">
        <v>61</v>
      </c>
      <c r="L65" s="1">
        <f t="shared" si="2"/>
        <v>3.9243591101629761E-2</v>
      </c>
      <c r="M65" s="99">
        <f t="shared" si="4"/>
        <v>-1.5999999999999985</v>
      </c>
      <c r="N65" s="43">
        <f t="shared" si="3"/>
        <v>3.9244989582642359E-2</v>
      </c>
    </row>
    <row r="66" spans="1:14" x14ac:dyDescent="0.2">
      <c r="A66" s="108">
        <v>61</v>
      </c>
      <c r="B66" s="112">
        <f t="shared" si="5"/>
        <v>-1.8415999999999997</v>
      </c>
      <c r="C66" s="108">
        <f t="shared" si="0"/>
        <v>2.6739249264875043E-8</v>
      </c>
      <c r="D66" s="111">
        <f t="shared" si="6"/>
        <v>-2.0000000000000001E-4</v>
      </c>
      <c r="E66" s="100">
        <f t="shared" si="1"/>
        <v>-1.3717417633336269E-6</v>
      </c>
      <c r="F66" s="1">
        <f t="shared" si="7"/>
        <v>0</v>
      </c>
      <c r="K66" s="4">
        <v>62</v>
      </c>
      <c r="L66" s="1">
        <f t="shared" si="2"/>
        <v>4.4120531135491657E-2</v>
      </c>
      <c r="M66" s="99">
        <f t="shared" si="4"/>
        <v>-1.5849999999999986</v>
      </c>
      <c r="N66" s="43">
        <f t="shared" si="3"/>
        <v>4.4121929616504255E-2</v>
      </c>
    </row>
    <row r="67" spans="1:14" x14ac:dyDescent="0.2">
      <c r="A67" s="108">
        <v>62</v>
      </c>
      <c r="B67" s="112">
        <f t="shared" si="5"/>
        <v>-1.8415999999999997</v>
      </c>
      <c r="C67" s="108">
        <f t="shared" si="0"/>
        <v>2.6739249264875043E-8</v>
      </c>
      <c r="D67" s="111">
        <f t="shared" si="6"/>
        <v>-2.0000000000000001E-4</v>
      </c>
      <c r="E67" s="100">
        <f t="shared" si="1"/>
        <v>-1.3717417633336269E-6</v>
      </c>
      <c r="F67" s="1">
        <f t="shared" si="7"/>
        <v>0</v>
      </c>
      <c r="K67" s="4">
        <v>63</v>
      </c>
      <c r="L67" s="1">
        <f t="shared" si="2"/>
        <v>4.9262542593916096E-2</v>
      </c>
      <c r="M67" s="99">
        <f t="shared" si="4"/>
        <v>-1.5699999999999987</v>
      </c>
      <c r="N67" s="43">
        <f t="shared" si="3"/>
        <v>4.9263941074928694E-2</v>
      </c>
    </row>
    <row r="68" spans="1:14" x14ac:dyDescent="0.2">
      <c r="A68" s="108">
        <v>63</v>
      </c>
      <c r="B68" s="112">
        <f t="shared" si="5"/>
        <v>-1.8415999999999997</v>
      </c>
      <c r="C68" s="108">
        <f t="shared" si="0"/>
        <v>2.6739249264875043E-8</v>
      </c>
      <c r="D68" s="111">
        <f t="shared" si="6"/>
        <v>-2.0000000000000001E-4</v>
      </c>
      <c r="E68" s="100">
        <f t="shared" si="1"/>
        <v>-1.3717417633336269E-6</v>
      </c>
      <c r="F68" s="1">
        <f t="shared" si="7"/>
        <v>0</v>
      </c>
      <c r="K68" s="4">
        <v>64</v>
      </c>
      <c r="L68" s="1">
        <f t="shared" si="2"/>
        <v>5.4666006308798025E-2</v>
      </c>
      <c r="M68" s="99">
        <f t="shared" si="4"/>
        <v>-1.5549999999999988</v>
      </c>
      <c r="N68" s="43">
        <f t="shared" si="3"/>
        <v>5.4667404789810622E-2</v>
      </c>
    </row>
    <row r="69" spans="1:14" x14ac:dyDescent="0.2">
      <c r="A69" s="108">
        <v>64</v>
      </c>
      <c r="B69" s="112">
        <f t="shared" si="5"/>
        <v>-1.8415999999999997</v>
      </c>
      <c r="C69" s="108">
        <f t="shared" si="0"/>
        <v>2.6739249264875043E-8</v>
      </c>
      <c r="D69" s="111">
        <f t="shared" si="6"/>
        <v>-2.0000000000000001E-4</v>
      </c>
      <c r="E69" s="100">
        <f t="shared" si="1"/>
        <v>-1.3717417633336269E-6</v>
      </c>
      <c r="F69" s="1">
        <f t="shared" si="7"/>
        <v>0</v>
      </c>
      <c r="K69" s="4">
        <v>65</v>
      </c>
      <c r="L69" s="1">
        <f t="shared" si="2"/>
        <v>6.032724485521225E-2</v>
      </c>
      <c r="M69" s="99">
        <f t="shared" si="4"/>
        <v>-1.5399999999999989</v>
      </c>
      <c r="N69" s="43">
        <f t="shared" si="3"/>
        <v>6.0328643336224848E-2</v>
      </c>
    </row>
    <row r="70" spans="1:14" x14ac:dyDescent="0.2">
      <c r="A70" s="108">
        <v>65</v>
      </c>
      <c r="B70" s="112">
        <f t="shared" si="5"/>
        <v>-1.8415999999999997</v>
      </c>
      <c r="C70" s="108">
        <f t="shared" ref="C70:C133" si="8">(EXP(B70)-2-B70)^2</f>
        <v>2.6739249264875043E-8</v>
      </c>
      <c r="D70" s="111">
        <f t="shared" si="6"/>
        <v>-2.0000000000000001E-4</v>
      </c>
      <c r="E70" s="100">
        <f t="shared" ref="E70:E133" si="9">C70-$P$5</f>
        <v>-1.3717417633336269E-6</v>
      </c>
      <c r="F70" s="1">
        <f t="shared" si="7"/>
        <v>0</v>
      </c>
      <c r="K70" s="4">
        <v>66</v>
      </c>
      <c r="L70" s="1">
        <f t="shared" ref="L70:L133" si="10">N70-$P$5</f>
        <v>6.6242521888157505E-2</v>
      </c>
      <c r="M70" s="99">
        <f t="shared" si="4"/>
        <v>-1.524999999999999</v>
      </c>
      <c r="N70" s="43">
        <f t="shared" ref="N70:N133" si="11">(EXP(M70)-2-M70)^2</f>
        <v>6.6243920369170109E-2</v>
      </c>
    </row>
    <row r="71" spans="1:14" x14ac:dyDescent="0.2">
      <c r="A71" s="108">
        <v>66</v>
      </c>
      <c r="B71" s="112">
        <f t="shared" si="5"/>
        <v>-1.8415999999999997</v>
      </c>
      <c r="C71" s="108">
        <f t="shared" si="8"/>
        <v>2.6739249264875043E-8</v>
      </c>
      <c r="D71" s="111">
        <f t="shared" si="6"/>
        <v>-2.0000000000000001E-4</v>
      </c>
      <c r="E71" s="100">
        <f t="shared" si="9"/>
        <v>-1.3717417633336269E-6</v>
      </c>
      <c r="F71" s="1">
        <f t="shared" si="7"/>
        <v>0</v>
      </c>
      <c r="K71" s="4">
        <v>67</v>
      </c>
      <c r="L71" s="1">
        <f t="shared" si="10"/>
        <v>7.2408041480810093E-2</v>
      </c>
      <c r="M71" s="99">
        <f t="shared" ref="M71:M134" si="12">M70+$O$5</f>
        <v>-1.5099999999999991</v>
      </c>
      <c r="N71" s="43">
        <f t="shared" si="11"/>
        <v>7.2409439961822697E-2</v>
      </c>
    </row>
    <row r="72" spans="1:14" x14ac:dyDescent="0.2">
      <c r="A72" s="108">
        <v>67</v>
      </c>
      <c r="B72" s="112">
        <f t="shared" ref="B72:B135" si="13">IF(C71&gt;=C70,
         IF(ABS(D71)&lt;=($G$5/$I$5),
                         B71,
                         B71+D72),
         B71+D72)</f>
        <v>-1.8415999999999997</v>
      </c>
      <c r="C72" s="108">
        <f t="shared" si="8"/>
        <v>2.6739249264875043E-8</v>
      </c>
      <c r="D72" s="111">
        <f t="shared" ref="D72:D135" si="14">IF(C71&gt;=C70,
         IF(ABS(D71)&lt;=($G$5/$I$5),
                         D71,
                         -D71/$I$5),
         D71)</f>
        <v>-2.0000000000000001E-4</v>
      </c>
      <c r="E72" s="100">
        <f t="shared" si="9"/>
        <v>-1.3717417633336269E-6</v>
      </c>
      <c r="F72" s="1">
        <f t="shared" si="7"/>
        <v>0</v>
      </c>
      <c r="K72" s="4">
        <v>68</v>
      </c>
      <c r="L72" s="1">
        <f t="shared" si="10"/>
        <v>7.8819947464738971E-2</v>
      </c>
      <c r="M72" s="99">
        <f t="shared" si="12"/>
        <v>-1.4949999999999992</v>
      </c>
      <c r="N72" s="43">
        <f t="shared" si="11"/>
        <v>7.8821345945751575E-2</v>
      </c>
    </row>
    <row r="73" spans="1:14" x14ac:dyDescent="0.2">
      <c r="A73" s="108">
        <v>68</v>
      </c>
      <c r="B73" s="112">
        <f t="shared" si="13"/>
        <v>-1.8415999999999997</v>
      </c>
      <c r="C73" s="108">
        <f t="shared" si="8"/>
        <v>2.6739249264875043E-8</v>
      </c>
      <c r="D73" s="111">
        <f t="shared" si="14"/>
        <v>-2.0000000000000001E-4</v>
      </c>
      <c r="E73" s="100">
        <f t="shared" si="9"/>
        <v>-1.3717417633336269E-6</v>
      </c>
      <c r="F73" s="1">
        <f t="shared" ref="F73:F136" si="15">ABS(B73-B72)</f>
        <v>0</v>
      </c>
      <c r="K73" s="4">
        <v>69</v>
      </c>
      <c r="L73" s="1">
        <f t="shared" si="10"/>
        <v>8.5474322772548267E-2</v>
      </c>
      <c r="M73" s="99">
        <f t="shared" si="12"/>
        <v>-1.4799999999999993</v>
      </c>
      <c r="N73" s="43">
        <f t="shared" si="11"/>
        <v>8.5475721253560871E-2</v>
      </c>
    </row>
    <row r="74" spans="1:14" x14ac:dyDescent="0.2">
      <c r="A74" s="108">
        <v>69</v>
      </c>
      <c r="B74" s="112">
        <f t="shared" si="13"/>
        <v>-1.8415999999999997</v>
      </c>
      <c r="C74" s="108">
        <f t="shared" si="8"/>
        <v>2.6739249264875043E-8</v>
      </c>
      <c r="D74" s="111">
        <f t="shared" si="14"/>
        <v>-2.0000000000000001E-4</v>
      </c>
      <c r="E74" s="100">
        <f t="shared" si="9"/>
        <v>-1.3717417633336269E-6</v>
      </c>
      <c r="F74" s="1">
        <f t="shared" si="15"/>
        <v>0</v>
      </c>
      <c r="K74" s="4">
        <v>70</v>
      </c>
      <c r="L74" s="1">
        <f t="shared" si="10"/>
        <v>9.2367188783441384E-2</v>
      </c>
      <c r="M74" s="99">
        <f t="shared" si="12"/>
        <v>-1.4649999999999994</v>
      </c>
      <c r="N74" s="43">
        <f t="shared" si="11"/>
        <v>9.2368587264453988E-2</v>
      </c>
    </row>
    <row r="75" spans="1:14" x14ac:dyDescent="0.2">
      <c r="A75" s="108">
        <v>70</v>
      </c>
      <c r="B75" s="112">
        <f t="shared" si="13"/>
        <v>-1.8415999999999997</v>
      </c>
      <c r="C75" s="108">
        <f t="shared" si="8"/>
        <v>2.6739249264875043E-8</v>
      </c>
      <c r="D75" s="111">
        <f t="shared" si="14"/>
        <v>-2.0000000000000001E-4</v>
      </c>
      <c r="E75" s="100">
        <f t="shared" si="9"/>
        <v>-1.3717417633336269E-6</v>
      </c>
      <c r="F75" s="1">
        <f t="shared" si="15"/>
        <v>0</v>
      </c>
      <c r="K75" s="4">
        <v>71</v>
      </c>
      <c r="L75" s="1">
        <f t="shared" si="10"/>
        <v>9.9494504672217376E-2</v>
      </c>
      <c r="M75" s="99">
        <f t="shared" si="12"/>
        <v>-1.4499999999999995</v>
      </c>
      <c r="N75" s="43">
        <f t="shared" si="11"/>
        <v>9.9495903153229981E-2</v>
      </c>
    </row>
    <row r="76" spans="1:14" x14ac:dyDescent="0.2">
      <c r="A76" s="108">
        <v>71</v>
      </c>
      <c r="B76" s="112">
        <f t="shared" si="13"/>
        <v>-1.8415999999999997</v>
      </c>
      <c r="C76" s="108">
        <f t="shared" si="8"/>
        <v>2.6739249264875043E-8</v>
      </c>
      <c r="D76" s="111">
        <f t="shared" si="14"/>
        <v>-2.0000000000000001E-4</v>
      </c>
      <c r="E76" s="100">
        <f t="shared" si="9"/>
        <v>-1.3717417633336269E-6</v>
      </c>
      <c r="F76" s="1">
        <f t="shared" si="15"/>
        <v>0</v>
      </c>
      <c r="K76" s="4">
        <v>72</v>
      </c>
      <c r="L76" s="1">
        <f t="shared" si="10"/>
        <v>0.10685216676223815</v>
      </c>
      <c r="M76" s="99">
        <f t="shared" si="12"/>
        <v>-1.4349999999999996</v>
      </c>
      <c r="N76" s="43">
        <f t="shared" si="11"/>
        <v>0.10685356524325075</v>
      </c>
    </row>
    <row r="77" spans="1:14" x14ac:dyDescent="0.2">
      <c r="A77" s="108">
        <v>72</v>
      </c>
      <c r="B77" s="112">
        <f t="shared" si="13"/>
        <v>-1.8415999999999997</v>
      </c>
      <c r="C77" s="108">
        <f t="shared" si="8"/>
        <v>2.6739249264875043E-8</v>
      </c>
      <c r="D77" s="111">
        <f t="shared" si="14"/>
        <v>-2.0000000000000001E-4</v>
      </c>
      <c r="E77" s="100">
        <f t="shared" si="9"/>
        <v>-1.3717417633336269E-6</v>
      </c>
      <c r="F77" s="1">
        <f t="shared" si="15"/>
        <v>0</v>
      </c>
      <c r="K77" s="4">
        <v>73</v>
      </c>
      <c r="L77" s="1">
        <f t="shared" si="10"/>
        <v>0.11443600788292616</v>
      </c>
      <c r="M77" s="99">
        <f t="shared" si="12"/>
        <v>-1.4199999999999997</v>
      </c>
      <c r="N77" s="43">
        <f t="shared" si="11"/>
        <v>0.11443740636393876</v>
      </c>
    </row>
    <row r="78" spans="1:14" x14ac:dyDescent="0.2">
      <c r="A78" s="108">
        <v>73</v>
      </c>
      <c r="B78" s="112">
        <f t="shared" si="13"/>
        <v>-1.8415999999999997</v>
      </c>
      <c r="C78" s="108">
        <f t="shared" si="8"/>
        <v>2.6739249264875043E-8</v>
      </c>
      <c r="D78" s="111">
        <f t="shared" si="14"/>
        <v>-2.0000000000000001E-4</v>
      </c>
      <c r="E78" s="100">
        <f t="shared" si="9"/>
        <v>-1.3717417633336269E-6</v>
      </c>
      <c r="F78" s="1">
        <f t="shared" si="15"/>
        <v>0</v>
      </c>
      <c r="K78" s="4">
        <v>74</v>
      </c>
      <c r="L78" s="1">
        <f t="shared" si="10"/>
        <v>0.12224179673237866</v>
      </c>
      <c r="M78" s="99">
        <f t="shared" si="12"/>
        <v>-1.4049999999999998</v>
      </c>
      <c r="N78" s="43">
        <f t="shared" si="11"/>
        <v>0.12224319521339126</v>
      </c>
    </row>
    <row r="79" spans="1:14" x14ac:dyDescent="0.2">
      <c r="A79" s="108">
        <v>74</v>
      </c>
      <c r="B79" s="112">
        <f t="shared" si="13"/>
        <v>-1.8415999999999997</v>
      </c>
      <c r="C79" s="108">
        <f t="shared" si="8"/>
        <v>2.6739249264875043E-8</v>
      </c>
      <c r="D79" s="111">
        <f t="shared" si="14"/>
        <v>-2.0000000000000001E-4</v>
      </c>
      <c r="E79" s="100">
        <f t="shared" si="9"/>
        <v>-1.3717417633336269E-6</v>
      </c>
      <c r="F79" s="1">
        <f t="shared" si="15"/>
        <v>0</v>
      </c>
      <c r="K79" s="4">
        <v>75</v>
      </c>
      <c r="L79" s="1">
        <f t="shared" si="10"/>
        <v>0.13026523724571051</v>
      </c>
      <c r="M79" s="99">
        <f t="shared" si="12"/>
        <v>-1.39</v>
      </c>
      <c r="N79" s="43">
        <f t="shared" si="11"/>
        <v>0.13026663572672312</v>
      </c>
    </row>
    <row r="80" spans="1:14" x14ac:dyDescent="0.2">
      <c r="A80" s="108">
        <v>75</v>
      </c>
      <c r="B80" s="112">
        <f t="shared" si="13"/>
        <v>-1.8415999999999997</v>
      </c>
      <c r="C80" s="108">
        <f t="shared" si="8"/>
        <v>2.6739249264875043E-8</v>
      </c>
      <c r="D80" s="111">
        <f t="shared" si="14"/>
        <v>-2.0000000000000001E-4</v>
      </c>
      <c r="E80" s="100">
        <f t="shared" si="9"/>
        <v>-1.3717417633336269E-6</v>
      </c>
      <c r="F80" s="1">
        <f t="shared" si="15"/>
        <v>0</v>
      </c>
      <c r="K80" s="4">
        <v>76</v>
      </c>
      <c r="L80" s="1">
        <f t="shared" si="10"/>
        <v>0.13850196796976189</v>
      </c>
      <c r="M80" s="99">
        <f t="shared" si="12"/>
        <v>-1.375</v>
      </c>
      <c r="N80" s="43">
        <f t="shared" si="11"/>
        <v>0.13850336645077449</v>
      </c>
    </row>
    <row r="81" spans="1:14" x14ac:dyDescent="0.2">
      <c r="A81" s="108">
        <v>76</v>
      </c>
      <c r="B81" s="112">
        <f t="shared" si="13"/>
        <v>-1.8415999999999997</v>
      </c>
      <c r="C81" s="108">
        <f t="shared" si="8"/>
        <v>2.6739249264875043E-8</v>
      </c>
      <c r="D81" s="111">
        <f t="shared" si="14"/>
        <v>-2.0000000000000001E-4</v>
      </c>
      <c r="E81" s="100">
        <f t="shared" si="9"/>
        <v>-1.3717417633336269E-6</v>
      </c>
      <c r="F81" s="1">
        <f t="shared" si="15"/>
        <v>0</v>
      </c>
      <c r="K81" s="4">
        <v>77</v>
      </c>
      <c r="L81" s="1">
        <f t="shared" si="10"/>
        <v>0.14694756144483881</v>
      </c>
      <c r="M81" s="99">
        <f t="shared" si="12"/>
        <v>-1.36</v>
      </c>
      <c r="N81" s="43">
        <f t="shared" si="11"/>
        <v>0.14694895992585141</v>
      </c>
    </row>
    <row r="82" spans="1:14" x14ac:dyDescent="0.2">
      <c r="A82" s="108">
        <v>77</v>
      </c>
      <c r="B82" s="112">
        <f t="shared" si="13"/>
        <v>-1.8415999999999997</v>
      </c>
      <c r="C82" s="108">
        <f t="shared" si="8"/>
        <v>2.6739249264875043E-8</v>
      </c>
      <c r="D82" s="111">
        <f t="shared" si="14"/>
        <v>-2.0000000000000001E-4</v>
      </c>
      <c r="E82" s="100">
        <f t="shared" si="9"/>
        <v>-1.3717417633336269E-6</v>
      </c>
      <c r="F82" s="1">
        <f t="shared" si="15"/>
        <v>0</v>
      </c>
      <c r="K82" s="4">
        <v>78</v>
      </c>
      <c r="L82" s="1">
        <f t="shared" si="10"/>
        <v>0.15559752359418064</v>
      </c>
      <c r="M82" s="99">
        <f t="shared" si="12"/>
        <v>-1.3450000000000002</v>
      </c>
      <c r="N82" s="43">
        <f t="shared" si="11"/>
        <v>0.15559892207519324</v>
      </c>
    </row>
    <row r="83" spans="1:14" x14ac:dyDescent="0.2">
      <c r="A83" s="108">
        <v>78</v>
      </c>
      <c r="B83" s="112">
        <f t="shared" si="13"/>
        <v>-1.8415999999999997</v>
      </c>
      <c r="C83" s="108">
        <f t="shared" si="8"/>
        <v>2.6739249264875043E-8</v>
      </c>
      <c r="D83" s="111">
        <f t="shared" si="14"/>
        <v>-2.0000000000000001E-4</v>
      </c>
      <c r="E83" s="100">
        <f t="shared" si="9"/>
        <v>-1.3717417633336269E-6</v>
      </c>
      <c r="F83" s="1">
        <f t="shared" si="15"/>
        <v>0</v>
      </c>
      <c r="K83" s="4">
        <v>79</v>
      </c>
      <c r="L83" s="1">
        <f t="shared" si="10"/>
        <v>0.1644472931218785</v>
      </c>
      <c r="M83" s="99">
        <f t="shared" si="12"/>
        <v>-1.3300000000000003</v>
      </c>
      <c r="N83" s="43">
        <f t="shared" si="11"/>
        <v>0.16444869160289111</v>
      </c>
    </row>
    <row r="84" spans="1:14" x14ac:dyDescent="0.2">
      <c r="A84" s="108">
        <v>79</v>
      </c>
      <c r="B84" s="112">
        <f t="shared" si="13"/>
        <v>-1.8415999999999997</v>
      </c>
      <c r="C84" s="108">
        <f t="shared" si="8"/>
        <v>2.6739249264875043E-8</v>
      </c>
      <c r="D84" s="111">
        <f t="shared" si="14"/>
        <v>-2.0000000000000001E-4</v>
      </c>
      <c r="E84" s="100">
        <f t="shared" si="9"/>
        <v>-1.3717417633336269E-6</v>
      </c>
      <c r="F84" s="1">
        <f t="shared" si="15"/>
        <v>0</v>
      </c>
      <c r="K84" s="4">
        <v>80</v>
      </c>
      <c r="L84" s="1">
        <f t="shared" si="10"/>
        <v>0.17349224091999904</v>
      </c>
      <c r="M84" s="99">
        <f t="shared" si="12"/>
        <v>-1.3150000000000004</v>
      </c>
      <c r="N84" s="43">
        <f t="shared" si="11"/>
        <v>0.17349363940101165</v>
      </c>
    </row>
    <row r="85" spans="1:14" x14ac:dyDescent="0.2">
      <c r="A85" s="108">
        <v>80</v>
      </c>
      <c r="B85" s="112">
        <f t="shared" si="13"/>
        <v>-1.8415999999999997</v>
      </c>
      <c r="C85" s="108">
        <f t="shared" si="8"/>
        <v>2.6739249264875043E-8</v>
      </c>
      <c r="D85" s="111">
        <f t="shared" si="14"/>
        <v>-2.0000000000000001E-4</v>
      </c>
      <c r="E85" s="100">
        <f t="shared" si="9"/>
        <v>-1.3717417633336269E-6</v>
      </c>
      <c r="F85" s="1">
        <f t="shared" si="15"/>
        <v>0</v>
      </c>
      <c r="K85" s="4">
        <v>81</v>
      </c>
      <c r="L85" s="1">
        <f t="shared" si="10"/>
        <v>0.18272766948570326</v>
      </c>
      <c r="M85" s="99">
        <f t="shared" si="12"/>
        <v>-1.3000000000000005</v>
      </c>
      <c r="N85" s="43">
        <f t="shared" si="11"/>
        <v>0.18272906796671587</v>
      </c>
    </row>
    <row r="86" spans="1:14" x14ac:dyDescent="0.2">
      <c r="A86" s="108">
        <v>81</v>
      </c>
      <c r="B86" s="112">
        <f t="shared" si="13"/>
        <v>-1.8415999999999997</v>
      </c>
      <c r="C86" s="108">
        <f t="shared" si="8"/>
        <v>2.6739249264875043E-8</v>
      </c>
      <c r="D86" s="111">
        <f t="shared" si="14"/>
        <v>-2.0000000000000001E-4</v>
      </c>
      <c r="E86" s="100">
        <f t="shared" si="9"/>
        <v>-1.3717417633336269E-6</v>
      </c>
      <c r="F86" s="1">
        <f t="shared" si="15"/>
        <v>0</v>
      </c>
      <c r="K86" s="4">
        <v>82</v>
      </c>
      <c r="L86" s="1">
        <f t="shared" si="10"/>
        <v>0.19214881234917655</v>
      </c>
      <c r="M86" s="99">
        <f t="shared" si="12"/>
        <v>-1.2850000000000006</v>
      </c>
      <c r="N86" s="43">
        <f t="shared" si="11"/>
        <v>0.19215021083018916</v>
      </c>
    </row>
    <row r="87" spans="1:14" x14ac:dyDescent="0.2">
      <c r="A87" s="108">
        <v>82</v>
      </c>
      <c r="B87" s="112">
        <f t="shared" si="13"/>
        <v>-1.8415999999999997</v>
      </c>
      <c r="C87" s="108">
        <f t="shared" si="8"/>
        <v>2.6739249264875043E-8</v>
      </c>
      <c r="D87" s="111">
        <f t="shared" si="14"/>
        <v>-2.0000000000000001E-4</v>
      </c>
      <c r="E87" s="100">
        <f t="shared" si="9"/>
        <v>-1.3717417633336269E-6</v>
      </c>
      <c r="F87" s="1">
        <f t="shared" si="15"/>
        <v>0</v>
      </c>
      <c r="K87" s="4">
        <v>83</v>
      </c>
      <c r="L87" s="1">
        <f t="shared" si="10"/>
        <v>0.20175083351322751</v>
      </c>
      <c r="M87" s="99">
        <f t="shared" si="12"/>
        <v>-1.2700000000000007</v>
      </c>
      <c r="N87" s="43">
        <f t="shared" si="11"/>
        <v>0.20175223199424011</v>
      </c>
    </row>
    <row r="88" spans="1:14" x14ac:dyDescent="0.2">
      <c r="A88" s="108">
        <v>83</v>
      </c>
      <c r="B88" s="112">
        <f t="shared" si="13"/>
        <v>-1.8415999999999997</v>
      </c>
      <c r="C88" s="108">
        <f t="shared" si="8"/>
        <v>2.6739249264875043E-8</v>
      </c>
      <c r="D88" s="111">
        <f t="shared" si="14"/>
        <v>-2.0000000000000001E-4</v>
      </c>
      <c r="E88" s="100">
        <f t="shared" si="9"/>
        <v>-1.3717417633336269E-6</v>
      </c>
      <c r="F88" s="1">
        <f t="shared" si="15"/>
        <v>0</v>
      </c>
      <c r="K88" s="4">
        <v>84</v>
      </c>
      <c r="L88" s="1">
        <f t="shared" si="10"/>
        <v>0.21152882690544278</v>
      </c>
      <c r="M88" s="99">
        <f t="shared" si="12"/>
        <v>-1.2550000000000008</v>
      </c>
      <c r="N88" s="43">
        <f t="shared" si="11"/>
        <v>0.21153022538645538</v>
      </c>
    </row>
    <row r="89" spans="1:14" x14ac:dyDescent="0.2">
      <c r="A89" s="108">
        <v>84</v>
      </c>
      <c r="B89" s="112">
        <f t="shared" si="13"/>
        <v>-1.8415999999999997</v>
      </c>
      <c r="C89" s="108">
        <f t="shared" si="8"/>
        <v>2.6739249264875043E-8</v>
      </c>
      <c r="D89" s="111">
        <f t="shared" si="14"/>
        <v>-2.0000000000000001E-4</v>
      </c>
      <c r="E89" s="100">
        <f t="shared" si="9"/>
        <v>-1.3717417633336269E-6</v>
      </c>
      <c r="F89" s="1">
        <f t="shared" si="15"/>
        <v>0</v>
      </c>
      <c r="K89" s="4">
        <v>85</v>
      </c>
      <c r="L89" s="1">
        <f t="shared" si="10"/>
        <v>0.22147781584382573</v>
      </c>
      <c r="M89" s="99">
        <f t="shared" si="12"/>
        <v>-1.2400000000000009</v>
      </c>
      <c r="N89" s="43">
        <f t="shared" si="11"/>
        <v>0.22147921432483833</v>
      </c>
    </row>
    <row r="90" spans="1:14" x14ac:dyDescent="0.2">
      <c r="A90" s="108">
        <v>85</v>
      </c>
      <c r="B90" s="112">
        <f t="shared" si="13"/>
        <v>-1.8415999999999997</v>
      </c>
      <c r="C90" s="108">
        <f t="shared" si="8"/>
        <v>2.6739249264875043E-8</v>
      </c>
      <c r="D90" s="111">
        <f t="shared" si="14"/>
        <v>-2.0000000000000001E-4</v>
      </c>
      <c r="E90" s="100">
        <f t="shared" si="9"/>
        <v>-1.3717417633336269E-6</v>
      </c>
      <c r="F90" s="1">
        <f t="shared" si="15"/>
        <v>0</v>
      </c>
      <c r="K90" s="4">
        <v>86</v>
      </c>
      <c r="L90" s="1">
        <f t="shared" si="10"/>
        <v>0.23159275251688136</v>
      </c>
      <c r="M90" s="99">
        <f t="shared" si="12"/>
        <v>-1.225000000000001</v>
      </c>
      <c r="N90" s="43">
        <f t="shared" si="11"/>
        <v>0.23159415099789396</v>
      </c>
    </row>
    <row r="91" spans="1:14" x14ac:dyDescent="0.2">
      <c r="A91" s="108">
        <v>86</v>
      </c>
      <c r="B91" s="112">
        <f t="shared" si="13"/>
        <v>-1.8415999999999997</v>
      </c>
      <c r="C91" s="108">
        <f t="shared" si="8"/>
        <v>2.6739249264875043E-8</v>
      </c>
      <c r="D91" s="111">
        <f t="shared" si="14"/>
        <v>-2.0000000000000001E-4</v>
      </c>
      <c r="E91" s="100">
        <f t="shared" si="9"/>
        <v>-1.3717417633336269E-6</v>
      </c>
      <c r="F91" s="1">
        <f t="shared" si="15"/>
        <v>0</v>
      </c>
      <c r="K91" s="4">
        <v>87</v>
      </c>
      <c r="L91" s="1">
        <f t="shared" si="10"/>
        <v>0.24186851747915095</v>
      </c>
      <c r="M91" s="99">
        <f t="shared" si="12"/>
        <v>-1.2100000000000011</v>
      </c>
      <c r="N91" s="43">
        <f t="shared" si="11"/>
        <v>0.24186991596016355</v>
      </c>
    </row>
    <row r="92" spans="1:14" x14ac:dyDescent="0.2">
      <c r="A92" s="108">
        <v>87</v>
      </c>
      <c r="B92" s="112">
        <f t="shared" si="13"/>
        <v>-1.8415999999999997</v>
      </c>
      <c r="C92" s="108">
        <f t="shared" si="8"/>
        <v>2.6739249264875043E-8</v>
      </c>
      <c r="D92" s="111">
        <f t="shared" si="14"/>
        <v>-2.0000000000000001E-4</v>
      </c>
      <c r="E92" s="100">
        <f t="shared" si="9"/>
        <v>-1.3717417633336269E-6</v>
      </c>
      <c r="F92" s="1">
        <f t="shared" si="15"/>
        <v>0</v>
      </c>
      <c r="K92" s="4">
        <v>88</v>
      </c>
      <c r="L92" s="1">
        <f t="shared" si="10"/>
        <v>0.25229991916324135</v>
      </c>
      <c r="M92" s="99">
        <f t="shared" si="12"/>
        <v>-1.1950000000000012</v>
      </c>
      <c r="N92" s="43">
        <f t="shared" si="11"/>
        <v>0.25230131764425395</v>
      </c>
    </row>
    <row r="93" spans="1:14" x14ac:dyDescent="0.2">
      <c r="A93" s="108">
        <v>88</v>
      </c>
      <c r="B93" s="112">
        <f t="shared" si="13"/>
        <v>-1.8415999999999997</v>
      </c>
      <c r="C93" s="108">
        <f t="shared" si="8"/>
        <v>2.6739249264875043E-8</v>
      </c>
      <c r="D93" s="111">
        <f t="shared" si="14"/>
        <v>-2.0000000000000001E-4</v>
      </c>
      <c r="E93" s="100">
        <f t="shared" si="9"/>
        <v>-1.3717417633336269E-6</v>
      </c>
      <c r="F93" s="1">
        <f t="shared" si="15"/>
        <v>0</v>
      </c>
      <c r="K93" s="4">
        <v>89</v>
      </c>
      <c r="L93" s="1">
        <f t="shared" si="10"/>
        <v>0.26288169340943357</v>
      </c>
      <c r="M93" s="99">
        <f t="shared" si="12"/>
        <v>-1.1800000000000013</v>
      </c>
      <c r="N93" s="43">
        <f t="shared" si="11"/>
        <v>0.26288309189044617</v>
      </c>
    </row>
    <row r="94" spans="1:14" x14ac:dyDescent="0.2">
      <c r="A94" s="108">
        <v>89</v>
      </c>
      <c r="B94" s="112">
        <f t="shared" si="13"/>
        <v>-1.8415999999999997</v>
      </c>
      <c r="C94" s="108">
        <f t="shared" si="8"/>
        <v>2.6739249264875043E-8</v>
      </c>
      <c r="D94" s="111">
        <f t="shared" si="14"/>
        <v>-2.0000000000000001E-4</v>
      </c>
      <c r="E94" s="100">
        <f t="shared" si="9"/>
        <v>-1.3717417633336269E-6</v>
      </c>
      <c r="F94" s="1">
        <f t="shared" si="15"/>
        <v>0</v>
      </c>
      <c r="K94" s="4">
        <v>90</v>
      </c>
      <c r="L94" s="1">
        <f t="shared" si="10"/>
        <v>0.27360850301399914</v>
      </c>
      <c r="M94" s="99">
        <f t="shared" si="12"/>
        <v>-1.1650000000000014</v>
      </c>
      <c r="N94" s="43">
        <f t="shared" si="11"/>
        <v>0.27360990149501174</v>
      </c>
    </row>
    <row r="95" spans="1:14" x14ac:dyDescent="0.2">
      <c r="A95" s="108">
        <v>90</v>
      </c>
      <c r="B95" s="112">
        <f t="shared" si="13"/>
        <v>-1.8415999999999997</v>
      </c>
      <c r="C95" s="108">
        <f t="shared" si="8"/>
        <v>2.6739249264875043E-8</v>
      </c>
      <c r="D95" s="111">
        <f t="shared" si="14"/>
        <v>-2.0000000000000001E-4</v>
      </c>
      <c r="E95" s="100">
        <f t="shared" si="9"/>
        <v>-1.3717417633336269E-6</v>
      </c>
      <c r="F95" s="1">
        <f t="shared" si="15"/>
        <v>0</v>
      </c>
      <c r="K95" s="4">
        <v>91</v>
      </c>
      <c r="L95" s="1">
        <f t="shared" si="10"/>
        <v>0.28447493729739953</v>
      </c>
      <c r="M95" s="99">
        <f t="shared" si="12"/>
        <v>-1.1500000000000015</v>
      </c>
      <c r="N95" s="43">
        <f t="shared" si="11"/>
        <v>0.28447633577841214</v>
      </c>
    </row>
    <row r="96" spans="1:14" x14ac:dyDescent="0.2">
      <c r="A96" s="108">
        <v>91</v>
      </c>
      <c r="B96" s="112">
        <f t="shared" si="13"/>
        <v>-1.8415999999999997</v>
      </c>
      <c r="C96" s="108">
        <f t="shared" si="8"/>
        <v>2.6739249264875043E-8</v>
      </c>
      <c r="D96" s="111">
        <f t="shared" si="14"/>
        <v>-2.0000000000000001E-4</v>
      </c>
      <c r="E96" s="100">
        <f t="shared" si="9"/>
        <v>-1.3717417633336269E-6</v>
      </c>
      <c r="F96" s="1">
        <f t="shared" si="15"/>
        <v>0</v>
      </c>
      <c r="K96" s="4">
        <v>92</v>
      </c>
      <c r="L96" s="1">
        <f t="shared" si="10"/>
        <v>0.29547551169358938</v>
      </c>
      <c r="M96" s="99">
        <f t="shared" si="12"/>
        <v>-1.1350000000000016</v>
      </c>
      <c r="N96" s="43">
        <f t="shared" si="11"/>
        <v>0.29547691017460198</v>
      </c>
    </row>
    <row r="97" spans="1:14" x14ac:dyDescent="0.2">
      <c r="A97" s="108">
        <v>92</v>
      </c>
      <c r="B97" s="112">
        <f t="shared" si="13"/>
        <v>-1.8415999999999997</v>
      </c>
      <c r="C97" s="108">
        <f t="shared" si="8"/>
        <v>2.6739249264875043E-8</v>
      </c>
      <c r="D97" s="111">
        <f t="shared" si="14"/>
        <v>-2.0000000000000001E-4</v>
      </c>
      <c r="E97" s="100">
        <f t="shared" si="9"/>
        <v>-1.3717417633336269E-6</v>
      </c>
      <c r="F97" s="1">
        <f t="shared" si="15"/>
        <v>0</v>
      </c>
      <c r="K97" s="4">
        <v>93</v>
      </c>
      <c r="L97" s="1">
        <f t="shared" si="10"/>
        <v>0.30660466736168951</v>
      </c>
      <c r="M97" s="99">
        <f t="shared" si="12"/>
        <v>-1.1200000000000017</v>
      </c>
      <c r="N97" s="43">
        <f t="shared" si="11"/>
        <v>0.30660606584270211</v>
      </c>
    </row>
    <row r="98" spans="1:14" x14ac:dyDescent="0.2">
      <c r="A98" s="108">
        <v>93</v>
      </c>
      <c r="B98" s="112">
        <f t="shared" si="13"/>
        <v>-1.8415999999999997</v>
      </c>
      <c r="C98" s="108">
        <f t="shared" si="8"/>
        <v>2.6739249264875043E-8</v>
      </c>
      <c r="D98" s="111">
        <f t="shared" si="14"/>
        <v>-2.0000000000000001E-4</v>
      </c>
      <c r="E98" s="100">
        <f t="shared" si="9"/>
        <v>-1.3717417633336269E-6</v>
      </c>
      <c r="F98" s="1">
        <f t="shared" si="15"/>
        <v>0</v>
      </c>
      <c r="K98" s="4">
        <v>94</v>
      </c>
      <c r="L98" s="1">
        <f t="shared" si="10"/>
        <v>0.31785677082135155</v>
      </c>
      <c r="M98" s="99">
        <f t="shared" si="12"/>
        <v>-1.1050000000000018</v>
      </c>
      <c r="N98" s="43">
        <f t="shared" si="11"/>
        <v>0.31785816930236416</v>
      </c>
    </row>
    <row r="99" spans="1:14" x14ac:dyDescent="0.2">
      <c r="A99" s="108">
        <v>94</v>
      </c>
      <c r="B99" s="112">
        <f t="shared" si="13"/>
        <v>-1.8415999999999997</v>
      </c>
      <c r="C99" s="108">
        <f t="shared" si="8"/>
        <v>2.6739249264875043E-8</v>
      </c>
      <c r="D99" s="111">
        <f t="shared" si="14"/>
        <v>-2.0000000000000001E-4</v>
      </c>
      <c r="E99" s="100">
        <f t="shared" si="9"/>
        <v>-1.3717417633336269E-6</v>
      </c>
      <c r="F99" s="1">
        <f t="shared" si="15"/>
        <v>0</v>
      </c>
      <c r="K99" s="4">
        <v>95</v>
      </c>
      <c r="L99" s="1">
        <f t="shared" si="10"/>
        <v>0.32922611361318121</v>
      </c>
      <c r="M99" s="99">
        <f t="shared" si="12"/>
        <v>-1.0900000000000019</v>
      </c>
      <c r="N99" s="43">
        <f t="shared" si="11"/>
        <v>0.32922751209419382</v>
      </c>
    </row>
    <row r="100" spans="1:14" x14ac:dyDescent="0.2">
      <c r="A100" s="108">
        <v>95</v>
      </c>
      <c r="B100" s="112">
        <f t="shared" si="13"/>
        <v>-1.8415999999999997</v>
      </c>
      <c r="C100" s="108">
        <f t="shared" si="8"/>
        <v>2.6739249264875043E-8</v>
      </c>
      <c r="D100" s="111">
        <f t="shared" si="14"/>
        <v>-2.0000000000000001E-4</v>
      </c>
      <c r="E100" s="100">
        <f t="shared" si="9"/>
        <v>-1.3717417633336269E-6</v>
      </c>
      <c r="F100" s="1">
        <f t="shared" si="15"/>
        <v>0</v>
      </c>
      <c r="K100" s="4">
        <v>96</v>
      </c>
      <c r="L100" s="1">
        <f t="shared" si="10"/>
        <v>0.34070691198564451</v>
      </c>
      <c r="M100" s="99">
        <f t="shared" si="12"/>
        <v>-1.075000000000002</v>
      </c>
      <c r="N100" s="43">
        <f t="shared" si="11"/>
        <v>0.34070831046665712</v>
      </c>
    </row>
    <row r="101" spans="1:14" x14ac:dyDescent="0.2">
      <c r="A101" s="108">
        <v>96</v>
      </c>
      <c r="B101" s="112">
        <f t="shared" si="13"/>
        <v>-1.8415999999999997</v>
      </c>
      <c r="C101" s="108">
        <f t="shared" si="8"/>
        <v>2.6739249264875043E-8</v>
      </c>
      <c r="D101" s="111">
        <f t="shared" si="14"/>
        <v>-2.0000000000000001E-4</v>
      </c>
      <c r="E101" s="100">
        <f t="shared" si="9"/>
        <v>-1.3717417633336269E-6</v>
      </c>
      <c r="F101" s="1">
        <f t="shared" si="15"/>
        <v>0</v>
      </c>
      <c r="K101" s="4">
        <v>97</v>
      </c>
      <c r="L101" s="1">
        <f t="shared" si="10"/>
        <v>0.35229330660993446</v>
      </c>
      <c r="M101" s="99">
        <f t="shared" si="12"/>
        <v>-1.0600000000000021</v>
      </c>
      <c r="N101" s="43">
        <f t="shared" si="11"/>
        <v>0.35229470509094707</v>
      </c>
    </row>
    <row r="102" spans="1:14" x14ac:dyDescent="0.2">
      <c r="A102" s="108">
        <v>97</v>
      </c>
      <c r="B102" s="112">
        <f t="shared" si="13"/>
        <v>-1.8415999999999997</v>
      </c>
      <c r="C102" s="108">
        <f t="shared" si="8"/>
        <v>2.6739249264875043E-8</v>
      </c>
      <c r="D102" s="111">
        <f t="shared" si="14"/>
        <v>-2.0000000000000001E-4</v>
      </c>
      <c r="E102" s="100">
        <f t="shared" si="9"/>
        <v>-1.3717417633336269E-6</v>
      </c>
      <c r="F102" s="1">
        <f t="shared" si="15"/>
        <v>0</v>
      </c>
      <c r="K102" s="4">
        <v>98</v>
      </c>
      <c r="L102" s="1">
        <f t="shared" si="10"/>
        <v>0.36397936232433287</v>
      </c>
      <c r="M102" s="99">
        <f t="shared" si="12"/>
        <v>-1.0450000000000021</v>
      </c>
      <c r="N102" s="43">
        <f t="shared" si="11"/>
        <v>0.36398076080534547</v>
      </c>
    </row>
    <row r="103" spans="1:14" x14ac:dyDescent="0.2">
      <c r="A103" s="108">
        <v>98</v>
      </c>
      <c r="B103" s="112">
        <f t="shared" si="13"/>
        <v>-1.8415999999999997</v>
      </c>
      <c r="C103" s="108">
        <f t="shared" si="8"/>
        <v>2.6739249264875043E-8</v>
      </c>
      <c r="D103" s="111">
        <f t="shared" si="14"/>
        <v>-2.0000000000000001E-4</v>
      </c>
      <c r="E103" s="100">
        <f t="shared" si="9"/>
        <v>-1.3717417633336269E-6</v>
      </c>
      <c r="F103" s="1">
        <f t="shared" si="15"/>
        <v>0</v>
      </c>
      <c r="K103" s="4">
        <v>99</v>
      </c>
      <c r="L103" s="1">
        <f t="shared" si="10"/>
        <v>0.3757590679096604</v>
      </c>
      <c r="M103" s="99">
        <f t="shared" si="12"/>
        <v>-1.0300000000000022</v>
      </c>
      <c r="N103" s="43">
        <f t="shared" si="11"/>
        <v>0.37576046639067301</v>
      </c>
    </row>
    <row r="104" spans="1:14" x14ac:dyDescent="0.2">
      <c r="A104" s="108">
        <v>99</v>
      </c>
      <c r="B104" s="112">
        <f t="shared" si="13"/>
        <v>-1.8415999999999997</v>
      </c>
      <c r="C104" s="108">
        <f t="shared" si="8"/>
        <v>2.6739249264875043E-8</v>
      </c>
      <c r="D104" s="111">
        <f t="shared" si="14"/>
        <v>-2.0000000000000001E-4</v>
      </c>
      <c r="E104" s="100">
        <f t="shared" si="9"/>
        <v>-1.3717417633336269E-6</v>
      </c>
      <c r="F104" s="1">
        <f t="shared" si="15"/>
        <v>0</v>
      </c>
      <c r="K104" s="4">
        <v>100</v>
      </c>
      <c r="L104" s="1">
        <f t="shared" si="10"/>
        <v>0.38762633589747264</v>
      </c>
      <c r="M104" s="99">
        <f t="shared" si="12"/>
        <v>-1.0150000000000023</v>
      </c>
      <c r="N104" s="43">
        <f t="shared" si="11"/>
        <v>0.38762773437848524</v>
      </c>
    </row>
    <row r="105" spans="1:14" x14ac:dyDescent="0.2">
      <c r="A105" s="108">
        <v>100</v>
      </c>
      <c r="B105" s="112">
        <f t="shared" si="13"/>
        <v>-1.8415999999999997</v>
      </c>
      <c r="C105" s="108">
        <f t="shared" si="8"/>
        <v>2.6739249264875043E-8</v>
      </c>
      <c r="D105" s="111">
        <f t="shared" si="14"/>
        <v>-2.0000000000000001E-4</v>
      </c>
      <c r="E105" s="100">
        <f t="shared" si="9"/>
        <v>-1.3717417633336269E-6</v>
      </c>
      <c r="F105" s="1">
        <f t="shared" si="15"/>
        <v>0</v>
      </c>
      <c r="K105" s="4">
        <v>101</v>
      </c>
      <c r="L105" s="1">
        <f t="shared" si="10"/>
        <v>0.39957500241271349</v>
      </c>
      <c r="M105" s="99">
        <f t="shared" si="12"/>
        <v>-1.0000000000000024</v>
      </c>
      <c r="N105" s="43">
        <f t="shared" si="11"/>
        <v>0.39957640089372609</v>
      </c>
    </row>
    <row r="106" spans="1:14" x14ac:dyDescent="0.2">
      <c r="A106" s="108">
        <v>101</v>
      </c>
      <c r="B106" s="112">
        <f t="shared" si="13"/>
        <v>-1.8415999999999997</v>
      </c>
      <c r="C106" s="108">
        <f t="shared" si="8"/>
        <v>2.6739249264875043E-8</v>
      </c>
      <c r="D106" s="111">
        <f t="shared" si="14"/>
        <v>-2.0000000000000001E-4</v>
      </c>
      <c r="E106" s="100">
        <f t="shared" si="9"/>
        <v>-1.3717417633336269E-6</v>
      </c>
      <c r="F106" s="1">
        <f t="shared" si="15"/>
        <v>0</v>
      </c>
      <c r="K106" s="4">
        <v>102</v>
      </c>
      <c r="L106" s="1">
        <f t="shared" si="10"/>
        <v>0.41159882705261475</v>
      </c>
      <c r="M106" s="99">
        <f t="shared" si="12"/>
        <v>-0.98500000000000243</v>
      </c>
      <c r="N106" s="43">
        <f t="shared" si="11"/>
        <v>0.41160022553362735</v>
      </c>
    </row>
    <row r="107" spans="1:14" x14ac:dyDescent="0.2">
      <c r="A107" s="108">
        <v>102</v>
      </c>
      <c r="B107" s="112">
        <f t="shared" si="13"/>
        <v>-1.8415999999999997</v>
      </c>
      <c r="C107" s="108">
        <f t="shared" si="8"/>
        <v>2.6739249264875043E-8</v>
      </c>
      <c r="D107" s="111">
        <f t="shared" si="14"/>
        <v>-2.0000000000000001E-4</v>
      </c>
      <c r="E107" s="100">
        <f t="shared" si="9"/>
        <v>-1.3717417633336269E-6</v>
      </c>
      <c r="F107" s="1">
        <f t="shared" si="15"/>
        <v>0</v>
      </c>
      <c r="K107" s="4">
        <v>103</v>
      </c>
      <c r="L107" s="1">
        <f t="shared" si="10"/>
        <v>0.4236914928036869</v>
      </c>
      <c r="M107" s="99">
        <f t="shared" si="12"/>
        <v>-0.97000000000000242</v>
      </c>
      <c r="N107" s="43">
        <f t="shared" si="11"/>
        <v>0.4236928912846995</v>
      </c>
    </row>
    <row r="108" spans="1:14" x14ac:dyDescent="0.2">
      <c r="A108" s="108">
        <v>103</v>
      </c>
      <c r="B108" s="112">
        <f t="shared" si="13"/>
        <v>-1.8415999999999997</v>
      </c>
      <c r="C108" s="108">
        <f t="shared" si="8"/>
        <v>2.6739249264875043E-8</v>
      </c>
      <c r="D108" s="111">
        <f t="shared" si="14"/>
        <v>-2.0000000000000001E-4</v>
      </c>
      <c r="E108" s="100">
        <f t="shared" si="9"/>
        <v>-1.3717417633336269E-6</v>
      </c>
      <c r="F108" s="1">
        <f t="shared" si="15"/>
        <v>0</v>
      </c>
      <c r="K108" s="4">
        <v>104</v>
      </c>
      <c r="L108" s="1">
        <f t="shared" si="10"/>
        <v>0.4358466059987226</v>
      </c>
      <c r="M108" s="99">
        <f t="shared" si="12"/>
        <v>-0.9550000000000024</v>
      </c>
      <c r="N108" s="43">
        <f t="shared" si="11"/>
        <v>0.43584800447973521</v>
      </c>
    </row>
    <row r="109" spans="1:14" x14ac:dyDescent="0.2">
      <c r="A109" s="108">
        <v>104</v>
      </c>
      <c r="B109" s="112">
        <f t="shared" si="13"/>
        <v>-1.8415999999999997</v>
      </c>
      <c r="C109" s="108">
        <f t="shared" si="8"/>
        <v>2.6739249264875043E-8</v>
      </c>
      <c r="D109" s="111">
        <f t="shared" si="14"/>
        <v>-2.0000000000000001E-4</v>
      </c>
      <c r="E109" s="100">
        <f t="shared" si="9"/>
        <v>-1.3717417633336269E-6</v>
      </c>
      <c r="F109" s="1">
        <f t="shared" si="15"/>
        <v>0</v>
      </c>
      <c r="K109" s="4">
        <v>105</v>
      </c>
      <c r="L109" s="1">
        <f t="shared" si="10"/>
        <v>0.44805769631580455</v>
      </c>
      <c r="M109" s="99">
        <f t="shared" si="12"/>
        <v>-0.94000000000000239</v>
      </c>
      <c r="N109" s="43">
        <f t="shared" si="11"/>
        <v>0.44805909479681716</v>
      </c>
    </row>
    <row r="110" spans="1:14" x14ac:dyDescent="0.2">
      <c r="A110" s="108">
        <v>105</v>
      </c>
      <c r="B110" s="112">
        <f t="shared" si="13"/>
        <v>-1.8415999999999997</v>
      </c>
      <c r="C110" s="108">
        <f t="shared" si="8"/>
        <v>2.6739249264875043E-8</v>
      </c>
      <c r="D110" s="111">
        <f t="shared" si="14"/>
        <v>-2.0000000000000001E-4</v>
      </c>
      <c r="E110" s="100">
        <f t="shared" si="9"/>
        <v>-1.3717417633336269E-6</v>
      </c>
      <c r="F110" s="1">
        <f t="shared" si="15"/>
        <v>0</v>
      </c>
      <c r="K110" s="4">
        <v>106</v>
      </c>
      <c r="L110" s="1">
        <f t="shared" si="10"/>
        <v>0.4603182168213783</v>
      </c>
      <c r="M110" s="99">
        <f t="shared" si="12"/>
        <v>-0.92500000000000238</v>
      </c>
      <c r="N110" s="43">
        <f t="shared" si="11"/>
        <v>0.46031961530239091</v>
      </c>
    </row>
    <row r="111" spans="1:14" x14ac:dyDescent="0.2">
      <c r="A111" s="108">
        <v>106</v>
      </c>
      <c r="B111" s="112">
        <f t="shared" si="13"/>
        <v>-1.8415999999999997</v>
      </c>
      <c r="C111" s="108">
        <f t="shared" si="8"/>
        <v>2.6739249264875043E-8</v>
      </c>
      <c r="D111" s="111">
        <f t="shared" si="14"/>
        <v>-2.0000000000000001E-4</v>
      </c>
      <c r="E111" s="100">
        <f t="shared" si="9"/>
        <v>-1.3717417633336269E-6</v>
      </c>
      <c r="F111" s="1">
        <f t="shared" si="15"/>
        <v>0</v>
      </c>
      <c r="K111" s="4">
        <v>107</v>
      </c>
      <c r="L111" s="1">
        <f t="shared" si="10"/>
        <v>0.47262154405953971</v>
      </c>
      <c r="M111" s="99">
        <f t="shared" si="12"/>
        <v>-0.91000000000000236</v>
      </c>
      <c r="N111" s="43">
        <f t="shared" si="11"/>
        <v>0.47262294254055232</v>
      </c>
    </row>
    <row r="112" spans="1:14" x14ac:dyDescent="0.2">
      <c r="A112" s="108">
        <v>107</v>
      </c>
      <c r="B112" s="112">
        <f t="shared" si="13"/>
        <v>-1.8415999999999997</v>
      </c>
      <c r="C112" s="108">
        <f t="shared" si="8"/>
        <v>2.6739249264875043E-8</v>
      </c>
      <c r="D112" s="111">
        <f t="shared" si="14"/>
        <v>-2.0000000000000001E-4</v>
      </c>
      <c r="E112" s="100">
        <f t="shared" si="9"/>
        <v>-1.3717417633336269E-6</v>
      </c>
      <c r="F112" s="1">
        <f t="shared" si="15"/>
        <v>0</v>
      </c>
      <c r="K112" s="4">
        <v>108</v>
      </c>
      <c r="L112" s="1">
        <f t="shared" si="10"/>
        <v>0.48496097818975109</v>
      </c>
      <c r="M112" s="99">
        <f t="shared" si="12"/>
        <v>-0.89500000000000235</v>
      </c>
      <c r="N112" s="43">
        <f t="shared" si="11"/>
        <v>0.4849623766707637</v>
      </c>
    </row>
    <row r="113" spans="1:14" x14ac:dyDescent="0.2">
      <c r="A113" s="108">
        <v>108</v>
      </c>
      <c r="B113" s="112">
        <f t="shared" si="13"/>
        <v>-1.8415999999999997</v>
      </c>
      <c r="C113" s="108">
        <f t="shared" si="8"/>
        <v>2.6739249264875043E-8</v>
      </c>
      <c r="D113" s="111">
        <f t="shared" si="14"/>
        <v>-2.0000000000000001E-4</v>
      </c>
      <c r="E113" s="100">
        <f t="shared" si="9"/>
        <v>-1.3717417633336269E-6</v>
      </c>
      <c r="F113" s="1">
        <f t="shared" si="15"/>
        <v>0</v>
      </c>
      <c r="K113" s="4">
        <v>109</v>
      </c>
      <c r="L113" s="1">
        <f t="shared" si="10"/>
        <v>0.49732974317529366</v>
      </c>
      <c r="M113" s="99">
        <f t="shared" si="12"/>
        <v>-0.88000000000000234</v>
      </c>
      <c r="N113" s="43">
        <f t="shared" si="11"/>
        <v>0.49733114165630626</v>
      </c>
    </row>
    <row r="114" spans="1:14" x14ac:dyDescent="0.2">
      <c r="A114" s="108">
        <v>109</v>
      </c>
      <c r="B114" s="112">
        <f t="shared" si="13"/>
        <v>-1.8415999999999997</v>
      </c>
      <c r="C114" s="108">
        <f t="shared" si="8"/>
        <v>2.6739249264875043E-8</v>
      </c>
      <c r="D114" s="111">
        <f t="shared" si="14"/>
        <v>-2.0000000000000001E-4</v>
      </c>
      <c r="E114" s="100">
        <f t="shared" si="9"/>
        <v>-1.3717417633336269E-6</v>
      </c>
      <c r="F114" s="1">
        <f t="shared" si="15"/>
        <v>0</v>
      </c>
      <c r="K114" s="4">
        <v>110</v>
      </c>
      <c r="L114" s="1">
        <f t="shared" si="10"/>
        <v>0.50972098702484425</v>
      </c>
      <c r="M114" s="99">
        <f t="shared" si="12"/>
        <v>-0.86500000000000232</v>
      </c>
      <c r="N114" s="43">
        <f t="shared" si="11"/>
        <v>0.5097223855058568</v>
      </c>
    </row>
    <row r="115" spans="1:14" x14ac:dyDescent="0.2">
      <c r="A115" s="108">
        <v>110</v>
      </c>
      <c r="B115" s="112">
        <f t="shared" si="13"/>
        <v>-1.8415999999999997</v>
      </c>
      <c r="C115" s="108">
        <f t="shared" si="8"/>
        <v>2.6739249264875043E-8</v>
      </c>
      <c r="D115" s="111">
        <f t="shared" si="14"/>
        <v>-2.0000000000000001E-4</v>
      </c>
      <c r="E115" s="100">
        <f t="shared" si="9"/>
        <v>-1.3717417633336269E-6</v>
      </c>
      <c r="F115" s="1">
        <f t="shared" si="15"/>
        <v>0</v>
      </c>
      <c r="K115" s="4">
        <v>111</v>
      </c>
      <c r="L115" s="1">
        <f t="shared" si="10"/>
        <v>0.52212778208964883</v>
      </c>
      <c r="M115" s="99">
        <f t="shared" si="12"/>
        <v>-0.85000000000000231</v>
      </c>
      <c r="N115" s="43">
        <f t="shared" si="11"/>
        <v>0.52212918057066138</v>
      </c>
    </row>
    <row r="116" spans="1:14" x14ac:dyDescent="0.2">
      <c r="A116" s="108">
        <v>111</v>
      </c>
      <c r="B116" s="112">
        <f t="shared" si="13"/>
        <v>-1.8415999999999997</v>
      </c>
      <c r="C116" s="108">
        <f t="shared" si="8"/>
        <v>2.6739249264875043E-8</v>
      </c>
      <c r="D116" s="111">
        <f t="shared" si="14"/>
        <v>-2.0000000000000001E-4</v>
      </c>
      <c r="E116" s="100">
        <f t="shared" si="9"/>
        <v>-1.3717417633336269E-6</v>
      </c>
      <c r="F116" s="1">
        <f t="shared" si="15"/>
        <v>0</v>
      </c>
      <c r="K116" s="4">
        <v>112</v>
      </c>
      <c r="L116" s="1">
        <f t="shared" si="10"/>
        <v>0.53454312541886373</v>
      </c>
      <c r="M116" s="99">
        <f t="shared" si="12"/>
        <v>-0.8350000000000023</v>
      </c>
      <c r="N116" s="43">
        <f t="shared" si="11"/>
        <v>0.53454452389987628</v>
      </c>
    </row>
    <row r="117" spans="1:14" x14ac:dyDescent="0.2">
      <c r="A117" s="108">
        <v>112</v>
      </c>
      <c r="B117" s="112">
        <f t="shared" si="13"/>
        <v>-1.8415999999999997</v>
      </c>
      <c r="C117" s="108">
        <f t="shared" si="8"/>
        <v>2.6739249264875043E-8</v>
      </c>
      <c r="D117" s="111">
        <f t="shared" si="14"/>
        <v>-2.0000000000000001E-4</v>
      </c>
      <c r="E117" s="100">
        <f t="shared" si="9"/>
        <v>-1.3717417633336269E-6</v>
      </c>
      <c r="F117" s="1">
        <f t="shared" si="15"/>
        <v>0</v>
      </c>
      <c r="K117" s="4">
        <v>113</v>
      </c>
      <c r="L117" s="1">
        <f t="shared" si="10"/>
        <v>0.54695993917571917</v>
      </c>
      <c r="M117" s="99">
        <f t="shared" si="12"/>
        <v>-0.82000000000000228</v>
      </c>
      <c r="N117" s="43">
        <f t="shared" si="11"/>
        <v>0.54696133765673172</v>
      </c>
    </row>
    <row r="118" spans="1:14" x14ac:dyDescent="0.2">
      <c r="A118" s="108">
        <v>113</v>
      </c>
      <c r="B118" s="112">
        <f t="shared" si="13"/>
        <v>-1.8415999999999997</v>
      </c>
      <c r="C118" s="108">
        <f t="shared" si="8"/>
        <v>2.6739249264875043E-8</v>
      </c>
      <c r="D118" s="111">
        <f t="shared" si="14"/>
        <v>-2.0000000000000001E-4</v>
      </c>
      <c r="E118" s="100">
        <f t="shared" si="9"/>
        <v>-1.3717417633336269E-6</v>
      </c>
      <c r="F118" s="1">
        <f t="shared" si="15"/>
        <v>0</v>
      </c>
      <c r="K118" s="4">
        <v>114</v>
      </c>
      <c r="L118" s="1">
        <f t="shared" si="10"/>
        <v>0.55937107111726814</v>
      </c>
      <c r="M118" s="99">
        <f t="shared" si="12"/>
        <v>-0.80500000000000227</v>
      </c>
      <c r="N118" s="43">
        <f t="shared" si="11"/>
        <v>0.55937246959828069</v>
      </c>
    </row>
    <row r="119" spans="1:14" x14ac:dyDescent="0.2">
      <c r="A119" s="108">
        <v>114</v>
      </c>
      <c r="B119" s="112">
        <f t="shared" si="13"/>
        <v>-1.8415999999999997</v>
      </c>
      <c r="C119" s="108">
        <f t="shared" si="8"/>
        <v>2.6739249264875043E-8</v>
      </c>
      <c r="D119" s="111">
        <f t="shared" si="14"/>
        <v>-2.0000000000000001E-4</v>
      </c>
      <c r="E119" s="100">
        <f t="shared" si="9"/>
        <v>-1.3717417633336269E-6</v>
      </c>
      <c r="F119" s="1">
        <f t="shared" si="15"/>
        <v>0</v>
      </c>
      <c r="K119" s="4">
        <v>115</v>
      </c>
      <c r="L119" s="1">
        <f t="shared" si="10"/>
        <v>0.57176929514056796</v>
      </c>
      <c r="M119" s="99">
        <f t="shared" si="12"/>
        <v>-0.79000000000000226</v>
      </c>
      <c r="N119" s="43">
        <f t="shared" si="11"/>
        <v>0.57177069362158051</v>
      </c>
    </row>
    <row r="120" spans="1:14" x14ac:dyDescent="0.2">
      <c r="A120" s="108">
        <v>115</v>
      </c>
      <c r="B120" s="112">
        <f t="shared" si="13"/>
        <v>-1.8415999999999997</v>
      </c>
      <c r="C120" s="108">
        <f t="shared" si="8"/>
        <v>2.6739249264875043E-8</v>
      </c>
      <c r="D120" s="111">
        <f t="shared" si="14"/>
        <v>-2.0000000000000001E-4</v>
      </c>
      <c r="E120" s="100">
        <f t="shared" si="9"/>
        <v>-1.3717417633336269E-6</v>
      </c>
      <c r="F120" s="1">
        <f t="shared" si="15"/>
        <v>0</v>
      </c>
      <c r="K120" s="4">
        <v>116</v>
      </c>
      <c r="L120" s="1">
        <f t="shared" si="10"/>
        <v>0.58414731189826252</v>
      </c>
      <c r="M120" s="99">
        <f t="shared" si="12"/>
        <v>-0.77500000000000224</v>
      </c>
      <c r="N120" s="43">
        <f t="shared" si="11"/>
        <v>0.58414871037927507</v>
      </c>
    </row>
    <row r="121" spans="1:14" x14ac:dyDescent="0.2">
      <c r="A121" s="108">
        <v>116</v>
      </c>
      <c r="B121" s="112">
        <f t="shared" si="13"/>
        <v>-1.8415999999999997</v>
      </c>
      <c r="C121" s="108">
        <f t="shared" si="8"/>
        <v>2.6739249264875043E-8</v>
      </c>
      <c r="D121" s="111">
        <f t="shared" si="14"/>
        <v>-2.0000000000000001E-4</v>
      </c>
      <c r="E121" s="100">
        <f t="shared" si="9"/>
        <v>-1.3717417633336269E-6</v>
      </c>
      <c r="F121" s="1">
        <f t="shared" si="15"/>
        <v>0</v>
      </c>
      <c r="K121" s="4">
        <v>117</v>
      </c>
      <c r="L121" s="1">
        <f t="shared" si="10"/>
        <v>0.59649774948662537</v>
      </c>
      <c r="M121" s="99">
        <f t="shared" si="12"/>
        <v>-0.76000000000000223</v>
      </c>
      <c r="N121" s="43">
        <f t="shared" si="11"/>
        <v>0.59649914796763792</v>
      </c>
    </row>
    <row r="122" spans="1:14" x14ac:dyDescent="0.2">
      <c r="A122" s="108">
        <v>117</v>
      </c>
      <c r="B122" s="112">
        <f t="shared" si="13"/>
        <v>-1.8415999999999997</v>
      </c>
      <c r="C122" s="108">
        <f t="shared" si="8"/>
        <v>2.6739249264875043E-8</v>
      </c>
      <c r="D122" s="111">
        <f t="shared" si="14"/>
        <v>-2.0000000000000001E-4</v>
      </c>
      <c r="E122" s="100">
        <f t="shared" si="9"/>
        <v>-1.3717417633336269E-6</v>
      </c>
      <c r="F122" s="1">
        <f t="shared" si="15"/>
        <v>0</v>
      </c>
      <c r="K122" s="4">
        <v>118</v>
      </c>
      <c r="L122" s="1">
        <f t="shared" si="10"/>
        <v>0.60881316420924425</v>
      </c>
      <c r="M122" s="99">
        <f t="shared" si="12"/>
        <v>-0.74500000000000222</v>
      </c>
      <c r="N122" s="43">
        <f t="shared" si="11"/>
        <v>0.6088145626902568</v>
      </c>
    </row>
    <row r="123" spans="1:14" x14ac:dyDescent="0.2">
      <c r="A123" s="108">
        <v>118</v>
      </c>
      <c r="B123" s="112">
        <f t="shared" si="13"/>
        <v>-1.8415999999999997</v>
      </c>
      <c r="C123" s="108">
        <f t="shared" si="8"/>
        <v>2.6739249264875043E-8</v>
      </c>
      <c r="D123" s="111">
        <f t="shared" si="14"/>
        <v>-2.0000000000000001E-4</v>
      </c>
      <c r="E123" s="100">
        <f t="shared" si="9"/>
        <v>-1.3717417633336269E-6</v>
      </c>
      <c r="F123" s="1">
        <f t="shared" si="15"/>
        <v>0</v>
      </c>
      <c r="K123" s="4">
        <v>119</v>
      </c>
      <c r="L123" s="1">
        <f t="shared" si="10"/>
        <v>0.62108604141963031</v>
      </c>
      <c r="M123" s="99">
        <f t="shared" si="12"/>
        <v>-0.7300000000000022</v>
      </c>
      <c r="N123" s="43">
        <f t="shared" si="11"/>
        <v>0.62108743990064286</v>
      </c>
    </row>
    <row r="124" spans="1:14" x14ac:dyDescent="0.2">
      <c r="A124" s="108">
        <v>119</v>
      </c>
      <c r="B124" s="112">
        <f t="shared" si="13"/>
        <v>-1.8415999999999997</v>
      </c>
      <c r="C124" s="108">
        <f t="shared" si="8"/>
        <v>2.6739249264875043E-8</v>
      </c>
      <c r="D124" s="111">
        <f t="shared" si="14"/>
        <v>-2.0000000000000001E-4</v>
      </c>
      <c r="E124" s="100">
        <f t="shared" si="9"/>
        <v>-1.3717417633336269E-6</v>
      </c>
      <c r="F124" s="1">
        <f t="shared" si="15"/>
        <v>0</v>
      </c>
      <c r="K124" s="4">
        <v>120</v>
      </c>
      <c r="L124" s="1">
        <f t="shared" si="10"/>
        <v>0.63330879644616811</v>
      </c>
      <c r="M124" s="99">
        <f t="shared" si="12"/>
        <v>-0.71500000000000219</v>
      </c>
      <c r="N124" s="43">
        <f t="shared" si="11"/>
        <v>0.63331019492718066</v>
      </c>
    </row>
    <row r="125" spans="1:14" x14ac:dyDescent="0.2">
      <c r="A125" s="108">
        <v>120</v>
      </c>
      <c r="B125" s="112">
        <f t="shared" si="13"/>
        <v>-1.8415999999999997</v>
      </c>
      <c r="C125" s="108">
        <f t="shared" si="8"/>
        <v>2.6739249264875043E-8</v>
      </c>
      <c r="D125" s="111">
        <f t="shared" si="14"/>
        <v>-2.0000000000000001E-4</v>
      </c>
      <c r="E125" s="100">
        <f t="shared" si="9"/>
        <v>-1.3717417633336269E-6</v>
      </c>
      <c r="F125" s="1">
        <f t="shared" si="15"/>
        <v>0</v>
      </c>
      <c r="K125" s="4">
        <v>121</v>
      </c>
      <c r="L125" s="1">
        <f t="shared" si="10"/>
        <v>0.64547377560292729</v>
      </c>
      <c r="M125" s="99">
        <f t="shared" si="12"/>
        <v>-0.70000000000000218</v>
      </c>
      <c r="N125" s="43">
        <f t="shared" si="11"/>
        <v>0.64547517408393984</v>
      </c>
    </row>
    <row r="126" spans="1:14" x14ac:dyDescent="0.2">
      <c r="A126" s="108">
        <v>121</v>
      </c>
      <c r="B126" s="112">
        <f t="shared" si="13"/>
        <v>-1.8415999999999997</v>
      </c>
      <c r="C126" s="108">
        <f t="shared" si="8"/>
        <v>2.6739249264875043E-8</v>
      </c>
      <c r="D126" s="111">
        <f t="shared" si="14"/>
        <v>-2.0000000000000001E-4</v>
      </c>
      <c r="E126" s="100">
        <f t="shared" si="9"/>
        <v>-1.3717417633336269E-6</v>
      </c>
      <c r="F126" s="1">
        <f t="shared" si="15"/>
        <v>0</v>
      </c>
      <c r="K126" s="4">
        <v>122</v>
      </c>
      <c r="L126" s="1">
        <f t="shared" si="10"/>
        <v>0.65757325728999494</v>
      </c>
      <c r="M126" s="99">
        <f t="shared" si="12"/>
        <v>-0.68500000000000216</v>
      </c>
      <c r="N126" s="43">
        <f t="shared" si="11"/>
        <v>0.65757465577100749</v>
      </c>
    </row>
    <row r="127" spans="1:14" x14ac:dyDescent="0.2">
      <c r="A127" s="108">
        <v>122</v>
      </c>
      <c r="B127" s="112">
        <f t="shared" si="13"/>
        <v>-1.8415999999999997</v>
      </c>
      <c r="C127" s="108">
        <f t="shared" si="8"/>
        <v>2.6739249264875043E-8</v>
      </c>
      <c r="D127" s="111">
        <f t="shared" si="14"/>
        <v>-2.0000000000000001E-4</v>
      </c>
      <c r="E127" s="100">
        <f t="shared" si="9"/>
        <v>-1.3717417633336269E-6</v>
      </c>
      <c r="F127" s="1">
        <f t="shared" si="15"/>
        <v>0</v>
      </c>
      <c r="K127" s="4">
        <v>123</v>
      </c>
      <c r="L127" s="1">
        <f t="shared" si="10"/>
        <v>0.66959945318710878</v>
      </c>
      <c r="M127" s="99">
        <f t="shared" si="12"/>
        <v>-0.67000000000000215</v>
      </c>
      <c r="N127" s="43">
        <f t="shared" si="11"/>
        <v>0.66960085166812133</v>
      </c>
    </row>
    <row r="128" spans="1:14" x14ac:dyDescent="0.2">
      <c r="A128" s="108">
        <v>123</v>
      </c>
      <c r="B128" s="112">
        <f t="shared" si="13"/>
        <v>-1.8415999999999997</v>
      </c>
      <c r="C128" s="108">
        <f t="shared" si="8"/>
        <v>2.6739249264875043E-8</v>
      </c>
      <c r="D128" s="111">
        <f t="shared" si="14"/>
        <v>-2.0000000000000001E-4</v>
      </c>
      <c r="E128" s="100">
        <f t="shared" si="9"/>
        <v>-1.3717417633336269E-6</v>
      </c>
      <c r="F128" s="1">
        <f t="shared" si="15"/>
        <v>0</v>
      </c>
      <c r="K128" s="4">
        <v>124</v>
      </c>
      <c r="L128" s="1">
        <f t="shared" si="10"/>
        <v>0.68154450954451307</v>
      </c>
      <c r="M128" s="99">
        <f t="shared" si="12"/>
        <v>-0.65500000000000214</v>
      </c>
      <c r="N128" s="43">
        <f t="shared" si="11"/>
        <v>0.68154590802552562</v>
      </c>
    </row>
    <row r="129" spans="1:14" x14ac:dyDescent="0.2">
      <c r="A129" s="108">
        <v>124</v>
      </c>
      <c r="B129" s="112">
        <f t="shared" si="13"/>
        <v>-1.8415999999999997</v>
      </c>
      <c r="C129" s="108">
        <f t="shared" si="8"/>
        <v>2.6739249264875043E-8</v>
      </c>
      <c r="D129" s="111">
        <f t="shared" si="14"/>
        <v>-2.0000000000000001E-4</v>
      </c>
      <c r="E129" s="100">
        <f t="shared" si="9"/>
        <v>-1.3717417633336269E-6</v>
      </c>
      <c r="F129" s="1">
        <f t="shared" si="15"/>
        <v>0</v>
      </c>
      <c r="K129" s="4">
        <v>125</v>
      </c>
      <c r="L129" s="1">
        <f t="shared" si="10"/>
        <v>0.69340050857508784</v>
      </c>
      <c r="M129" s="99">
        <f t="shared" si="12"/>
        <v>-0.64000000000000212</v>
      </c>
      <c r="N129" s="43">
        <f t="shared" si="11"/>
        <v>0.69340190705610039</v>
      </c>
    </row>
    <row r="130" spans="1:14" x14ac:dyDescent="0.2">
      <c r="A130" s="108">
        <v>125</v>
      </c>
      <c r="B130" s="112">
        <f t="shared" si="13"/>
        <v>-1.8415999999999997</v>
      </c>
      <c r="C130" s="108">
        <f t="shared" si="8"/>
        <v>2.6739249264875043E-8</v>
      </c>
      <c r="D130" s="111">
        <f t="shared" si="14"/>
        <v>-2.0000000000000001E-4</v>
      </c>
      <c r="E130" s="100">
        <f t="shared" si="9"/>
        <v>-1.3717417633336269E-6</v>
      </c>
      <c r="F130" s="1">
        <f t="shared" si="15"/>
        <v>0</v>
      </c>
      <c r="K130" s="4">
        <v>126</v>
      </c>
      <c r="L130" s="1">
        <f t="shared" si="10"/>
        <v>0.705159469951953</v>
      </c>
      <c r="M130" s="99">
        <f t="shared" si="12"/>
        <v>-0.62500000000000211</v>
      </c>
      <c r="N130" s="43">
        <f t="shared" si="11"/>
        <v>0.70516086843296555</v>
      </c>
    </row>
    <row r="131" spans="1:14" x14ac:dyDescent="0.2">
      <c r="A131" s="108">
        <v>126</v>
      </c>
      <c r="B131" s="112">
        <f t="shared" si="13"/>
        <v>-1.8415999999999997</v>
      </c>
      <c r="C131" s="108">
        <f t="shared" si="8"/>
        <v>2.6739249264875043E-8</v>
      </c>
      <c r="D131" s="111">
        <f t="shared" si="14"/>
        <v>-2.0000000000000001E-4</v>
      </c>
      <c r="E131" s="100">
        <f t="shared" si="9"/>
        <v>-1.3717417633336269E-6</v>
      </c>
      <c r="F131" s="1">
        <f t="shared" si="15"/>
        <v>0</v>
      </c>
      <c r="K131" s="4">
        <v>127</v>
      </c>
      <c r="L131" s="1">
        <f t="shared" si="10"/>
        <v>0.71681335241589039</v>
      </c>
      <c r="M131" s="99">
        <f t="shared" si="12"/>
        <v>-0.6100000000000021</v>
      </c>
      <c r="N131" s="43">
        <f t="shared" si="11"/>
        <v>0.71681475089690294</v>
      </c>
    </row>
    <row r="132" spans="1:14" x14ac:dyDescent="0.2">
      <c r="A132" s="108">
        <v>127</v>
      </c>
      <c r="B132" s="112">
        <f t="shared" si="13"/>
        <v>-1.8415999999999997</v>
      </c>
      <c r="C132" s="108">
        <f t="shared" si="8"/>
        <v>2.6739249264875043E-8</v>
      </c>
      <c r="D132" s="111">
        <f t="shared" si="14"/>
        <v>-2.0000000000000001E-4</v>
      </c>
      <c r="E132" s="100">
        <f t="shared" si="9"/>
        <v>-1.3717417633336269E-6</v>
      </c>
      <c r="F132" s="1">
        <f t="shared" si="15"/>
        <v>0</v>
      </c>
      <c r="K132" s="4">
        <v>128</v>
      </c>
      <c r="L132" s="1">
        <f t="shared" si="10"/>
        <v>0.72835405549708809</v>
      </c>
      <c r="M132" s="99">
        <f t="shared" si="12"/>
        <v>-0.59500000000000208</v>
      </c>
      <c r="N132" s="43">
        <f t="shared" si="11"/>
        <v>0.72835545397810064</v>
      </c>
    </row>
    <row r="133" spans="1:14" x14ac:dyDescent="0.2">
      <c r="A133" s="108">
        <v>128</v>
      </c>
      <c r="B133" s="112">
        <f t="shared" si="13"/>
        <v>-1.8415999999999997</v>
      </c>
      <c r="C133" s="108">
        <f t="shared" si="8"/>
        <v>2.6739249264875043E-8</v>
      </c>
      <c r="D133" s="111">
        <f t="shared" si="14"/>
        <v>-2.0000000000000001E-4</v>
      </c>
      <c r="E133" s="100">
        <f t="shared" si="9"/>
        <v>-1.3717417633336269E-6</v>
      </c>
      <c r="F133" s="1">
        <f t="shared" si="15"/>
        <v>0</v>
      </c>
      <c r="K133" s="4">
        <v>129</v>
      </c>
      <c r="L133" s="1">
        <f t="shared" si="10"/>
        <v>0.73977342135584934</v>
      </c>
      <c r="M133" s="99">
        <f t="shared" si="12"/>
        <v>-0.58000000000000207</v>
      </c>
      <c r="N133" s="43">
        <f t="shared" si="11"/>
        <v>0.73977481983686189</v>
      </c>
    </row>
    <row r="134" spans="1:14" x14ac:dyDescent="0.2">
      <c r="A134" s="108">
        <v>129</v>
      </c>
      <c r="B134" s="112">
        <f t="shared" si="13"/>
        <v>-1.8415999999999997</v>
      </c>
      <c r="C134" s="108">
        <f t="shared" ref="C134:C197" si="16">(EXP(B134)-2-B134)^2</f>
        <v>2.6739249264875043E-8</v>
      </c>
      <c r="D134" s="111">
        <f t="shared" si="14"/>
        <v>-2.0000000000000001E-4</v>
      </c>
      <c r="E134" s="100">
        <f t="shared" ref="E134:E197" si="17">C134-$P$5</f>
        <v>-1.3717417633336269E-6</v>
      </c>
      <c r="F134" s="1">
        <f t="shared" si="15"/>
        <v>0</v>
      </c>
      <c r="K134" s="4">
        <v>130</v>
      </c>
      <c r="L134" s="1">
        <f t="shared" ref="L134:L197" si="18">N134-$P$5</f>
        <v>0.75106323674709785</v>
      </c>
      <c r="M134" s="99">
        <f t="shared" si="12"/>
        <v>-0.56500000000000206</v>
      </c>
      <c r="N134" s="43">
        <f t="shared" ref="N134:N197" si="19">(EXP(M134)-2-M134)^2</f>
        <v>0.7510646352281104</v>
      </c>
    </row>
    <row r="135" spans="1:14" x14ac:dyDescent="0.2">
      <c r="A135" s="108">
        <v>130</v>
      </c>
      <c r="B135" s="112">
        <f t="shared" si="13"/>
        <v>-1.8415999999999997</v>
      </c>
      <c r="C135" s="108">
        <f t="shared" si="16"/>
        <v>2.6739249264875043E-8</v>
      </c>
      <c r="D135" s="111">
        <f t="shared" si="14"/>
        <v>-2.0000000000000001E-4</v>
      </c>
      <c r="E135" s="100">
        <f t="shared" si="17"/>
        <v>-1.3717417633336269E-6</v>
      </c>
      <c r="F135" s="1">
        <f t="shared" si="15"/>
        <v>0</v>
      </c>
      <c r="K135" s="4">
        <v>131</v>
      </c>
      <c r="L135" s="1">
        <f t="shared" si="18"/>
        <v>0.76221523511365408</v>
      </c>
      <c r="M135" s="99">
        <f t="shared" ref="M135:M198" si="20">M134+$O$5</f>
        <v>-0.55000000000000204</v>
      </c>
      <c r="N135" s="43">
        <f t="shared" si="19"/>
        <v>0.76221663359466663</v>
      </c>
    </row>
    <row r="136" spans="1:14" x14ac:dyDescent="0.2">
      <c r="A136" s="108">
        <v>131</v>
      </c>
      <c r="B136" s="112">
        <f t="shared" ref="B136:B199" si="21">IF(C135&gt;=C134,
         IF(ABS(D135)&lt;=($G$5/$I$5),
                         B135,
                         B135+D136),
         B135+D136)</f>
        <v>-1.8415999999999997</v>
      </c>
      <c r="C136" s="108">
        <f t="shared" si="16"/>
        <v>2.6739249264875043E-8</v>
      </c>
      <c r="D136" s="111">
        <f t="shared" ref="D136:D199" si="22">IF(C135&gt;=C134,
         IF(ABS(D135)&lt;=($G$5/$I$5),
                         D135,
                         -D135/$I$5),
         D135)</f>
        <v>-2.0000000000000001E-4</v>
      </c>
      <c r="E136" s="100">
        <f t="shared" si="17"/>
        <v>-1.3717417633336269E-6</v>
      </c>
      <c r="F136" s="1">
        <f t="shared" si="15"/>
        <v>0</v>
      </c>
      <c r="K136" s="4">
        <v>132</v>
      </c>
      <c r="L136" s="1">
        <f t="shared" si="18"/>
        <v>0.77322109881344681</v>
      </c>
      <c r="M136" s="99">
        <f t="shared" si="20"/>
        <v>-0.53500000000000203</v>
      </c>
      <c r="N136" s="43">
        <f t="shared" si="19"/>
        <v>0.77322249729445935</v>
      </c>
    </row>
    <row r="137" spans="1:14" x14ac:dyDescent="0.2">
      <c r="A137" s="108">
        <v>132</v>
      </c>
      <c r="B137" s="112">
        <f t="shared" si="21"/>
        <v>-1.8415999999999997</v>
      </c>
      <c r="C137" s="108">
        <f t="shared" si="16"/>
        <v>2.6739249264875043E-8</v>
      </c>
      <c r="D137" s="111">
        <f t="shared" si="22"/>
        <v>-2.0000000000000001E-4</v>
      </c>
      <c r="E137" s="100">
        <f t="shared" si="17"/>
        <v>-1.3717417633336269E-6</v>
      </c>
      <c r="F137" s="1">
        <f t="shared" ref="F137:F200" si="23">ABS(B137-B136)</f>
        <v>0</v>
      </c>
      <c r="K137" s="4">
        <v>133</v>
      </c>
      <c r="L137" s="1">
        <f t="shared" si="18"/>
        <v>0.78407246148599086</v>
      </c>
      <c r="M137" s="99">
        <f t="shared" si="20"/>
        <v>-0.52000000000000202</v>
      </c>
      <c r="N137" s="43">
        <f t="shared" si="19"/>
        <v>0.78407385996700341</v>
      </c>
    </row>
    <row r="138" spans="1:14" x14ac:dyDescent="0.2">
      <c r="A138" s="108">
        <v>133</v>
      </c>
      <c r="B138" s="112">
        <f t="shared" si="21"/>
        <v>-1.8415999999999997</v>
      </c>
      <c r="C138" s="108">
        <f t="shared" si="16"/>
        <v>2.6739249264875043E-8</v>
      </c>
      <c r="D138" s="111">
        <f t="shared" si="22"/>
        <v>-2.0000000000000001E-4</v>
      </c>
      <c r="E138" s="100">
        <f t="shared" si="17"/>
        <v>-1.3717417633336269E-6</v>
      </c>
      <c r="F138" s="1">
        <f t="shared" si="23"/>
        <v>0</v>
      </c>
      <c r="K138" s="4">
        <v>134</v>
      </c>
      <c r="L138" s="1">
        <f t="shared" si="18"/>
        <v>0.79476091056365816</v>
      </c>
      <c r="M138" s="99">
        <f t="shared" si="20"/>
        <v>-0.505000000000002</v>
      </c>
      <c r="N138" s="43">
        <f t="shared" si="19"/>
        <v>0.79476230904467071</v>
      </c>
    </row>
    <row r="139" spans="1:14" x14ac:dyDescent="0.2">
      <c r="A139" s="108">
        <v>134</v>
      </c>
      <c r="B139" s="112">
        <f t="shared" si="21"/>
        <v>-1.8415999999999997</v>
      </c>
      <c r="C139" s="108">
        <f t="shared" si="16"/>
        <v>2.6739249264875043E-8</v>
      </c>
      <c r="D139" s="111">
        <f t="shared" si="22"/>
        <v>-2.0000000000000001E-4</v>
      </c>
      <c r="E139" s="100">
        <f t="shared" si="17"/>
        <v>-1.3717417633336269E-6</v>
      </c>
      <c r="F139" s="1">
        <f t="shared" si="23"/>
        <v>0</v>
      </c>
      <c r="K139" s="4">
        <v>135</v>
      </c>
      <c r="L139" s="1">
        <f t="shared" si="18"/>
        <v>0.80527798993344879</v>
      </c>
      <c r="M139" s="99">
        <f t="shared" si="20"/>
        <v>-0.49000000000000199</v>
      </c>
      <c r="N139" s="43">
        <f t="shared" si="19"/>
        <v>0.80527938841446134</v>
      </c>
    </row>
    <row r="140" spans="1:14" x14ac:dyDescent="0.2">
      <c r="A140" s="108">
        <v>135</v>
      </c>
      <c r="B140" s="112">
        <f t="shared" si="21"/>
        <v>-1.8415999999999997</v>
      </c>
      <c r="C140" s="108">
        <f t="shared" si="16"/>
        <v>2.6739249264875043E-8</v>
      </c>
      <c r="D140" s="111">
        <f t="shared" si="22"/>
        <v>-2.0000000000000001E-4</v>
      </c>
      <c r="E140" s="100">
        <f t="shared" si="17"/>
        <v>-1.3717417633336269E-6</v>
      </c>
      <c r="F140" s="1">
        <f t="shared" si="23"/>
        <v>0</v>
      </c>
      <c r="K140" s="4">
        <v>136</v>
      </c>
      <c r="L140" s="1">
        <f t="shared" si="18"/>
        <v>0.8156152027551764</v>
      </c>
      <c r="M140" s="99">
        <f t="shared" si="20"/>
        <v>-0.47500000000000198</v>
      </c>
      <c r="N140" s="43">
        <f t="shared" si="19"/>
        <v>0.81561660123618895</v>
      </c>
    </row>
    <row r="141" spans="1:14" x14ac:dyDescent="0.2">
      <c r="A141" s="108">
        <v>136</v>
      </c>
      <c r="B141" s="112">
        <f t="shared" si="21"/>
        <v>-1.8415999999999997</v>
      </c>
      <c r="C141" s="108">
        <f t="shared" si="16"/>
        <v>2.6739249264875043E-8</v>
      </c>
      <c r="D141" s="111">
        <f t="shared" si="22"/>
        <v>-2.0000000000000001E-4</v>
      </c>
      <c r="E141" s="100">
        <f t="shared" si="17"/>
        <v>-1.3717417633336269E-6</v>
      </c>
      <c r="F141" s="1">
        <f t="shared" si="23"/>
        <v>0</v>
      </c>
      <c r="K141" s="4">
        <v>137</v>
      </c>
      <c r="L141" s="1">
        <f t="shared" si="18"/>
        <v>0.82576401444216851</v>
      </c>
      <c r="M141" s="99">
        <f t="shared" si="20"/>
        <v>-0.46000000000000196</v>
      </c>
      <c r="N141" s="43">
        <f t="shared" si="19"/>
        <v>0.82576541292318106</v>
      </c>
    </row>
    <row r="142" spans="1:14" x14ac:dyDescent="0.2">
      <c r="A142" s="108">
        <v>137</v>
      </c>
      <c r="B142" s="112">
        <f t="shared" si="21"/>
        <v>-1.8415999999999997</v>
      </c>
      <c r="C142" s="108">
        <f t="shared" si="16"/>
        <v>2.6739249264875043E-8</v>
      </c>
      <c r="D142" s="111">
        <f t="shared" si="22"/>
        <v>-2.0000000000000001E-4</v>
      </c>
      <c r="E142" s="100">
        <f t="shared" si="17"/>
        <v>-1.3717417633336269E-6</v>
      </c>
      <c r="F142" s="1">
        <f t="shared" si="23"/>
        <v>0</v>
      </c>
      <c r="K142" s="4">
        <v>138</v>
      </c>
      <c r="L142" s="1">
        <f t="shared" si="18"/>
        <v>0.83571585581082031</v>
      </c>
      <c r="M142" s="99">
        <f t="shared" si="20"/>
        <v>-0.44500000000000195</v>
      </c>
      <c r="N142" s="43">
        <f t="shared" si="19"/>
        <v>0.83571725429183286</v>
      </c>
    </row>
    <row r="143" spans="1:14" x14ac:dyDescent="0.2">
      <c r="A143" s="108">
        <v>138</v>
      </c>
      <c r="B143" s="112">
        <f t="shared" si="21"/>
        <v>-1.8415999999999997</v>
      </c>
      <c r="C143" s="108">
        <f t="shared" si="16"/>
        <v>2.6739249264875043E-8</v>
      </c>
      <c r="D143" s="111">
        <f t="shared" si="22"/>
        <v>-2.0000000000000001E-4</v>
      </c>
      <c r="E143" s="100">
        <f t="shared" si="17"/>
        <v>-1.3717417633336269E-6</v>
      </c>
      <c r="F143" s="1">
        <f t="shared" si="23"/>
        <v>0</v>
      </c>
      <c r="K143" s="4">
        <v>139</v>
      </c>
      <c r="L143" s="1">
        <f t="shared" si="18"/>
        <v>0.84546212640552088</v>
      </c>
      <c r="M143" s="99">
        <f t="shared" si="20"/>
        <v>-0.43000000000000194</v>
      </c>
      <c r="N143" s="43">
        <f t="shared" si="19"/>
        <v>0.84546352488653342</v>
      </c>
    </row>
    <row r="144" spans="1:14" x14ac:dyDescent="0.2">
      <c r="A144" s="108">
        <v>139</v>
      </c>
      <c r="B144" s="112">
        <f t="shared" si="21"/>
        <v>-1.8415999999999997</v>
      </c>
      <c r="C144" s="108">
        <f t="shared" si="16"/>
        <v>2.6739249264875043E-8</v>
      </c>
      <c r="D144" s="111">
        <f t="shared" si="22"/>
        <v>-2.0000000000000001E-4</v>
      </c>
      <c r="E144" s="100">
        <f t="shared" si="17"/>
        <v>-1.3717417633336269E-6</v>
      </c>
      <c r="F144" s="1">
        <f t="shared" si="23"/>
        <v>0</v>
      </c>
      <c r="K144" s="4">
        <v>140</v>
      </c>
      <c r="L144" s="1">
        <f t="shared" si="18"/>
        <v>0.85499419800572607</v>
      </c>
      <c r="M144" s="99">
        <f t="shared" si="20"/>
        <v>-0.41500000000000192</v>
      </c>
      <c r="N144" s="43">
        <f t="shared" si="19"/>
        <v>0.85499559648673862</v>
      </c>
    </row>
    <row r="145" spans="1:14" x14ac:dyDescent="0.2">
      <c r="A145" s="108">
        <v>140</v>
      </c>
      <c r="B145" s="112">
        <f t="shared" si="21"/>
        <v>-1.8415999999999997</v>
      </c>
      <c r="C145" s="108">
        <f t="shared" si="16"/>
        <v>2.6739249264875043E-8</v>
      </c>
      <c r="D145" s="111">
        <f t="shared" si="22"/>
        <v>-2.0000000000000001E-4</v>
      </c>
      <c r="E145" s="100">
        <f t="shared" si="17"/>
        <v>-1.3717417633336269E-6</v>
      </c>
      <c r="F145" s="1">
        <f t="shared" si="23"/>
        <v>0</v>
      </c>
      <c r="K145" s="4">
        <v>141</v>
      </c>
      <c r="L145" s="1">
        <f t="shared" si="18"/>
        <v>0.86430341832216218</v>
      </c>
      <c r="M145" s="99">
        <f t="shared" si="20"/>
        <v>-0.40000000000000191</v>
      </c>
      <c r="N145" s="43">
        <f t="shared" si="19"/>
        <v>0.86430481680317472</v>
      </c>
    </row>
    <row r="146" spans="1:14" x14ac:dyDescent="0.2">
      <c r="A146" s="108">
        <v>141</v>
      </c>
      <c r="B146" s="112">
        <f t="shared" si="21"/>
        <v>-1.8415999999999997</v>
      </c>
      <c r="C146" s="108">
        <f t="shared" si="16"/>
        <v>2.6739249264875043E-8</v>
      </c>
      <c r="D146" s="111">
        <f t="shared" si="22"/>
        <v>-2.0000000000000001E-4</v>
      </c>
      <c r="E146" s="100">
        <f t="shared" si="17"/>
        <v>-1.3717417633336269E-6</v>
      </c>
      <c r="F146" s="1">
        <f t="shared" si="23"/>
        <v>0</v>
      </c>
      <c r="K146" s="4">
        <v>142</v>
      </c>
      <c r="L146" s="1">
        <f t="shared" si="18"/>
        <v>0.87338111488939629</v>
      </c>
      <c r="M146" s="99">
        <f t="shared" si="20"/>
        <v>-0.3850000000000019</v>
      </c>
      <c r="N146" s="43">
        <f t="shared" si="19"/>
        <v>0.87338251337040884</v>
      </c>
    </row>
    <row r="147" spans="1:14" x14ac:dyDescent="0.2">
      <c r="A147" s="108">
        <v>142</v>
      </c>
      <c r="B147" s="112">
        <f t="shared" si="21"/>
        <v>-1.8415999999999997</v>
      </c>
      <c r="C147" s="108">
        <f t="shared" si="16"/>
        <v>2.6739249264875043E-8</v>
      </c>
      <c r="D147" s="111">
        <f t="shared" si="22"/>
        <v>-2.0000000000000001E-4</v>
      </c>
      <c r="E147" s="100">
        <f t="shared" si="17"/>
        <v>-1.3717417633336269E-6</v>
      </c>
      <c r="F147" s="1">
        <f t="shared" si="23"/>
        <v>0</v>
      </c>
      <c r="K147" s="4">
        <v>143</v>
      </c>
      <c r="L147" s="1">
        <f t="shared" si="18"/>
        <v>0.88221859916224432</v>
      </c>
      <c r="M147" s="99">
        <f t="shared" si="20"/>
        <v>-0.37000000000000188</v>
      </c>
      <c r="N147" s="43">
        <f t="shared" si="19"/>
        <v>0.88221999764325687</v>
      </c>
    </row>
    <row r="148" spans="1:14" x14ac:dyDescent="0.2">
      <c r="A148" s="108">
        <v>143</v>
      </c>
      <c r="B148" s="112">
        <f t="shared" si="21"/>
        <v>-1.8415999999999997</v>
      </c>
      <c r="C148" s="108">
        <f t="shared" si="16"/>
        <v>2.6739249264875043E-8</v>
      </c>
      <c r="D148" s="111">
        <f t="shared" si="22"/>
        <v>-2.0000000000000001E-4</v>
      </c>
      <c r="E148" s="100">
        <f t="shared" si="17"/>
        <v>-1.3717417633336269E-6</v>
      </c>
      <c r="F148" s="1">
        <f t="shared" si="23"/>
        <v>0</v>
      </c>
      <c r="K148" s="4">
        <v>144</v>
      </c>
      <c r="L148" s="1">
        <f t="shared" si="18"/>
        <v>0.8908071708237485</v>
      </c>
      <c r="M148" s="99">
        <f t="shared" si="20"/>
        <v>-0.35500000000000187</v>
      </c>
      <c r="N148" s="43">
        <f t="shared" si="19"/>
        <v>0.89080856930476104</v>
      </c>
    </row>
    <row r="149" spans="1:14" x14ac:dyDescent="0.2">
      <c r="A149" s="108">
        <v>144</v>
      </c>
      <c r="B149" s="112">
        <f t="shared" si="21"/>
        <v>-1.8415999999999997</v>
      </c>
      <c r="C149" s="108">
        <f t="shared" si="16"/>
        <v>2.6739249264875043E-8</v>
      </c>
      <c r="D149" s="111">
        <f t="shared" si="22"/>
        <v>-2.0000000000000001E-4</v>
      </c>
      <c r="E149" s="100">
        <f t="shared" si="17"/>
        <v>-1.3717417633336269E-6</v>
      </c>
      <c r="F149" s="1">
        <f t="shared" si="23"/>
        <v>0</v>
      </c>
      <c r="K149" s="4">
        <v>145</v>
      </c>
      <c r="L149" s="1">
        <f t="shared" si="18"/>
        <v>0.89913812231271173</v>
      </c>
      <c r="M149" s="99">
        <f t="shared" si="20"/>
        <v>-0.34000000000000186</v>
      </c>
      <c r="N149" s="43">
        <f t="shared" si="19"/>
        <v>0.89913952079372428</v>
      </c>
    </row>
    <row r="150" spans="1:14" x14ac:dyDescent="0.2">
      <c r="A150" s="108">
        <v>145</v>
      </c>
      <c r="B150" s="112">
        <f t="shared" si="21"/>
        <v>-1.8415999999999997</v>
      </c>
      <c r="C150" s="108">
        <f t="shared" si="16"/>
        <v>2.6739249264875043E-8</v>
      </c>
      <c r="D150" s="111">
        <f t="shared" si="22"/>
        <v>-2.0000000000000001E-4</v>
      </c>
      <c r="E150" s="100">
        <f t="shared" si="17"/>
        <v>-1.3717417633336269E-6</v>
      </c>
      <c r="F150" s="1">
        <f t="shared" si="23"/>
        <v>0</v>
      </c>
      <c r="K150" s="4">
        <v>146</v>
      </c>
      <c r="L150" s="1">
        <f t="shared" si="18"/>
        <v>0.90720274357906061</v>
      </c>
      <c r="M150" s="99">
        <f t="shared" si="20"/>
        <v>-0.32500000000000184</v>
      </c>
      <c r="N150" s="43">
        <f t="shared" si="19"/>
        <v>0.90720414206007316</v>
      </c>
    </row>
    <row r="151" spans="1:14" x14ac:dyDescent="0.2">
      <c r="A151" s="108">
        <v>146</v>
      </c>
      <c r="B151" s="112">
        <f t="shared" si="21"/>
        <v>-1.8415999999999997</v>
      </c>
      <c r="C151" s="108">
        <f t="shared" si="16"/>
        <v>2.6739249264875043E-8</v>
      </c>
      <c r="D151" s="111">
        <f t="shared" si="22"/>
        <v>-2.0000000000000001E-4</v>
      </c>
      <c r="E151" s="100">
        <f t="shared" si="17"/>
        <v>-1.3717417633336269E-6</v>
      </c>
      <c r="F151" s="1">
        <f t="shared" si="23"/>
        <v>0</v>
      </c>
      <c r="K151" s="4">
        <v>147</v>
      </c>
      <c r="L151" s="1">
        <f t="shared" si="18"/>
        <v>0.91499232707556311</v>
      </c>
      <c r="M151" s="99">
        <f t="shared" si="20"/>
        <v>-0.31000000000000183</v>
      </c>
      <c r="N151" s="43">
        <f t="shared" si="19"/>
        <v>0.91499372555657565</v>
      </c>
    </row>
    <row r="152" spans="1:14" x14ac:dyDescent="0.2">
      <c r="A152" s="108">
        <v>147</v>
      </c>
      <c r="B152" s="112">
        <f t="shared" si="21"/>
        <v>-1.8415999999999997</v>
      </c>
      <c r="C152" s="108">
        <f t="shared" si="16"/>
        <v>2.6739249264875043E-8</v>
      </c>
      <c r="D152" s="111">
        <f t="shared" si="22"/>
        <v>-2.0000000000000001E-4</v>
      </c>
      <c r="E152" s="100">
        <f t="shared" si="17"/>
        <v>-1.3717417633336269E-6</v>
      </c>
      <c r="F152" s="1">
        <f t="shared" si="23"/>
        <v>0</v>
      </c>
      <c r="K152" s="4">
        <v>148</v>
      </c>
      <c r="L152" s="1">
        <f t="shared" si="18"/>
        <v>0.92249817299474279</v>
      </c>
      <c r="M152" s="99">
        <f t="shared" si="20"/>
        <v>-0.29500000000000182</v>
      </c>
      <c r="N152" s="43">
        <f t="shared" si="19"/>
        <v>0.92249957147575534</v>
      </c>
    </row>
    <row r="153" spans="1:14" x14ac:dyDescent="0.2">
      <c r="A153" s="108">
        <v>148</v>
      </c>
      <c r="B153" s="112">
        <f t="shared" si="21"/>
        <v>-1.8415999999999997</v>
      </c>
      <c r="C153" s="108">
        <f t="shared" si="16"/>
        <v>2.6739249264875043E-8</v>
      </c>
      <c r="D153" s="111">
        <f t="shared" si="22"/>
        <v>-2.0000000000000001E-4</v>
      </c>
      <c r="E153" s="100">
        <f t="shared" si="17"/>
        <v>-1.3717417633336269E-6</v>
      </c>
      <c r="F153" s="1">
        <f t="shared" si="23"/>
        <v>0</v>
      </c>
      <c r="K153" s="4">
        <v>149</v>
      </c>
      <c r="L153" s="1">
        <f t="shared" si="18"/>
        <v>0.92971159476010601</v>
      </c>
      <c r="M153" s="99">
        <f t="shared" si="20"/>
        <v>-0.2800000000000018</v>
      </c>
      <c r="N153" s="43">
        <f t="shared" si="19"/>
        <v>0.92971299324111856</v>
      </c>
    </row>
    <row r="154" spans="1:14" x14ac:dyDescent="0.2">
      <c r="A154" s="108">
        <v>149</v>
      </c>
      <c r="B154" s="112">
        <f t="shared" si="21"/>
        <v>-1.8415999999999997</v>
      </c>
      <c r="C154" s="108">
        <f t="shared" si="16"/>
        <v>2.6739249264875043E-8</v>
      </c>
      <c r="D154" s="111">
        <f t="shared" si="22"/>
        <v>-2.0000000000000001E-4</v>
      </c>
      <c r="E154" s="100">
        <f t="shared" si="17"/>
        <v>-1.3717417633336269E-6</v>
      </c>
      <c r="F154" s="1">
        <f t="shared" si="23"/>
        <v>0</v>
      </c>
      <c r="K154" s="4">
        <v>150</v>
      </c>
      <c r="L154" s="1">
        <f t="shared" si="18"/>
        <v>0.93662392478112255</v>
      </c>
      <c r="M154" s="99">
        <f t="shared" si="20"/>
        <v>-0.26500000000000179</v>
      </c>
      <c r="N154" s="43">
        <f t="shared" si="19"/>
        <v>0.9366253232621351</v>
      </c>
    </row>
    <row r="155" spans="1:14" x14ac:dyDescent="0.2">
      <c r="A155" s="108">
        <v>150</v>
      </c>
      <c r="B155" s="112">
        <f t="shared" si="21"/>
        <v>-1.8415999999999997</v>
      </c>
      <c r="C155" s="108">
        <f t="shared" si="16"/>
        <v>2.6739249264875043E-8</v>
      </c>
      <c r="D155" s="111">
        <f t="shared" si="22"/>
        <v>-2.0000000000000001E-4</v>
      </c>
      <c r="E155" s="100">
        <f t="shared" si="17"/>
        <v>-1.3717417633336269E-6</v>
      </c>
      <c r="F155" s="1">
        <f t="shared" si="23"/>
        <v>0</v>
      </c>
      <c r="K155" s="4">
        <v>151</v>
      </c>
      <c r="L155" s="1">
        <f t="shared" si="18"/>
        <v>0.94322652048170319</v>
      </c>
      <c r="M155" s="99">
        <f t="shared" si="20"/>
        <v>-0.25000000000000178</v>
      </c>
      <c r="N155" s="43">
        <f t="shared" si="19"/>
        <v>0.94322791896271574</v>
      </c>
    </row>
    <row r="156" spans="1:14" x14ac:dyDescent="0.2">
      <c r="A156" s="108">
        <v>151</v>
      </c>
      <c r="B156" s="112">
        <f t="shared" si="21"/>
        <v>-1.8415999999999997</v>
      </c>
      <c r="C156" s="108">
        <f t="shared" si="16"/>
        <v>2.6739249264875043E-8</v>
      </c>
      <c r="D156" s="111">
        <f t="shared" si="22"/>
        <v>-2.0000000000000001E-4</v>
      </c>
      <c r="E156" s="100">
        <f t="shared" si="17"/>
        <v>-1.3717417633336269E-6</v>
      </c>
      <c r="F156" s="1">
        <f t="shared" si="23"/>
        <v>0</v>
      </c>
      <c r="K156" s="4">
        <v>152</v>
      </c>
      <c r="L156" s="1">
        <f t="shared" si="18"/>
        <v>0.94951077061225087</v>
      </c>
      <c r="M156" s="99">
        <f t="shared" si="20"/>
        <v>-0.23500000000000176</v>
      </c>
      <c r="N156" s="43">
        <f t="shared" si="19"/>
        <v>0.94951216909326341</v>
      </c>
    </row>
    <row r="157" spans="1:14" x14ac:dyDescent="0.2">
      <c r="A157" s="108">
        <v>152</v>
      </c>
      <c r="B157" s="112">
        <f t="shared" si="21"/>
        <v>-1.8415999999999997</v>
      </c>
      <c r="C157" s="108">
        <f t="shared" si="16"/>
        <v>2.6739249264875043E-8</v>
      </c>
      <c r="D157" s="111">
        <f t="shared" si="22"/>
        <v>-2.0000000000000001E-4</v>
      </c>
      <c r="E157" s="100">
        <f t="shared" si="17"/>
        <v>-1.3717417633336269E-6</v>
      </c>
      <c r="F157" s="1">
        <f t="shared" si="23"/>
        <v>0</v>
      </c>
      <c r="K157" s="4">
        <v>153</v>
      </c>
      <c r="L157" s="1">
        <f t="shared" si="18"/>
        <v>0.95546810185570474</v>
      </c>
      <c r="M157" s="99">
        <f t="shared" si="20"/>
        <v>-0.22000000000000175</v>
      </c>
      <c r="N157" s="43">
        <f t="shared" si="19"/>
        <v>0.95546950033671729</v>
      </c>
    </row>
    <row r="158" spans="1:14" x14ac:dyDescent="0.2">
      <c r="A158" s="108">
        <v>153</v>
      </c>
      <c r="B158" s="112">
        <f t="shared" si="21"/>
        <v>-1.8415999999999997</v>
      </c>
      <c r="C158" s="108">
        <f t="shared" si="16"/>
        <v>2.6739249264875043E-8</v>
      </c>
      <c r="D158" s="111">
        <f t="shared" si="22"/>
        <v>-2.0000000000000001E-4</v>
      </c>
      <c r="E158" s="100">
        <f t="shared" si="17"/>
        <v>-1.3717417633336269E-6</v>
      </c>
      <c r="F158" s="1">
        <f t="shared" si="23"/>
        <v>0</v>
      </c>
      <c r="K158" s="4">
        <v>154</v>
      </c>
      <c r="L158" s="1">
        <f t="shared" si="18"/>
        <v>0.96108998573832827</v>
      </c>
      <c r="M158" s="99">
        <f t="shared" si="20"/>
        <v>-0.20500000000000174</v>
      </c>
      <c r="N158" s="43">
        <f t="shared" si="19"/>
        <v>0.96109138421934082</v>
      </c>
    </row>
    <row r="159" spans="1:14" x14ac:dyDescent="0.2">
      <c r="A159" s="108">
        <v>154</v>
      </c>
      <c r="B159" s="112">
        <f t="shared" si="21"/>
        <v>-1.8415999999999997</v>
      </c>
      <c r="C159" s="108">
        <f t="shared" si="16"/>
        <v>2.6739249264875043E-8</v>
      </c>
      <c r="D159" s="111">
        <f t="shared" si="22"/>
        <v>-2.0000000000000001E-4</v>
      </c>
      <c r="E159" s="100">
        <f t="shared" si="17"/>
        <v>-1.3717417633336269E-6</v>
      </c>
      <c r="F159" s="1">
        <f t="shared" si="23"/>
        <v>0</v>
      </c>
      <c r="K159" s="4">
        <v>155</v>
      </c>
      <c r="L159" s="1">
        <f t="shared" si="18"/>
        <v>0.9663679458563712</v>
      </c>
      <c r="M159" s="99">
        <f t="shared" si="20"/>
        <v>-0.19000000000000172</v>
      </c>
      <c r="N159" s="43">
        <f t="shared" si="19"/>
        <v>0.96636934433738375</v>
      </c>
    </row>
    <row r="160" spans="1:14" x14ac:dyDescent="0.2">
      <c r="A160" s="108">
        <v>155</v>
      </c>
      <c r="B160" s="112">
        <f t="shared" si="21"/>
        <v>-1.8415999999999997</v>
      </c>
      <c r="C160" s="108">
        <f t="shared" si="16"/>
        <v>2.6739249264875043E-8</v>
      </c>
      <c r="D160" s="111">
        <f t="shared" si="22"/>
        <v>-2.0000000000000001E-4</v>
      </c>
      <c r="E160" s="100">
        <f t="shared" si="17"/>
        <v>-1.3717417633336269E-6</v>
      </c>
      <c r="F160" s="1">
        <f t="shared" si="23"/>
        <v>0</v>
      </c>
      <c r="K160" s="4">
        <v>156</v>
      </c>
      <c r="L160" s="1">
        <f t="shared" si="18"/>
        <v>0.97129356543009371</v>
      </c>
      <c r="M160" s="99">
        <f t="shared" si="20"/>
        <v>-0.17500000000000171</v>
      </c>
      <c r="N160" s="43">
        <f t="shared" si="19"/>
        <v>0.97129496391110626</v>
      </c>
    </row>
    <row r="161" spans="1:14" x14ac:dyDescent="0.2">
      <c r="A161" s="108">
        <v>156</v>
      </c>
      <c r="B161" s="112">
        <f t="shared" si="21"/>
        <v>-1.8415999999999997</v>
      </c>
      <c r="C161" s="108">
        <f t="shared" si="16"/>
        <v>2.6739249264875043E-8</v>
      </c>
      <c r="D161" s="111">
        <f t="shared" si="22"/>
        <v>-2.0000000000000001E-4</v>
      </c>
      <c r="E161" s="100">
        <f t="shared" si="17"/>
        <v>-1.3717417633336269E-6</v>
      </c>
      <c r="F161" s="1">
        <f t="shared" si="23"/>
        <v>0</v>
      </c>
      <c r="K161" s="4">
        <v>157</v>
      </c>
      <c r="L161" s="1">
        <f t="shared" si="18"/>
        <v>0.97585849519701995</v>
      </c>
      <c r="M161" s="99">
        <f t="shared" si="20"/>
        <v>-0.1600000000000017</v>
      </c>
      <c r="N161" s="43">
        <f t="shared" si="19"/>
        <v>0.9758598936780325</v>
      </c>
    </row>
    <row r="162" spans="1:14" x14ac:dyDescent="0.2">
      <c r="A162" s="108">
        <v>157</v>
      </c>
      <c r="B162" s="112">
        <f t="shared" si="21"/>
        <v>-1.8415999999999997</v>
      </c>
      <c r="C162" s="108">
        <f t="shared" si="16"/>
        <v>2.6739249264875043E-8</v>
      </c>
      <c r="D162" s="111">
        <f t="shared" si="22"/>
        <v>-2.0000000000000001E-4</v>
      </c>
      <c r="E162" s="100">
        <f t="shared" si="17"/>
        <v>-1.3717417633336269E-6</v>
      </c>
      <c r="F162" s="1">
        <f t="shared" si="23"/>
        <v>0</v>
      </c>
      <c r="K162" s="4">
        <v>158</v>
      </c>
      <c r="L162" s="1">
        <f t="shared" si="18"/>
        <v>0.98005446165670196</v>
      </c>
      <c r="M162" s="99">
        <f t="shared" si="20"/>
        <v>-0.14500000000000168</v>
      </c>
      <c r="N162" s="43">
        <f t="shared" si="19"/>
        <v>0.98005586013771451</v>
      </c>
    </row>
    <row r="163" spans="1:14" x14ac:dyDescent="0.2">
      <c r="A163" s="108">
        <v>158</v>
      </c>
      <c r="B163" s="112">
        <f t="shared" si="21"/>
        <v>-1.8415999999999997</v>
      </c>
      <c r="C163" s="108">
        <f t="shared" si="16"/>
        <v>2.6739249264875043E-8</v>
      </c>
      <c r="D163" s="111">
        <f t="shared" si="22"/>
        <v>-2.0000000000000001E-4</v>
      </c>
      <c r="E163" s="100">
        <f t="shared" si="17"/>
        <v>-1.3717417633336269E-6</v>
      </c>
      <c r="F163" s="1">
        <f t="shared" si="23"/>
        <v>0</v>
      </c>
      <c r="K163" s="4">
        <v>159</v>
      </c>
      <c r="L163" s="1">
        <f t="shared" si="18"/>
        <v>0.98387327567965421</v>
      </c>
      <c r="M163" s="99">
        <f t="shared" si="20"/>
        <v>-0.13000000000000167</v>
      </c>
      <c r="N163" s="43">
        <f t="shared" si="19"/>
        <v>0.98387467416066676</v>
      </c>
    </row>
    <row r="164" spans="1:14" x14ac:dyDescent="0.2">
      <c r="A164" s="108">
        <v>159</v>
      </c>
      <c r="B164" s="112">
        <f t="shared" si="21"/>
        <v>-1.8415999999999997</v>
      </c>
      <c r="C164" s="108">
        <f t="shared" si="16"/>
        <v>2.6739249264875043E-8</v>
      </c>
      <c r="D164" s="111">
        <f t="shared" si="22"/>
        <v>-2.0000000000000001E-4</v>
      </c>
      <c r="E164" s="100">
        <f t="shared" si="17"/>
        <v>-1.3717417633336269E-6</v>
      </c>
      <c r="F164" s="1">
        <f t="shared" si="23"/>
        <v>0</v>
      </c>
      <c r="K164" s="4">
        <v>160</v>
      </c>
      <c r="L164" s="1">
        <f t="shared" si="18"/>
        <v>0.98730684149356684</v>
      </c>
      <c r="M164" s="99">
        <f t="shared" si="20"/>
        <v>-0.11500000000000167</v>
      </c>
      <c r="N164" s="43">
        <f t="shared" si="19"/>
        <v>0.98730823997457939</v>
      </c>
    </row>
    <row r="165" spans="1:14" x14ac:dyDescent="0.2">
      <c r="A165" s="108">
        <v>160</v>
      </c>
      <c r="B165" s="112">
        <f t="shared" si="21"/>
        <v>-1.8415999999999997</v>
      </c>
      <c r="C165" s="108">
        <f t="shared" si="16"/>
        <v>2.6739249264875043E-8</v>
      </c>
      <c r="D165" s="111">
        <f t="shared" si="22"/>
        <v>-2.0000000000000001E-4</v>
      </c>
      <c r="E165" s="100">
        <f t="shared" si="17"/>
        <v>-1.3717417633336269E-6</v>
      </c>
      <c r="F165" s="1">
        <f t="shared" si="23"/>
        <v>0</v>
      </c>
      <c r="K165" s="4">
        <v>161</v>
      </c>
      <c r="L165" s="1">
        <f t="shared" si="18"/>
        <v>0.99034716606032291</v>
      </c>
      <c r="M165" s="99">
        <f t="shared" si="20"/>
        <v>-0.10000000000000167</v>
      </c>
      <c r="N165" s="43">
        <f t="shared" si="19"/>
        <v>0.99034856454133546</v>
      </c>
    </row>
    <row r="166" spans="1:14" x14ac:dyDescent="0.2">
      <c r="A166" s="108">
        <v>161</v>
      </c>
      <c r="B166" s="112">
        <f t="shared" si="21"/>
        <v>-1.8415999999999997</v>
      </c>
      <c r="C166" s="108">
        <f t="shared" si="16"/>
        <v>2.6739249264875043E-8</v>
      </c>
      <c r="D166" s="111">
        <f t="shared" si="22"/>
        <v>-2.0000000000000001E-4</v>
      </c>
      <c r="E166" s="100">
        <f t="shared" si="17"/>
        <v>-1.3717417633336269E-6</v>
      </c>
      <c r="F166" s="1">
        <f t="shared" si="23"/>
        <v>0</v>
      </c>
      <c r="K166" s="4">
        <v>162</v>
      </c>
      <c r="L166" s="1">
        <f t="shared" si="18"/>
        <v>0.99298636885778901</v>
      </c>
      <c r="M166" s="99">
        <f t="shared" si="20"/>
        <v>-8.5000000000001671E-2</v>
      </c>
      <c r="N166" s="43">
        <f t="shared" si="19"/>
        <v>0.99298776733880156</v>
      </c>
    </row>
    <row r="167" spans="1:14" x14ac:dyDescent="0.2">
      <c r="A167" s="108">
        <v>162</v>
      </c>
      <c r="B167" s="112">
        <f t="shared" si="21"/>
        <v>-1.8415999999999997</v>
      </c>
      <c r="C167" s="108">
        <f t="shared" si="16"/>
        <v>2.6739249264875043E-8</v>
      </c>
      <c r="D167" s="111">
        <f t="shared" si="22"/>
        <v>-2.0000000000000001E-4</v>
      </c>
      <c r="E167" s="100">
        <f t="shared" si="17"/>
        <v>-1.3717417633336269E-6</v>
      </c>
      <c r="F167" s="1">
        <f t="shared" si="23"/>
        <v>0</v>
      </c>
      <c r="K167" s="4">
        <v>163</v>
      </c>
      <c r="L167" s="1">
        <f t="shared" si="18"/>
        <v>0.99521669208083285</v>
      </c>
      <c r="M167" s="99">
        <f t="shared" si="20"/>
        <v>-7.0000000000001672E-2</v>
      </c>
      <c r="N167" s="43">
        <f t="shared" si="19"/>
        <v>0.9952180905618454</v>
      </c>
    </row>
    <row r="168" spans="1:14" x14ac:dyDescent="0.2">
      <c r="A168" s="108">
        <v>163</v>
      </c>
      <c r="B168" s="112">
        <f t="shared" si="21"/>
        <v>-1.8415999999999997</v>
      </c>
      <c r="C168" s="108">
        <f t="shared" si="16"/>
        <v>2.6739249264875043E-8</v>
      </c>
      <c r="D168" s="111">
        <f t="shared" si="22"/>
        <v>-2.0000000000000001E-4</v>
      </c>
      <c r="E168" s="100">
        <f t="shared" si="17"/>
        <v>-1.3717417633336269E-6</v>
      </c>
      <c r="F168" s="1">
        <f t="shared" si="23"/>
        <v>0</v>
      </c>
      <c r="K168" s="4">
        <v>164</v>
      </c>
      <c r="L168" s="1">
        <f t="shared" si="18"/>
        <v>0.99703051127646303</v>
      </c>
      <c r="M168" s="99">
        <f t="shared" si="20"/>
        <v>-5.5000000000001673E-2</v>
      </c>
      <c r="N168" s="43">
        <f t="shared" si="19"/>
        <v>0.99703190975747558</v>
      </c>
    </row>
    <row r="169" spans="1:14" x14ac:dyDescent="0.2">
      <c r="A169" s="108">
        <v>164</v>
      </c>
      <c r="B169" s="112">
        <f t="shared" si="21"/>
        <v>-1.8415999999999997</v>
      </c>
      <c r="C169" s="108">
        <f t="shared" si="16"/>
        <v>2.6739249264875043E-8</v>
      </c>
      <c r="D169" s="111">
        <f t="shared" si="22"/>
        <v>-2.0000000000000001E-4</v>
      </c>
      <c r="E169" s="100">
        <f t="shared" si="17"/>
        <v>-1.3717417633336269E-6</v>
      </c>
      <c r="F169" s="1">
        <f t="shared" si="23"/>
        <v>0</v>
      </c>
      <c r="K169" s="4">
        <v>165</v>
      </c>
      <c r="L169" s="1">
        <f t="shared" si="18"/>
        <v>0.99842034642851585</v>
      </c>
      <c r="M169" s="99">
        <f t="shared" si="20"/>
        <v>-4.0000000000001673E-2</v>
      </c>
      <c r="N169" s="43">
        <f t="shared" si="19"/>
        <v>0.9984217449095284</v>
      </c>
    </row>
    <row r="170" spans="1:14" x14ac:dyDescent="0.2">
      <c r="A170" s="108">
        <v>165</v>
      </c>
      <c r="B170" s="112">
        <f t="shared" si="21"/>
        <v>-1.8415999999999997</v>
      </c>
      <c r="C170" s="108">
        <f t="shared" si="16"/>
        <v>2.6739249264875043E-8</v>
      </c>
      <c r="D170" s="111">
        <f t="shared" si="22"/>
        <v>-2.0000000000000001E-4</v>
      </c>
      <c r="E170" s="100">
        <f t="shared" si="17"/>
        <v>-1.3717417633336269E-6</v>
      </c>
      <c r="F170" s="1">
        <f t="shared" si="23"/>
        <v>0</v>
      </c>
      <c r="K170" s="4">
        <v>166</v>
      </c>
      <c r="L170" s="1">
        <f t="shared" si="18"/>
        <v>0.99937887350778731</v>
      </c>
      <c r="M170" s="99">
        <f t="shared" si="20"/>
        <v>-2.5000000000001674E-2</v>
      </c>
      <c r="N170" s="43">
        <f t="shared" si="19"/>
        <v>0.99938027198879986</v>
      </c>
    </row>
    <row r="171" spans="1:14" x14ac:dyDescent="0.2">
      <c r="A171" s="108">
        <v>166</v>
      </c>
      <c r="B171" s="112">
        <f t="shared" si="21"/>
        <v>-1.8415999999999997</v>
      </c>
      <c r="C171" s="108">
        <f t="shared" si="16"/>
        <v>2.6739249264875043E-8</v>
      </c>
      <c r="D171" s="111">
        <f t="shared" si="22"/>
        <v>-2.0000000000000001E-4</v>
      </c>
      <c r="E171" s="100">
        <f t="shared" si="17"/>
        <v>-1.3717417633336269E-6</v>
      </c>
      <c r="F171" s="1">
        <f t="shared" si="23"/>
        <v>0</v>
      </c>
      <c r="K171" s="4">
        <v>167</v>
      </c>
      <c r="L171" s="1">
        <f t="shared" si="18"/>
        <v>0.99989893650405359</v>
      </c>
      <c r="M171" s="99">
        <f t="shared" si="20"/>
        <v>-1.0000000000001674E-2</v>
      </c>
      <c r="N171" s="43">
        <f t="shared" si="19"/>
        <v>0.99990033498506614</v>
      </c>
    </row>
    <row r="172" spans="1:14" x14ac:dyDescent="0.2">
      <c r="A172" s="108">
        <v>167</v>
      </c>
      <c r="B172" s="112">
        <f t="shared" si="21"/>
        <v>-1.8415999999999997</v>
      </c>
      <c r="C172" s="108">
        <f t="shared" si="16"/>
        <v>2.6739249264875043E-8</v>
      </c>
      <c r="D172" s="111">
        <f t="shared" si="22"/>
        <v>-2.0000000000000001E-4</v>
      </c>
      <c r="E172" s="100">
        <f t="shared" si="17"/>
        <v>-1.3717417633336269E-6</v>
      </c>
      <c r="F172" s="1">
        <f t="shared" si="23"/>
        <v>0</v>
      </c>
      <c r="K172" s="4">
        <v>168</v>
      </c>
      <c r="L172" s="1">
        <f t="shared" si="18"/>
        <v>0.99997355995695725</v>
      </c>
      <c r="M172" s="99">
        <f t="shared" si="20"/>
        <v>4.9999999999983252E-3</v>
      </c>
      <c r="N172" s="43">
        <f t="shared" si="19"/>
        <v>0.9999749584379698</v>
      </c>
    </row>
    <row r="173" spans="1:14" x14ac:dyDescent="0.2">
      <c r="A173" s="108">
        <v>168</v>
      </c>
      <c r="B173" s="112">
        <f t="shared" si="21"/>
        <v>-1.8415999999999997</v>
      </c>
      <c r="C173" s="108">
        <f t="shared" si="16"/>
        <v>2.6739249264875043E-8</v>
      </c>
      <c r="D173" s="111">
        <f t="shared" si="22"/>
        <v>-2.0000000000000001E-4</v>
      </c>
      <c r="E173" s="100">
        <f t="shared" si="17"/>
        <v>-1.3717417633336269E-6</v>
      </c>
      <c r="F173" s="1">
        <f t="shared" si="23"/>
        <v>0</v>
      </c>
      <c r="K173" s="4">
        <v>169</v>
      </c>
      <c r="L173" s="1">
        <f t="shared" si="18"/>
        <v>0.99959596200328249</v>
      </c>
      <c r="M173" s="99">
        <f t="shared" si="20"/>
        <v>1.9999999999998325E-2</v>
      </c>
      <c r="N173" s="43">
        <f t="shared" si="19"/>
        <v>0.99959736048429504</v>
      </c>
    </row>
    <row r="174" spans="1:14" x14ac:dyDescent="0.2">
      <c r="A174" s="108">
        <v>169</v>
      </c>
      <c r="B174" s="112">
        <f t="shared" si="21"/>
        <v>-1.8415999999999997</v>
      </c>
      <c r="C174" s="108">
        <f t="shared" si="16"/>
        <v>2.6739249264875043E-8</v>
      </c>
      <c r="D174" s="111">
        <f t="shared" si="22"/>
        <v>-2.0000000000000001E-4</v>
      </c>
      <c r="E174" s="100">
        <f t="shared" si="17"/>
        <v>-1.3717417633336269E-6</v>
      </c>
      <c r="F174" s="1">
        <f t="shared" si="23"/>
        <v>0</v>
      </c>
      <c r="K174" s="4">
        <v>170</v>
      </c>
      <c r="L174" s="1">
        <f t="shared" si="18"/>
        <v>0.99875956795873755</v>
      </c>
      <c r="M174" s="99">
        <f t="shared" si="20"/>
        <v>3.4999999999998324E-2</v>
      </c>
      <c r="N174" s="43">
        <f t="shared" si="19"/>
        <v>0.9987609664397501</v>
      </c>
    </row>
    <row r="175" spans="1:14" x14ac:dyDescent="0.2">
      <c r="A175" s="108">
        <v>170</v>
      </c>
      <c r="B175" s="112">
        <f t="shared" si="21"/>
        <v>-1.8415999999999997</v>
      </c>
      <c r="C175" s="108">
        <f t="shared" si="16"/>
        <v>2.6739249264875043E-8</v>
      </c>
      <c r="D175" s="111">
        <f t="shared" si="22"/>
        <v>-2.0000000000000001E-4</v>
      </c>
      <c r="E175" s="100">
        <f t="shared" si="17"/>
        <v>-1.3717417633336269E-6</v>
      </c>
      <c r="F175" s="1">
        <f t="shared" si="23"/>
        <v>0</v>
      </c>
      <c r="K175" s="4">
        <v>171</v>
      </c>
      <c r="L175" s="1">
        <f t="shared" si="18"/>
        <v>0.99745802445293641</v>
      </c>
      <c r="M175" s="99">
        <f t="shared" si="20"/>
        <v>4.9999999999998324E-2</v>
      </c>
      <c r="N175" s="43">
        <f t="shared" si="19"/>
        <v>0.99745942293394896</v>
      </c>
    </row>
    <row r="176" spans="1:14" x14ac:dyDescent="0.2">
      <c r="A176" s="108">
        <v>171</v>
      </c>
      <c r="B176" s="112">
        <f t="shared" si="21"/>
        <v>-1.8415999999999997</v>
      </c>
      <c r="C176" s="108">
        <f t="shared" si="16"/>
        <v>2.6739249264875043E-8</v>
      </c>
      <c r="D176" s="111">
        <f t="shared" si="22"/>
        <v>-2.0000000000000001E-4</v>
      </c>
      <c r="E176" s="100">
        <f t="shared" si="17"/>
        <v>-1.3717417633336269E-6</v>
      </c>
      <c r="F176" s="1">
        <f t="shared" si="23"/>
        <v>0</v>
      </c>
      <c r="K176" s="4">
        <v>172</v>
      </c>
      <c r="L176" s="1">
        <f t="shared" si="18"/>
        <v>0.99568521413689381</v>
      </c>
      <c r="M176" s="99">
        <f t="shared" si="20"/>
        <v>6.4999999999998323E-2</v>
      </c>
      <c r="N176" s="43">
        <f t="shared" si="19"/>
        <v>0.99568661261790636</v>
      </c>
    </row>
    <row r="177" spans="1:14" x14ac:dyDescent="0.2">
      <c r="A177" s="108">
        <v>172</v>
      </c>
      <c r="B177" s="112">
        <f t="shared" si="21"/>
        <v>-1.8415999999999997</v>
      </c>
      <c r="C177" s="108">
        <f t="shared" si="16"/>
        <v>2.6739249264875043E-8</v>
      </c>
      <c r="D177" s="111">
        <f t="shared" si="22"/>
        <v>-2.0000000000000001E-4</v>
      </c>
      <c r="E177" s="100">
        <f t="shared" si="17"/>
        <v>-1.3717417633336269E-6</v>
      </c>
      <c r="F177" s="1">
        <f t="shared" si="23"/>
        <v>0</v>
      </c>
      <c r="K177" s="4">
        <v>173</v>
      </c>
      <c r="L177" s="1">
        <f t="shared" si="18"/>
        <v>0.99343527098297046</v>
      </c>
      <c r="M177" s="99">
        <f t="shared" si="20"/>
        <v>7.9999999999998322E-2</v>
      </c>
      <c r="N177" s="43">
        <f t="shared" si="19"/>
        <v>0.99343666946398301</v>
      </c>
    </row>
    <row r="178" spans="1:14" x14ac:dyDescent="0.2">
      <c r="A178" s="108">
        <v>173</v>
      </c>
      <c r="B178" s="112">
        <f t="shared" si="21"/>
        <v>-1.8415999999999997</v>
      </c>
      <c r="C178" s="108">
        <f t="shared" si="16"/>
        <v>2.6739249264875043E-8</v>
      </c>
      <c r="D178" s="111">
        <f t="shared" si="22"/>
        <v>-2.0000000000000001E-4</v>
      </c>
      <c r="E178" s="100">
        <f t="shared" si="17"/>
        <v>-1.3717417633336269E-6</v>
      </c>
      <c r="F178" s="1">
        <f t="shared" si="23"/>
        <v>0</v>
      </c>
      <c r="K178" s="4">
        <v>174</v>
      </c>
      <c r="L178" s="1">
        <f t="shared" si="18"/>
        <v>0.99070259619786794</v>
      </c>
      <c r="M178" s="99">
        <f t="shared" si="20"/>
        <v>9.4999999999998322E-2</v>
      </c>
      <c r="N178" s="43">
        <f t="shared" si="19"/>
        <v>0.99070399467888048</v>
      </c>
    </row>
    <row r="179" spans="1:14" x14ac:dyDescent="0.2">
      <c r="A179" s="108">
        <v>174</v>
      </c>
      <c r="B179" s="112">
        <f t="shared" si="21"/>
        <v>-1.8415999999999997</v>
      </c>
      <c r="C179" s="108">
        <f t="shared" si="16"/>
        <v>2.6739249264875043E-8</v>
      </c>
      <c r="D179" s="111">
        <f t="shared" si="22"/>
        <v>-2.0000000000000001E-4</v>
      </c>
      <c r="E179" s="100">
        <f t="shared" si="17"/>
        <v>-1.3717417633336269E-6</v>
      </c>
      <c r="F179" s="1">
        <f t="shared" si="23"/>
        <v>0</v>
      </c>
      <c r="K179" s="4">
        <v>175</v>
      </c>
      <c r="L179" s="1">
        <f t="shared" si="18"/>
        <v>0.98748187476993166</v>
      </c>
      <c r="M179" s="99">
        <f t="shared" si="20"/>
        <v>0.10999999999999832</v>
      </c>
      <c r="N179" s="43">
        <f t="shared" si="19"/>
        <v>0.9874832732509442</v>
      </c>
    </row>
    <row r="180" spans="1:14" x14ac:dyDescent="0.2">
      <c r="A180" s="108">
        <v>175</v>
      </c>
      <c r="B180" s="112">
        <f t="shared" si="21"/>
        <v>-1.8415999999999997</v>
      </c>
      <c r="C180" s="108">
        <f t="shared" si="16"/>
        <v>2.6739249264875043E-8</v>
      </c>
      <c r="D180" s="111">
        <f t="shared" si="22"/>
        <v>-2.0000000000000001E-4</v>
      </c>
      <c r="E180" s="100">
        <f t="shared" si="17"/>
        <v>-1.3717417633336269E-6</v>
      </c>
      <c r="F180" s="1">
        <f t="shared" si="23"/>
        <v>0</v>
      </c>
      <c r="K180" s="4">
        <v>176</v>
      </c>
      <c r="L180" s="1">
        <f t="shared" si="18"/>
        <v>0.9837680926727177</v>
      </c>
      <c r="M180" s="99">
        <f t="shared" si="20"/>
        <v>0.12499999999999832</v>
      </c>
      <c r="N180" s="43">
        <f t="shared" si="19"/>
        <v>0.98376949115373025</v>
      </c>
    </row>
    <row r="181" spans="1:14" x14ac:dyDescent="0.2">
      <c r="A181" s="108">
        <v>176</v>
      </c>
      <c r="B181" s="112">
        <f t="shared" si="21"/>
        <v>-1.8415999999999997</v>
      </c>
      <c r="C181" s="108">
        <f t="shared" si="16"/>
        <v>2.6739249264875043E-8</v>
      </c>
      <c r="D181" s="111">
        <f t="shared" si="22"/>
        <v>-2.0000000000000001E-4</v>
      </c>
      <c r="E181" s="100">
        <f t="shared" si="17"/>
        <v>-1.3717417633336269E-6</v>
      </c>
      <c r="F181" s="1">
        <f t="shared" si="23"/>
        <v>0</v>
      </c>
      <c r="K181" s="4">
        <v>177</v>
      </c>
      <c r="L181" s="1">
        <f t="shared" si="18"/>
        <v>0.97955655474749215</v>
      </c>
      <c r="M181" s="99">
        <f t="shared" si="20"/>
        <v>0.13999999999999832</v>
      </c>
      <c r="N181" s="43">
        <f t="shared" si="19"/>
        <v>0.9795579532285047</v>
      </c>
    </row>
    <row r="182" spans="1:14" x14ac:dyDescent="0.2">
      <c r="A182" s="108">
        <v>177</v>
      </c>
      <c r="B182" s="112">
        <f t="shared" si="21"/>
        <v>-1.8415999999999997</v>
      </c>
      <c r="C182" s="108">
        <f t="shared" si="16"/>
        <v>2.6739249264875043E-8</v>
      </c>
      <c r="D182" s="111">
        <f t="shared" si="22"/>
        <v>-2.0000000000000001E-4</v>
      </c>
      <c r="E182" s="100">
        <f t="shared" si="17"/>
        <v>-1.3717417633336269E-6</v>
      </c>
      <c r="F182" s="1">
        <f t="shared" si="23"/>
        <v>0</v>
      </c>
      <c r="K182" s="4">
        <v>178</v>
      </c>
      <c r="L182" s="1">
        <f t="shared" si="18"/>
        <v>0.97484290328807643</v>
      </c>
      <c r="M182" s="99">
        <f t="shared" si="20"/>
        <v>0.15499999999999831</v>
      </c>
      <c r="N182" s="43">
        <f t="shared" si="19"/>
        <v>0.97484430176908898</v>
      </c>
    </row>
    <row r="183" spans="1:14" x14ac:dyDescent="0.2">
      <c r="A183" s="108">
        <v>178</v>
      </c>
      <c r="B183" s="112">
        <f t="shared" si="21"/>
        <v>-1.8415999999999997</v>
      </c>
      <c r="C183" s="108">
        <f t="shared" si="16"/>
        <v>2.6739249264875043E-8</v>
      </c>
      <c r="D183" s="111">
        <f t="shared" si="22"/>
        <v>-2.0000000000000001E-4</v>
      </c>
      <c r="E183" s="100">
        <f t="shared" si="17"/>
        <v>-1.3717417633336269E-6</v>
      </c>
      <c r="F183" s="1">
        <f t="shared" si="23"/>
        <v>0</v>
      </c>
      <c r="K183" s="4">
        <v>179</v>
      </c>
      <c r="L183" s="1">
        <f t="shared" si="18"/>
        <v>0.96962313735219574</v>
      </c>
      <c r="M183" s="99">
        <f t="shared" si="20"/>
        <v>0.16999999999999832</v>
      </c>
      <c r="N183" s="43">
        <f t="shared" si="19"/>
        <v>0.96962453583320829</v>
      </c>
    </row>
    <row r="184" spans="1:14" x14ac:dyDescent="0.2">
      <c r="A184" s="108">
        <v>179</v>
      </c>
      <c r="B184" s="112">
        <f t="shared" si="21"/>
        <v>-1.8415999999999997</v>
      </c>
      <c r="C184" s="108">
        <f t="shared" si="16"/>
        <v>2.6739249264875043E-8</v>
      </c>
      <c r="D184" s="111">
        <f t="shared" si="22"/>
        <v>-2.0000000000000001E-4</v>
      </c>
      <c r="E184" s="100">
        <f t="shared" si="17"/>
        <v>-1.3717417633336269E-6</v>
      </c>
      <c r="F184" s="1">
        <f t="shared" si="23"/>
        <v>0</v>
      </c>
      <c r="K184" s="4">
        <v>180</v>
      </c>
      <c r="L184" s="1">
        <f t="shared" si="18"/>
        <v>0.96389363282428386</v>
      </c>
      <c r="M184" s="99">
        <f t="shared" si="20"/>
        <v>0.18499999999999833</v>
      </c>
      <c r="N184" s="43">
        <f t="shared" si="19"/>
        <v>0.96389503130529641</v>
      </c>
    </row>
    <row r="185" spans="1:14" x14ac:dyDescent="0.2">
      <c r="A185" s="108">
        <v>180</v>
      </c>
      <c r="B185" s="112">
        <f t="shared" si="21"/>
        <v>-1.8415999999999997</v>
      </c>
      <c r="C185" s="108">
        <f t="shared" si="16"/>
        <v>2.6739249264875043E-8</v>
      </c>
      <c r="D185" s="111">
        <f t="shared" si="22"/>
        <v>-2.0000000000000001E-4</v>
      </c>
      <c r="E185" s="100">
        <f t="shared" si="17"/>
        <v>-1.3717417633336269E-6</v>
      </c>
      <c r="F185" s="1">
        <f t="shared" si="23"/>
        <v>0</v>
      </c>
      <c r="K185" s="4">
        <v>181</v>
      </c>
      <c r="L185" s="1">
        <f t="shared" si="18"/>
        <v>0.95765116325551125</v>
      </c>
      <c r="M185" s="99">
        <f t="shared" si="20"/>
        <v>0.19999999999999835</v>
      </c>
      <c r="N185" s="43">
        <f t="shared" si="19"/>
        <v>0.9576525617365238</v>
      </c>
    </row>
    <row r="186" spans="1:14" x14ac:dyDescent="0.2">
      <c r="A186" s="108">
        <v>181</v>
      </c>
      <c r="B186" s="112">
        <f t="shared" si="21"/>
        <v>-1.8415999999999997</v>
      </c>
      <c r="C186" s="108">
        <f t="shared" si="16"/>
        <v>2.6739249264875043E-8</v>
      </c>
      <c r="D186" s="111">
        <f t="shared" si="22"/>
        <v>-2.0000000000000001E-4</v>
      </c>
      <c r="E186" s="100">
        <f t="shared" si="17"/>
        <v>-1.3717417633336269E-6</v>
      </c>
      <c r="F186" s="1">
        <f t="shared" si="23"/>
        <v>0</v>
      </c>
      <c r="K186" s="4">
        <v>182</v>
      </c>
      <c r="L186" s="1">
        <f t="shared" si="18"/>
        <v>0.95089292150761562</v>
      </c>
      <c r="M186" s="99">
        <f t="shared" si="20"/>
        <v>0.21499999999999836</v>
      </c>
      <c r="N186" s="43">
        <f t="shared" si="19"/>
        <v>0.95089431998862817</v>
      </c>
    </row>
    <row r="187" spans="1:14" x14ac:dyDescent="0.2">
      <c r="A187" s="108">
        <v>182</v>
      </c>
      <c r="B187" s="112">
        <f t="shared" si="21"/>
        <v>-1.8415999999999997</v>
      </c>
      <c r="C187" s="108">
        <f t="shared" si="16"/>
        <v>2.6739249264875043E-8</v>
      </c>
      <c r="D187" s="111">
        <f t="shared" si="22"/>
        <v>-2.0000000000000001E-4</v>
      </c>
      <c r="E187" s="100">
        <f t="shared" si="17"/>
        <v>-1.3717417633336269E-6</v>
      </c>
      <c r="F187" s="1">
        <f t="shared" si="23"/>
        <v>0</v>
      </c>
      <c r="K187" s="4">
        <v>183</v>
      </c>
      <c r="L187" s="1">
        <f t="shared" si="18"/>
        <v>0.94361654222799884</v>
      </c>
      <c r="M187" s="99">
        <f t="shared" si="20"/>
        <v>0.22999999999999837</v>
      </c>
      <c r="N187" s="43">
        <f t="shared" si="19"/>
        <v>0.94361794070901139</v>
      </c>
    </row>
    <row r="188" spans="1:14" x14ac:dyDescent="0.2">
      <c r="A188" s="108">
        <v>183</v>
      </c>
      <c r="B188" s="112">
        <f t="shared" si="21"/>
        <v>-1.8415999999999997</v>
      </c>
      <c r="C188" s="108">
        <f t="shared" si="16"/>
        <v>2.6739249264875043E-8</v>
      </c>
      <c r="D188" s="111">
        <f t="shared" si="22"/>
        <v>-2.0000000000000001E-4</v>
      </c>
      <c r="E188" s="100">
        <f t="shared" si="17"/>
        <v>-1.3717417633336269E-6</v>
      </c>
      <c r="F188" s="1">
        <f t="shared" si="23"/>
        <v>0</v>
      </c>
      <c r="K188" s="4">
        <v>184</v>
      </c>
      <c r="L188" s="1">
        <f t="shared" si="18"/>
        <v>0.93582012518442625</v>
      </c>
      <c r="M188" s="99">
        <f t="shared" si="20"/>
        <v>0.24499999999999839</v>
      </c>
      <c r="N188" s="43">
        <f t="shared" si="19"/>
        <v>0.9358215236654388</v>
      </c>
    </row>
    <row r="189" spans="1:14" x14ac:dyDescent="0.2">
      <c r="A189" s="108">
        <v>184</v>
      </c>
      <c r="B189" s="112">
        <f t="shared" si="21"/>
        <v>-1.8415999999999997</v>
      </c>
      <c r="C189" s="108">
        <f t="shared" si="16"/>
        <v>2.6739249264875043E-8</v>
      </c>
      <c r="D189" s="111">
        <f t="shared" si="22"/>
        <v>-2.0000000000000001E-4</v>
      </c>
      <c r="E189" s="100">
        <f t="shared" si="17"/>
        <v>-1.3717417633336269E-6</v>
      </c>
      <c r="F189" s="1">
        <f t="shared" si="23"/>
        <v>0</v>
      </c>
      <c r="K189" s="4">
        <v>185</v>
      </c>
      <c r="L189" s="1">
        <f t="shared" si="18"/>
        <v>0.92750225948858611</v>
      </c>
      <c r="M189" s="99">
        <f t="shared" si="20"/>
        <v>0.2599999999999984</v>
      </c>
      <c r="N189" s="43">
        <f t="shared" si="19"/>
        <v>0.92750365796959866</v>
      </c>
    </row>
    <row r="190" spans="1:14" x14ac:dyDescent="0.2">
      <c r="A190" s="108">
        <v>185</v>
      </c>
      <c r="B190" s="112">
        <f t="shared" si="21"/>
        <v>-1.8415999999999997</v>
      </c>
      <c r="C190" s="108">
        <f t="shared" si="16"/>
        <v>2.6739249264875043E-8</v>
      </c>
      <c r="D190" s="111">
        <f t="shared" si="22"/>
        <v>-2.0000000000000001E-4</v>
      </c>
      <c r="E190" s="100">
        <f t="shared" si="17"/>
        <v>-1.3717417633336269E-6</v>
      </c>
      <c r="F190" s="1">
        <f t="shared" si="23"/>
        <v>0</v>
      </c>
      <c r="K190" s="4">
        <v>186</v>
      </c>
      <c r="L190" s="1">
        <f t="shared" si="18"/>
        <v>0.91866204873870516</v>
      </c>
      <c r="M190" s="99">
        <f t="shared" si="20"/>
        <v>0.27499999999999841</v>
      </c>
      <c r="N190" s="43">
        <f t="shared" si="19"/>
        <v>0.91866344721971771</v>
      </c>
    </row>
    <row r="191" spans="1:14" x14ac:dyDescent="0.2">
      <c r="A191" s="108">
        <v>186</v>
      </c>
      <c r="B191" s="112">
        <f t="shared" si="21"/>
        <v>-1.8415999999999997</v>
      </c>
      <c r="C191" s="108">
        <f t="shared" si="16"/>
        <v>2.6739249264875043E-8</v>
      </c>
      <c r="D191" s="111">
        <f t="shared" si="22"/>
        <v>-2.0000000000000001E-4</v>
      </c>
      <c r="E191" s="100">
        <f t="shared" si="17"/>
        <v>-1.3717417633336269E-6</v>
      </c>
      <c r="F191" s="1">
        <f t="shared" si="23"/>
        <v>0</v>
      </c>
      <c r="K191" s="4">
        <v>187</v>
      </c>
      <c r="L191" s="1">
        <f t="shared" si="18"/>
        <v>0.90929913711239962</v>
      </c>
      <c r="M191" s="99">
        <f t="shared" si="20"/>
        <v>0.28999999999999843</v>
      </c>
      <c r="N191" s="43">
        <f t="shared" si="19"/>
        <v>0.90930053559341217</v>
      </c>
    </row>
    <row r="192" spans="1:14" x14ac:dyDescent="0.2">
      <c r="A192" s="108">
        <v>187</v>
      </c>
      <c r="B192" s="112">
        <f t="shared" si="21"/>
        <v>-1.8415999999999997</v>
      </c>
      <c r="C192" s="108">
        <f t="shared" si="16"/>
        <v>2.6739249264875043E-8</v>
      </c>
      <c r="D192" s="111">
        <f t="shared" si="22"/>
        <v>-2.0000000000000001E-4</v>
      </c>
      <c r="E192" s="100">
        <f t="shared" si="17"/>
        <v>-1.3717417633336269E-6</v>
      </c>
      <c r="F192" s="1">
        <f t="shared" si="23"/>
        <v>0</v>
      </c>
      <c r="K192" s="4">
        <v>188</v>
      </c>
      <c r="L192" s="1">
        <f t="shared" si="18"/>
        <v>0.89941373644193301</v>
      </c>
      <c r="M192" s="99">
        <f t="shared" si="20"/>
        <v>0.30499999999999844</v>
      </c>
      <c r="N192" s="43">
        <f t="shared" si="19"/>
        <v>0.89941513492294556</v>
      </c>
    </row>
    <row r="193" spans="1:14" x14ac:dyDescent="0.2">
      <c r="A193" s="108">
        <v>188</v>
      </c>
      <c r="B193" s="112">
        <f t="shared" si="21"/>
        <v>-1.8415999999999997</v>
      </c>
      <c r="C193" s="108">
        <f t="shared" si="16"/>
        <v>2.6739249264875043E-8</v>
      </c>
      <c r="D193" s="111">
        <f t="shared" si="22"/>
        <v>-2.0000000000000001E-4</v>
      </c>
      <c r="E193" s="100">
        <f t="shared" si="17"/>
        <v>-1.3717417633336269E-6</v>
      </c>
      <c r="F193" s="1">
        <f t="shared" si="23"/>
        <v>0</v>
      </c>
      <c r="K193" s="4">
        <v>189</v>
      </c>
      <c r="L193" s="1">
        <f t="shared" si="18"/>
        <v>0.88900665430509918</v>
      </c>
      <c r="M193" s="99">
        <f t="shared" si="20"/>
        <v>0.31999999999999845</v>
      </c>
      <c r="N193" s="43">
        <f t="shared" si="19"/>
        <v>0.88900805278611172</v>
      </c>
    </row>
    <row r="194" spans="1:14" x14ac:dyDescent="0.2">
      <c r="A194" s="108">
        <v>189</v>
      </c>
      <c r="B194" s="112">
        <f t="shared" si="21"/>
        <v>-1.8415999999999997</v>
      </c>
      <c r="C194" s="108">
        <f t="shared" si="16"/>
        <v>2.6739249264875043E-8</v>
      </c>
      <c r="D194" s="111">
        <f t="shared" si="22"/>
        <v>-2.0000000000000001E-4</v>
      </c>
      <c r="E194" s="100">
        <f t="shared" si="17"/>
        <v>-1.3717417633336269E-6</v>
      </c>
      <c r="F194" s="1">
        <f t="shared" si="23"/>
        <v>0</v>
      </c>
      <c r="K194" s="4">
        <v>190</v>
      </c>
      <c r="L194" s="1">
        <f t="shared" si="18"/>
        <v>0.87807932316600723</v>
      </c>
      <c r="M194" s="99">
        <f t="shared" si="20"/>
        <v>0.33499999999999847</v>
      </c>
      <c r="N194" s="43">
        <f t="shared" si="19"/>
        <v>0.87808072164701978</v>
      </c>
    </row>
    <row r="195" spans="1:14" x14ac:dyDescent="0.2">
      <c r="A195" s="108">
        <v>190</v>
      </c>
      <c r="B195" s="112">
        <f t="shared" si="21"/>
        <v>-1.8415999999999997</v>
      </c>
      <c r="C195" s="108">
        <f t="shared" si="16"/>
        <v>2.6739249264875043E-8</v>
      </c>
      <c r="D195" s="111">
        <f t="shared" si="22"/>
        <v>-2.0000000000000001E-4</v>
      </c>
      <c r="E195" s="100">
        <f t="shared" si="17"/>
        <v>-1.3717417633336269E-6</v>
      </c>
      <c r="F195" s="1">
        <f t="shared" si="23"/>
        <v>0</v>
      </c>
      <c r="K195" s="4">
        <v>191</v>
      </c>
      <c r="L195" s="1">
        <f t="shared" si="18"/>
        <v>0.86663383060115617</v>
      </c>
      <c r="M195" s="99">
        <f t="shared" si="20"/>
        <v>0.34999999999999848</v>
      </c>
      <c r="N195" s="43">
        <f t="shared" si="19"/>
        <v>0.86663522908216872</v>
      </c>
    </row>
    <row r="196" spans="1:14" x14ac:dyDescent="0.2">
      <c r="A196" s="108">
        <v>191</v>
      </c>
      <c r="B196" s="112">
        <f t="shared" si="21"/>
        <v>-1.8415999999999997</v>
      </c>
      <c r="C196" s="108">
        <f t="shared" si="16"/>
        <v>2.6739249264875043E-8</v>
      </c>
      <c r="D196" s="111">
        <f t="shared" si="22"/>
        <v>-2.0000000000000001E-4</v>
      </c>
      <c r="E196" s="100">
        <f t="shared" si="17"/>
        <v>-1.3717417633336269E-6</v>
      </c>
      <c r="F196" s="1">
        <f t="shared" si="23"/>
        <v>0</v>
      </c>
      <c r="K196" s="4">
        <v>192</v>
      </c>
      <c r="L196" s="1">
        <f t="shared" si="18"/>
        <v>0.85467295064731441</v>
      </c>
      <c r="M196" s="99">
        <f t="shared" si="20"/>
        <v>0.36499999999999849</v>
      </c>
      <c r="N196" s="43">
        <f t="shared" si="19"/>
        <v>0.85467434912832696</v>
      </c>
    </row>
    <row r="197" spans="1:14" x14ac:dyDescent="0.2">
      <c r="A197" s="108">
        <v>192</v>
      </c>
      <c r="B197" s="112">
        <f t="shared" si="21"/>
        <v>-1.8415999999999997</v>
      </c>
      <c r="C197" s="108">
        <f t="shared" si="16"/>
        <v>2.6739249264875043E-8</v>
      </c>
      <c r="D197" s="111">
        <f t="shared" si="22"/>
        <v>-2.0000000000000001E-4</v>
      </c>
      <c r="E197" s="100">
        <f t="shared" si="17"/>
        <v>-1.3717417633336269E-6</v>
      </c>
      <c r="F197" s="1">
        <f t="shared" si="23"/>
        <v>0</v>
      </c>
      <c r="K197" s="4">
        <v>193</v>
      </c>
      <c r="L197" s="1">
        <f t="shared" si="18"/>
        <v>0.84220017630889887</v>
      </c>
      <c r="M197" s="99">
        <f t="shared" si="20"/>
        <v>0.37999999999999851</v>
      </c>
      <c r="N197" s="43">
        <f t="shared" si="19"/>
        <v>0.84220157478991142</v>
      </c>
    </row>
    <row r="198" spans="1:14" x14ac:dyDescent="0.2">
      <c r="A198" s="108">
        <v>193</v>
      </c>
      <c r="B198" s="112">
        <f t="shared" si="21"/>
        <v>-1.8415999999999997</v>
      </c>
      <c r="C198" s="108">
        <f t="shared" ref="C198:C205" si="24">(EXP(B198)-2-B198)^2</f>
        <v>2.6739249264875043E-8</v>
      </c>
      <c r="D198" s="111">
        <f t="shared" si="22"/>
        <v>-2.0000000000000001E-4</v>
      </c>
      <c r="E198" s="100">
        <f t="shared" ref="E198:E205" si="25">C198-$P$5</f>
        <v>-1.3717417633336269E-6</v>
      </c>
      <c r="F198" s="1">
        <f t="shared" si="23"/>
        <v>0</v>
      </c>
      <c r="K198" s="4">
        <v>194</v>
      </c>
      <c r="L198" s="1">
        <f t="shared" ref="L198:L205" si="26">N198-$P$5</f>
        <v>0.82921975326374686</v>
      </c>
      <c r="M198" s="99">
        <f t="shared" si="20"/>
        <v>0.39499999999999852</v>
      </c>
      <c r="N198" s="43">
        <f t="shared" ref="N198:N205" si="27">(EXP(M198)-2-M198)^2</f>
        <v>0.82922115174475941</v>
      </c>
    </row>
    <row r="199" spans="1:14" x14ac:dyDescent="0.2">
      <c r="A199" s="108">
        <v>194</v>
      </c>
      <c r="B199" s="112">
        <f t="shared" si="21"/>
        <v>-1.8415999999999997</v>
      </c>
      <c r="C199" s="108">
        <f t="shared" si="24"/>
        <v>2.6739249264875043E-8</v>
      </c>
      <c r="D199" s="111">
        <f t="shared" si="22"/>
        <v>-2.0000000000000001E-4</v>
      </c>
      <c r="E199" s="100">
        <f t="shared" si="25"/>
        <v>-1.3717417633336269E-6</v>
      </c>
      <c r="F199" s="1">
        <f t="shared" si="23"/>
        <v>0</v>
      </c>
      <c r="K199" s="4">
        <v>195</v>
      </c>
      <c r="L199" s="1">
        <f t="shared" si="26"/>
        <v>0.81573671480744026</v>
      </c>
      <c r="M199" s="99">
        <f t="shared" ref="M199:M205" si="28">M198+$O$5</f>
        <v>0.40999999999999853</v>
      </c>
      <c r="N199" s="43">
        <f t="shared" si="27"/>
        <v>0.8157381132884528</v>
      </c>
    </row>
    <row r="200" spans="1:14" x14ac:dyDescent="0.2">
      <c r="A200" s="108">
        <v>195</v>
      </c>
      <c r="B200" s="112">
        <f t="shared" ref="B200:B205" si="29">IF(C199&gt;=C198,
         IF(ABS(D199)&lt;=($G$5/$I$5),
                         B199,
                         B199+D200),
         B199+D200)</f>
        <v>-1.8415999999999997</v>
      </c>
      <c r="C200" s="108">
        <f t="shared" si="24"/>
        <v>2.6739249264875043E-8</v>
      </c>
      <c r="D200" s="111">
        <f t="shared" ref="D200:D205" si="30">IF(C199&gt;=C198,
         IF(ABS(D199)&lt;=($G$5/$I$5),
                         D199,
                         -D199/$I$5),
         D199)</f>
        <v>-2.0000000000000001E-4</v>
      </c>
      <c r="E200" s="100">
        <f t="shared" si="25"/>
        <v>-1.3717417633336269E-6</v>
      </c>
      <c r="F200" s="1">
        <f t="shared" si="23"/>
        <v>0</v>
      </c>
      <c r="K200" s="4">
        <v>196</v>
      </c>
      <c r="L200" s="1">
        <f t="shared" si="26"/>
        <v>0.80175691807759297</v>
      </c>
      <c r="M200" s="99">
        <f t="shared" si="28"/>
        <v>0.42499999999999855</v>
      </c>
      <c r="N200" s="43">
        <f t="shared" si="27"/>
        <v>0.80175831655860552</v>
      </c>
    </row>
    <row r="201" spans="1:14" x14ac:dyDescent="0.2">
      <c r="A201" s="108">
        <v>196</v>
      </c>
      <c r="B201" s="112">
        <f t="shared" si="29"/>
        <v>-1.8415999999999997</v>
      </c>
      <c r="C201" s="108">
        <f t="shared" si="24"/>
        <v>2.6739249264875043E-8</v>
      </c>
      <c r="D201" s="111">
        <f t="shared" si="30"/>
        <v>-2.0000000000000001E-4</v>
      </c>
      <c r="E201" s="100">
        <f t="shared" si="25"/>
        <v>-1.3717417633336269E-6</v>
      </c>
      <c r="F201" s="1">
        <f>ABS(B201-B200)</f>
        <v>0</v>
      </c>
      <c r="K201" s="4">
        <v>197</v>
      </c>
      <c r="L201" s="1">
        <f t="shared" si="26"/>
        <v>0.78728708160087901</v>
      </c>
      <c r="M201" s="99">
        <f t="shared" si="28"/>
        <v>0.43999999999999856</v>
      </c>
      <c r="N201" s="43">
        <f t="shared" si="27"/>
        <v>0.78728848008189156</v>
      </c>
    </row>
    <row r="202" spans="1:14" x14ac:dyDescent="0.2">
      <c r="A202" s="108">
        <v>197</v>
      </c>
      <c r="B202" s="112">
        <f t="shared" si="29"/>
        <v>-1.8415999999999997</v>
      </c>
      <c r="C202" s="108">
        <f t="shared" si="24"/>
        <v>2.6739249264875043E-8</v>
      </c>
      <c r="D202" s="111">
        <f t="shared" si="30"/>
        <v>-2.0000000000000001E-4</v>
      </c>
      <c r="E202" s="100">
        <f t="shared" si="25"/>
        <v>-1.3717417633336269E-6</v>
      </c>
      <c r="F202" s="1">
        <f>ABS(B202-B201)</f>
        <v>0</v>
      </c>
      <c r="K202" s="4">
        <v>198</v>
      </c>
      <c r="L202" s="1">
        <f t="shared" si="26"/>
        <v>0.77233482420690902</v>
      </c>
      <c r="M202" s="99">
        <f t="shared" si="28"/>
        <v>0.45499999999999857</v>
      </c>
      <c r="N202" s="43">
        <f t="shared" si="27"/>
        <v>0.77233622268792157</v>
      </c>
    </row>
    <row r="203" spans="1:14" x14ac:dyDescent="0.2">
      <c r="A203" s="108">
        <v>198</v>
      </c>
      <c r="B203" s="112">
        <f t="shared" si="29"/>
        <v>-1.8415999999999997</v>
      </c>
      <c r="C203" s="108">
        <f t="shared" si="24"/>
        <v>2.6739249264875043E-8</v>
      </c>
      <c r="D203" s="111">
        <f t="shared" si="30"/>
        <v>-2.0000000000000001E-4</v>
      </c>
      <c r="E203" s="100">
        <f t="shared" si="25"/>
        <v>-1.3717417633336269E-6</v>
      </c>
      <c r="F203" s="1">
        <f>ABS(B203-B202)</f>
        <v>0</v>
      </c>
      <c r="K203" s="4">
        <v>199</v>
      </c>
      <c r="L203" s="1">
        <f t="shared" si="26"/>
        <v>0.75690870535450083</v>
      </c>
      <c r="M203" s="99">
        <f t="shared" si="28"/>
        <v>0.46999999999999859</v>
      </c>
      <c r="N203" s="43">
        <f t="shared" si="27"/>
        <v>0.75691010383551338</v>
      </c>
    </row>
    <row r="204" spans="1:14" x14ac:dyDescent="0.2">
      <c r="A204" s="108">
        <v>199</v>
      </c>
      <c r="B204" s="112">
        <f t="shared" si="29"/>
        <v>-1.8415999999999997</v>
      </c>
      <c r="C204" s="108">
        <f t="shared" si="24"/>
        <v>2.6739249264875043E-8</v>
      </c>
      <c r="D204" s="111">
        <f t="shared" si="30"/>
        <v>-2.0000000000000001E-4</v>
      </c>
      <c r="E204" s="100">
        <f t="shared" si="25"/>
        <v>-1.3717417633336269E-6</v>
      </c>
      <c r="F204" s="1">
        <f>ABS(B204-B203)</f>
        <v>0</v>
      </c>
      <c r="K204" s="4">
        <v>200</v>
      </c>
      <c r="L204" s="1">
        <f t="shared" si="26"/>
        <v>0.74101826691732153</v>
      </c>
      <c r="M204" s="99">
        <f t="shared" si="28"/>
        <v>0.4849999999999986</v>
      </c>
      <c r="N204" s="43">
        <f t="shared" si="27"/>
        <v>0.74101966539833408</v>
      </c>
    </row>
    <row r="205" spans="1:14" ht="13.5" thickBot="1" x14ac:dyDescent="0.25">
      <c r="A205" s="108">
        <v>200</v>
      </c>
      <c r="B205" s="112">
        <f t="shared" si="29"/>
        <v>-1.8415999999999997</v>
      </c>
      <c r="C205" s="108">
        <f t="shared" si="24"/>
        <v>2.6739249264875043E-8</v>
      </c>
      <c r="D205" s="111">
        <f t="shared" si="30"/>
        <v>-2.0000000000000001E-4</v>
      </c>
      <c r="E205" s="100">
        <f t="shared" si="25"/>
        <v>-1.3717417633336269E-6</v>
      </c>
      <c r="F205" s="1">
        <f>ABS(B205-B204)</f>
        <v>0</v>
      </c>
      <c r="K205" s="5">
        <v>201</v>
      </c>
      <c r="L205" s="6">
        <f t="shared" si="26"/>
        <v>0.72467407647739379</v>
      </c>
      <c r="M205" s="125">
        <f t="shared" si="28"/>
        <v>0.49999999999999861</v>
      </c>
      <c r="N205" s="47">
        <f t="shared" si="27"/>
        <v>0.72467547495840634</v>
      </c>
    </row>
  </sheetData>
  <phoneticPr fontId="2" type="noConversion"/>
  <conditionalFormatting sqref="A7:F205">
    <cfRule type="expression" dxfId="11" priority="2" stopIfTrue="1">
      <formula>$F7=0</formula>
    </cfRule>
  </conditionalFormatting>
  <conditionalFormatting sqref="K5:N205">
    <cfRule type="expression" dxfId="10" priority="1" stopIfTrue="1">
      <formula>$N5=$P$5</formula>
    </cfRule>
  </conditionalFormatting>
  <pageMargins left="0.75" right="0.75" top="1" bottom="1" header="0.5" footer="0.5"/>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35"/>
  <sheetViews>
    <sheetView workbookViewId="0">
      <selection activeCell="H5" sqref="H5"/>
    </sheetView>
  </sheetViews>
  <sheetFormatPr defaultRowHeight="12.75" x14ac:dyDescent="0.2"/>
  <cols>
    <col min="1" max="1" width="6.140625" customWidth="1"/>
    <col min="2" max="2" width="12" bestFit="1" customWidth="1"/>
    <col min="4" max="4" width="11" bestFit="1" customWidth="1"/>
    <col min="5" max="5" width="11.42578125" customWidth="1"/>
    <col min="6" max="6" width="12.140625" customWidth="1"/>
    <col min="7" max="7" width="13.140625" customWidth="1"/>
    <col min="10" max="10" width="4.5703125" customWidth="1"/>
    <col min="11" max="11" width="4.7109375" customWidth="1"/>
  </cols>
  <sheetData>
    <row r="1" spans="1:13" x14ac:dyDescent="0.2">
      <c r="A1" s="30" t="s">
        <v>84</v>
      </c>
    </row>
    <row r="2" spans="1:13" x14ac:dyDescent="0.2">
      <c r="A2" s="30" t="s">
        <v>85</v>
      </c>
    </row>
    <row r="3" spans="1:13" ht="13.5" thickBot="1" x14ac:dyDescent="0.25">
      <c r="A3" t="s">
        <v>83</v>
      </c>
      <c r="J3" s="150" t="s">
        <v>86</v>
      </c>
    </row>
    <row r="4" spans="1:13" ht="26.25" thickBot="1" x14ac:dyDescent="0.25">
      <c r="A4" s="31" t="s">
        <v>4</v>
      </c>
      <c r="B4" s="32" t="s">
        <v>5</v>
      </c>
      <c r="C4" s="32" t="s">
        <v>6</v>
      </c>
      <c r="D4" s="32" t="s">
        <v>7</v>
      </c>
      <c r="E4" s="32" t="s">
        <v>8</v>
      </c>
      <c r="F4" s="74" t="s">
        <v>20</v>
      </c>
      <c r="G4" s="33" t="s">
        <v>25</v>
      </c>
      <c r="H4" s="34" t="s">
        <v>2</v>
      </c>
      <c r="J4" s="31" t="s">
        <v>4</v>
      </c>
      <c r="K4" s="32" t="s">
        <v>5</v>
      </c>
      <c r="L4" s="32" t="s">
        <v>6</v>
      </c>
      <c r="M4" s="32" t="s">
        <v>7</v>
      </c>
    </row>
    <row r="5" spans="1:13" ht="13.5" thickBot="1" x14ac:dyDescent="0.25">
      <c r="A5" s="35">
        <v>0</v>
      </c>
      <c r="B5" s="36">
        <v>1</v>
      </c>
      <c r="C5" s="36">
        <f t="shared" ref="C5:C35" si="0">(EXP(B5)-2-B5)^2</f>
        <v>7.9365128176378891E-2</v>
      </c>
      <c r="D5" s="37">
        <f>IF(A5=0,$G$5,
                    IF(C6&gt;=C5,
                             IF(ABS(D5)&lt;($F$5/$H$5),
                             D5,-D5/$H$5),
           D5))</f>
        <v>1</v>
      </c>
      <c r="E5" s="38">
        <f>$F$7-B5</f>
        <v>0.14619322062058271</v>
      </c>
      <c r="F5" s="39">
        <v>1E-3</v>
      </c>
      <c r="G5" s="40">
        <v>1</v>
      </c>
      <c r="H5" s="41">
        <v>4</v>
      </c>
      <c r="J5" s="35">
        <v>0</v>
      </c>
      <c r="K5" s="36">
        <v>1</v>
      </c>
      <c r="L5" s="38">
        <f t="shared" ref="L5:L35" si="1">(EXP(K5)-2-K5)^2</f>
        <v>7.9365128176378891E-2</v>
      </c>
      <c r="M5" s="149">
        <v>0.01</v>
      </c>
    </row>
    <row r="6" spans="1:13" x14ac:dyDescent="0.2">
      <c r="A6" s="4">
        <v>1</v>
      </c>
      <c r="B6" s="1">
        <f>B5+D5</f>
        <v>2</v>
      </c>
      <c r="C6" s="1">
        <f t="shared" si="0"/>
        <v>11.485701241699038</v>
      </c>
      <c r="D6" s="42">
        <f t="shared" ref="D6:D35" si="2">IF(A6=0,$G$5,
                    IF(C6&gt;=C5,
                             IF(ABS(D5)&lt;($F$5/$H$5),
                             0,-D5/$H$5),
           D5))</f>
        <v>-0.25</v>
      </c>
      <c r="E6" s="43">
        <f t="shared" ref="E6:E35" si="3">$F$7-B6</f>
        <v>-0.85380677937941729</v>
      </c>
      <c r="F6" s="44" t="s">
        <v>9</v>
      </c>
      <c r="J6" s="4">
        <v>1</v>
      </c>
      <c r="K6" s="1">
        <f>K5+$M$5</f>
        <v>1.01</v>
      </c>
      <c r="L6" s="43">
        <f t="shared" si="1"/>
        <v>6.9906823260084905E-2</v>
      </c>
    </row>
    <row r="7" spans="1:13" ht="13.5" thickBot="1" x14ac:dyDescent="0.25">
      <c r="A7" s="4">
        <v>2</v>
      </c>
      <c r="B7" s="1">
        <f t="shared" ref="B7:B35" si="4">B6+D6</f>
        <v>1.75</v>
      </c>
      <c r="C7" s="1">
        <f t="shared" si="0"/>
        <v>4.0184318886493369</v>
      </c>
      <c r="D7" s="42">
        <f t="shared" si="2"/>
        <v>-0.25</v>
      </c>
      <c r="E7" s="43">
        <f t="shared" si="3"/>
        <v>-0.60380677937941729</v>
      </c>
      <c r="F7" s="45">
        <v>1.1461932206205827</v>
      </c>
      <c r="J7" s="4">
        <v>2</v>
      </c>
      <c r="K7" s="1">
        <f t="shared" ref="K7:K35" si="5">K6+$M$5</f>
        <v>1.02</v>
      </c>
      <c r="L7" s="43">
        <f t="shared" si="1"/>
        <v>6.0912824534638706E-2</v>
      </c>
    </row>
    <row r="8" spans="1:13" x14ac:dyDescent="0.2">
      <c r="A8" s="4">
        <v>3</v>
      </c>
      <c r="B8" s="1">
        <f t="shared" si="4"/>
        <v>1.5</v>
      </c>
      <c r="C8" s="1">
        <f t="shared" si="0"/>
        <v>0.96371343082121341</v>
      </c>
      <c r="D8" s="42">
        <f t="shared" si="2"/>
        <v>-0.25</v>
      </c>
      <c r="E8" s="43">
        <f t="shared" si="3"/>
        <v>-0.35380677937941729</v>
      </c>
      <c r="J8" s="4">
        <v>3</v>
      </c>
      <c r="K8" s="1">
        <f t="shared" si="5"/>
        <v>1.03</v>
      </c>
      <c r="L8" s="43">
        <f t="shared" si="1"/>
        <v>5.2410852042029388E-2</v>
      </c>
    </row>
    <row r="9" spans="1:13" x14ac:dyDescent="0.2">
      <c r="A9" s="4">
        <v>4</v>
      </c>
      <c r="B9" s="1">
        <f t="shared" si="4"/>
        <v>1.25</v>
      </c>
      <c r="C9" s="1">
        <f t="shared" si="0"/>
        <v>5.7764737201504518E-2</v>
      </c>
      <c r="D9" s="42">
        <f t="shared" si="2"/>
        <v>-0.25</v>
      </c>
      <c r="E9" s="43">
        <f t="shared" si="3"/>
        <v>-0.10380677937941729</v>
      </c>
      <c r="J9" s="4">
        <v>4</v>
      </c>
      <c r="K9" s="1">
        <f t="shared" si="5"/>
        <v>1.04</v>
      </c>
      <c r="L9" s="43">
        <f t="shared" si="1"/>
        <v>4.442946703887056E-2</v>
      </c>
    </row>
    <row r="10" spans="1:13" x14ac:dyDescent="0.2">
      <c r="A10" s="4">
        <v>5</v>
      </c>
      <c r="B10" s="1">
        <f t="shared" si="4"/>
        <v>1</v>
      </c>
      <c r="C10" s="1">
        <f t="shared" si="0"/>
        <v>7.9365128176378891E-2</v>
      </c>
      <c r="D10" s="42">
        <f t="shared" si="2"/>
        <v>6.25E-2</v>
      </c>
      <c r="E10" s="43">
        <f t="shared" si="3"/>
        <v>0.14619322062058271</v>
      </c>
      <c r="J10" s="4">
        <v>5</v>
      </c>
      <c r="K10" s="1">
        <f t="shared" si="5"/>
        <v>1.05</v>
      </c>
      <c r="L10" s="43">
        <f t="shared" si="1"/>
        <v>3.6998092382350946E-2</v>
      </c>
    </row>
    <row r="11" spans="1:13" x14ac:dyDescent="0.2">
      <c r="A11" s="4">
        <v>6</v>
      </c>
      <c r="B11" s="1">
        <f t="shared" si="4"/>
        <v>1.0625</v>
      </c>
      <c r="C11" s="1">
        <f t="shared" si="0"/>
        <v>2.8528580075228831E-2</v>
      </c>
      <c r="D11" s="42">
        <f t="shared" si="2"/>
        <v>6.25E-2</v>
      </c>
      <c r="E11" s="43">
        <f t="shared" si="3"/>
        <v>8.3693220620582709E-2</v>
      </c>
      <c r="J11" s="4">
        <v>6</v>
      </c>
      <c r="K11" s="1">
        <f t="shared" si="5"/>
        <v>1.06</v>
      </c>
      <c r="L11" s="43">
        <f t="shared" si="1"/>
        <v>3.0147033367787388E-2</v>
      </c>
    </row>
    <row r="12" spans="1:13" x14ac:dyDescent="0.2">
      <c r="A12" s="4">
        <v>7</v>
      </c>
      <c r="B12" s="1">
        <f t="shared" si="4"/>
        <v>1.125</v>
      </c>
      <c r="C12" s="1">
        <f t="shared" si="0"/>
        <v>2.0055306208304571E-3</v>
      </c>
      <c r="D12" s="42">
        <f t="shared" si="2"/>
        <v>6.25E-2</v>
      </c>
      <c r="E12" s="43">
        <f t="shared" si="3"/>
        <v>2.1193220620582709E-2</v>
      </c>
      <c r="J12" s="4">
        <v>7</v>
      </c>
      <c r="K12" s="1">
        <f t="shared" si="5"/>
        <v>1.07</v>
      </c>
      <c r="L12" s="43">
        <f t="shared" si="1"/>
        <v>2.3907499027363534E-2</v>
      </c>
    </row>
    <row r="13" spans="1:13" x14ac:dyDescent="0.2">
      <c r="A13" s="4">
        <v>8</v>
      </c>
      <c r="B13" s="1">
        <f t="shared" si="4"/>
        <v>1.1875</v>
      </c>
      <c r="C13" s="1">
        <f t="shared" si="0"/>
        <v>8.3491654673105518E-3</v>
      </c>
      <c r="D13" s="42">
        <f t="shared" si="2"/>
        <v>-1.5625E-2</v>
      </c>
      <c r="E13" s="43">
        <f t="shared" si="3"/>
        <v>-4.1306779379417291E-2</v>
      </c>
      <c r="J13" s="4">
        <v>8</v>
      </c>
      <c r="K13" s="1">
        <f t="shared" si="5"/>
        <v>1.08</v>
      </c>
      <c r="L13" s="43">
        <f t="shared" si="1"/>
        <v>1.8311623899828107E-2</v>
      </c>
    </row>
    <row r="14" spans="1:13" x14ac:dyDescent="0.2">
      <c r="A14" s="4">
        <v>9</v>
      </c>
      <c r="B14" s="1">
        <f t="shared" si="4"/>
        <v>1.171875</v>
      </c>
      <c r="C14" s="1">
        <f t="shared" si="0"/>
        <v>3.1544557697711748E-3</v>
      </c>
      <c r="D14" s="42">
        <f t="shared" si="2"/>
        <v>-1.5625E-2</v>
      </c>
      <c r="E14" s="43">
        <f t="shared" si="3"/>
        <v>-2.5681779379417291E-2</v>
      </c>
      <c r="J14" s="4">
        <v>9</v>
      </c>
      <c r="K14" s="1">
        <f t="shared" si="5"/>
        <v>1.0900000000000001</v>
      </c>
      <c r="L14" s="43">
        <f t="shared" si="1"/>
        <v>1.3392490281138616E-2</v>
      </c>
    </row>
    <row r="15" spans="1:13" x14ac:dyDescent="0.2">
      <c r="A15" s="4">
        <v>10</v>
      </c>
      <c r="B15" s="1">
        <f t="shared" si="4"/>
        <v>1.15625</v>
      </c>
      <c r="C15" s="1">
        <f t="shared" si="0"/>
        <v>4.7277664113671615E-4</v>
      </c>
      <c r="D15" s="42">
        <f t="shared" si="2"/>
        <v>-1.5625E-2</v>
      </c>
      <c r="E15" s="43">
        <f t="shared" si="3"/>
        <v>-1.0056779379417291E-2</v>
      </c>
      <c r="J15" s="4">
        <v>10</v>
      </c>
      <c r="K15" s="1">
        <f t="shared" si="5"/>
        <v>1.1000000000000001</v>
      </c>
      <c r="L15" s="43">
        <f t="shared" si="1"/>
        <v>9.1841509662355953E-3</v>
      </c>
    </row>
    <row r="16" spans="1:13" x14ac:dyDescent="0.2">
      <c r="A16" s="4">
        <v>11</v>
      </c>
      <c r="B16" s="1">
        <f t="shared" si="4"/>
        <v>1.140625</v>
      </c>
      <c r="C16" s="1">
        <f t="shared" si="0"/>
        <v>1.416526947390927E-4</v>
      </c>
      <c r="D16" s="42">
        <f t="shared" si="2"/>
        <v>-1.5625E-2</v>
      </c>
      <c r="E16" s="43">
        <f t="shared" si="3"/>
        <v>5.5682206205827089E-3</v>
      </c>
      <c r="J16" s="4">
        <v>11</v>
      </c>
      <c r="K16" s="1">
        <f t="shared" si="5"/>
        <v>1.1100000000000001</v>
      </c>
      <c r="L16" s="43">
        <f t="shared" si="1"/>
        <v>5.7216524923488186E-3</v>
      </c>
    </row>
    <row r="17" spans="1:12" x14ac:dyDescent="0.2">
      <c r="A17" s="4">
        <v>12</v>
      </c>
      <c r="B17" s="1">
        <f t="shared" si="4"/>
        <v>1.125</v>
      </c>
      <c r="C17" s="1">
        <f t="shared" si="0"/>
        <v>2.0055306208304571E-3</v>
      </c>
      <c r="D17" s="42">
        <f t="shared" si="2"/>
        <v>3.90625E-3</v>
      </c>
      <c r="E17" s="43">
        <f t="shared" si="3"/>
        <v>2.1193220620582709E-2</v>
      </c>
      <c r="J17" s="4">
        <v>12</v>
      </c>
      <c r="K17" s="1">
        <f t="shared" si="5"/>
        <v>1.1200000000000001</v>
      </c>
      <c r="L17" s="43">
        <f t="shared" si="1"/>
        <v>3.0410588944495194E-3</v>
      </c>
    </row>
    <row r="18" spans="1:12" x14ac:dyDescent="0.2">
      <c r="A18" s="4">
        <v>13</v>
      </c>
      <c r="B18" s="1">
        <f t="shared" si="4"/>
        <v>1.12890625</v>
      </c>
      <c r="C18" s="1">
        <f t="shared" si="0"/>
        <v>1.342033338663154E-3</v>
      </c>
      <c r="D18" s="42">
        <f t="shared" si="2"/>
        <v>3.90625E-3</v>
      </c>
      <c r="E18" s="43">
        <f t="shared" si="3"/>
        <v>1.7286970620582709E-2</v>
      </c>
      <c r="J18" s="4">
        <v>13</v>
      </c>
      <c r="K18" s="1">
        <f t="shared" si="5"/>
        <v>1.1300000000000001</v>
      </c>
      <c r="L18" s="43">
        <f t="shared" si="1"/>
        <v>1.1794759836839266E-3</v>
      </c>
    </row>
    <row r="19" spans="1:12" x14ac:dyDescent="0.2">
      <c r="A19" s="4">
        <v>14</v>
      </c>
      <c r="B19" s="1">
        <f t="shared" si="4"/>
        <v>1.1328125</v>
      </c>
      <c r="C19" s="1">
        <f t="shared" si="0"/>
        <v>8.0867496484974047E-4</v>
      </c>
      <c r="D19" s="42">
        <f t="shared" si="2"/>
        <v>3.90625E-3</v>
      </c>
      <c r="E19" s="43">
        <f t="shared" si="3"/>
        <v>1.3380720620582709E-2</v>
      </c>
      <c r="J19" s="4">
        <v>14</v>
      </c>
      <c r="K19" s="1">
        <f t="shared" si="5"/>
        <v>1.1400000000000001</v>
      </c>
      <c r="L19" s="43">
        <f t="shared" si="1"/>
        <v>1.7507615984692666E-4</v>
      </c>
    </row>
    <row r="20" spans="1:12" x14ac:dyDescent="0.2">
      <c r="A20" s="4">
        <v>15</v>
      </c>
      <c r="B20" s="1">
        <f t="shared" si="4"/>
        <v>1.13671875</v>
      </c>
      <c r="C20" s="1">
        <f t="shared" si="0"/>
        <v>4.0776853990533054E-4</v>
      </c>
      <c r="D20" s="42">
        <f t="shared" si="2"/>
        <v>3.90625E-3</v>
      </c>
      <c r="E20" s="43">
        <f t="shared" si="3"/>
        <v>9.4744706205827089E-3</v>
      </c>
      <c r="J20" s="4">
        <v>15</v>
      </c>
      <c r="K20" s="1">
        <f t="shared" si="5"/>
        <v>1.1500000000000001</v>
      </c>
      <c r="L20" s="43">
        <f t="shared" si="1"/>
        <v>6.712376918469333E-5</v>
      </c>
    </row>
    <row r="21" spans="1:12" x14ac:dyDescent="0.2">
      <c r="A21" s="4">
        <v>16</v>
      </c>
      <c r="B21" s="1">
        <f t="shared" si="4"/>
        <v>1.140625</v>
      </c>
      <c r="C21" s="1">
        <f t="shared" si="0"/>
        <v>1.416526947390927E-4</v>
      </c>
      <c r="D21" s="42">
        <f t="shared" si="2"/>
        <v>3.90625E-3</v>
      </c>
      <c r="E21" s="43">
        <f t="shared" si="3"/>
        <v>5.5682206205827089E-3</v>
      </c>
      <c r="J21" s="4">
        <v>16</v>
      </c>
      <c r="K21" s="1">
        <f t="shared" si="5"/>
        <v>1.1600000000000001</v>
      </c>
      <c r="L21" s="43">
        <f t="shared" si="1"/>
        <v>8.9600101904775892E-4</v>
      </c>
    </row>
    <row r="22" spans="1:12" x14ac:dyDescent="0.2">
      <c r="A22" s="4">
        <v>17</v>
      </c>
      <c r="B22" s="1">
        <f t="shared" si="4"/>
        <v>1.14453125</v>
      </c>
      <c r="C22" s="1">
        <f t="shared" si="0"/>
        <v>1.2691886207864499E-5</v>
      </c>
      <c r="D22" s="42">
        <f t="shared" si="2"/>
        <v>3.90625E-3</v>
      </c>
      <c r="E22" s="43">
        <f t="shared" si="3"/>
        <v>1.6619706205827089E-3</v>
      </c>
      <c r="J22" s="4">
        <v>17</v>
      </c>
      <c r="K22" s="1">
        <f t="shared" si="5"/>
        <v>1.1700000000000002</v>
      </c>
      <c r="L22" s="43">
        <f t="shared" si="1"/>
        <v>2.7032344611552972E-3</v>
      </c>
    </row>
    <row r="23" spans="1:12" x14ac:dyDescent="0.2">
      <c r="A23" s="4">
        <v>18</v>
      </c>
      <c r="B23" s="1">
        <f t="shared" si="4"/>
        <v>1.1484375</v>
      </c>
      <c r="C23" s="1">
        <f t="shared" si="0"/>
        <v>2.3276634675889716E-5</v>
      </c>
      <c r="D23" s="42">
        <f t="shared" si="2"/>
        <v>-9.765625E-4</v>
      </c>
      <c r="E23" s="43">
        <f t="shared" si="3"/>
        <v>-2.2442793794172911E-3</v>
      </c>
      <c r="J23" s="4">
        <v>18</v>
      </c>
      <c r="K23" s="1">
        <f t="shared" si="5"/>
        <v>1.1800000000000002</v>
      </c>
      <c r="L23" s="43">
        <f t="shared" si="1"/>
        <v>5.5315220554739471E-3</v>
      </c>
    </row>
    <row r="24" spans="1:12" x14ac:dyDescent="0.2">
      <c r="A24" s="4">
        <v>19</v>
      </c>
      <c r="B24" s="1">
        <f t="shared" si="4"/>
        <v>1.1474609375</v>
      </c>
      <c r="C24" s="1">
        <f t="shared" si="0"/>
        <v>7.41633333714006E-6</v>
      </c>
      <c r="D24" s="42">
        <f t="shared" si="2"/>
        <v>-9.765625E-4</v>
      </c>
      <c r="E24" s="43">
        <f t="shared" si="3"/>
        <v>-1.2677168794172911E-3</v>
      </c>
      <c r="J24" s="4">
        <v>19</v>
      </c>
      <c r="K24" s="1">
        <f t="shared" si="5"/>
        <v>1.1900000000000002</v>
      </c>
      <c r="L24" s="43">
        <f t="shared" si="1"/>
        <v>9.4247608269640917E-3</v>
      </c>
    </row>
    <row r="25" spans="1:12" x14ac:dyDescent="0.2">
      <c r="A25" s="4">
        <v>20</v>
      </c>
      <c r="B25" s="1">
        <f t="shared" si="4"/>
        <v>1.146484375</v>
      </c>
      <c r="C25" s="1">
        <f t="shared" si="0"/>
        <v>3.9063365126692995E-7</v>
      </c>
      <c r="D25" s="42">
        <f t="shared" si="2"/>
        <v>-9.765625E-4</v>
      </c>
      <c r="E25" s="43">
        <f t="shared" si="3"/>
        <v>-2.9115437941729105E-4</v>
      </c>
      <c r="J25" s="4">
        <v>20</v>
      </c>
      <c r="K25" s="1">
        <f t="shared" si="5"/>
        <v>1.2000000000000002</v>
      </c>
      <c r="L25" s="43">
        <f t="shared" si="1"/>
        <v>1.442807512769783E-2</v>
      </c>
    </row>
    <row r="26" spans="1:12" x14ac:dyDescent="0.2">
      <c r="A26" s="4">
        <v>21</v>
      </c>
      <c r="B26" s="1">
        <f t="shared" si="4"/>
        <v>1.1455078125</v>
      </c>
      <c r="C26" s="1">
        <f t="shared" si="0"/>
        <v>2.1617215566706576E-6</v>
      </c>
      <c r="D26" s="42">
        <f t="shared" si="2"/>
        <v>2.44140625E-4</v>
      </c>
      <c r="E26" s="43">
        <f t="shared" si="3"/>
        <v>6.8540812058270895E-4</v>
      </c>
      <c r="J26" s="4">
        <v>21</v>
      </c>
      <c r="K26" s="1">
        <f t="shared" si="5"/>
        <v>1.2100000000000002</v>
      </c>
      <c r="L26" s="43">
        <f t="shared" si="1"/>
        <v>2.058784551711423E-2</v>
      </c>
    </row>
    <row r="27" spans="1:12" x14ac:dyDescent="0.2">
      <c r="A27" s="4">
        <v>22</v>
      </c>
      <c r="B27" s="1">
        <f t="shared" si="4"/>
        <v>1.145751953125</v>
      </c>
      <c r="C27" s="1">
        <f t="shared" si="0"/>
        <v>8.9631481723075302E-7</v>
      </c>
      <c r="D27" s="42">
        <f t="shared" si="2"/>
        <v>2.44140625E-4</v>
      </c>
      <c r="E27" s="43">
        <f t="shared" si="3"/>
        <v>4.4126749558270895E-4</v>
      </c>
      <c r="J27" s="4">
        <v>22</v>
      </c>
      <c r="K27" s="1">
        <f t="shared" si="5"/>
        <v>1.2200000000000002</v>
      </c>
      <c r="L27" s="43">
        <f t="shared" si="1"/>
        <v>2.7951738273438467E-2</v>
      </c>
    </row>
    <row r="28" spans="1:12" x14ac:dyDescent="0.2">
      <c r="A28" s="4">
        <v>23</v>
      </c>
      <c r="B28" s="1">
        <f t="shared" si="4"/>
        <v>1.14599609375</v>
      </c>
      <c r="C28" s="1">
        <f t="shared" si="0"/>
        <v>1.7893849926535451E-7</v>
      </c>
      <c r="D28" s="42">
        <f t="shared" si="2"/>
        <v>2.44140625E-4</v>
      </c>
      <c r="E28" s="43">
        <f t="shared" si="3"/>
        <v>1.9712687058270895E-4</v>
      </c>
      <c r="J28" s="4">
        <v>23</v>
      </c>
      <c r="K28" s="1">
        <f t="shared" si="5"/>
        <v>1.2300000000000002</v>
      </c>
      <c r="L28" s="43">
        <f t="shared" si="1"/>
        <v>3.6568735549563781E-2</v>
      </c>
    </row>
    <row r="29" spans="1:12" x14ac:dyDescent="0.2">
      <c r="A29" s="4">
        <v>24</v>
      </c>
      <c r="B29" s="1">
        <f t="shared" si="4"/>
        <v>1.146240234375</v>
      </c>
      <c r="C29" s="1">
        <f t="shared" si="0"/>
        <v>1.0181632970250794E-8</v>
      </c>
      <c r="D29" s="42">
        <f t="shared" si="2"/>
        <v>2.44140625E-4</v>
      </c>
      <c r="E29" s="43">
        <f t="shared" si="3"/>
        <v>-4.7013754417291054E-5</v>
      </c>
      <c r="J29" s="4">
        <v>24</v>
      </c>
      <c r="K29" s="1">
        <f t="shared" si="5"/>
        <v>1.2400000000000002</v>
      </c>
      <c r="L29" s="43">
        <f t="shared" si="1"/>
        <v>4.6489166186965802E-2</v>
      </c>
    </row>
    <row r="30" spans="1:12" x14ac:dyDescent="0.2">
      <c r="A30" s="4">
        <v>25</v>
      </c>
      <c r="B30" s="1">
        <f t="shared" si="4"/>
        <v>1.146484375</v>
      </c>
      <c r="C30" s="1">
        <f t="shared" si="0"/>
        <v>3.9063365126692995E-7</v>
      </c>
      <c r="D30" s="42">
        <f t="shared" si="2"/>
        <v>0</v>
      </c>
      <c r="E30" s="43">
        <f t="shared" si="3"/>
        <v>-2.9115437941729105E-4</v>
      </c>
      <c r="J30" s="4">
        <v>25</v>
      </c>
      <c r="K30" s="1">
        <f t="shared" si="5"/>
        <v>1.2500000000000002</v>
      </c>
      <c r="L30" s="43">
        <f t="shared" si="1"/>
        <v>5.7764737201504837E-2</v>
      </c>
    </row>
    <row r="31" spans="1:12" x14ac:dyDescent="0.2">
      <c r="A31" s="4">
        <v>26</v>
      </c>
      <c r="B31" s="1">
        <f t="shared" si="4"/>
        <v>1.146484375</v>
      </c>
      <c r="C31" s="1">
        <f t="shared" si="0"/>
        <v>3.9063365126692995E-7</v>
      </c>
      <c r="D31" s="42">
        <f t="shared" si="2"/>
        <v>0</v>
      </c>
      <c r="E31" s="43">
        <f t="shared" si="3"/>
        <v>-2.9115437941729105E-4</v>
      </c>
      <c r="J31" s="4">
        <v>26</v>
      </c>
      <c r="K31" s="1">
        <f t="shared" si="5"/>
        <v>1.2600000000000002</v>
      </c>
      <c r="L31" s="43">
        <f t="shared" si="1"/>
        <v>7.0448565955251966E-2</v>
      </c>
    </row>
    <row r="32" spans="1:12" x14ac:dyDescent="0.2">
      <c r="A32" s="4">
        <v>27</v>
      </c>
      <c r="B32" s="1">
        <f t="shared" si="4"/>
        <v>1.146484375</v>
      </c>
      <c r="C32" s="1">
        <f t="shared" si="0"/>
        <v>3.9063365126692995E-7</v>
      </c>
      <c r="D32" s="42">
        <f t="shared" si="2"/>
        <v>0</v>
      </c>
      <c r="E32" s="43">
        <f t="shared" si="3"/>
        <v>-2.9115437941729105E-4</v>
      </c>
      <c r="J32" s="4">
        <v>27</v>
      </c>
      <c r="K32" s="1">
        <f t="shared" si="5"/>
        <v>1.2700000000000002</v>
      </c>
      <c r="L32" s="43">
        <f t="shared" si="1"/>
        <v>8.459521302877232E-2</v>
      </c>
    </row>
    <row r="33" spans="1:12" x14ac:dyDescent="0.2">
      <c r="A33" s="4">
        <v>28</v>
      </c>
      <c r="B33" s="1">
        <f t="shared" si="4"/>
        <v>1.146484375</v>
      </c>
      <c r="C33" s="1">
        <f t="shared" si="0"/>
        <v>3.9063365126692995E-7</v>
      </c>
      <c r="D33" s="42">
        <f t="shared" si="2"/>
        <v>0</v>
      </c>
      <c r="E33" s="43">
        <f t="shared" si="3"/>
        <v>-2.9115437941729105E-4</v>
      </c>
      <c r="J33" s="4">
        <v>28</v>
      </c>
      <c r="K33" s="1">
        <f t="shared" si="5"/>
        <v>1.2800000000000002</v>
      </c>
      <c r="L33" s="43">
        <f t="shared" si="1"/>
        <v>0.10026071580859042</v>
      </c>
    </row>
    <row r="34" spans="1:12" x14ac:dyDescent="0.2">
      <c r="A34" s="4">
        <v>29</v>
      </c>
      <c r="B34" s="1">
        <f t="shared" si="4"/>
        <v>1.146484375</v>
      </c>
      <c r="C34" s="1">
        <f t="shared" si="0"/>
        <v>3.9063365126692995E-7</v>
      </c>
      <c r="D34" s="42">
        <f t="shared" si="2"/>
        <v>0</v>
      </c>
      <c r="E34" s="43">
        <f t="shared" si="3"/>
        <v>-2.9115437941729105E-4</v>
      </c>
      <c r="J34" s="4">
        <v>29</v>
      </c>
      <c r="K34" s="1">
        <f t="shared" si="5"/>
        <v>1.2900000000000003</v>
      </c>
      <c r="L34" s="43">
        <f t="shared" si="1"/>
        <v>0.11750262280487403</v>
      </c>
    </row>
    <row r="35" spans="1:12" ht="13.5" thickBot="1" x14ac:dyDescent="0.25">
      <c r="A35" s="5">
        <v>30</v>
      </c>
      <c r="B35" s="6">
        <f t="shared" si="4"/>
        <v>1.146484375</v>
      </c>
      <c r="C35" s="6">
        <f t="shared" si="0"/>
        <v>3.9063365126692995E-7</v>
      </c>
      <c r="D35" s="46">
        <f t="shared" si="2"/>
        <v>0</v>
      </c>
      <c r="E35" s="47">
        <f t="shared" si="3"/>
        <v>-2.9115437941729105E-4</v>
      </c>
      <c r="J35" s="5">
        <v>30</v>
      </c>
      <c r="K35" s="6">
        <f t="shared" si="5"/>
        <v>1.3000000000000003</v>
      </c>
      <c r="L35" s="47">
        <f t="shared" si="1"/>
        <v>0.13638002871467916</v>
      </c>
    </row>
  </sheetData>
  <phoneticPr fontId="2" type="noConversion"/>
  <conditionalFormatting sqref="M5 D5:D35">
    <cfRule type="expression" dxfId="9" priority="1" stopIfTrue="1">
      <formula>$A$7=0</formula>
    </cfRule>
  </conditionalFormatting>
  <pageMargins left="0.75" right="0.75" top="1" bottom="1" header="0.5" footer="0.5"/>
  <pageSetup paperSize="9" orientation="portrait"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9C2A-6410-4862-83EC-B6E6B04AA259}">
  <sheetPr codeName="Лист1"/>
  <dimension ref="A1:T82"/>
  <sheetViews>
    <sheetView topLeftCell="A8" workbookViewId="0">
      <selection activeCell="H33" sqref="H33"/>
    </sheetView>
  </sheetViews>
  <sheetFormatPr defaultRowHeight="12.75" x14ac:dyDescent="0.2"/>
  <cols>
    <col min="1" max="1" width="4.85546875" customWidth="1"/>
    <col min="2" max="2" width="12.42578125" customWidth="1"/>
    <col min="3" max="3" width="15.7109375" customWidth="1"/>
    <col min="4" max="4" width="20.42578125" customWidth="1"/>
    <col min="5" max="5" width="13.5703125" customWidth="1"/>
    <col min="6" max="6" width="16.85546875" customWidth="1"/>
    <col min="7" max="7" width="18.140625" customWidth="1"/>
    <col min="8" max="8" width="12.140625" customWidth="1"/>
    <col min="9" max="9" width="15" customWidth="1"/>
    <col min="10" max="10" width="14" bestFit="1" customWidth="1"/>
    <col min="11" max="11" width="12.5703125" customWidth="1"/>
    <col min="12" max="12" width="11.5703125" bestFit="1" customWidth="1"/>
    <col min="13" max="13" width="8.85546875" customWidth="1"/>
    <col min="14" max="14" width="7.7109375" customWidth="1"/>
    <col min="15" max="15" width="6.28515625" customWidth="1"/>
    <col min="16" max="16" width="7" customWidth="1"/>
    <col min="17" max="17" width="15.42578125" customWidth="1"/>
  </cols>
  <sheetData>
    <row r="1" spans="1:20" ht="17.25" customHeight="1" x14ac:dyDescent="0.2">
      <c r="A1" s="182"/>
      <c r="B1" s="182"/>
      <c r="C1" s="182"/>
      <c r="D1" s="182"/>
      <c r="E1" s="182"/>
      <c r="F1" s="182"/>
      <c r="G1" s="182"/>
      <c r="H1" s="182"/>
      <c r="I1" s="182"/>
      <c r="J1" s="182"/>
      <c r="K1" s="182"/>
      <c r="L1" s="183">
        <f>[1]sheet4!L7</f>
        <v>100</v>
      </c>
      <c r="M1" s="182"/>
      <c r="N1" s="182"/>
      <c r="O1" s="182">
        <f ca="1">IF(L1&lt;=3,21,MATCH(0,K7:K27,0))</f>
        <v>2</v>
      </c>
      <c r="P1" s="184" t="s">
        <v>126</v>
      </c>
      <c r="Q1" s="182"/>
      <c r="R1" s="182"/>
      <c r="S1" s="182"/>
      <c r="T1" s="182"/>
    </row>
    <row r="2" spans="1:20" ht="16.5" customHeight="1" x14ac:dyDescent="0.2">
      <c r="A2" s="182"/>
      <c r="B2" s="182"/>
      <c r="C2" s="182"/>
      <c r="D2" s="182"/>
      <c r="E2" s="182"/>
      <c r="F2" s="182"/>
      <c r="G2" s="182"/>
      <c r="H2" s="182"/>
      <c r="I2" s="182"/>
      <c r="J2" s="182"/>
      <c r="K2" s="182"/>
      <c r="L2" s="182"/>
      <c r="M2" s="182"/>
      <c r="N2" s="182"/>
      <c r="O2" s="182"/>
      <c r="P2" s="184" t="s">
        <v>127</v>
      </c>
      <c r="Q2" s="182"/>
      <c r="R2" s="182"/>
      <c r="S2" s="182"/>
      <c r="T2" s="182"/>
    </row>
    <row r="3" spans="1:20" ht="13.5" customHeight="1" x14ac:dyDescent="0.2">
      <c r="A3" s="182"/>
      <c r="B3" s="182"/>
      <c r="C3" s="182"/>
      <c r="D3" s="182"/>
      <c r="E3" s="182"/>
      <c r="F3" s="182"/>
      <c r="G3" s="182"/>
      <c r="H3" s="182"/>
      <c r="I3" s="182"/>
      <c r="J3" s="182"/>
      <c r="K3" s="182"/>
      <c r="L3" s="182"/>
      <c r="M3" s="182"/>
      <c r="N3" s="182"/>
      <c r="O3" s="182"/>
      <c r="P3" s="184" t="s">
        <v>128</v>
      </c>
      <c r="Q3" s="182"/>
      <c r="R3" s="182"/>
      <c r="S3" s="182"/>
      <c r="T3" s="182"/>
    </row>
    <row r="4" spans="1:20" ht="18" customHeight="1" thickBot="1" x14ac:dyDescent="0.25">
      <c r="A4" s="182"/>
      <c r="B4" s="182"/>
      <c r="C4" s="182"/>
      <c r="D4" s="182"/>
      <c r="E4" s="182"/>
      <c r="F4" s="182"/>
      <c r="G4" s="182"/>
      <c r="H4" s="182"/>
      <c r="I4" s="182"/>
      <c r="J4" s="182"/>
      <c r="K4" s="182"/>
      <c r="L4" s="182"/>
      <c r="M4" s="182"/>
      <c r="N4" s="182"/>
      <c r="O4" s="182"/>
      <c r="P4" s="182"/>
      <c r="Q4" s="182"/>
      <c r="R4" s="182"/>
      <c r="S4" s="182"/>
      <c r="T4" s="182"/>
    </row>
    <row r="5" spans="1:20" ht="51.75" customHeight="1" thickBot="1" x14ac:dyDescent="0.25">
      <c r="A5" s="233" t="s">
        <v>129</v>
      </c>
      <c r="B5" s="234"/>
      <c r="C5" s="234"/>
      <c r="D5" s="235"/>
      <c r="E5" s="236" t="s">
        <v>130</v>
      </c>
      <c r="F5" s="237"/>
      <c r="G5" s="237"/>
      <c r="H5" s="237"/>
      <c r="I5" s="237"/>
      <c r="J5" s="237"/>
      <c r="K5" s="238"/>
      <c r="L5" s="182"/>
      <c r="M5" s="182"/>
      <c r="N5" s="182"/>
      <c r="O5" s="182"/>
      <c r="P5" s="182"/>
      <c r="Q5" s="182"/>
      <c r="R5" s="182"/>
      <c r="S5" s="182"/>
      <c r="T5" s="182"/>
    </row>
    <row r="6" spans="1:20" ht="24.75" customHeight="1" thickBot="1" x14ac:dyDescent="0.35">
      <c r="A6" s="185" t="s">
        <v>131</v>
      </c>
      <c r="B6" s="186" t="s">
        <v>132</v>
      </c>
      <c r="C6" s="186" t="s">
        <v>133</v>
      </c>
      <c r="D6" s="186" t="s">
        <v>11</v>
      </c>
      <c r="E6" s="186" t="s">
        <v>12</v>
      </c>
      <c r="F6" s="186" t="s">
        <v>9</v>
      </c>
      <c r="G6" s="187" t="s">
        <v>134</v>
      </c>
      <c r="H6" s="188" t="s">
        <v>13</v>
      </c>
      <c r="I6" s="189" t="s">
        <v>134</v>
      </c>
      <c r="J6" s="190" t="s">
        <v>135</v>
      </c>
      <c r="K6" s="191" t="s">
        <v>136</v>
      </c>
      <c r="L6" s="182"/>
      <c r="M6" s="239" t="s">
        <v>137</v>
      </c>
      <c r="N6" s="240"/>
      <c r="O6" s="240"/>
      <c r="P6" s="240"/>
      <c r="Q6" s="241"/>
      <c r="R6" s="182"/>
      <c r="S6" s="182"/>
      <c r="T6" s="182"/>
    </row>
    <row r="7" spans="1:20" ht="13.5" thickBot="1" x14ac:dyDescent="0.25">
      <c r="A7" s="192">
        <v>1</v>
      </c>
      <c r="B7" s="193">
        <f ca="1">IF(A7=[1]sheet4!A7,[1]sheet4!B7,B7)</f>
        <v>73.999999999994088</v>
      </c>
      <c r="C7" s="193">
        <f ca="1">ABS($F$7-B7)</f>
        <v>1958.990576110737</v>
      </c>
      <c r="D7" s="194"/>
      <c r="E7" s="195">
        <f>INDEX(H7:H27,E8)</f>
        <v>1</v>
      </c>
      <c r="F7" s="196">
        <f>sheet1!I8</f>
        <v>2032.9905761107311</v>
      </c>
      <c r="G7" s="197">
        <f ca="1">ABS((D46-D45)/D46)</f>
        <v>8.0875825113766783E-3</v>
      </c>
      <c r="H7" s="198">
        <v>1</v>
      </c>
      <c r="I7" s="199">
        <f ca="1">IF(H7=$E$7,$G$7,I7)</f>
        <v>8.0875825113766783E-3</v>
      </c>
      <c r="J7" s="200">
        <f ca="1">MIN(I7:I27)</f>
        <v>5.4701760755235476E-5</v>
      </c>
      <c r="K7" s="201">
        <f ca="1">I7-$J$7</f>
        <v>8.0328807506214427E-3</v>
      </c>
      <c r="L7" s="182"/>
      <c r="M7" s="242"/>
      <c r="N7" s="243"/>
      <c r="O7" s="243"/>
      <c r="P7" s="243"/>
      <c r="Q7" s="244"/>
      <c r="R7" s="182"/>
      <c r="S7" s="182"/>
      <c r="T7" s="182"/>
    </row>
    <row r="8" spans="1:20" x14ac:dyDescent="0.2">
      <c r="A8" s="202">
        <v>2</v>
      </c>
      <c r="B8" s="193">
        <f ca="1">IF(A8=[1]sheet4!A7,[1]sheet4!B7,B8)</f>
        <v>146.99999999999409</v>
      </c>
      <c r="C8" s="203">
        <f t="shared" ref="C8:C46" ca="1" si="0">ABS($F$7-B8)</f>
        <v>1885.990576110737</v>
      </c>
      <c r="D8" s="204">
        <f ca="1">C8/C7^$E$7</f>
        <v>0.96273591058057573</v>
      </c>
      <c r="E8" s="182">
        <v>1</v>
      </c>
      <c r="F8" s="182"/>
      <c r="G8" s="182"/>
      <c r="H8" s="205">
        <v>1.05</v>
      </c>
      <c r="I8" s="204">
        <f t="shared" ref="I8:I27" ca="1" si="1">IF(H8=$E$7,$G$7,I8)</f>
        <v>5.4701760755235476E-5</v>
      </c>
      <c r="J8" s="182"/>
      <c r="K8" s="206">
        <f t="shared" ref="K8:K27" ca="1" si="2">I8-$J$7</f>
        <v>0</v>
      </c>
      <c r="L8" s="182"/>
      <c r="M8" s="242"/>
      <c r="N8" s="243"/>
      <c r="O8" s="243"/>
      <c r="P8" s="243"/>
      <c r="Q8" s="244"/>
      <c r="R8" s="182"/>
      <c r="S8" s="182"/>
      <c r="T8" s="182"/>
    </row>
    <row r="9" spans="1:20" ht="13.5" thickBot="1" x14ac:dyDescent="0.25">
      <c r="A9" s="202">
        <v>3</v>
      </c>
      <c r="B9" s="193">
        <f ca="1">IF(A9=[1]sheet4!A7,[1]sheet4!B7,B9)</f>
        <v>219.99999999999409</v>
      </c>
      <c r="C9" s="203">
        <f t="shared" ca="1" si="0"/>
        <v>1812.990576110737</v>
      </c>
      <c r="D9" s="204">
        <f t="shared" ref="D9:D46" ca="1" si="3">C9/C8^$E$7</f>
        <v>0.96129354996537708</v>
      </c>
      <c r="E9" s="182"/>
      <c r="F9" s="182"/>
      <c r="G9" s="182"/>
      <c r="H9" s="205">
        <v>1.1000000000000001</v>
      </c>
      <c r="I9" s="204">
        <f t="shared" ca="1" si="1"/>
        <v>1.1065427532467964E-4</v>
      </c>
      <c r="J9" s="182"/>
      <c r="K9" s="206">
        <f t="shared" ca="1" si="2"/>
        <v>5.5952514569444165E-5</v>
      </c>
      <c r="L9" s="182"/>
      <c r="M9" s="245"/>
      <c r="N9" s="246"/>
      <c r="O9" s="246"/>
      <c r="P9" s="246"/>
      <c r="Q9" s="247"/>
      <c r="R9" s="182"/>
      <c r="S9" s="182"/>
      <c r="T9" s="182"/>
    </row>
    <row r="10" spans="1:20" ht="15" thickBot="1" x14ac:dyDescent="0.25">
      <c r="A10" s="202">
        <v>4</v>
      </c>
      <c r="B10" s="193">
        <f ca="1">IF(A10=[1]sheet4!A7,[1]sheet4!B7,B10)</f>
        <v>292.99999999999409</v>
      </c>
      <c r="C10" s="203">
        <f t="shared" ca="1" si="0"/>
        <v>1739.990576110737</v>
      </c>
      <c r="D10" s="204">
        <f t="shared" ca="1" si="3"/>
        <v>0.95973503615413103</v>
      </c>
      <c r="E10" s="182"/>
      <c r="F10" s="182"/>
      <c r="G10" s="182"/>
      <c r="H10" s="205">
        <v>1.1499999999999999</v>
      </c>
      <c r="I10" s="204">
        <f t="shared" ca="1" si="1"/>
        <v>1.6660365903928116E-4</v>
      </c>
      <c r="J10" s="182"/>
      <c r="K10" s="206">
        <f t="shared" ca="1" si="2"/>
        <v>1.1190189828404568E-4</v>
      </c>
      <c r="L10" s="182"/>
      <c r="M10" s="207" t="s">
        <v>0</v>
      </c>
      <c r="N10" s="208" t="s">
        <v>15</v>
      </c>
      <c r="O10" s="208" t="s">
        <v>2</v>
      </c>
      <c r="P10" s="209" t="s">
        <v>14</v>
      </c>
      <c r="R10" s="182"/>
      <c r="S10" s="182"/>
      <c r="T10" s="182"/>
    </row>
    <row r="11" spans="1:20" x14ac:dyDescent="0.2">
      <c r="A11" s="202">
        <v>5</v>
      </c>
      <c r="B11" s="193">
        <f ca="1">IF(A11=[1]sheet4!A7,[1]sheet4!B7,B11)</f>
        <v>365.99999999999409</v>
      </c>
      <c r="C11" s="203">
        <f t="shared" ca="1" si="0"/>
        <v>1666.990576110737</v>
      </c>
      <c r="D11" s="204">
        <f t="shared" ca="1" si="3"/>
        <v>0.95804574978608725</v>
      </c>
      <c r="E11" s="182"/>
      <c r="F11" s="182"/>
      <c r="G11" s="182"/>
      <c r="H11" s="205">
        <v>1.2</v>
      </c>
      <c r="I11" s="204">
        <f t="shared" ca="1" si="1"/>
        <v>2.2254991207371096E-4</v>
      </c>
      <c r="J11" s="182"/>
      <c r="K11" s="206">
        <f t="shared" ca="1" si="2"/>
        <v>1.678481513184755E-4</v>
      </c>
      <c r="L11" s="182"/>
      <c r="M11" s="181">
        <v>1</v>
      </c>
      <c r="N11" s="210">
        <v>73</v>
      </c>
      <c r="O11" s="105">
        <v>4</v>
      </c>
      <c r="P11" s="211">
        <v>1.05</v>
      </c>
      <c r="R11" s="182"/>
      <c r="S11" s="182"/>
      <c r="T11" s="182"/>
    </row>
    <row r="12" spans="1:20" x14ac:dyDescent="0.2">
      <c r="A12" s="202">
        <v>6</v>
      </c>
      <c r="B12" s="193">
        <f ca="1">IF(A12=[1]sheet4!A7,[1]sheet4!B7,B12)</f>
        <v>438.99999999999409</v>
      </c>
      <c r="C12" s="203">
        <f t="shared" ca="1" si="0"/>
        <v>1593.990576110737</v>
      </c>
      <c r="D12" s="204">
        <f t="shared" ca="1" si="3"/>
        <v>0.95620851068617518</v>
      </c>
      <c r="E12" s="182"/>
      <c r="F12" s="182"/>
      <c r="G12" s="182"/>
      <c r="H12" s="205">
        <v>1.25</v>
      </c>
      <c r="I12" s="204">
        <f t="shared" ca="1" si="1"/>
        <v>2.7849303460334975E-4</v>
      </c>
      <c r="J12" s="182"/>
      <c r="K12" s="206">
        <f t="shared" ca="1" si="2"/>
        <v>2.2379127384811426E-4</v>
      </c>
      <c r="L12" s="182"/>
      <c r="M12" s="4">
        <v>2</v>
      </c>
      <c r="N12" s="9">
        <v>87</v>
      </c>
      <c r="O12" s="105">
        <v>4</v>
      </c>
      <c r="P12" s="43">
        <v>1.05</v>
      </c>
      <c r="R12" s="182"/>
      <c r="S12" s="182"/>
      <c r="T12" s="182"/>
    </row>
    <row r="13" spans="1:20" x14ac:dyDescent="0.2">
      <c r="A13" s="202">
        <v>7</v>
      </c>
      <c r="B13" s="193">
        <f ca="1">IF(A13=[1]sheet4!A7,[1]sheet4!B7,B13)</f>
        <v>511.99999999999409</v>
      </c>
      <c r="C13" s="203">
        <f t="shared" ca="1" si="0"/>
        <v>1520.990576110737</v>
      </c>
      <c r="D13" s="204">
        <f t="shared" ca="1" si="3"/>
        <v>0.95420299147682752</v>
      </c>
      <c r="E13" s="182"/>
      <c r="F13" s="182"/>
      <c r="G13" s="182"/>
      <c r="H13" s="205">
        <v>1.3</v>
      </c>
      <c r="I13" s="204">
        <f t="shared" ca="1" si="1"/>
        <v>3.3443302680522468E-4</v>
      </c>
      <c r="J13" s="182"/>
      <c r="K13" s="206">
        <f t="shared" ca="1" si="2"/>
        <v>2.7973126604998919E-4</v>
      </c>
      <c r="L13" s="182"/>
      <c r="M13" s="4">
        <v>3</v>
      </c>
      <c r="N13" s="9">
        <v>108</v>
      </c>
      <c r="O13" s="105">
        <v>4</v>
      </c>
      <c r="P13" s="225">
        <v>1.3</v>
      </c>
      <c r="R13" s="182"/>
      <c r="S13" s="182"/>
      <c r="T13" s="182"/>
    </row>
    <row r="14" spans="1:20" x14ac:dyDescent="0.2">
      <c r="A14" s="202">
        <v>8</v>
      </c>
      <c r="B14" s="193">
        <f ca="1">IF(A14=[1]sheet4!A7,[1]sheet4!B7,B14)</f>
        <v>584.99999999999409</v>
      </c>
      <c r="C14" s="203">
        <f t="shared" ca="1" si="0"/>
        <v>1447.990576110737</v>
      </c>
      <c r="D14" s="204">
        <f t="shared" ca="1" si="3"/>
        <v>0.95200496232746867</v>
      </c>
      <c r="E14" s="182"/>
      <c r="F14" s="182"/>
      <c r="G14" s="182"/>
      <c r="H14" s="205">
        <v>1.35</v>
      </c>
      <c r="I14" s="204">
        <f t="shared" ca="1" si="1"/>
        <v>3.9036988885097807E-4</v>
      </c>
      <c r="J14" s="182"/>
      <c r="K14" s="206">
        <f t="shared" ca="1" si="2"/>
        <v>3.3566812809574258E-4</v>
      </c>
      <c r="L14" s="182"/>
      <c r="M14" s="4">
        <v>4</v>
      </c>
      <c r="N14" s="9">
        <v>122</v>
      </c>
      <c r="O14" s="105">
        <v>4</v>
      </c>
      <c r="P14" s="43">
        <v>1</v>
      </c>
      <c r="R14" s="182"/>
      <c r="S14" s="182"/>
      <c r="T14" s="182"/>
    </row>
    <row r="15" spans="1:20" x14ac:dyDescent="0.2">
      <c r="A15" s="202">
        <v>9</v>
      </c>
      <c r="B15" s="193">
        <f ca="1">IF(A15=[1]sheet4!A7,[1]sheet4!B7,B15)</f>
        <v>657.99999999999409</v>
      </c>
      <c r="C15" s="203">
        <f t="shared" ca="1" si="0"/>
        <v>1374.990576110737</v>
      </c>
      <c r="D15" s="204">
        <f t="shared" ca="1" si="3"/>
        <v>0.94958530724966728</v>
      </c>
      <c r="E15" s="182"/>
      <c r="F15" s="182"/>
      <c r="G15" s="182"/>
      <c r="H15" s="205">
        <v>1.4</v>
      </c>
      <c r="I15" s="204">
        <f t="shared" ca="1" si="1"/>
        <v>4.4630362091708977E-4</v>
      </c>
      <c r="J15" s="182"/>
      <c r="K15" s="206">
        <f t="shared" ca="1" si="2"/>
        <v>3.9160186016185428E-4</v>
      </c>
      <c r="L15" s="182"/>
      <c r="M15" s="4">
        <v>5</v>
      </c>
      <c r="N15" s="9">
        <v>136</v>
      </c>
      <c r="O15" s="105">
        <v>4</v>
      </c>
      <c r="P15" s="43">
        <v>1</v>
      </c>
      <c r="R15" s="182"/>
      <c r="S15" s="182"/>
      <c r="T15" s="182"/>
    </row>
    <row r="16" spans="1:20" x14ac:dyDescent="0.2">
      <c r="A16" s="202">
        <v>10</v>
      </c>
      <c r="B16" s="193">
        <f ca="1">IF(A16=[1]sheet4!A7,[1]sheet4!B7,B16)</f>
        <v>730.99999999999409</v>
      </c>
      <c r="C16" s="203">
        <f t="shared" ca="1" si="0"/>
        <v>1301.990576110737</v>
      </c>
      <c r="D16" s="204">
        <f t="shared" ca="1" si="3"/>
        <v>0.94690872703543472</v>
      </c>
      <c r="E16" s="182"/>
      <c r="F16" s="182"/>
      <c r="G16" s="182"/>
      <c r="H16" s="205">
        <v>1.45</v>
      </c>
      <c r="I16" s="204">
        <f t="shared" ca="1" si="1"/>
        <v>5.0223422317935559E-4</v>
      </c>
      <c r="J16" s="182"/>
      <c r="K16" s="206">
        <f t="shared" ca="1" si="2"/>
        <v>4.475324624241201E-4</v>
      </c>
      <c r="L16" s="182"/>
      <c r="M16" s="4">
        <v>6</v>
      </c>
      <c r="N16" s="9">
        <v>143</v>
      </c>
      <c r="O16" s="105">
        <v>4</v>
      </c>
      <c r="P16" s="43">
        <v>1.9</v>
      </c>
      <c r="R16" s="182"/>
      <c r="S16" s="182"/>
      <c r="T16" s="182"/>
    </row>
    <row r="17" spans="1:20" x14ac:dyDescent="0.2">
      <c r="A17" s="202">
        <v>11</v>
      </c>
      <c r="B17" s="193">
        <f ca="1">IF(A17=[1]sheet4!A7,[1]sheet4!B7,B17)</f>
        <v>803.99999999999409</v>
      </c>
      <c r="C17" s="203">
        <f t="shared" ca="1" si="0"/>
        <v>1228.990576110737</v>
      </c>
      <c r="D17" s="204">
        <f t="shared" ca="1" si="3"/>
        <v>0.94393200585363435</v>
      </c>
      <c r="E17" s="182"/>
      <c r="F17" s="182"/>
      <c r="G17" s="182"/>
      <c r="H17" s="205">
        <v>1.5</v>
      </c>
      <c r="I17" s="204">
        <f t="shared" ca="1" si="1"/>
        <v>5.5816169581241349E-4</v>
      </c>
      <c r="J17" s="182"/>
      <c r="K17" s="206">
        <f t="shared" ca="1" si="2"/>
        <v>5.03459935057178E-4</v>
      </c>
      <c r="L17" s="182"/>
      <c r="M17" s="4">
        <v>7</v>
      </c>
      <c r="N17" s="9">
        <v>157</v>
      </c>
      <c r="O17" s="105">
        <v>4</v>
      </c>
      <c r="P17" s="43">
        <v>1.2</v>
      </c>
      <c r="R17" s="182"/>
      <c r="S17" s="182"/>
      <c r="T17" s="182"/>
    </row>
    <row r="18" spans="1:20" x14ac:dyDescent="0.2">
      <c r="A18" s="202">
        <v>12</v>
      </c>
      <c r="B18" s="193">
        <f ca="1">IF(A18=[1]sheet4!A7,[1]sheet4!B7,B18)</f>
        <v>876.99999999999409</v>
      </c>
      <c r="C18" s="203">
        <f t="shared" ca="1" si="0"/>
        <v>1155.990576110737</v>
      </c>
      <c r="D18" s="204">
        <f t="shared" ca="1" si="3"/>
        <v>0.94060166007861856</v>
      </c>
      <c r="E18" s="182"/>
      <c r="F18" s="182"/>
      <c r="G18" s="182"/>
      <c r="H18" s="205">
        <v>1.55</v>
      </c>
      <c r="I18" s="204">
        <f t="shared" ca="1" si="1"/>
        <v>6.1408603899163079E-4</v>
      </c>
      <c r="J18" s="182"/>
      <c r="K18" s="206">
        <f t="shared" ca="1" si="2"/>
        <v>5.593842782363953E-4</v>
      </c>
      <c r="L18" s="182"/>
      <c r="M18" s="4">
        <v>8</v>
      </c>
      <c r="N18" s="9">
        <v>164</v>
      </c>
      <c r="O18" s="105">
        <v>4</v>
      </c>
      <c r="P18" s="43">
        <v>1</v>
      </c>
      <c r="R18" s="182"/>
      <c r="S18" s="182"/>
      <c r="T18" s="182"/>
    </row>
    <row r="19" spans="1:20" x14ac:dyDescent="0.2">
      <c r="A19" s="202">
        <v>13</v>
      </c>
      <c r="B19" s="193">
        <f ca="1">IF(A19=[1]sheet4!A7,[1]sheet4!B19,B19)</f>
        <v>0</v>
      </c>
      <c r="C19" s="203">
        <f t="shared" ca="1" si="0"/>
        <v>2032.9905761107311</v>
      </c>
      <c r="D19" s="204">
        <f t="shared" ca="1" si="3"/>
        <v>1.7586567037169192</v>
      </c>
      <c r="E19" s="182"/>
      <c r="F19" s="182"/>
      <c r="G19" s="182"/>
      <c r="H19" s="205">
        <v>1.6</v>
      </c>
      <c r="I19" s="204">
        <f t="shared" ca="1" si="1"/>
        <v>6.7000725289382862E-4</v>
      </c>
      <c r="J19" s="182"/>
      <c r="K19" s="206">
        <f t="shared" ca="1" si="2"/>
        <v>6.1530549213859313E-4</v>
      </c>
      <c r="L19" s="182"/>
      <c r="M19" s="226">
        <v>9</v>
      </c>
      <c r="N19" s="227">
        <v>185</v>
      </c>
      <c r="O19" s="228">
        <v>4</v>
      </c>
      <c r="P19" s="229">
        <v>2</v>
      </c>
      <c r="R19" s="182"/>
      <c r="S19" s="182"/>
      <c r="T19" s="182"/>
    </row>
    <row r="20" spans="1:20" ht="13.5" thickBot="1" x14ac:dyDescent="0.25">
      <c r="A20" s="202">
        <v>14</v>
      </c>
      <c r="B20" s="193">
        <f ca="1">IF(A20=[1]sheet4!A19,[1]sheet4!B7,B20)</f>
        <v>0</v>
      </c>
      <c r="C20" s="203">
        <f t="shared" ca="1" si="0"/>
        <v>2032.9905761107311</v>
      </c>
      <c r="D20" s="204">
        <f t="shared" ca="1" si="3"/>
        <v>1</v>
      </c>
      <c r="E20" s="182"/>
      <c r="F20" s="182"/>
      <c r="G20" s="182"/>
      <c r="H20" s="205">
        <v>1.65</v>
      </c>
      <c r="I20" s="204">
        <f t="shared" ca="1" si="1"/>
        <v>7.2592533769053188E-4</v>
      </c>
      <c r="J20" s="182"/>
      <c r="K20" s="206">
        <f t="shared" ca="1" si="2"/>
        <v>6.7122357693529639E-4</v>
      </c>
      <c r="L20" s="182"/>
      <c r="M20" s="5">
        <v>10</v>
      </c>
      <c r="N20" s="17"/>
      <c r="O20" s="6"/>
      <c r="P20" s="47"/>
      <c r="R20" s="182"/>
      <c r="S20" s="182"/>
      <c r="T20" s="182"/>
    </row>
    <row r="21" spans="1:20" ht="12.75" customHeight="1" x14ac:dyDescent="0.2">
      <c r="A21" s="202">
        <v>15</v>
      </c>
      <c r="B21" s="193">
        <f ca="1">IF(A21=[1]sheet4!A7,[1]sheet4!B7,B21)</f>
        <v>1095.9999999999941</v>
      </c>
      <c r="C21" s="203">
        <f t="shared" ca="1" si="0"/>
        <v>936.99057611073704</v>
      </c>
      <c r="D21" s="204">
        <f t="shared" ca="1" si="3"/>
        <v>0.46089272971607809</v>
      </c>
      <c r="E21" s="182"/>
      <c r="F21" s="182"/>
      <c r="G21" s="182"/>
      <c r="H21" s="205">
        <v>1.7</v>
      </c>
      <c r="I21" s="204">
        <f t="shared" ca="1" si="1"/>
        <v>7.818402935585927E-4</v>
      </c>
      <c r="J21" s="182"/>
      <c r="K21" s="206">
        <f t="shared" ca="1" si="2"/>
        <v>7.2713853280335721E-4</v>
      </c>
      <c r="L21" s="182"/>
      <c r="N21" s="10"/>
      <c r="R21" s="182"/>
      <c r="S21" s="182"/>
      <c r="T21" s="182"/>
    </row>
    <row r="22" spans="1:20" ht="12.75" customHeight="1" x14ac:dyDescent="0.2">
      <c r="A22" s="202">
        <v>16</v>
      </c>
      <c r="B22" s="193">
        <f ca="1">IF(A22=[1]sheet4!A7,[1]sheet4!B7,B22)</f>
        <v>1168.9999999999941</v>
      </c>
      <c r="C22" s="203">
        <f t="shared" ca="1" si="0"/>
        <v>863.99057611073704</v>
      </c>
      <c r="D22" s="204">
        <f t="shared" ca="1" si="3"/>
        <v>0.92209099871312628</v>
      </c>
      <c r="E22" s="182"/>
      <c r="F22" s="182"/>
      <c r="G22" s="182"/>
      <c r="H22" s="205">
        <v>1.75</v>
      </c>
      <c r="I22" s="204">
        <f t="shared" ca="1" si="1"/>
        <v>8.3775212067320871E-4</v>
      </c>
      <c r="J22" s="182"/>
      <c r="K22" s="206">
        <f t="shared" ca="1" si="2"/>
        <v>7.8305035991797322E-4</v>
      </c>
      <c r="L22" s="182"/>
      <c r="N22" s="10"/>
      <c r="R22" s="182"/>
      <c r="S22" s="182"/>
      <c r="T22" s="182"/>
    </row>
    <row r="23" spans="1:20" ht="12.75" customHeight="1" x14ac:dyDescent="0.2">
      <c r="A23" s="202">
        <v>17</v>
      </c>
      <c r="B23" s="193">
        <f ca="1">IF(A23=[1]sheet4!A7,[1]sheet4!B7,B23)</f>
        <v>1241.9999999999941</v>
      </c>
      <c r="C23" s="203">
        <f t="shared" ca="1" si="0"/>
        <v>790.99057611073704</v>
      </c>
      <c r="D23" s="204">
        <f t="shared" ca="1" si="3"/>
        <v>0.91550833768510498</v>
      </c>
      <c r="E23" s="182"/>
      <c r="F23" s="182"/>
      <c r="G23" s="182"/>
      <c r="H23" s="205">
        <v>1.8</v>
      </c>
      <c r="I23" s="204">
        <f t="shared" ca="1" si="1"/>
        <v>8.9366081920934023E-4</v>
      </c>
      <c r="J23" s="182"/>
      <c r="K23" s="206">
        <f t="shared" ca="1" si="2"/>
        <v>8.3895905845410474E-4</v>
      </c>
      <c r="L23" s="182"/>
      <c r="M23" s="230"/>
      <c r="N23" s="231"/>
      <c r="O23" s="230"/>
      <c r="R23" s="182"/>
      <c r="S23" s="182"/>
      <c r="T23" s="182"/>
    </row>
    <row r="24" spans="1:20" ht="13.5" customHeight="1" x14ac:dyDescent="0.2">
      <c r="A24" s="202">
        <v>18</v>
      </c>
      <c r="B24" s="193">
        <f ca="1">IF(A24=[1]sheet4!A7,[1]sheet4!B7,B24)</f>
        <v>1314.9999999999941</v>
      </c>
      <c r="C24" s="203">
        <f t="shared" ca="1" si="0"/>
        <v>717.99057611073704</v>
      </c>
      <c r="D24" s="204">
        <f t="shared" ca="1" si="3"/>
        <v>0.90771065774394244</v>
      </c>
      <c r="E24" s="182"/>
      <c r="F24" s="182"/>
      <c r="G24" s="182"/>
      <c r="H24" s="205">
        <v>1.85</v>
      </c>
      <c r="I24" s="204">
        <f t="shared" ca="1" si="1"/>
        <v>9.4956638934206217E-4</v>
      </c>
      <c r="J24" s="182"/>
      <c r="K24" s="206">
        <f t="shared" ca="1" si="2"/>
        <v>8.9486462858682668E-4</v>
      </c>
      <c r="L24" s="182"/>
      <c r="N24" s="10"/>
      <c r="R24" s="182"/>
      <c r="S24" s="182"/>
      <c r="T24" s="182"/>
    </row>
    <row r="25" spans="1:20" x14ac:dyDescent="0.2">
      <c r="A25" s="202">
        <v>19</v>
      </c>
      <c r="B25" s="193">
        <f ca="1">IF(A25=[1]sheet4!A7,[1]sheet4!B7,B25)</f>
        <v>1387.9999999999941</v>
      </c>
      <c r="C25" s="203">
        <f t="shared" ca="1" si="0"/>
        <v>644.99057611073704</v>
      </c>
      <c r="D25" s="204">
        <f t="shared" ca="1" si="3"/>
        <v>0.8983273563346309</v>
      </c>
      <c r="E25" s="182"/>
      <c r="F25" s="182"/>
      <c r="G25" s="182"/>
      <c r="H25" s="205">
        <v>1.9</v>
      </c>
      <c r="I25" s="204">
        <f t="shared" ca="1" si="1"/>
        <v>1.0054688312480817E-3</v>
      </c>
      <c r="J25" s="182"/>
      <c r="K25" s="206">
        <f t="shared" ca="1" si="2"/>
        <v>9.5076707049284619E-4</v>
      </c>
      <c r="L25" s="182"/>
      <c r="N25" s="10"/>
      <c r="R25" s="182"/>
      <c r="S25" s="182"/>
      <c r="T25" s="182"/>
    </row>
    <row r="26" spans="1:20" ht="19.5" customHeight="1" x14ac:dyDescent="0.2">
      <c r="A26" s="202">
        <v>20</v>
      </c>
      <c r="B26" s="193">
        <f ca="1">IF(A26=[1]sheet4!A7,[1]sheet4!B7,B26)</f>
        <v>1460.9999999999941</v>
      </c>
      <c r="C26" s="203">
        <f t="shared" ca="1" si="0"/>
        <v>571.99057611073704</v>
      </c>
      <c r="D26" s="204">
        <f t="shared" ca="1" si="3"/>
        <v>0.8868200517902346</v>
      </c>
      <c r="E26" s="182"/>
      <c r="F26" s="182"/>
      <c r="G26" s="182"/>
      <c r="H26" s="205">
        <v>1.95</v>
      </c>
      <c r="I26" s="204">
        <f t="shared" ca="1" si="1"/>
        <v>1.0613681450992645E-3</v>
      </c>
      <c r="J26" s="182"/>
      <c r="K26" s="206">
        <f t="shared" ca="1" si="2"/>
        <v>1.0066663843440291E-3</v>
      </c>
      <c r="L26" s="182"/>
      <c r="N26" s="10"/>
      <c r="R26" s="182"/>
      <c r="S26" s="182"/>
      <c r="T26" s="182"/>
    </row>
    <row r="27" spans="1:20" ht="13.5" thickBot="1" x14ac:dyDescent="0.25">
      <c r="A27" s="202">
        <v>21</v>
      </c>
      <c r="B27" s="193">
        <f ca="1">IF(A27=[1]sheet4!A7,[1]sheet4!B7,B27)</f>
        <v>1533.9999999999941</v>
      </c>
      <c r="C27" s="203">
        <f t="shared" ca="1" si="0"/>
        <v>498.99057611073704</v>
      </c>
      <c r="D27" s="204">
        <f t="shared" ca="1" si="3"/>
        <v>0.87237551972208149</v>
      </c>
      <c r="E27" s="182"/>
      <c r="F27" s="182"/>
      <c r="G27" s="182"/>
      <c r="H27" s="212">
        <v>2</v>
      </c>
      <c r="I27" s="213">
        <f t="shared" ca="1" si="1"/>
        <v>1.1172643310723876E-3</v>
      </c>
      <c r="J27" s="182"/>
      <c r="K27" s="214">
        <f t="shared" ca="1" si="2"/>
        <v>1.0625625703171522E-3</v>
      </c>
      <c r="L27" s="182"/>
      <c r="N27" s="10"/>
      <c r="R27" s="182"/>
      <c r="S27" s="182"/>
      <c r="T27" s="182"/>
    </row>
    <row r="28" spans="1:20" x14ac:dyDescent="0.2">
      <c r="A28" s="202">
        <v>22</v>
      </c>
      <c r="B28" s="193">
        <f ca="1">IF(A28=[1]sheet4!A7,[1]sheet4!B7,B28)</f>
        <v>1606.9999999999941</v>
      </c>
      <c r="C28" s="203">
        <f t="shared" ca="1" si="0"/>
        <v>425.99057611073704</v>
      </c>
      <c r="D28" s="204">
        <f t="shared" ca="1" si="3"/>
        <v>0.85370465196160406</v>
      </c>
      <c r="E28" s="182"/>
      <c r="F28" s="182"/>
      <c r="G28" s="182"/>
      <c r="H28" s="182"/>
      <c r="I28" s="182"/>
      <c r="J28" s="182"/>
      <c r="K28" s="182"/>
      <c r="L28" s="182"/>
      <c r="N28" s="10"/>
      <c r="R28" s="182"/>
      <c r="S28" s="182"/>
      <c r="T28" s="182"/>
    </row>
    <row r="29" spans="1:20" x14ac:dyDescent="0.2">
      <c r="A29" s="202">
        <v>23</v>
      </c>
      <c r="B29" s="193">
        <f ca="1">IF(A29=[1]sheet4!A7,[1]sheet4!B7,B29)</f>
        <v>1679.9999999999941</v>
      </c>
      <c r="C29" s="203">
        <f t="shared" ca="1" si="0"/>
        <v>352.99057611073704</v>
      </c>
      <c r="D29" s="204">
        <f t="shared" ca="1" si="3"/>
        <v>0.828634706742847</v>
      </c>
      <c r="E29" s="182"/>
      <c r="F29" s="182"/>
      <c r="G29" s="182"/>
      <c r="H29" s="182"/>
      <c r="I29" s="182"/>
      <c r="J29" s="182"/>
      <c r="K29" s="182"/>
      <c r="L29" s="182"/>
      <c r="N29" s="10"/>
      <c r="R29" s="182"/>
      <c r="S29" s="182"/>
      <c r="T29" s="182"/>
    </row>
    <row r="30" spans="1:20" x14ac:dyDescent="0.2">
      <c r="A30" s="202">
        <v>24</v>
      </c>
      <c r="B30" s="193">
        <f ca="1">IF(A30=[1]sheet4!A7,[1]sheet4!B7,B30)</f>
        <v>1752.9999999999941</v>
      </c>
      <c r="C30" s="203">
        <f t="shared" ca="1" si="0"/>
        <v>279.99057611073704</v>
      </c>
      <c r="D30" s="204">
        <f t="shared" ca="1" si="3"/>
        <v>0.79319561217662904</v>
      </c>
      <c r="E30" s="182"/>
      <c r="F30" s="182"/>
      <c r="G30" s="182"/>
      <c r="H30" s="182"/>
      <c r="I30" s="182"/>
      <c r="J30" s="182"/>
      <c r="K30" s="182"/>
      <c r="L30" s="182"/>
      <c r="N30" s="10"/>
      <c r="R30" s="182"/>
      <c r="S30" s="182"/>
      <c r="T30" s="182"/>
    </row>
    <row r="31" spans="1:20" x14ac:dyDescent="0.2">
      <c r="A31" s="202">
        <v>25</v>
      </c>
      <c r="B31" s="193">
        <f ca="1">IF(A31=[1]sheet4!A7,[1]sheet4!B7,B31)</f>
        <v>1825.9999999999941</v>
      </c>
      <c r="C31" s="203">
        <f t="shared" ca="1" si="0"/>
        <v>206.99057611073704</v>
      </c>
      <c r="D31" s="204">
        <f t="shared" ca="1" si="3"/>
        <v>0.73927693919552384</v>
      </c>
      <c r="E31" s="182"/>
      <c r="F31" s="182"/>
      <c r="G31" s="182"/>
      <c r="H31" s="182"/>
      <c r="I31" s="182"/>
      <c r="J31" s="182"/>
      <c r="K31" s="182"/>
      <c r="L31" s="182"/>
      <c r="N31" s="10"/>
      <c r="R31" s="182"/>
      <c r="S31" s="182"/>
      <c r="T31" s="182"/>
    </row>
    <row r="32" spans="1:20" x14ac:dyDescent="0.2">
      <c r="A32" s="202">
        <v>26</v>
      </c>
      <c r="B32" s="193">
        <f ca="1">IF(A32=[1]sheet4!A7,[1]sheet4!B7,B32)</f>
        <v>1898.9999999999941</v>
      </c>
      <c r="C32" s="203">
        <f t="shared" ca="1" si="0"/>
        <v>133.99057611073704</v>
      </c>
      <c r="D32" s="204">
        <f t="shared" ca="1" si="3"/>
        <v>0.64732693936294938</v>
      </c>
      <c r="E32" s="182"/>
      <c r="F32" s="182"/>
      <c r="G32" s="182"/>
      <c r="H32" s="182"/>
      <c r="I32" s="182"/>
      <c r="J32" s="182"/>
      <c r="K32" s="182"/>
      <c r="L32" s="182"/>
      <c r="N32" s="10"/>
      <c r="R32" s="182"/>
      <c r="S32" s="182"/>
      <c r="T32" s="182"/>
    </row>
    <row r="33" spans="1:20" x14ac:dyDescent="0.2">
      <c r="A33" s="202">
        <v>27</v>
      </c>
      <c r="B33" s="193">
        <f ca="1">IF(A33=[1]sheet4!A7,[1]sheet4!B7,B33)</f>
        <v>1971.9999999999941</v>
      </c>
      <c r="C33" s="203">
        <f t="shared" ca="1" si="0"/>
        <v>60.990576110737038</v>
      </c>
      <c r="D33" s="204">
        <f t="shared" ca="1" si="3"/>
        <v>0.45518556514251524</v>
      </c>
      <c r="E33" s="182"/>
      <c r="F33" s="182"/>
      <c r="G33" s="182"/>
      <c r="H33" s="182"/>
      <c r="I33" s="182"/>
      <c r="J33" s="182"/>
      <c r="K33" s="182"/>
      <c r="L33" s="182"/>
      <c r="N33" s="10"/>
      <c r="R33" s="182"/>
      <c r="S33" s="182"/>
      <c r="T33" s="182"/>
    </row>
    <row r="34" spans="1:20" ht="13.5" thickBot="1" x14ac:dyDescent="0.25">
      <c r="A34" s="202">
        <v>28</v>
      </c>
      <c r="B34" s="193">
        <f ca="1">IF(A34=[1]sheet4!A7,[1]sheet4!B7,B34)</f>
        <v>2044.9999999999941</v>
      </c>
      <c r="C34" s="203">
        <f t="shared" ca="1" si="0"/>
        <v>12.009423889262962</v>
      </c>
      <c r="D34" s="204">
        <f t="shared" ca="1" si="3"/>
        <v>0.19690622150310813</v>
      </c>
      <c r="E34" s="182"/>
      <c r="F34" s="182"/>
      <c r="G34" s="182"/>
      <c r="H34" s="182"/>
      <c r="I34" s="182"/>
      <c r="J34" s="182"/>
      <c r="K34" s="182"/>
      <c r="L34" s="182"/>
      <c r="N34" s="10"/>
      <c r="R34" s="182"/>
      <c r="S34" s="182"/>
      <c r="T34" s="182"/>
    </row>
    <row r="35" spans="1:20" ht="19.5" thickBot="1" x14ac:dyDescent="0.35">
      <c r="A35" s="202">
        <v>29</v>
      </c>
      <c r="B35" s="193">
        <f ca="1">IF(A35=[1]sheet4!A7,[1]sheet4!B7,B35)</f>
        <v>2117.9999999999941</v>
      </c>
      <c r="C35" s="203">
        <f t="shared" ca="1" si="0"/>
        <v>85.009423889262962</v>
      </c>
      <c r="D35" s="204">
        <f t="shared" ca="1" si="3"/>
        <v>7.0785596938805471</v>
      </c>
      <c r="E35" s="182"/>
      <c r="F35" s="248" t="s">
        <v>125</v>
      </c>
      <c r="G35" s="249"/>
      <c r="H35" s="249"/>
      <c r="I35" s="249"/>
      <c r="J35" s="250"/>
      <c r="K35" s="182"/>
      <c r="L35" s="182"/>
      <c r="N35" s="10"/>
      <c r="R35" s="182"/>
      <c r="S35" s="182"/>
      <c r="T35" s="182"/>
    </row>
    <row r="36" spans="1:20" ht="15" x14ac:dyDescent="0.2">
      <c r="A36" s="202">
        <v>30</v>
      </c>
      <c r="B36" s="193">
        <f ca="1">IF(A36=[1]sheet4!A7,[1]sheet4!B7,B36)</f>
        <v>2190.9999999999941</v>
      </c>
      <c r="C36" s="203">
        <f t="shared" ca="1" si="0"/>
        <v>158.00942388926296</v>
      </c>
      <c r="D36" s="204">
        <f t="shared" ca="1" si="3"/>
        <v>1.8587283228162212</v>
      </c>
      <c r="E36" s="182"/>
      <c r="F36" s="251" t="s">
        <v>140</v>
      </c>
      <c r="G36" s="251"/>
      <c r="H36" s="251"/>
      <c r="I36" s="251"/>
      <c r="J36" s="251"/>
      <c r="K36" s="215"/>
      <c r="L36" s="215"/>
      <c r="N36" s="10"/>
      <c r="R36" s="182"/>
      <c r="S36" s="182"/>
      <c r="T36" s="182"/>
    </row>
    <row r="37" spans="1:20" ht="13.15" customHeight="1" x14ac:dyDescent="0.2">
      <c r="A37" s="202">
        <v>31</v>
      </c>
      <c r="B37" s="193">
        <f ca="1">IF(A37=[1]sheet4!A7,[1]sheet4!B7,B37)</f>
        <v>2263.9999999999941</v>
      </c>
      <c r="C37" s="203">
        <f t="shared" ca="1" si="0"/>
        <v>231.00942388926296</v>
      </c>
      <c r="D37" s="204">
        <f t="shared" ca="1" si="3"/>
        <v>1.4619977606598975</v>
      </c>
      <c r="E37" s="182"/>
      <c r="F37" s="252"/>
      <c r="G37" s="252"/>
      <c r="H37" s="252"/>
      <c r="I37" s="252"/>
      <c r="J37" s="252"/>
      <c r="K37" s="215"/>
      <c r="L37" s="215"/>
      <c r="N37" s="10"/>
      <c r="R37" s="182"/>
      <c r="S37" s="182"/>
      <c r="T37" s="182"/>
    </row>
    <row r="38" spans="1:20" ht="15" x14ac:dyDescent="0.2">
      <c r="A38" s="202">
        <v>32</v>
      </c>
      <c r="B38" s="193">
        <f ca="1">IF(A38=[1]sheet4!A7,[1]sheet4!B7,B38)</f>
        <v>2336.9999999999941</v>
      </c>
      <c r="C38" s="203">
        <f t="shared" ca="1" si="0"/>
        <v>304.00942388926296</v>
      </c>
      <c r="D38" s="204">
        <f t="shared" ca="1" si="3"/>
        <v>1.3160044242826794</v>
      </c>
      <c r="E38" s="182"/>
      <c r="F38" s="252"/>
      <c r="G38" s="252"/>
      <c r="H38" s="252"/>
      <c r="I38" s="252"/>
      <c r="J38" s="252"/>
      <c r="K38" s="215"/>
      <c r="L38" s="215"/>
      <c r="N38" s="10"/>
      <c r="R38" s="182"/>
      <c r="S38" s="182"/>
      <c r="T38" s="182"/>
    </row>
    <row r="39" spans="1:20" ht="15" x14ac:dyDescent="0.2">
      <c r="A39" s="202">
        <v>33</v>
      </c>
      <c r="B39" s="193">
        <f ca="1">IF(A39=[1]sheet4!A7,[1]sheet4!B7,B39)</f>
        <v>2409.9999999999941</v>
      </c>
      <c r="C39" s="203">
        <f t="shared" ca="1" si="0"/>
        <v>377.00942388926296</v>
      </c>
      <c r="D39" s="204">
        <f t="shared" ca="1" si="3"/>
        <v>1.2401241351866468</v>
      </c>
      <c r="E39" s="182"/>
      <c r="F39" s="252"/>
      <c r="G39" s="252"/>
      <c r="H39" s="252"/>
      <c r="I39" s="252"/>
      <c r="J39" s="252"/>
      <c r="K39" s="215"/>
      <c r="L39" s="215"/>
      <c r="N39" s="10"/>
      <c r="R39" s="182"/>
      <c r="S39" s="182"/>
      <c r="T39" s="182"/>
    </row>
    <row r="40" spans="1:20" ht="15" x14ac:dyDescent="0.2">
      <c r="A40" s="202">
        <v>34</v>
      </c>
      <c r="B40" s="193">
        <f ca="1">IF(A40=[1]sheet4!A7,[1]sheet4!B7,B40)</f>
        <v>2482.9999999999941</v>
      </c>
      <c r="C40" s="203">
        <f t="shared" ca="1" si="0"/>
        <v>450.00942388926296</v>
      </c>
      <c r="D40" s="204">
        <f t="shared" ca="1" si="3"/>
        <v>1.1936291120973197</v>
      </c>
      <c r="E40" s="182"/>
      <c r="F40" s="252"/>
      <c r="G40" s="252"/>
      <c r="H40" s="252"/>
      <c r="I40" s="252"/>
      <c r="J40" s="252"/>
      <c r="K40" s="215"/>
      <c r="L40" s="215"/>
      <c r="N40" s="10"/>
      <c r="R40" s="182"/>
      <c r="S40" s="182"/>
      <c r="T40" s="182"/>
    </row>
    <row r="41" spans="1:20" ht="15" x14ac:dyDescent="0.2">
      <c r="A41" s="202">
        <v>35</v>
      </c>
      <c r="B41" s="193">
        <f ca="1">IF(A41=[1]sheet4!A7,[1]sheet4!B7,B41)</f>
        <v>2555.9999999999941</v>
      </c>
      <c r="C41" s="203">
        <f t="shared" ca="1" si="0"/>
        <v>523.00942388926296</v>
      </c>
      <c r="D41" s="204">
        <f t="shared" ca="1" si="3"/>
        <v>1.1622188250394587</v>
      </c>
      <c r="E41" s="182"/>
      <c r="F41" s="252"/>
      <c r="G41" s="252"/>
      <c r="H41" s="252"/>
      <c r="I41" s="252"/>
      <c r="J41" s="252"/>
      <c r="K41" s="215"/>
      <c r="L41" s="215"/>
      <c r="N41" s="10"/>
      <c r="R41" s="182"/>
      <c r="S41" s="182"/>
      <c r="T41" s="182"/>
    </row>
    <row r="42" spans="1:20" ht="15" x14ac:dyDescent="0.2">
      <c r="A42" s="202">
        <v>36</v>
      </c>
      <c r="B42" s="193">
        <f ca="1">IF(A42=[1]sheet4!A7,[1]sheet4!B7,B42)</f>
        <v>2628.9999999999941</v>
      </c>
      <c r="C42" s="203">
        <f t="shared" ca="1" si="0"/>
        <v>596.00942388926296</v>
      </c>
      <c r="D42" s="204">
        <f t="shared" ca="1" si="3"/>
        <v>1.13957683488215</v>
      </c>
      <c r="E42" s="182"/>
      <c r="F42" s="252"/>
      <c r="G42" s="252"/>
      <c r="H42" s="252"/>
      <c r="I42" s="252"/>
      <c r="J42" s="252"/>
      <c r="K42" s="215"/>
      <c r="L42" s="215"/>
      <c r="N42" s="10"/>
      <c r="R42" s="182"/>
      <c r="S42" s="182"/>
      <c r="T42" s="182"/>
    </row>
    <row r="43" spans="1:20" ht="15.6" customHeight="1" x14ac:dyDescent="0.2">
      <c r="A43" s="202">
        <v>37</v>
      </c>
      <c r="B43" s="193">
        <f ca="1">IF(A43=[1]sheet4!A7,[1]sheet4!B7,B43)</f>
        <v>2701.9999999999941</v>
      </c>
      <c r="C43" s="203">
        <f t="shared" ca="1" si="0"/>
        <v>669.00942388926296</v>
      </c>
      <c r="D43" s="204">
        <f t="shared" ca="1" si="3"/>
        <v>1.1224812848153274</v>
      </c>
      <c r="E43" s="182"/>
      <c r="F43" s="252"/>
      <c r="G43" s="252"/>
      <c r="H43" s="252"/>
      <c r="I43" s="252"/>
      <c r="J43" s="252"/>
      <c r="K43" s="215"/>
      <c r="L43" s="215"/>
      <c r="N43" s="10"/>
      <c r="R43" s="182"/>
      <c r="S43" s="182"/>
      <c r="T43" s="182"/>
    </row>
    <row r="44" spans="1:20" ht="16.149999999999999" customHeight="1" x14ac:dyDescent="0.2">
      <c r="A44" s="202">
        <v>38</v>
      </c>
      <c r="B44" s="193">
        <f ca="1">IF(A44=[1]sheet4!A7,[1]sheet4!B7,B44)</f>
        <v>2774.9999999999941</v>
      </c>
      <c r="C44" s="203">
        <f t="shared" ca="1" si="0"/>
        <v>742.00942388926296</v>
      </c>
      <c r="D44" s="204">
        <f t="shared" ca="1" si="3"/>
        <v>1.1091165496228992</v>
      </c>
      <c r="E44" s="182"/>
      <c r="F44" s="252"/>
      <c r="G44" s="252"/>
      <c r="H44" s="252"/>
      <c r="I44" s="252"/>
      <c r="J44" s="252"/>
      <c r="K44" s="215"/>
      <c r="L44" s="215"/>
      <c r="N44" s="10"/>
      <c r="R44" s="182"/>
      <c r="S44" s="182"/>
      <c r="T44" s="182"/>
    </row>
    <row r="45" spans="1:20" ht="15" x14ac:dyDescent="0.2">
      <c r="A45" s="202">
        <v>39</v>
      </c>
      <c r="B45" s="216">
        <f ca="1">IF(A45=[1]sheet4!A7,[1]sheet4!B7,B45)</f>
        <v>2847.9999999999941</v>
      </c>
      <c r="C45" s="203">
        <f t="shared" ca="1" si="0"/>
        <v>815.00942388926296</v>
      </c>
      <c r="D45" s="204">
        <f t="shared" ca="1" si="3"/>
        <v>1.0983814998162267</v>
      </c>
      <c r="E45" s="182"/>
      <c r="F45" s="252"/>
      <c r="G45" s="252"/>
      <c r="H45" s="252"/>
      <c r="I45" s="252"/>
      <c r="J45" s="252"/>
      <c r="K45" s="215"/>
      <c r="L45" s="215"/>
      <c r="R45" s="182"/>
      <c r="S45" s="182"/>
      <c r="T45" s="182"/>
    </row>
    <row r="46" spans="1:20" ht="15.75" thickBot="1" x14ac:dyDescent="0.25">
      <c r="A46" s="217">
        <v>40</v>
      </c>
      <c r="B46" s="218">
        <f ca="1">IF(A46=[1]sheet4!A7,[1]sheet4!B7,B46)</f>
        <v>2920.9999999999941</v>
      </c>
      <c r="C46" s="219">
        <f t="shared" ca="1" si="0"/>
        <v>888.00942388926296</v>
      </c>
      <c r="D46" s="220">
        <f t="shared" ca="1" si="3"/>
        <v>1.0895695164500561</v>
      </c>
      <c r="E46" s="182"/>
      <c r="F46" s="252"/>
      <c r="G46" s="252"/>
      <c r="H46" s="252"/>
      <c r="I46" s="252"/>
      <c r="J46" s="252"/>
      <c r="K46" s="215"/>
      <c r="L46" s="215"/>
      <c r="R46" s="182"/>
      <c r="S46" s="182"/>
      <c r="T46" s="182"/>
    </row>
    <row r="47" spans="1:20" ht="15" x14ac:dyDescent="0.2">
      <c r="A47" s="182"/>
      <c r="B47" s="182"/>
      <c r="C47" s="182"/>
      <c r="D47" s="182"/>
      <c r="E47" s="182"/>
      <c r="F47" s="252"/>
      <c r="G47" s="252"/>
      <c r="H47" s="252"/>
      <c r="I47" s="252"/>
      <c r="J47" s="252"/>
      <c r="K47" s="215"/>
      <c r="L47" s="215"/>
      <c r="R47" s="182"/>
      <c r="S47" s="182"/>
      <c r="T47" s="182"/>
    </row>
    <row r="48" spans="1:20" ht="15.75" x14ac:dyDescent="0.25">
      <c r="A48" s="182"/>
      <c r="B48" s="182"/>
      <c r="C48" s="182"/>
      <c r="D48" s="182"/>
      <c r="E48" s="182"/>
      <c r="F48" s="221" t="s">
        <v>125</v>
      </c>
      <c r="G48" s="221"/>
      <c r="H48" s="221"/>
      <c r="I48" s="221"/>
      <c r="J48" s="221"/>
      <c r="K48" s="182"/>
      <c r="L48" s="182"/>
      <c r="R48" s="182"/>
      <c r="S48" s="182"/>
      <c r="T48" s="182"/>
    </row>
    <row r="49" spans="1:20" ht="15.75" x14ac:dyDescent="0.2">
      <c r="A49" s="182"/>
      <c r="B49" s="182"/>
      <c r="C49" s="182"/>
      <c r="D49" s="182"/>
      <c r="E49" s="182"/>
      <c r="F49" s="222"/>
      <c r="G49" s="222"/>
      <c r="H49" s="222"/>
      <c r="I49" s="222"/>
      <c r="J49" s="222"/>
      <c r="K49" s="182"/>
      <c r="L49" s="182"/>
      <c r="R49" s="182"/>
      <c r="S49" s="182"/>
      <c r="T49" s="182"/>
    </row>
    <row r="50" spans="1:20" ht="15.75" x14ac:dyDescent="0.2">
      <c r="A50" s="182"/>
      <c r="B50" s="182"/>
      <c r="C50" s="182"/>
      <c r="D50" s="182"/>
      <c r="E50" s="182"/>
      <c r="F50" s="222"/>
      <c r="G50" s="222"/>
      <c r="H50" s="222"/>
      <c r="I50" s="222"/>
      <c r="J50" s="222"/>
      <c r="K50" s="182"/>
      <c r="L50" s="182"/>
      <c r="R50" s="182"/>
      <c r="S50" s="182"/>
      <c r="T50" s="182"/>
    </row>
    <row r="51" spans="1:20" ht="15.75" x14ac:dyDescent="0.2">
      <c r="A51" s="182"/>
      <c r="B51" s="182"/>
      <c r="C51" s="182"/>
      <c r="D51" s="182"/>
      <c r="E51" s="182"/>
      <c r="F51" s="222"/>
      <c r="G51" s="222"/>
      <c r="H51" s="222"/>
      <c r="I51" s="222"/>
      <c r="J51" s="222"/>
      <c r="K51" s="182"/>
      <c r="L51" s="182"/>
      <c r="R51" s="182"/>
      <c r="S51" s="182"/>
      <c r="T51" s="182"/>
    </row>
    <row r="52" spans="1:20" ht="15.75" x14ac:dyDescent="0.2">
      <c r="A52" s="182"/>
      <c r="B52" s="182"/>
      <c r="C52" s="182"/>
      <c r="D52" s="182"/>
      <c r="E52" s="182"/>
      <c r="F52" s="222"/>
      <c r="G52" s="222"/>
      <c r="H52" s="222"/>
      <c r="I52" s="222"/>
      <c r="J52" s="222"/>
      <c r="K52" s="182"/>
      <c r="L52" s="182"/>
      <c r="R52" s="182"/>
      <c r="S52" s="182"/>
      <c r="T52" s="182"/>
    </row>
    <row r="53" spans="1:20" ht="15.75" x14ac:dyDescent="0.2">
      <c r="A53" s="182"/>
      <c r="B53" s="182"/>
      <c r="C53" s="182"/>
      <c r="D53" s="182"/>
      <c r="E53" s="182"/>
      <c r="F53" s="222"/>
      <c r="G53" s="222"/>
      <c r="H53" s="222"/>
      <c r="I53" s="222"/>
      <c r="J53" s="222"/>
      <c r="K53" s="182"/>
      <c r="L53" s="182"/>
      <c r="R53" s="182"/>
      <c r="S53" s="182"/>
      <c r="T53" s="182"/>
    </row>
    <row r="54" spans="1:20" ht="15.75" x14ac:dyDescent="0.2">
      <c r="A54" s="182"/>
      <c r="B54" s="182"/>
      <c r="C54" s="182"/>
      <c r="D54" s="182"/>
      <c r="E54" s="182"/>
      <c r="F54" s="222"/>
      <c r="G54" s="222"/>
      <c r="H54" s="222"/>
      <c r="I54" s="222"/>
      <c r="J54" s="222"/>
      <c r="K54" s="182"/>
      <c r="L54" s="182"/>
      <c r="R54" s="182"/>
      <c r="S54" s="182"/>
      <c r="T54" s="182"/>
    </row>
    <row r="55" spans="1:20" ht="15.75" x14ac:dyDescent="0.2">
      <c r="A55" s="182"/>
      <c r="B55" s="182"/>
      <c r="C55" s="182"/>
      <c r="D55" s="182"/>
      <c r="E55" s="182"/>
      <c r="F55" s="222"/>
      <c r="G55" s="222"/>
      <c r="H55" s="222"/>
      <c r="I55" s="222"/>
      <c r="J55" s="222"/>
      <c r="K55" s="182"/>
      <c r="L55" s="182"/>
      <c r="R55" s="182"/>
      <c r="S55" s="182"/>
      <c r="T55" s="182"/>
    </row>
    <row r="56" spans="1:20" ht="15.75" x14ac:dyDescent="0.2">
      <c r="A56" s="182"/>
      <c r="B56" s="182"/>
      <c r="C56" s="182"/>
      <c r="D56" s="182"/>
      <c r="E56" s="182"/>
      <c r="F56" s="222"/>
      <c r="G56" s="222"/>
      <c r="H56" s="222"/>
      <c r="I56" s="222"/>
      <c r="J56" s="222"/>
      <c r="K56" s="182"/>
      <c r="L56" s="182"/>
      <c r="R56" s="182"/>
      <c r="S56" s="182"/>
      <c r="T56" s="182"/>
    </row>
    <row r="57" spans="1:20" ht="15.75" x14ac:dyDescent="0.2">
      <c r="A57" s="182"/>
      <c r="B57" s="182"/>
      <c r="C57" s="182"/>
      <c r="D57" s="182"/>
      <c r="E57" s="182"/>
      <c r="F57" s="222"/>
      <c r="G57" s="222"/>
      <c r="H57" s="222"/>
      <c r="I57" s="222"/>
      <c r="J57" s="222"/>
      <c r="K57" s="182"/>
      <c r="L57" s="182"/>
      <c r="R57" s="182"/>
      <c r="S57" s="182"/>
      <c r="T57" s="182"/>
    </row>
    <row r="58" spans="1:20" ht="15.75" x14ac:dyDescent="0.2">
      <c r="A58" s="182"/>
      <c r="B58" s="182"/>
      <c r="C58" s="182"/>
      <c r="D58" s="182"/>
      <c r="E58" s="182"/>
      <c r="F58" s="222"/>
      <c r="G58" s="222"/>
      <c r="H58" s="222"/>
      <c r="I58" s="222"/>
      <c r="J58" s="222"/>
      <c r="K58" s="182"/>
      <c r="L58" s="182"/>
      <c r="R58" s="182"/>
      <c r="S58" s="182"/>
      <c r="T58" s="182"/>
    </row>
    <row r="59" spans="1:20" ht="16.5" thickBot="1" x14ac:dyDescent="0.25">
      <c r="A59" s="182"/>
      <c r="B59" s="182"/>
      <c r="C59" s="182"/>
      <c r="D59" s="182"/>
      <c r="E59" s="182"/>
      <c r="F59" s="222"/>
      <c r="G59" s="222"/>
      <c r="H59" s="222"/>
      <c r="I59" s="222"/>
      <c r="J59" s="222"/>
      <c r="K59" s="182"/>
      <c r="L59" s="182"/>
      <c r="R59" s="182"/>
      <c r="S59" s="182"/>
      <c r="T59" s="182"/>
    </row>
    <row r="60" spans="1:20" ht="16.5" thickTop="1" x14ac:dyDescent="0.2">
      <c r="A60" s="182"/>
      <c r="B60" s="182"/>
      <c r="C60" s="182"/>
      <c r="D60" s="182"/>
      <c r="E60" s="182"/>
      <c r="F60" s="222"/>
      <c r="G60" s="222"/>
      <c r="H60" s="222"/>
      <c r="I60" s="222"/>
      <c r="J60" s="222"/>
      <c r="K60" s="182"/>
      <c r="L60" s="182"/>
      <c r="M60" s="182"/>
      <c r="N60" s="182"/>
      <c r="O60" s="232"/>
      <c r="P60" s="182"/>
      <c r="Q60" s="182"/>
      <c r="R60" s="182"/>
      <c r="S60" s="182"/>
      <c r="T60" s="182"/>
    </row>
    <row r="61" spans="1:20" ht="15.75" x14ac:dyDescent="0.2">
      <c r="A61" s="182"/>
      <c r="B61" s="182"/>
      <c r="C61" s="182"/>
      <c r="D61" s="182"/>
      <c r="E61" s="182"/>
      <c r="F61" s="222"/>
      <c r="G61" s="222"/>
      <c r="H61" s="222"/>
      <c r="I61" s="222"/>
      <c r="J61" s="222"/>
      <c r="K61" s="182"/>
      <c r="L61" s="182"/>
      <c r="M61" s="182"/>
      <c r="N61" s="182"/>
      <c r="O61" s="182"/>
      <c r="P61" s="182"/>
      <c r="Q61" s="182"/>
      <c r="R61" s="182"/>
      <c r="S61" s="182"/>
      <c r="T61" s="182"/>
    </row>
    <row r="62" spans="1:20" ht="15.75" x14ac:dyDescent="0.2">
      <c r="A62" s="182"/>
      <c r="B62" s="182"/>
      <c r="C62" s="182"/>
      <c r="D62" s="182"/>
      <c r="E62" s="182"/>
      <c r="F62" s="222"/>
      <c r="G62" s="222"/>
      <c r="H62" s="222"/>
      <c r="I62" s="222"/>
      <c r="J62" s="222"/>
      <c r="K62" s="182"/>
      <c r="L62" s="182"/>
      <c r="M62" s="182"/>
      <c r="N62" s="182"/>
      <c r="O62" s="182"/>
      <c r="P62" s="182"/>
      <c r="Q62" s="182"/>
      <c r="R62" s="182"/>
      <c r="S62" s="182"/>
      <c r="T62" s="182"/>
    </row>
    <row r="63" spans="1:20" x14ac:dyDescent="0.2">
      <c r="A63" s="182"/>
      <c r="B63" s="182"/>
      <c r="C63" s="182"/>
      <c r="D63" s="182"/>
      <c r="E63" s="182"/>
      <c r="F63" s="182"/>
      <c r="G63" s="182"/>
      <c r="H63" s="182"/>
      <c r="I63" s="182"/>
      <c r="J63" s="182"/>
      <c r="K63" s="182"/>
      <c r="L63" s="182"/>
      <c r="M63" s="182"/>
      <c r="N63" s="182"/>
      <c r="O63" s="182"/>
      <c r="P63" s="182"/>
      <c r="Q63" s="182"/>
      <c r="R63" s="182"/>
      <c r="S63" s="182"/>
      <c r="T63" s="182"/>
    </row>
    <row r="64" spans="1:20" x14ac:dyDescent="0.2">
      <c r="A64" s="182"/>
      <c r="B64" s="182"/>
      <c r="C64" s="182"/>
      <c r="D64" s="182"/>
      <c r="E64" s="182"/>
      <c r="F64" s="182"/>
      <c r="G64" s="182"/>
      <c r="H64" s="182"/>
      <c r="I64" s="182"/>
      <c r="J64" s="182"/>
      <c r="K64" s="182"/>
      <c r="L64" s="182"/>
      <c r="M64" s="182"/>
      <c r="N64" s="182"/>
      <c r="O64" s="182"/>
      <c r="P64" s="182"/>
      <c r="Q64" s="182"/>
      <c r="R64" s="182"/>
      <c r="S64" s="182"/>
      <c r="T64" s="182"/>
    </row>
    <row r="65" spans="1:20" x14ac:dyDescent="0.2">
      <c r="A65" s="182"/>
      <c r="B65" s="182"/>
      <c r="C65" s="182"/>
      <c r="D65" s="182"/>
      <c r="E65" s="182"/>
      <c r="F65" s="182"/>
      <c r="G65" s="182"/>
      <c r="H65" s="182"/>
      <c r="I65" s="182"/>
      <c r="J65" s="182"/>
      <c r="K65" s="182"/>
      <c r="L65" s="182"/>
      <c r="M65" s="182"/>
      <c r="N65" s="182"/>
      <c r="O65" s="182"/>
      <c r="P65" s="182"/>
      <c r="Q65" s="182"/>
      <c r="R65" s="182"/>
      <c r="S65" s="182"/>
      <c r="T65" s="182"/>
    </row>
    <row r="66" spans="1:20" x14ac:dyDescent="0.2">
      <c r="A66" s="182"/>
      <c r="B66" s="182"/>
      <c r="C66" s="182"/>
      <c r="D66" s="182"/>
      <c r="E66" s="182"/>
      <c r="F66" s="182"/>
      <c r="G66" s="182"/>
      <c r="H66" s="182"/>
      <c r="I66" s="182"/>
      <c r="J66" s="182"/>
      <c r="K66" s="182"/>
      <c r="L66" s="182"/>
      <c r="M66" s="182"/>
      <c r="N66" s="182"/>
      <c r="O66" s="182"/>
      <c r="P66" s="182"/>
      <c r="Q66" s="182"/>
      <c r="R66" s="182"/>
      <c r="S66" s="182"/>
      <c r="T66" s="182"/>
    </row>
    <row r="67" spans="1:20" x14ac:dyDescent="0.2">
      <c r="A67" s="182"/>
      <c r="B67" s="182"/>
      <c r="C67" s="182"/>
      <c r="D67" s="182"/>
      <c r="E67" s="182"/>
      <c r="F67" s="182"/>
      <c r="G67" s="182"/>
      <c r="H67" s="182"/>
      <c r="I67" s="182"/>
      <c r="J67" s="182"/>
      <c r="K67" s="182"/>
      <c r="L67" s="182"/>
      <c r="M67" s="182"/>
      <c r="N67" s="182"/>
      <c r="O67" s="182"/>
      <c r="P67" s="182"/>
      <c r="Q67" s="182"/>
      <c r="R67" s="182"/>
      <c r="S67" s="182"/>
      <c r="T67" s="182"/>
    </row>
    <row r="68" spans="1:20" x14ac:dyDescent="0.2">
      <c r="A68" s="182"/>
      <c r="B68" s="182"/>
      <c r="C68" s="182"/>
      <c r="D68" s="182"/>
      <c r="E68" s="182"/>
      <c r="F68" s="182"/>
      <c r="G68" s="182"/>
      <c r="H68" s="182"/>
      <c r="I68" s="182"/>
      <c r="J68" s="182"/>
      <c r="K68" s="182"/>
      <c r="L68" s="182"/>
      <c r="M68" s="182"/>
      <c r="N68" s="182"/>
      <c r="O68" s="182"/>
      <c r="P68" s="182"/>
      <c r="Q68" s="182"/>
      <c r="R68" s="182"/>
      <c r="S68" s="182"/>
      <c r="T68" s="182"/>
    </row>
    <row r="72" spans="1:20" ht="13.15" customHeight="1" x14ac:dyDescent="0.2">
      <c r="H72" s="223"/>
      <c r="I72" s="223"/>
      <c r="J72" s="223"/>
      <c r="K72" s="223"/>
      <c r="L72" s="223"/>
    </row>
    <row r="73" spans="1:20" ht="13.15" customHeight="1" x14ac:dyDescent="0.2">
      <c r="H73" s="223"/>
      <c r="I73" s="223"/>
      <c r="J73" s="223"/>
      <c r="K73" s="223"/>
      <c r="L73" s="223"/>
    </row>
    <row r="74" spans="1:20" ht="13.15" customHeight="1" x14ac:dyDescent="0.2">
      <c r="H74" s="223"/>
      <c r="I74" s="223"/>
      <c r="J74" s="223"/>
      <c r="K74" s="223"/>
      <c r="L74" s="223"/>
    </row>
    <row r="75" spans="1:20" ht="13.15" customHeight="1" x14ac:dyDescent="0.2">
      <c r="H75" s="223"/>
      <c r="I75" s="223"/>
      <c r="J75" s="223"/>
      <c r="K75" s="223"/>
      <c r="L75" s="223"/>
    </row>
    <row r="76" spans="1:20" x14ac:dyDescent="0.2">
      <c r="H76" s="224"/>
      <c r="I76" s="224"/>
      <c r="J76" s="224"/>
    </row>
    <row r="77" spans="1:20" x14ac:dyDescent="0.2">
      <c r="H77" s="224"/>
      <c r="I77" s="224"/>
      <c r="J77" s="224"/>
    </row>
    <row r="78" spans="1:20" x14ac:dyDescent="0.2">
      <c r="H78" s="224"/>
      <c r="I78" s="224"/>
      <c r="J78" s="224"/>
    </row>
    <row r="79" spans="1:20" x14ac:dyDescent="0.2">
      <c r="H79" s="224"/>
      <c r="I79" s="224"/>
      <c r="J79" s="224"/>
    </row>
    <row r="80" spans="1:20" x14ac:dyDescent="0.2">
      <c r="H80" s="224"/>
      <c r="I80" s="224"/>
      <c r="J80" s="224"/>
    </row>
    <row r="81" spans="8:10" x14ac:dyDescent="0.2">
      <c r="H81" s="224"/>
      <c r="I81" s="224"/>
      <c r="J81" s="224"/>
    </row>
    <row r="82" spans="8:10" x14ac:dyDescent="0.2">
      <c r="H82" s="224"/>
      <c r="I82" s="224"/>
      <c r="J82" s="224"/>
    </row>
  </sheetData>
  <mergeCells count="5">
    <mergeCell ref="A5:D5"/>
    <mergeCell ref="E5:K5"/>
    <mergeCell ref="M6:Q9"/>
    <mergeCell ref="F35:J35"/>
    <mergeCell ref="F36:J47"/>
  </mergeCells>
  <conditionalFormatting sqref="H7:I27">
    <cfRule type="expression" dxfId="8" priority="2" stopIfTrue="1">
      <formula>$I7=$J$7</formula>
    </cfRule>
  </conditionalFormatting>
  <conditionalFormatting sqref="K7:K27">
    <cfRule type="expression" dxfId="7" priority="1">
      <formula>$J$7=$I7</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List Box 1">
              <controlPr defaultSize="0" autoLine="0" autoPict="0">
                <anchor moveWithCells="1">
                  <from>
                    <xdr:col>4</xdr:col>
                    <xdr:colOff>9525</xdr:colOff>
                    <xdr:row>7</xdr:row>
                    <xdr:rowOff>9525</xdr:rowOff>
                  </from>
                  <to>
                    <xdr:col>4</xdr:col>
                    <xdr:colOff>657225</xdr:colOff>
                    <xdr:row>23</xdr:row>
                    <xdr:rowOff>57150</xdr:rowOff>
                  </to>
                </anchor>
              </controlPr>
            </control>
          </mc:Choice>
        </mc:AlternateContent>
        <mc:AlternateContent xmlns:mc="http://schemas.openxmlformats.org/markup-compatibility/2006">
          <mc:Choice Requires="x14">
            <control shapeId="12290" r:id="rId4" name="Button 2">
              <controlPr defaultSize="0" print="0" autoFill="0" autoPict="0" macro="[0]!ScanningOfSigmaValues_Click">
                <anchor moveWithCells="1">
                  <from>
                    <xdr:col>5</xdr:col>
                    <xdr:colOff>9525</xdr:colOff>
                    <xdr:row>25</xdr:row>
                    <xdr:rowOff>9525</xdr:rowOff>
                  </from>
                  <to>
                    <xdr:col>6</xdr:col>
                    <xdr:colOff>171450</xdr:colOff>
                    <xdr:row>34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82"/>
  <sheetViews>
    <sheetView tabSelected="1" topLeftCell="B6" workbookViewId="0">
      <selection activeCell="G31" sqref="G31"/>
    </sheetView>
  </sheetViews>
  <sheetFormatPr defaultRowHeight="12.75" x14ac:dyDescent="0.2"/>
  <cols>
    <col min="1" max="1" width="4.85546875" customWidth="1"/>
    <col min="2" max="2" width="12.42578125" customWidth="1"/>
    <col min="3" max="3" width="15.7109375" customWidth="1"/>
    <col min="4" max="4" width="20.42578125" customWidth="1"/>
    <col min="5" max="5" width="13.5703125" customWidth="1"/>
    <col min="6" max="6" width="16.85546875" customWidth="1"/>
    <col min="7" max="7" width="18.140625" customWidth="1"/>
    <col min="8" max="8" width="12.140625" customWidth="1"/>
    <col min="9" max="9" width="15" customWidth="1"/>
    <col min="10" max="10" width="14" bestFit="1" customWidth="1"/>
    <col min="11" max="11" width="12.5703125" customWidth="1"/>
    <col min="12" max="12" width="11.5703125" bestFit="1" customWidth="1"/>
    <col min="13" max="13" width="8.85546875" customWidth="1"/>
    <col min="14" max="14" width="7.7109375" customWidth="1"/>
    <col min="15" max="15" width="6.28515625" customWidth="1"/>
    <col min="16" max="16" width="7" customWidth="1"/>
    <col min="17" max="17" width="15.42578125" customWidth="1"/>
  </cols>
  <sheetData>
    <row r="1" spans="1:20" ht="17.25" customHeight="1" x14ac:dyDescent="0.2">
      <c r="A1" s="182"/>
      <c r="B1" s="182"/>
      <c r="C1" s="182"/>
      <c r="D1" s="182"/>
      <c r="E1" s="182"/>
      <c r="F1" s="182"/>
      <c r="G1" s="182"/>
      <c r="H1" s="182"/>
      <c r="I1" s="182"/>
      <c r="J1" s="182"/>
      <c r="K1" s="182"/>
      <c r="L1" s="183">
        <f ca="1">sheet4!L7</f>
        <v>91</v>
      </c>
      <c r="M1" s="182"/>
      <c r="N1" s="182"/>
      <c r="O1" s="182">
        <f ca="1">IF(L1&lt;=3,21,MATCH(0,K7:K27,0))</f>
        <v>1</v>
      </c>
      <c r="P1" s="184" t="s">
        <v>126</v>
      </c>
      <c r="Q1" s="182"/>
      <c r="R1" s="182"/>
      <c r="S1" s="182"/>
      <c r="T1" s="182"/>
    </row>
    <row r="2" spans="1:20" ht="16.5" customHeight="1" x14ac:dyDescent="0.2">
      <c r="A2" s="182"/>
      <c r="B2" s="182"/>
      <c r="C2" s="182"/>
      <c r="D2" s="182"/>
      <c r="E2" s="182"/>
      <c r="F2" s="182"/>
      <c r="G2" s="182"/>
      <c r="H2" s="182"/>
      <c r="I2" s="182"/>
      <c r="J2" s="182"/>
      <c r="K2" s="182"/>
      <c r="L2" s="182"/>
      <c r="M2" s="182"/>
      <c r="N2" s="182"/>
      <c r="O2" s="182"/>
      <c r="P2" s="184" t="s">
        <v>127</v>
      </c>
      <c r="Q2" s="182"/>
      <c r="R2" s="182"/>
      <c r="S2" s="182"/>
      <c r="T2" s="182"/>
    </row>
    <row r="3" spans="1:20" ht="13.5" customHeight="1" x14ac:dyDescent="0.2">
      <c r="A3" s="182"/>
      <c r="B3" s="182"/>
      <c r="C3" s="182"/>
      <c r="D3" s="182"/>
      <c r="E3" s="182"/>
      <c r="F3" s="182"/>
      <c r="G3" s="182"/>
      <c r="H3" s="182"/>
      <c r="I3" s="182"/>
      <c r="J3" s="182"/>
      <c r="K3" s="182"/>
      <c r="L3" s="182"/>
      <c r="M3" s="182"/>
      <c r="N3" s="182"/>
      <c r="O3" s="182"/>
      <c r="P3" s="184" t="s">
        <v>128</v>
      </c>
      <c r="Q3" s="182"/>
      <c r="R3" s="182"/>
      <c r="S3" s="182"/>
      <c r="T3" s="182"/>
    </row>
    <row r="4" spans="1:20" ht="18" customHeight="1" thickBot="1" x14ac:dyDescent="0.25">
      <c r="A4" s="182"/>
      <c r="B4" s="182"/>
      <c r="C4" s="182"/>
      <c r="D4" s="182"/>
      <c r="E4" s="182"/>
      <c r="F4" s="182"/>
      <c r="G4" s="182"/>
      <c r="H4" s="182"/>
      <c r="I4" s="182"/>
      <c r="J4" s="182"/>
      <c r="K4" s="182"/>
      <c r="L4" s="182"/>
      <c r="M4" s="182"/>
      <c r="N4" s="182"/>
      <c r="O4" s="182"/>
      <c r="P4" s="182"/>
      <c r="Q4" s="182"/>
      <c r="R4" s="182"/>
      <c r="S4" s="182"/>
      <c r="T4" s="182"/>
    </row>
    <row r="5" spans="1:20" ht="51.75" customHeight="1" thickBot="1" x14ac:dyDescent="0.25">
      <c r="A5" s="233" t="s">
        <v>129</v>
      </c>
      <c r="B5" s="234"/>
      <c r="C5" s="234"/>
      <c r="D5" s="235"/>
      <c r="E5" s="236" t="s">
        <v>130</v>
      </c>
      <c r="F5" s="237"/>
      <c r="G5" s="237"/>
      <c r="H5" s="237"/>
      <c r="I5" s="237"/>
      <c r="J5" s="237"/>
      <c r="K5" s="238"/>
      <c r="L5" s="182"/>
      <c r="M5" s="182"/>
      <c r="N5" s="182"/>
      <c r="O5" s="182"/>
      <c r="P5" s="182"/>
      <c r="Q5" s="182"/>
      <c r="R5" s="182"/>
      <c r="S5" s="182"/>
      <c r="T5" s="182"/>
    </row>
    <row r="6" spans="1:20" ht="24.75" customHeight="1" thickBot="1" x14ac:dyDescent="0.35">
      <c r="A6" s="185" t="s">
        <v>131</v>
      </c>
      <c r="B6" s="186" t="s">
        <v>132</v>
      </c>
      <c r="C6" s="186" t="s">
        <v>133</v>
      </c>
      <c r="D6" s="186" t="s">
        <v>11</v>
      </c>
      <c r="E6" s="186" t="s">
        <v>12</v>
      </c>
      <c r="F6" s="186" t="s">
        <v>9</v>
      </c>
      <c r="G6" s="187" t="s">
        <v>134</v>
      </c>
      <c r="H6" s="188" t="s">
        <v>13</v>
      </c>
      <c r="I6" s="189" t="s">
        <v>134</v>
      </c>
      <c r="J6" s="190" t="s">
        <v>135</v>
      </c>
      <c r="K6" s="191" t="s">
        <v>136</v>
      </c>
      <c r="L6" s="182"/>
      <c r="M6" s="239" t="s">
        <v>137</v>
      </c>
      <c r="N6" s="240"/>
      <c r="O6" s="240"/>
      <c r="P6" s="240"/>
      <c r="Q6" s="241"/>
      <c r="R6" s="182"/>
      <c r="S6" s="182"/>
      <c r="T6" s="182"/>
    </row>
    <row r="7" spans="1:20" ht="13.5" thickBot="1" x14ac:dyDescent="0.25">
      <c r="A7" s="192">
        <v>1</v>
      </c>
      <c r="B7" s="193">
        <f ca="1">IF(A7=[1]sheet4!A7,[1]sheet4!B7,B7)</f>
        <v>73.999999999994088</v>
      </c>
      <c r="C7" s="193">
        <f ca="1">ABS($F$7-B7)</f>
        <v>1958.990576110737</v>
      </c>
      <c r="D7" s="194"/>
      <c r="E7" s="195">
        <f>INDEX(H7:H27,E8)</f>
        <v>1</v>
      </c>
      <c r="F7" s="196">
        <f>sheet1!I8</f>
        <v>2032.9905761107311</v>
      </c>
      <c r="G7" s="197">
        <f ca="1">ABS((D46-D45)/D46)</f>
        <v>8.0875825113766783E-3</v>
      </c>
      <c r="H7" s="198">
        <v>1</v>
      </c>
      <c r="I7" s="199">
        <f ca="1">IF(H7=$E$7,$G$7,I7)</f>
        <v>8.0875825113766783E-3</v>
      </c>
      <c r="J7" s="200">
        <f ca="1">MIN(I7:I27)</f>
        <v>8.0875825113766783E-3</v>
      </c>
      <c r="K7" s="201">
        <f ca="1">I7-$J$7</f>
        <v>0</v>
      </c>
      <c r="L7" s="182"/>
      <c r="M7" s="242"/>
      <c r="N7" s="243"/>
      <c r="O7" s="243"/>
      <c r="P7" s="243"/>
      <c r="Q7" s="244"/>
      <c r="R7" s="182"/>
      <c r="S7" s="182"/>
      <c r="T7" s="182"/>
    </row>
    <row r="8" spans="1:20" x14ac:dyDescent="0.2">
      <c r="A8" s="202">
        <v>2</v>
      </c>
      <c r="B8" s="193">
        <f ca="1">IF(A8=[1]sheet4!A7,[1]sheet4!B7,B8)</f>
        <v>146.99999999999409</v>
      </c>
      <c r="C8" s="203">
        <f t="shared" ref="C8:C46" ca="1" si="0">ABS($F$7-B8)</f>
        <v>1885.990576110737</v>
      </c>
      <c r="D8" s="204">
        <f ca="1">C8/C7^$E$7</f>
        <v>0.96273591058057573</v>
      </c>
      <c r="E8" s="182">
        <v>1</v>
      </c>
      <c r="F8" s="182"/>
      <c r="G8" s="182"/>
      <c r="H8" s="205">
        <v>1.05</v>
      </c>
      <c r="I8" s="204">
        <f t="shared" ref="I8:I27" ca="1" si="1">IF(H8=$E$7,$G$7,I8)</f>
        <v>1.2828528448925527E-2</v>
      </c>
      <c r="J8" s="182"/>
      <c r="K8" s="206">
        <f t="shared" ref="K8:K27" ca="1" si="2">I8-$J$7</f>
        <v>4.7409459375488492E-3</v>
      </c>
      <c r="L8" s="182"/>
      <c r="M8" s="242"/>
      <c r="N8" s="243"/>
      <c r="O8" s="243"/>
      <c r="P8" s="243"/>
      <c r="Q8" s="244"/>
      <c r="R8" s="182"/>
      <c r="S8" s="182"/>
      <c r="T8" s="182"/>
    </row>
    <row r="9" spans="1:20" ht="13.5" thickBot="1" x14ac:dyDescent="0.25">
      <c r="A9" s="202">
        <v>3</v>
      </c>
      <c r="B9" s="193">
        <f ca="1">IF(A9=[1]sheet4!A7,[1]sheet4!B7,B9)</f>
        <v>219.99999999999409</v>
      </c>
      <c r="C9" s="203">
        <f t="shared" ca="1" si="0"/>
        <v>1812.990576110737</v>
      </c>
      <c r="D9" s="204">
        <f t="shared" ref="D9:D46" ca="1" si="3">C9/C8^$E$7</f>
        <v>0.96129354996537708</v>
      </c>
      <c r="E9" s="182"/>
      <c r="F9" s="182"/>
      <c r="G9" s="182"/>
      <c r="H9" s="205">
        <v>1.1000000000000001</v>
      </c>
      <c r="I9" s="204">
        <f t="shared" ca="1" si="1"/>
        <v>1.7591770632130375E-2</v>
      </c>
      <c r="J9" s="182"/>
      <c r="K9" s="206">
        <f t="shared" ca="1" si="2"/>
        <v>9.5041881207536972E-3</v>
      </c>
      <c r="L9" s="182"/>
      <c r="M9" s="245"/>
      <c r="N9" s="246"/>
      <c r="O9" s="246"/>
      <c r="P9" s="246"/>
      <c r="Q9" s="247"/>
      <c r="R9" s="182"/>
      <c r="S9" s="182"/>
      <c r="T9" s="182"/>
    </row>
    <row r="10" spans="1:20" ht="15" thickBot="1" x14ac:dyDescent="0.25">
      <c r="A10" s="202">
        <v>4</v>
      </c>
      <c r="B10" s="193">
        <f ca="1">IF(A10=[1]sheet4!A7,[1]sheet4!B7,B10)</f>
        <v>292.99999999999409</v>
      </c>
      <c r="C10" s="203">
        <f t="shared" ca="1" si="0"/>
        <v>1739.990576110737</v>
      </c>
      <c r="D10" s="204">
        <f t="shared" ca="1" si="3"/>
        <v>0.95973503615413103</v>
      </c>
      <c r="E10" s="182"/>
      <c r="F10" s="182"/>
      <c r="G10" s="182"/>
      <c r="H10" s="205">
        <v>1.1499999999999999</v>
      </c>
      <c r="I10" s="204">
        <f t="shared" ca="1" si="1"/>
        <v>2.2377413918246582E-2</v>
      </c>
      <c r="J10" s="182"/>
      <c r="K10" s="206">
        <f t="shared" ca="1" si="2"/>
        <v>1.4289831406869903E-2</v>
      </c>
      <c r="L10" s="182"/>
      <c r="M10" s="207" t="s">
        <v>0</v>
      </c>
      <c r="N10" s="208" t="s">
        <v>15</v>
      </c>
      <c r="O10" s="208" t="s">
        <v>2</v>
      </c>
      <c r="P10" s="209" t="s">
        <v>14</v>
      </c>
      <c r="R10" s="182"/>
      <c r="S10" s="182"/>
      <c r="T10" s="182"/>
    </row>
    <row r="11" spans="1:20" x14ac:dyDescent="0.2">
      <c r="A11" s="202">
        <v>5</v>
      </c>
      <c r="B11" s="193">
        <f ca="1">IF(A11=[1]sheet4!A7,[1]sheet4!B7,B11)</f>
        <v>365.99999999999409</v>
      </c>
      <c r="C11" s="203">
        <f t="shared" ca="1" si="0"/>
        <v>1666.990576110737</v>
      </c>
      <c r="D11" s="204">
        <f t="shared" ca="1" si="3"/>
        <v>0.95804574978608725</v>
      </c>
      <c r="E11" s="182"/>
      <c r="F11" s="182"/>
      <c r="G11" s="182"/>
      <c r="H11" s="205">
        <v>1.2</v>
      </c>
      <c r="I11" s="204">
        <f t="shared" ca="1" si="1"/>
        <v>2.7185563657659204E-2</v>
      </c>
      <c r="J11" s="182"/>
      <c r="K11" s="206">
        <f t="shared" ca="1" si="2"/>
        <v>1.9097981146282528E-2</v>
      </c>
      <c r="L11" s="182"/>
      <c r="M11" s="181">
        <v>1</v>
      </c>
      <c r="N11" s="210">
        <v>16</v>
      </c>
      <c r="O11" s="105">
        <v>10</v>
      </c>
      <c r="P11" s="211">
        <v>1</v>
      </c>
      <c r="R11" s="182"/>
      <c r="S11" s="182"/>
      <c r="T11" s="182"/>
    </row>
    <row r="12" spans="1:20" x14ac:dyDescent="0.2">
      <c r="A12" s="202">
        <v>6</v>
      </c>
      <c r="B12" s="193">
        <f ca="1">IF(A12=[1]sheet4!A7,[1]sheet4!B7,B12)</f>
        <v>438.99999999999409</v>
      </c>
      <c r="C12" s="203">
        <f t="shared" ca="1" si="0"/>
        <v>1593.990576110737</v>
      </c>
      <c r="D12" s="204">
        <f t="shared" ca="1" si="3"/>
        <v>0.95620851068617518</v>
      </c>
      <c r="E12" s="182"/>
      <c r="F12" s="182"/>
      <c r="G12" s="182"/>
      <c r="H12" s="205">
        <v>1.25</v>
      </c>
      <c r="I12" s="204">
        <f t="shared" ca="1" si="1"/>
        <v>3.2016325696210934E-2</v>
      </c>
      <c r="J12" s="182"/>
      <c r="K12" s="206">
        <f t="shared" ca="1" si="2"/>
        <v>2.3928743184834254E-2</v>
      </c>
      <c r="L12" s="182"/>
      <c r="M12" s="4">
        <v>2</v>
      </c>
      <c r="N12" s="9">
        <v>21</v>
      </c>
      <c r="O12" s="105">
        <v>10</v>
      </c>
      <c r="P12" s="43">
        <v>1</v>
      </c>
      <c r="R12" s="182"/>
      <c r="S12" s="182"/>
      <c r="T12" s="182"/>
    </row>
    <row r="13" spans="1:20" x14ac:dyDescent="0.2">
      <c r="A13" s="202">
        <v>7</v>
      </c>
      <c r="B13" s="193">
        <f ca="1">IF(A13=[1]sheet4!A7,[1]sheet4!B7,B13)</f>
        <v>511.99999999999409</v>
      </c>
      <c r="C13" s="203">
        <f t="shared" ca="1" si="0"/>
        <v>1520.990576110737</v>
      </c>
      <c r="D13" s="204">
        <f t="shared" ca="1" si="3"/>
        <v>0.95420299147682752</v>
      </c>
      <c r="E13" s="182"/>
      <c r="F13" s="182"/>
      <c r="G13" s="182"/>
      <c r="H13" s="205">
        <v>1.3</v>
      </c>
      <c r="I13" s="204">
        <f t="shared" ca="1" si="1"/>
        <v>3.6869806377526827E-2</v>
      </c>
      <c r="J13" s="182"/>
      <c r="K13" s="206">
        <f t="shared" ca="1" si="2"/>
        <v>2.8782223866150147E-2</v>
      </c>
      <c r="L13" s="182"/>
      <c r="M13" s="4">
        <v>3</v>
      </c>
      <c r="N13" s="9">
        <v>31</v>
      </c>
      <c r="O13" s="105">
        <v>10</v>
      </c>
      <c r="P13" s="225">
        <v>1</v>
      </c>
      <c r="R13" s="182"/>
      <c r="S13" s="182"/>
      <c r="T13" s="182"/>
    </row>
    <row r="14" spans="1:20" x14ac:dyDescent="0.2">
      <c r="A14" s="202">
        <v>8</v>
      </c>
      <c r="B14" s="193">
        <f ca="1">IF(A14=[1]sheet4!A7,[1]sheet4!B7,B14)</f>
        <v>584.99999999999409</v>
      </c>
      <c r="C14" s="203">
        <f t="shared" ca="1" si="0"/>
        <v>1447.990576110737</v>
      </c>
      <c r="D14" s="204">
        <f t="shared" ca="1" si="3"/>
        <v>0.95200496232746867</v>
      </c>
      <c r="E14" s="182"/>
      <c r="F14" s="182"/>
      <c r="G14" s="182"/>
      <c r="H14" s="205">
        <v>1.35</v>
      </c>
      <c r="I14" s="204">
        <f t="shared" ca="1" si="1"/>
        <v>4.1746112545356276E-2</v>
      </c>
      <c r="J14" s="182"/>
      <c r="K14" s="206">
        <f t="shared" ca="1" si="2"/>
        <v>3.3658530033979596E-2</v>
      </c>
      <c r="L14" s="182"/>
      <c r="M14" s="4">
        <v>4</v>
      </c>
      <c r="N14" s="9">
        <v>122</v>
      </c>
      <c r="O14" s="105">
        <v>4</v>
      </c>
      <c r="P14" s="43">
        <v>1</v>
      </c>
      <c r="R14" s="182"/>
      <c r="S14" s="182"/>
      <c r="T14" s="182"/>
    </row>
    <row r="15" spans="1:20" x14ac:dyDescent="0.2">
      <c r="A15" s="202">
        <v>9</v>
      </c>
      <c r="B15" s="193">
        <f ca="1">IF(A15=[1]sheet4!A7,[1]sheet4!B7,B15)</f>
        <v>657.99999999999409</v>
      </c>
      <c r="C15" s="203">
        <f t="shared" ca="1" si="0"/>
        <v>1374.990576110737</v>
      </c>
      <c r="D15" s="204">
        <f t="shared" ca="1" si="3"/>
        <v>0.94958530724966728</v>
      </c>
      <c r="E15" s="182"/>
      <c r="F15" s="182"/>
      <c r="G15" s="182"/>
      <c r="H15" s="205">
        <v>1.4</v>
      </c>
      <c r="I15" s="204">
        <f t="shared" ca="1" si="1"/>
        <v>4.6645351545925598E-2</v>
      </c>
      <c r="J15" s="182"/>
      <c r="K15" s="206">
        <f t="shared" ca="1" si="2"/>
        <v>3.8557769034548918E-2</v>
      </c>
      <c r="L15" s="182"/>
      <c r="M15" s="4">
        <v>5</v>
      </c>
      <c r="N15" s="9">
        <v>136</v>
      </c>
      <c r="O15" s="105">
        <v>4</v>
      </c>
      <c r="P15" s="43">
        <v>1</v>
      </c>
      <c r="R15" s="182"/>
      <c r="S15" s="182"/>
      <c r="T15" s="182"/>
    </row>
    <row r="16" spans="1:20" x14ac:dyDescent="0.2">
      <c r="A16" s="202">
        <v>10</v>
      </c>
      <c r="B16" s="193">
        <f ca="1">IF(A16=[1]sheet4!A7,[1]sheet4!B7,B16)</f>
        <v>730.99999999999409</v>
      </c>
      <c r="C16" s="203">
        <f t="shared" ca="1" si="0"/>
        <v>1301.990576110737</v>
      </c>
      <c r="D16" s="204">
        <f t="shared" ca="1" si="3"/>
        <v>0.94690872703543472</v>
      </c>
      <c r="E16" s="182"/>
      <c r="F16" s="182"/>
      <c r="G16" s="182"/>
      <c r="H16" s="205">
        <v>1.45</v>
      </c>
      <c r="I16" s="204">
        <f t="shared" ca="1" si="1"/>
        <v>5.1567631230299893E-2</v>
      </c>
      <c r="J16" s="182"/>
      <c r="K16" s="206">
        <f t="shared" ca="1" si="2"/>
        <v>4.3480048718923213E-2</v>
      </c>
      <c r="L16" s="182"/>
      <c r="M16" s="4">
        <v>6</v>
      </c>
      <c r="N16" s="9">
        <v>143</v>
      </c>
      <c r="O16" s="105">
        <v>4</v>
      </c>
      <c r="P16" s="43">
        <v>1.9</v>
      </c>
      <c r="R16" s="182"/>
      <c r="S16" s="182"/>
      <c r="T16" s="182"/>
    </row>
    <row r="17" spans="1:20" x14ac:dyDescent="0.2">
      <c r="A17" s="202">
        <v>11</v>
      </c>
      <c r="B17" s="193">
        <f ca="1">IF(A17=[1]sheet4!A7,[1]sheet4!B7,B17)</f>
        <v>803.99999999999409</v>
      </c>
      <c r="C17" s="203">
        <f t="shared" ca="1" si="0"/>
        <v>1228.990576110737</v>
      </c>
      <c r="D17" s="204">
        <f t="shared" ca="1" si="3"/>
        <v>0.94393200585363435</v>
      </c>
      <c r="E17" s="182"/>
      <c r="F17" s="182"/>
      <c r="G17" s="182"/>
      <c r="H17" s="205">
        <v>1.5</v>
      </c>
      <c r="I17" s="204">
        <f t="shared" ca="1" si="1"/>
        <v>5.6513059956759377E-2</v>
      </c>
      <c r="J17" s="182"/>
      <c r="K17" s="206">
        <f t="shared" ca="1" si="2"/>
        <v>4.8425477445382697E-2</v>
      </c>
      <c r="L17" s="182"/>
      <c r="M17" s="4">
        <v>7</v>
      </c>
      <c r="N17" s="9">
        <v>157</v>
      </c>
      <c r="O17" s="105">
        <v>4</v>
      </c>
      <c r="P17" s="43">
        <v>1.2</v>
      </c>
      <c r="R17" s="182"/>
      <c r="S17" s="182"/>
      <c r="T17" s="182"/>
    </row>
    <row r="18" spans="1:20" x14ac:dyDescent="0.2">
      <c r="A18" s="202">
        <v>12</v>
      </c>
      <c r="B18" s="193">
        <f ca="1">IF(A18=[1]sheet4!A7,[1]sheet4!B7,B18)</f>
        <v>876.99999999999409</v>
      </c>
      <c r="C18" s="203">
        <f t="shared" ca="1" si="0"/>
        <v>1155.990576110737</v>
      </c>
      <c r="D18" s="204">
        <f t="shared" ca="1" si="3"/>
        <v>0.94060166007861856</v>
      </c>
      <c r="E18" s="182"/>
      <c r="F18" s="182"/>
      <c r="G18" s="182"/>
      <c r="H18" s="205">
        <v>1.55</v>
      </c>
      <c r="I18" s="204">
        <f t="shared" ca="1" si="1"/>
        <v>6.1481746593185213E-2</v>
      </c>
      <c r="J18" s="182"/>
      <c r="K18" s="206">
        <f t="shared" ca="1" si="2"/>
        <v>5.3394164081808533E-2</v>
      </c>
      <c r="L18" s="182"/>
      <c r="M18" s="4">
        <v>8</v>
      </c>
      <c r="N18" s="9">
        <v>164</v>
      </c>
      <c r="O18" s="105">
        <v>4</v>
      </c>
      <c r="P18" s="43">
        <v>1</v>
      </c>
      <c r="R18" s="182"/>
      <c r="S18" s="182"/>
      <c r="T18" s="182"/>
    </row>
    <row r="19" spans="1:20" x14ac:dyDescent="0.2">
      <c r="A19" s="202">
        <v>13</v>
      </c>
      <c r="B19" s="193">
        <f ca="1">IF(A19=[1]sheet4!A7,[1]sheet4!B19,B19)</f>
        <v>0</v>
      </c>
      <c r="C19" s="203">
        <f t="shared" ca="1" si="0"/>
        <v>2032.9905761107311</v>
      </c>
      <c r="D19" s="204">
        <f t="shared" ca="1" si="3"/>
        <v>1.7586567037169192</v>
      </c>
      <c r="E19" s="182"/>
      <c r="F19" s="182"/>
      <c r="G19" s="182"/>
      <c r="H19" s="205">
        <v>1.6</v>
      </c>
      <c r="I19" s="204">
        <f t="shared" ca="1" si="1"/>
        <v>6.6473800519446735E-2</v>
      </c>
      <c r="J19" s="182"/>
      <c r="K19" s="206">
        <f t="shared" ca="1" si="2"/>
        <v>5.8386218008070055E-2</v>
      </c>
      <c r="L19" s="182"/>
      <c r="M19" s="226">
        <v>9</v>
      </c>
      <c r="N19" s="227">
        <v>185</v>
      </c>
      <c r="O19" s="228">
        <v>4</v>
      </c>
      <c r="P19" s="229">
        <v>2</v>
      </c>
      <c r="R19" s="182"/>
      <c r="S19" s="182"/>
      <c r="T19" s="182"/>
    </row>
    <row r="20" spans="1:20" ht="13.5" thickBot="1" x14ac:dyDescent="0.25">
      <c r="A20" s="202">
        <v>14</v>
      </c>
      <c r="B20" s="193">
        <f ca="1">IF(A20=[1]sheet4!A19,[1]sheet4!B7,B20)</f>
        <v>0</v>
      </c>
      <c r="C20" s="203">
        <f t="shared" ca="1" si="0"/>
        <v>2032.9905761107311</v>
      </c>
      <c r="D20" s="204">
        <f t="shared" ca="1" si="3"/>
        <v>1</v>
      </c>
      <c r="E20" s="182"/>
      <c r="F20" s="182"/>
      <c r="G20" s="182"/>
      <c r="H20" s="205">
        <v>1.65</v>
      </c>
      <c r="I20" s="204">
        <f t="shared" ca="1" si="1"/>
        <v>7.148933162982786E-2</v>
      </c>
      <c r="J20" s="182"/>
      <c r="K20" s="206">
        <f t="shared" ca="1" si="2"/>
        <v>6.3401749118451187E-2</v>
      </c>
      <c r="L20" s="182"/>
      <c r="M20" s="5">
        <v>10</v>
      </c>
      <c r="N20" s="17"/>
      <c r="O20" s="6"/>
      <c r="P20" s="47"/>
      <c r="R20" s="182"/>
      <c r="S20" s="182"/>
      <c r="T20" s="182"/>
    </row>
    <row r="21" spans="1:20" ht="12.75" customHeight="1" x14ac:dyDescent="0.2">
      <c r="A21" s="202">
        <v>15</v>
      </c>
      <c r="B21" s="193">
        <f ca="1">IF(A21=[1]sheet4!A7,[1]sheet4!B7,B21)</f>
        <v>1095.9999999999941</v>
      </c>
      <c r="C21" s="203">
        <f t="shared" ca="1" si="0"/>
        <v>936.99057611073704</v>
      </c>
      <c r="D21" s="204">
        <f t="shared" ca="1" si="3"/>
        <v>0.46089272971607809</v>
      </c>
      <c r="E21" s="182"/>
      <c r="F21" s="182"/>
      <c r="G21" s="182"/>
      <c r="H21" s="205">
        <v>1.7</v>
      </c>
      <c r="I21" s="204">
        <f t="shared" ca="1" si="1"/>
        <v>7.6528450335430653E-2</v>
      </c>
      <c r="J21" s="182"/>
      <c r="K21" s="206">
        <f t="shared" ca="1" si="2"/>
        <v>6.844086782405398E-2</v>
      </c>
      <c r="L21" s="182"/>
      <c r="N21" s="10"/>
      <c r="R21" s="182"/>
      <c r="S21" s="182"/>
      <c r="T21" s="182"/>
    </row>
    <row r="22" spans="1:20" ht="12.75" customHeight="1" x14ac:dyDescent="0.2">
      <c r="A22" s="202">
        <v>16</v>
      </c>
      <c r="B22" s="193">
        <f ca="1">IF(A22=[1]sheet4!A7,[1]sheet4!B7,B22)</f>
        <v>1168.9999999999941</v>
      </c>
      <c r="C22" s="203">
        <f t="shared" ca="1" si="0"/>
        <v>863.99057611073704</v>
      </c>
      <c r="D22" s="204">
        <f t="shared" ca="1" si="3"/>
        <v>0.92209099871312628</v>
      </c>
      <c r="E22" s="182"/>
      <c r="F22" s="182"/>
      <c r="G22" s="182"/>
      <c r="H22" s="205">
        <v>1.75</v>
      </c>
      <c r="I22" s="204">
        <f t="shared" ca="1" si="1"/>
        <v>8.1591267566604966E-2</v>
      </c>
      <c r="J22" s="182"/>
      <c r="K22" s="206">
        <f t="shared" ca="1" si="2"/>
        <v>7.3503685055228293E-2</v>
      </c>
      <c r="L22" s="182"/>
      <c r="N22" s="10"/>
      <c r="R22" s="182"/>
      <c r="S22" s="182"/>
      <c r="T22" s="182"/>
    </row>
    <row r="23" spans="1:20" ht="12.75" customHeight="1" x14ac:dyDescent="0.2">
      <c r="A23" s="202">
        <v>17</v>
      </c>
      <c r="B23" s="193">
        <f ca="1">IF(A23=[1]sheet4!A7,[1]sheet4!B7,B23)</f>
        <v>1241.9999999999941</v>
      </c>
      <c r="C23" s="203">
        <f t="shared" ca="1" si="0"/>
        <v>790.99057611073704</v>
      </c>
      <c r="D23" s="204">
        <f t="shared" ca="1" si="3"/>
        <v>0.91550833768510498</v>
      </c>
      <c r="E23" s="182"/>
      <c r="F23" s="182"/>
      <c r="G23" s="182"/>
      <c r="H23" s="205">
        <v>1.8</v>
      </c>
      <c r="I23" s="204">
        <f t="shared" ca="1" si="1"/>
        <v>8.6677894775409201E-2</v>
      </c>
      <c r="J23" s="182"/>
      <c r="K23" s="206">
        <f t="shared" ca="1" si="2"/>
        <v>7.8590312264032527E-2</v>
      </c>
      <c r="L23" s="182"/>
      <c r="M23" s="230"/>
      <c r="N23" s="231"/>
      <c r="O23" s="230"/>
      <c r="R23" s="182"/>
      <c r="S23" s="182"/>
      <c r="T23" s="182"/>
    </row>
    <row r="24" spans="1:20" ht="13.5" customHeight="1" x14ac:dyDescent="0.2">
      <c r="A24" s="202">
        <v>18</v>
      </c>
      <c r="B24" s="193">
        <f ca="1">IF(A24=[1]sheet4!A7,[1]sheet4!B7,B24)</f>
        <v>1314.9999999999941</v>
      </c>
      <c r="C24" s="203">
        <f t="shared" ca="1" si="0"/>
        <v>717.99057611073704</v>
      </c>
      <c r="D24" s="204">
        <f t="shared" ca="1" si="3"/>
        <v>0.90771065774394244</v>
      </c>
      <c r="E24" s="182"/>
      <c r="F24" s="182"/>
      <c r="G24" s="182"/>
      <c r="H24" s="205">
        <v>1.85</v>
      </c>
      <c r="I24" s="204">
        <f t="shared" ca="1" si="1"/>
        <v>9.1788443938037534E-2</v>
      </c>
      <c r="J24" s="182"/>
      <c r="K24" s="206">
        <f t="shared" ca="1" si="2"/>
        <v>8.3700861426660861E-2</v>
      </c>
      <c r="L24" s="182"/>
      <c r="N24" s="10"/>
      <c r="R24" s="182"/>
      <c r="S24" s="182"/>
      <c r="T24" s="182"/>
    </row>
    <row r="25" spans="1:20" x14ac:dyDescent="0.2">
      <c r="A25" s="202">
        <v>19</v>
      </c>
      <c r="B25" s="193">
        <f ca="1">IF(A25=[1]sheet4!A7,[1]sheet4!B7,B25)</f>
        <v>1387.9999999999941</v>
      </c>
      <c r="C25" s="203">
        <f t="shared" ca="1" si="0"/>
        <v>644.99057611073704</v>
      </c>
      <c r="D25" s="204">
        <f t="shared" ca="1" si="3"/>
        <v>0.8983273563346309</v>
      </c>
      <c r="E25" s="182"/>
      <c r="F25" s="182"/>
      <c r="G25" s="182"/>
      <c r="H25" s="205">
        <v>1.9</v>
      </c>
      <c r="I25" s="204">
        <f t="shared" ca="1" si="1"/>
        <v>9.6923027557305655E-2</v>
      </c>
      <c r="J25" s="182"/>
      <c r="K25" s="206">
        <f t="shared" ca="1" si="2"/>
        <v>8.8835445045928982E-2</v>
      </c>
      <c r="L25" s="182"/>
      <c r="N25" s="10"/>
      <c r="R25" s="182"/>
      <c r="S25" s="182"/>
      <c r="T25" s="182"/>
    </row>
    <row r="26" spans="1:20" ht="17.25" customHeight="1" x14ac:dyDescent="0.2">
      <c r="A26" s="202">
        <v>20</v>
      </c>
      <c r="B26" s="193">
        <f ca="1">IF(A26=[1]sheet4!A7,[1]sheet4!B7,B26)</f>
        <v>1460.9999999999941</v>
      </c>
      <c r="C26" s="203">
        <f t="shared" ca="1" si="0"/>
        <v>571.99057611073704</v>
      </c>
      <c r="D26" s="204">
        <f t="shared" ca="1" si="3"/>
        <v>0.8868200517902346</v>
      </c>
      <c r="E26" s="182"/>
      <c r="F26" s="182"/>
      <c r="G26" s="182"/>
      <c r="H26" s="205">
        <v>1.95</v>
      </c>
      <c r="I26" s="204">
        <f t="shared" ca="1" si="1"/>
        <v>0.10208175866511718</v>
      </c>
      <c r="J26" s="182"/>
      <c r="K26" s="206">
        <f t="shared" ca="1" si="2"/>
        <v>9.3994176153740505E-2</v>
      </c>
      <c r="L26" s="182"/>
      <c r="N26" s="10"/>
      <c r="R26" s="182"/>
      <c r="S26" s="182"/>
      <c r="T26" s="182"/>
    </row>
    <row r="27" spans="1:20" ht="13.5" thickBot="1" x14ac:dyDescent="0.25">
      <c r="A27" s="202">
        <v>21</v>
      </c>
      <c r="B27" s="193">
        <f ca="1">IF(A27=[1]sheet4!A7,[1]sheet4!B7,B27)</f>
        <v>1533.9999999999941</v>
      </c>
      <c r="C27" s="203">
        <f t="shared" ca="1" si="0"/>
        <v>498.99057611073704</v>
      </c>
      <c r="D27" s="204">
        <f t="shared" ca="1" si="3"/>
        <v>0.87237551972208149</v>
      </c>
      <c r="E27" s="182"/>
      <c r="F27" s="182"/>
      <c r="G27" s="182"/>
      <c r="H27" s="212">
        <v>2</v>
      </c>
      <c r="I27" s="213">
        <f t="shared" ca="1" si="1"/>
        <v>0.10726475082496005</v>
      </c>
      <c r="J27" s="182"/>
      <c r="K27" s="214">
        <f t="shared" ca="1" si="2"/>
        <v>9.9177168313583378E-2</v>
      </c>
      <c r="L27" s="182"/>
      <c r="N27" s="10"/>
      <c r="R27" s="182"/>
      <c r="S27" s="182"/>
      <c r="T27" s="182"/>
    </row>
    <row r="28" spans="1:20" x14ac:dyDescent="0.2">
      <c r="A28" s="202">
        <v>22</v>
      </c>
      <c r="B28" s="193">
        <f ca="1">IF(A28=[1]sheet4!A7,[1]sheet4!B7,B28)</f>
        <v>1606.9999999999941</v>
      </c>
      <c r="C28" s="203">
        <f t="shared" ca="1" si="0"/>
        <v>425.99057611073704</v>
      </c>
      <c r="D28" s="204">
        <f t="shared" ca="1" si="3"/>
        <v>0.85370465196160406</v>
      </c>
      <c r="E28" s="182"/>
      <c r="F28" s="182"/>
      <c r="G28" s="182"/>
      <c r="H28" s="182"/>
      <c r="I28" s="182"/>
      <c r="J28" s="182"/>
      <c r="K28" s="182"/>
      <c r="L28" s="182"/>
      <c r="N28" s="10"/>
      <c r="R28" s="182"/>
      <c r="S28" s="182"/>
      <c r="T28" s="182"/>
    </row>
    <row r="29" spans="1:20" x14ac:dyDescent="0.2">
      <c r="A29" s="202">
        <v>23</v>
      </c>
      <c r="B29" s="193">
        <f ca="1">IF(A29=[1]sheet4!A7,[1]sheet4!B7,B29)</f>
        <v>1679.9999999999941</v>
      </c>
      <c r="C29" s="203">
        <f t="shared" ca="1" si="0"/>
        <v>352.99057611073704</v>
      </c>
      <c r="D29" s="204">
        <f t="shared" ca="1" si="3"/>
        <v>0.828634706742847</v>
      </c>
      <c r="E29" s="182"/>
      <c r="F29" s="182"/>
      <c r="G29" s="182"/>
      <c r="H29" s="182"/>
      <c r="I29" s="182"/>
      <c r="J29" s="182"/>
      <c r="K29" s="182"/>
      <c r="L29" s="182"/>
      <c r="N29" s="10"/>
      <c r="R29" s="182"/>
      <c r="S29" s="182"/>
      <c r="T29" s="182"/>
    </row>
    <row r="30" spans="1:20" x14ac:dyDescent="0.2">
      <c r="A30" s="202">
        <v>24</v>
      </c>
      <c r="B30" s="193">
        <f ca="1">IF(A30=[1]sheet4!A7,[1]sheet4!B7,B30)</f>
        <v>1752.9999999999941</v>
      </c>
      <c r="C30" s="203">
        <f t="shared" ca="1" si="0"/>
        <v>279.99057611073704</v>
      </c>
      <c r="D30" s="204">
        <f t="shared" ca="1" si="3"/>
        <v>0.79319561217662904</v>
      </c>
      <c r="E30" s="182"/>
      <c r="F30" s="182"/>
      <c r="G30" s="182"/>
      <c r="H30" s="182"/>
      <c r="I30" s="182"/>
      <c r="J30" s="182"/>
      <c r="K30" s="182"/>
      <c r="L30" s="182"/>
      <c r="N30" s="10"/>
      <c r="R30" s="182"/>
      <c r="S30" s="182"/>
      <c r="T30" s="182"/>
    </row>
    <row r="31" spans="1:20" x14ac:dyDescent="0.2">
      <c r="A31" s="202">
        <v>25</v>
      </c>
      <c r="B31" s="193">
        <f ca="1">IF(A31=[1]sheet4!A7,[1]sheet4!B7,B31)</f>
        <v>1825.9999999999941</v>
      </c>
      <c r="C31" s="203">
        <f t="shared" ca="1" si="0"/>
        <v>206.99057611073704</v>
      </c>
      <c r="D31" s="204">
        <f t="shared" ca="1" si="3"/>
        <v>0.73927693919552384</v>
      </c>
      <c r="E31" s="182"/>
      <c r="F31" s="182"/>
      <c r="G31" s="182"/>
      <c r="H31" s="182"/>
      <c r="I31" s="182"/>
      <c r="J31" s="182"/>
      <c r="K31" s="182"/>
      <c r="L31" s="182"/>
      <c r="N31" s="10"/>
      <c r="R31" s="182"/>
      <c r="S31" s="182"/>
      <c r="T31" s="182"/>
    </row>
    <row r="32" spans="1:20" x14ac:dyDescent="0.2">
      <c r="A32" s="202">
        <v>26</v>
      </c>
      <c r="B32" s="193">
        <f ca="1">IF(A32=[1]sheet4!A7,[1]sheet4!B7,B32)</f>
        <v>1898.9999999999941</v>
      </c>
      <c r="C32" s="203">
        <f t="shared" ca="1" si="0"/>
        <v>133.99057611073704</v>
      </c>
      <c r="D32" s="204">
        <f t="shared" ca="1" si="3"/>
        <v>0.64732693936294938</v>
      </c>
      <c r="E32" s="182"/>
      <c r="F32" s="182"/>
      <c r="G32" s="182"/>
      <c r="H32" s="182"/>
      <c r="I32" s="182"/>
      <c r="J32" s="182"/>
      <c r="K32" s="182"/>
      <c r="L32" s="182"/>
      <c r="N32" s="10"/>
      <c r="R32" s="182"/>
      <c r="S32" s="182"/>
      <c r="T32" s="182"/>
    </row>
    <row r="33" spans="1:20" x14ac:dyDescent="0.2">
      <c r="A33" s="202">
        <v>27</v>
      </c>
      <c r="B33" s="193">
        <f ca="1">IF(A33=[1]sheet4!A7,[1]sheet4!B7,B33)</f>
        <v>1971.9999999999941</v>
      </c>
      <c r="C33" s="203">
        <f t="shared" ca="1" si="0"/>
        <v>60.990576110737038</v>
      </c>
      <c r="D33" s="204">
        <f t="shared" ca="1" si="3"/>
        <v>0.45518556514251524</v>
      </c>
      <c r="E33" s="182"/>
      <c r="F33" s="182"/>
      <c r="G33" s="182"/>
      <c r="H33" s="182"/>
      <c r="I33" s="182"/>
      <c r="J33" s="182"/>
      <c r="K33" s="182"/>
      <c r="L33" s="182"/>
      <c r="N33" s="10"/>
      <c r="R33" s="182"/>
      <c r="S33" s="182"/>
      <c r="T33" s="182"/>
    </row>
    <row r="34" spans="1:20" ht="13.5" thickBot="1" x14ac:dyDescent="0.25">
      <c r="A34" s="202">
        <v>28</v>
      </c>
      <c r="B34" s="193">
        <f ca="1">IF(A34=[1]sheet4!A7,[1]sheet4!B7,B34)</f>
        <v>2044.9999999999941</v>
      </c>
      <c r="C34" s="203">
        <f t="shared" ca="1" si="0"/>
        <v>12.009423889262962</v>
      </c>
      <c r="D34" s="204">
        <f t="shared" ca="1" si="3"/>
        <v>0.19690622150310813</v>
      </c>
      <c r="E34" s="182"/>
      <c r="F34" s="182"/>
      <c r="G34" s="182"/>
      <c r="H34" s="182"/>
      <c r="I34" s="182"/>
      <c r="J34" s="182"/>
      <c r="K34" s="182"/>
      <c r="L34" s="182"/>
      <c r="N34" s="10"/>
      <c r="R34" s="182"/>
      <c r="S34" s="182"/>
      <c r="T34" s="182"/>
    </row>
    <row r="35" spans="1:20" ht="19.5" thickBot="1" x14ac:dyDescent="0.35">
      <c r="A35" s="202">
        <v>29</v>
      </c>
      <c r="B35" s="193">
        <f ca="1">IF(A35=[1]sheet4!A7,[1]sheet4!B7,B35)</f>
        <v>2117.9999999999941</v>
      </c>
      <c r="C35" s="203">
        <f t="shared" ca="1" si="0"/>
        <v>85.009423889262962</v>
      </c>
      <c r="D35" s="204">
        <f t="shared" ca="1" si="3"/>
        <v>7.0785596938805471</v>
      </c>
      <c r="E35" s="182"/>
      <c r="F35" s="248" t="s">
        <v>139</v>
      </c>
      <c r="G35" s="249"/>
      <c r="H35" s="249"/>
      <c r="I35" s="249"/>
      <c r="J35" s="250"/>
      <c r="K35" s="182"/>
      <c r="L35" s="182"/>
      <c r="N35" s="10"/>
      <c r="R35" s="182"/>
      <c r="S35" s="182"/>
      <c r="T35" s="182"/>
    </row>
    <row r="36" spans="1:20" ht="15" x14ac:dyDescent="0.2">
      <c r="A36" s="202">
        <v>30</v>
      </c>
      <c r="B36" s="193">
        <f ca="1">IF(A36=[1]sheet4!A7,[1]sheet4!B7,B36)</f>
        <v>2190.9999999999941</v>
      </c>
      <c r="C36" s="203">
        <f t="shared" ca="1" si="0"/>
        <v>158.00942388926296</v>
      </c>
      <c r="D36" s="204">
        <f t="shared" ca="1" si="3"/>
        <v>1.8587283228162212</v>
      </c>
      <c r="E36" s="182"/>
      <c r="F36" s="251" t="s">
        <v>138</v>
      </c>
      <c r="G36" s="251"/>
      <c r="H36" s="251"/>
      <c r="I36" s="251"/>
      <c r="J36" s="251"/>
      <c r="K36" s="215"/>
      <c r="L36" s="215"/>
      <c r="N36" s="10"/>
      <c r="R36" s="182"/>
      <c r="S36" s="182"/>
      <c r="T36" s="182"/>
    </row>
    <row r="37" spans="1:20" ht="13.15" customHeight="1" x14ac:dyDescent="0.2">
      <c r="A37" s="202">
        <v>31</v>
      </c>
      <c r="B37" s="193">
        <f ca="1">IF(A37=[1]sheet4!A7,[1]sheet4!B7,B37)</f>
        <v>2263.9999999999941</v>
      </c>
      <c r="C37" s="203">
        <f t="shared" ca="1" si="0"/>
        <v>231.00942388926296</v>
      </c>
      <c r="D37" s="204">
        <f t="shared" ca="1" si="3"/>
        <v>1.4619977606598975</v>
      </c>
      <c r="E37" s="182"/>
      <c r="F37" s="252"/>
      <c r="G37" s="252"/>
      <c r="H37" s="252"/>
      <c r="I37" s="252"/>
      <c r="J37" s="252"/>
      <c r="K37" s="215"/>
      <c r="L37" s="215"/>
      <c r="N37" s="10"/>
      <c r="R37" s="182"/>
      <c r="S37" s="182"/>
      <c r="T37" s="182"/>
    </row>
    <row r="38" spans="1:20" ht="15" x14ac:dyDescent="0.2">
      <c r="A38" s="202">
        <v>32</v>
      </c>
      <c r="B38" s="193">
        <f ca="1">IF(A38=[1]sheet4!A7,[1]sheet4!B7,B38)</f>
        <v>2336.9999999999941</v>
      </c>
      <c r="C38" s="203">
        <f t="shared" ca="1" si="0"/>
        <v>304.00942388926296</v>
      </c>
      <c r="D38" s="204">
        <f t="shared" ca="1" si="3"/>
        <v>1.3160044242826794</v>
      </c>
      <c r="E38" s="182"/>
      <c r="F38" s="252"/>
      <c r="G38" s="252"/>
      <c r="H38" s="252"/>
      <c r="I38" s="252"/>
      <c r="J38" s="252"/>
      <c r="K38" s="215"/>
      <c r="L38" s="215"/>
      <c r="N38" s="10"/>
      <c r="R38" s="182"/>
      <c r="S38" s="182"/>
      <c r="T38" s="182"/>
    </row>
    <row r="39" spans="1:20" ht="15" x14ac:dyDescent="0.2">
      <c r="A39" s="202">
        <v>33</v>
      </c>
      <c r="B39" s="193">
        <f ca="1">IF(A39=[1]sheet4!A7,[1]sheet4!B7,B39)</f>
        <v>2409.9999999999941</v>
      </c>
      <c r="C39" s="203">
        <f t="shared" ca="1" si="0"/>
        <v>377.00942388926296</v>
      </c>
      <c r="D39" s="204">
        <f t="shared" ca="1" si="3"/>
        <v>1.2401241351866468</v>
      </c>
      <c r="E39" s="182"/>
      <c r="F39" s="252"/>
      <c r="G39" s="252"/>
      <c r="H39" s="252"/>
      <c r="I39" s="252"/>
      <c r="J39" s="252"/>
      <c r="K39" s="215"/>
      <c r="L39" s="215"/>
      <c r="N39" s="10"/>
      <c r="R39" s="182"/>
      <c r="S39" s="182"/>
      <c r="T39" s="182"/>
    </row>
    <row r="40" spans="1:20" ht="15" x14ac:dyDescent="0.2">
      <c r="A40" s="202">
        <v>34</v>
      </c>
      <c r="B40" s="193">
        <f ca="1">IF(A40=[1]sheet4!A7,[1]sheet4!B7,B40)</f>
        <v>2482.9999999999941</v>
      </c>
      <c r="C40" s="203">
        <f t="shared" ca="1" si="0"/>
        <v>450.00942388926296</v>
      </c>
      <c r="D40" s="204">
        <f t="shared" ca="1" si="3"/>
        <v>1.1936291120973197</v>
      </c>
      <c r="E40" s="182"/>
      <c r="F40" s="252"/>
      <c r="G40" s="252"/>
      <c r="H40" s="252"/>
      <c r="I40" s="252"/>
      <c r="J40" s="252"/>
      <c r="K40" s="215"/>
      <c r="L40" s="215"/>
      <c r="N40" s="10"/>
      <c r="R40" s="182"/>
      <c r="S40" s="182"/>
      <c r="T40" s="182"/>
    </row>
    <row r="41" spans="1:20" ht="15" x14ac:dyDescent="0.2">
      <c r="A41" s="202">
        <v>35</v>
      </c>
      <c r="B41" s="193">
        <f ca="1">IF(A41=[1]sheet4!A7,[1]sheet4!B7,B41)</f>
        <v>2555.9999999999941</v>
      </c>
      <c r="C41" s="203">
        <f t="shared" ca="1" si="0"/>
        <v>523.00942388926296</v>
      </c>
      <c r="D41" s="204">
        <f t="shared" ca="1" si="3"/>
        <v>1.1622188250394587</v>
      </c>
      <c r="E41" s="182"/>
      <c r="F41" s="252"/>
      <c r="G41" s="252"/>
      <c r="H41" s="252"/>
      <c r="I41" s="252"/>
      <c r="J41" s="252"/>
      <c r="K41" s="215"/>
      <c r="L41" s="215"/>
      <c r="N41" s="10"/>
      <c r="R41" s="182"/>
      <c r="S41" s="182"/>
      <c r="T41" s="182"/>
    </row>
    <row r="42" spans="1:20" ht="15" x14ac:dyDescent="0.2">
      <c r="A42" s="202">
        <v>36</v>
      </c>
      <c r="B42" s="193">
        <f ca="1">IF(A42=[1]sheet4!A7,[1]sheet4!B7,B42)</f>
        <v>2628.9999999999941</v>
      </c>
      <c r="C42" s="203">
        <f t="shared" ca="1" si="0"/>
        <v>596.00942388926296</v>
      </c>
      <c r="D42" s="204">
        <f t="shared" ca="1" si="3"/>
        <v>1.13957683488215</v>
      </c>
      <c r="E42" s="182"/>
      <c r="F42" s="252"/>
      <c r="G42" s="252"/>
      <c r="H42" s="252"/>
      <c r="I42" s="252"/>
      <c r="J42" s="252"/>
      <c r="K42" s="215"/>
      <c r="L42" s="215"/>
      <c r="N42" s="10"/>
      <c r="R42" s="182"/>
      <c r="S42" s="182"/>
      <c r="T42" s="182"/>
    </row>
    <row r="43" spans="1:20" ht="15.6" customHeight="1" x14ac:dyDescent="0.2">
      <c r="A43" s="202">
        <v>37</v>
      </c>
      <c r="B43" s="193">
        <f ca="1">IF(A43=[1]sheet4!A7,[1]sheet4!B7,B43)</f>
        <v>2701.9999999999941</v>
      </c>
      <c r="C43" s="203">
        <f t="shared" ca="1" si="0"/>
        <v>669.00942388926296</v>
      </c>
      <c r="D43" s="204">
        <f t="shared" ca="1" si="3"/>
        <v>1.1224812848153274</v>
      </c>
      <c r="E43" s="182"/>
      <c r="F43" s="252"/>
      <c r="G43" s="252"/>
      <c r="H43" s="252"/>
      <c r="I43" s="252"/>
      <c r="J43" s="252"/>
      <c r="K43" s="215"/>
      <c r="L43" s="215"/>
      <c r="N43" s="10"/>
      <c r="R43" s="182"/>
      <c r="S43" s="182"/>
      <c r="T43" s="182"/>
    </row>
    <row r="44" spans="1:20" ht="16.149999999999999" customHeight="1" x14ac:dyDescent="0.2">
      <c r="A44" s="202">
        <v>38</v>
      </c>
      <c r="B44" s="193">
        <f ca="1">IF(A44=[1]sheet4!A7,[1]sheet4!B7,B44)</f>
        <v>2774.9999999999941</v>
      </c>
      <c r="C44" s="203">
        <f t="shared" ca="1" si="0"/>
        <v>742.00942388926296</v>
      </c>
      <c r="D44" s="204">
        <f t="shared" ca="1" si="3"/>
        <v>1.1091165496228992</v>
      </c>
      <c r="E44" s="182"/>
      <c r="F44" s="252"/>
      <c r="G44" s="252"/>
      <c r="H44" s="252"/>
      <c r="I44" s="252"/>
      <c r="J44" s="252"/>
      <c r="K44" s="215"/>
      <c r="L44" s="215"/>
      <c r="N44" s="10"/>
      <c r="R44" s="182"/>
      <c r="S44" s="182"/>
      <c r="T44" s="182"/>
    </row>
    <row r="45" spans="1:20" ht="15" x14ac:dyDescent="0.2">
      <c r="A45" s="202">
        <v>39</v>
      </c>
      <c r="B45" s="216">
        <f ca="1">IF(A45=[1]sheet4!A7,[1]sheet4!B7,B45)</f>
        <v>2847.9999999999941</v>
      </c>
      <c r="C45" s="203">
        <f t="shared" ca="1" si="0"/>
        <v>815.00942388926296</v>
      </c>
      <c r="D45" s="204">
        <f t="shared" ca="1" si="3"/>
        <v>1.0983814998162267</v>
      </c>
      <c r="E45" s="182"/>
      <c r="F45" s="252"/>
      <c r="G45" s="252"/>
      <c r="H45" s="252"/>
      <c r="I45" s="252"/>
      <c r="J45" s="252"/>
      <c r="K45" s="215"/>
      <c r="L45" s="215"/>
      <c r="R45" s="182"/>
      <c r="S45" s="182"/>
      <c r="T45" s="182"/>
    </row>
    <row r="46" spans="1:20" ht="15.75" thickBot="1" x14ac:dyDescent="0.25">
      <c r="A46" s="217">
        <v>40</v>
      </c>
      <c r="B46" s="218">
        <f ca="1">IF(A46=[1]sheet4!A7,[1]sheet4!B7,B46)</f>
        <v>2920.9999999999941</v>
      </c>
      <c r="C46" s="219">
        <f t="shared" ca="1" si="0"/>
        <v>888.00942388926296</v>
      </c>
      <c r="D46" s="220">
        <f t="shared" ca="1" si="3"/>
        <v>1.0895695164500561</v>
      </c>
      <c r="E46" s="182"/>
      <c r="F46" s="252"/>
      <c r="G46" s="252"/>
      <c r="H46" s="252"/>
      <c r="I46" s="252"/>
      <c r="J46" s="252"/>
      <c r="K46" s="215"/>
      <c r="L46" s="215"/>
      <c r="R46" s="182"/>
      <c r="S46" s="182"/>
      <c r="T46" s="182"/>
    </row>
    <row r="47" spans="1:20" ht="15" x14ac:dyDescent="0.2">
      <c r="A47" s="182"/>
      <c r="B47" s="182"/>
      <c r="C47" s="182"/>
      <c r="D47" s="182"/>
      <c r="E47" s="182"/>
      <c r="F47" s="252"/>
      <c r="G47" s="252"/>
      <c r="H47" s="252"/>
      <c r="I47" s="252"/>
      <c r="J47" s="252"/>
      <c r="K47" s="215"/>
      <c r="L47" s="215"/>
      <c r="R47" s="182"/>
      <c r="S47" s="182"/>
      <c r="T47" s="182"/>
    </row>
    <row r="48" spans="1:20" ht="15.75" x14ac:dyDescent="0.25">
      <c r="A48" s="182"/>
      <c r="B48" s="182"/>
      <c r="C48" s="182"/>
      <c r="D48" s="182"/>
      <c r="E48" s="182"/>
      <c r="F48" s="221" t="s">
        <v>125</v>
      </c>
      <c r="G48" s="221"/>
      <c r="H48" s="221"/>
      <c r="I48" s="221"/>
      <c r="J48" s="221"/>
      <c r="K48" s="182"/>
      <c r="L48" s="182"/>
      <c r="R48" s="182"/>
      <c r="S48" s="182"/>
      <c r="T48" s="182"/>
    </row>
    <row r="49" spans="1:20" ht="15.75" x14ac:dyDescent="0.2">
      <c r="A49" s="182"/>
      <c r="B49" s="182"/>
      <c r="C49" s="182"/>
      <c r="D49" s="182"/>
      <c r="E49" s="182"/>
      <c r="F49" s="222"/>
      <c r="G49" s="222"/>
      <c r="H49" s="222"/>
      <c r="I49" s="222"/>
      <c r="J49" s="222"/>
      <c r="K49" s="182"/>
      <c r="L49" s="182"/>
      <c r="R49" s="182"/>
      <c r="S49" s="182"/>
      <c r="T49" s="182"/>
    </row>
    <row r="50" spans="1:20" ht="15.75" x14ac:dyDescent="0.2">
      <c r="A50" s="182"/>
      <c r="B50" s="182"/>
      <c r="C50" s="182"/>
      <c r="D50" s="182"/>
      <c r="E50" s="182"/>
      <c r="F50" s="222"/>
      <c r="G50" s="222"/>
      <c r="H50" s="222"/>
      <c r="I50" s="222"/>
      <c r="J50" s="222"/>
      <c r="K50" s="182"/>
      <c r="L50" s="182"/>
      <c r="R50" s="182"/>
      <c r="S50" s="182"/>
      <c r="T50" s="182"/>
    </row>
    <row r="51" spans="1:20" ht="15.75" x14ac:dyDescent="0.2">
      <c r="A51" s="182"/>
      <c r="B51" s="182"/>
      <c r="C51" s="182"/>
      <c r="D51" s="182"/>
      <c r="E51" s="182"/>
      <c r="F51" s="222"/>
      <c r="G51" s="222"/>
      <c r="H51" s="222"/>
      <c r="I51" s="222"/>
      <c r="J51" s="222"/>
      <c r="K51" s="182"/>
      <c r="L51" s="182"/>
      <c r="R51" s="182"/>
      <c r="S51" s="182"/>
      <c r="T51" s="182"/>
    </row>
    <row r="52" spans="1:20" ht="15.75" x14ac:dyDescent="0.2">
      <c r="A52" s="182"/>
      <c r="B52" s="182"/>
      <c r="C52" s="182"/>
      <c r="D52" s="182"/>
      <c r="E52" s="182"/>
      <c r="F52" s="222"/>
      <c r="G52" s="222"/>
      <c r="H52" s="222"/>
      <c r="I52" s="222"/>
      <c r="J52" s="222"/>
      <c r="K52" s="182"/>
      <c r="L52" s="182"/>
      <c r="R52" s="182"/>
      <c r="S52" s="182"/>
      <c r="T52" s="182"/>
    </row>
    <row r="53" spans="1:20" ht="15.75" x14ac:dyDescent="0.2">
      <c r="A53" s="182"/>
      <c r="B53" s="182"/>
      <c r="C53" s="182"/>
      <c r="D53" s="182"/>
      <c r="E53" s="182"/>
      <c r="F53" s="222"/>
      <c r="G53" s="222"/>
      <c r="H53" s="222"/>
      <c r="I53" s="222"/>
      <c r="J53" s="222"/>
      <c r="K53" s="182"/>
      <c r="L53" s="182"/>
      <c r="R53" s="182"/>
      <c r="S53" s="182"/>
      <c r="T53" s="182"/>
    </row>
    <row r="54" spans="1:20" ht="15.75" x14ac:dyDescent="0.2">
      <c r="A54" s="182"/>
      <c r="B54" s="182"/>
      <c r="C54" s="182"/>
      <c r="D54" s="182"/>
      <c r="E54" s="182"/>
      <c r="F54" s="222"/>
      <c r="G54" s="222"/>
      <c r="H54" s="222"/>
      <c r="I54" s="222"/>
      <c r="J54" s="222"/>
      <c r="K54" s="182"/>
      <c r="L54" s="182"/>
      <c r="R54" s="182"/>
      <c r="S54" s="182"/>
      <c r="T54" s="182"/>
    </row>
    <row r="55" spans="1:20" ht="15.75" x14ac:dyDescent="0.2">
      <c r="A55" s="182"/>
      <c r="B55" s="182"/>
      <c r="C55" s="182"/>
      <c r="D55" s="182"/>
      <c r="E55" s="182"/>
      <c r="F55" s="222"/>
      <c r="G55" s="222"/>
      <c r="H55" s="222"/>
      <c r="I55" s="222"/>
      <c r="J55" s="222"/>
      <c r="K55" s="182"/>
      <c r="L55" s="182"/>
      <c r="R55" s="182"/>
      <c r="S55" s="182"/>
      <c r="T55" s="182"/>
    </row>
    <row r="56" spans="1:20" ht="15.75" x14ac:dyDescent="0.2">
      <c r="A56" s="182"/>
      <c r="B56" s="182"/>
      <c r="C56" s="182"/>
      <c r="D56" s="182"/>
      <c r="E56" s="182"/>
      <c r="F56" s="222"/>
      <c r="G56" s="222"/>
      <c r="H56" s="222"/>
      <c r="I56" s="222"/>
      <c r="J56" s="222"/>
      <c r="K56" s="182"/>
      <c r="L56" s="182"/>
      <c r="R56" s="182"/>
      <c r="S56" s="182"/>
      <c r="T56" s="182"/>
    </row>
    <row r="57" spans="1:20" ht="15.75" x14ac:dyDescent="0.2">
      <c r="A57" s="182"/>
      <c r="B57" s="182"/>
      <c r="C57" s="182"/>
      <c r="D57" s="182"/>
      <c r="E57" s="182"/>
      <c r="F57" s="222"/>
      <c r="G57" s="222"/>
      <c r="H57" s="222"/>
      <c r="I57" s="222"/>
      <c r="J57" s="222"/>
      <c r="K57" s="182"/>
      <c r="L57" s="182"/>
      <c r="R57" s="182"/>
      <c r="S57" s="182"/>
      <c r="T57" s="182"/>
    </row>
    <row r="58" spans="1:20" ht="15.75" x14ac:dyDescent="0.2">
      <c r="A58" s="182"/>
      <c r="B58" s="182"/>
      <c r="C58" s="182"/>
      <c r="D58" s="182"/>
      <c r="E58" s="182"/>
      <c r="F58" s="222"/>
      <c r="G58" s="222"/>
      <c r="H58" s="222"/>
      <c r="I58" s="222"/>
      <c r="J58" s="222"/>
      <c r="K58" s="182"/>
      <c r="L58" s="182"/>
      <c r="R58" s="182"/>
      <c r="S58" s="182"/>
      <c r="T58" s="182"/>
    </row>
    <row r="59" spans="1:20" ht="16.5" thickBot="1" x14ac:dyDescent="0.25">
      <c r="A59" s="182"/>
      <c r="B59" s="182"/>
      <c r="C59" s="182"/>
      <c r="D59" s="182"/>
      <c r="E59" s="182"/>
      <c r="F59" s="222"/>
      <c r="G59" s="222"/>
      <c r="H59" s="222"/>
      <c r="I59" s="222"/>
      <c r="J59" s="222"/>
      <c r="K59" s="182"/>
      <c r="L59" s="182"/>
      <c r="R59" s="182"/>
      <c r="S59" s="182"/>
      <c r="T59" s="182"/>
    </row>
    <row r="60" spans="1:20" ht="16.5" thickTop="1" x14ac:dyDescent="0.2">
      <c r="A60" s="182"/>
      <c r="B60" s="182"/>
      <c r="C60" s="182"/>
      <c r="D60" s="182"/>
      <c r="E60" s="182"/>
      <c r="F60" s="222"/>
      <c r="G60" s="222"/>
      <c r="H60" s="222"/>
      <c r="I60" s="222"/>
      <c r="J60" s="222"/>
      <c r="K60" s="182"/>
      <c r="L60" s="182"/>
      <c r="M60" s="182"/>
      <c r="N60" s="182"/>
      <c r="O60" s="232"/>
      <c r="P60" s="182"/>
      <c r="Q60" s="182"/>
      <c r="R60" s="182"/>
      <c r="S60" s="182"/>
      <c r="T60" s="182"/>
    </row>
    <row r="61" spans="1:20" ht="15.75" x14ac:dyDescent="0.2">
      <c r="A61" s="182"/>
      <c r="B61" s="182"/>
      <c r="C61" s="182"/>
      <c r="D61" s="182"/>
      <c r="E61" s="182"/>
      <c r="F61" s="222"/>
      <c r="G61" s="222"/>
      <c r="H61" s="222"/>
      <c r="I61" s="222"/>
      <c r="J61" s="222"/>
      <c r="K61" s="182"/>
      <c r="L61" s="182"/>
      <c r="M61" s="182"/>
      <c r="N61" s="182"/>
      <c r="O61" s="182"/>
      <c r="P61" s="182"/>
      <c r="Q61" s="182"/>
      <c r="R61" s="182"/>
      <c r="S61" s="182"/>
      <c r="T61" s="182"/>
    </row>
    <row r="62" spans="1:20" ht="15.75" x14ac:dyDescent="0.2">
      <c r="A62" s="182"/>
      <c r="B62" s="182"/>
      <c r="C62" s="182"/>
      <c r="D62" s="182"/>
      <c r="E62" s="182"/>
      <c r="F62" s="222"/>
      <c r="G62" s="222"/>
      <c r="H62" s="222"/>
      <c r="I62" s="222"/>
      <c r="J62" s="222"/>
      <c r="K62" s="182"/>
      <c r="L62" s="182"/>
      <c r="M62" s="182"/>
      <c r="N62" s="182"/>
      <c r="O62" s="182"/>
      <c r="P62" s="182"/>
      <c r="Q62" s="182"/>
      <c r="R62" s="182"/>
      <c r="S62" s="182"/>
      <c r="T62" s="182"/>
    </row>
    <row r="63" spans="1:20" x14ac:dyDescent="0.2">
      <c r="A63" s="182"/>
      <c r="B63" s="182"/>
      <c r="C63" s="182"/>
      <c r="D63" s="182"/>
      <c r="E63" s="182"/>
      <c r="F63" s="182"/>
      <c r="G63" s="182"/>
      <c r="H63" s="182"/>
      <c r="I63" s="182"/>
      <c r="J63" s="182"/>
      <c r="K63" s="182"/>
      <c r="L63" s="182"/>
      <c r="M63" s="182"/>
      <c r="N63" s="182"/>
      <c r="O63" s="182"/>
      <c r="P63" s="182"/>
      <c r="Q63" s="182"/>
      <c r="R63" s="182"/>
      <c r="S63" s="182"/>
      <c r="T63" s="182"/>
    </row>
    <row r="64" spans="1:20" x14ac:dyDescent="0.2">
      <c r="A64" s="182"/>
      <c r="B64" s="182"/>
      <c r="C64" s="182"/>
      <c r="D64" s="182"/>
      <c r="E64" s="182"/>
      <c r="F64" s="182"/>
      <c r="G64" s="182"/>
      <c r="H64" s="182"/>
      <c r="I64" s="182"/>
      <c r="J64" s="182"/>
      <c r="K64" s="182"/>
      <c r="L64" s="182"/>
      <c r="M64" s="182"/>
      <c r="N64" s="182"/>
      <c r="O64" s="182"/>
      <c r="P64" s="182"/>
      <c r="Q64" s="182"/>
      <c r="R64" s="182"/>
      <c r="S64" s="182"/>
      <c r="T64" s="182"/>
    </row>
    <row r="65" spans="1:20" x14ac:dyDescent="0.2">
      <c r="A65" s="182"/>
      <c r="B65" s="182"/>
      <c r="C65" s="182"/>
      <c r="D65" s="182"/>
      <c r="E65" s="182"/>
      <c r="F65" s="182"/>
      <c r="G65" s="182"/>
      <c r="H65" s="182"/>
      <c r="I65" s="182"/>
      <c r="J65" s="182"/>
      <c r="K65" s="182"/>
      <c r="L65" s="182"/>
      <c r="M65" s="182"/>
      <c r="N65" s="182"/>
      <c r="O65" s="182"/>
      <c r="P65" s="182"/>
      <c r="Q65" s="182"/>
      <c r="R65" s="182"/>
      <c r="S65" s="182"/>
      <c r="T65" s="182"/>
    </row>
    <row r="66" spans="1:20" x14ac:dyDescent="0.2">
      <c r="A66" s="182"/>
      <c r="B66" s="182"/>
      <c r="C66" s="182"/>
      <c r="D66" s="182"/>
      <c r="E66" s="182"/>
      <c r="F66" s="182"/>
      <c r="G66" s="182"/>
      <c r="H66" s="182"/>
      <c r="I66" s="182"/>
      <c r="J66" s="182"/>
      <c r="K66" s="182"/>
      <c r="L66" s="182"/>
      <c r="M66" s="182"/>
      <c r="N66" s="182"/>
      <c r="O66" s="182"/>
      <c r="P66" s="182"/>
      <c r="Q66" s="182"/>
      <c r="R66" s="182"/>
      <c r="S66" s="182"/>
      <c r="T66" s="182"/>
    </row>
    <row r="67" spans="1:20" x14ac:dyDescent="0.2">
      <c r="A67" s="182"/>
      <c r="B67" s="182"/>
      <c r="C67" s="182"/>
      <c r="D67" s="182"/>
      <c r="E67" s="182"/>
      <c r="F67" s="182"/>
      <c r="G67" s="182"/>
      <c r="H67" s="182"/>
      <c r="I67" s="182"/>
      <c r="J67" s="182"/>
      <c r="K67" s="182"/>
      <c r="L67" s="182"/>
      <c r="M67" s="182"/>
      <c r="N67" s="182"/>
      <c r="O67" s="182"/>
      <c r="P67" s="182"/>
      <c r="Q67" s="182"/>
      <c r="R67" s="182"/>
      <c r="S67" s="182"/>
      <c r="T67" s="182"/>
    </row>
    <row r="68" spans="1:20" x14ac:dyDescent="0.2">
      <c r="A68" s="182"/>
      <c r="B68" s="182"/>
      <c r="C68" s="182"/>
      <c r="D68" s="182"/>
      <c r="E68" s="182"/>
      <c r="F68" s="182"/>
      <c r="G68" s="182"/>
      <c r="H68" s="182"/>
      <c r="I68" s="182"/>
      <c r="J68" s="182"/>
      <c r="K68" s="182"/>
      <c r="L68" s="182"/>
      <c r="M68" s="182"/>
      <c r="N68" s="182"/>
      <c r="O68" s="182"/>
      <c r="P68" s="182"/>
      <c r="Q68" s="182"/>
      <c r="R68" s="182"/>
      <c r="S68" s="182"/>
      <c r="T68" s="182"/>
    </row>
    <row r="72" spans="1:20" ht="13.15" customHeight="1" x14ac:dyDescent="0.2">
      <c r="H72" s="223"/>
      <c r="I72" s="223"/>
      <c r="J72" s="223"/>
      <c r="K72" s="223"/>
      <c r="L72" s="223"/>
    </row>
    <row r="73" spans="1:20" ht="13.15" customHeight="1" x14ac:dyDescent="0.2">
      <c r="H73" s="223"/>
      <c r="I73" s="223"/>
      <c r="J73" s="223"/>
      <c r="K73" s="223"/>
      <c r="L73" s="223"/>
    </row>
    <row r="74" spans="1:20" ht="13.15" customHeight="1" x14ac:dyDescent="0.2">
      <c r="H74" s="223"/>
      <c r="I74" s="223"/>
      <c r="J74" s="223"/>
      <c r="K74" s="223"/>
      <c r="L74" s="223"/>
    </row>
    <row r="75" spans="1:20" ht="13.15" customHeight="1" x14ac:dyDescent="0.2">
      <c r="H75" s="223"/>
      <c r="I75" s="223"/>
      <c r="J75" s="223"/>
      <c r="K75" s="223"/>
      <c r="L75" s="223"/>
    </row>
    <row r="76" spans="1:20" x14ac:dyDescent="0.2">
      <c r="H76" s="224"/>
      <c r="I76" s="224"/>
      <c r="J76" s="224"/>
    </row>
    <row r="77" spans="1:20" x14ac:dyDescent="0.2">
      <c r="H77" s="224"/>
      <c r="I77" s="224"/>
      <c r="J77" s="224"/>
    </row>
    <row r="78" spans="1:20" x14ac:dyDescent="0.2">
      <c r="H78" s="224"/>
      <c r="I78" s="224"/>
      <c r="J78" s="224"/>
    </row>
    <row r="79" spans="1:20" x14ac:dyDescent="0.2">
      <c r="H79" s="224"/>
      <c r="I79" s="224"/>
      <c r="J79" s="224"/>
    </row>
    <row r="80" spans="1:20" x14ac:dyDescent="0.2">
      <c r="H80" s="224"/>
      <c r="I80" s="224"/>
      <c r="J80" s="224"/>
    </row>
    <row r="81" spans="8:10" x14ac:dyDescent="0.2">
      <c r="H81" s="224"/>
      <c r="I81" s="224"/>
      <c r="J81" s="224"/>
    </row>
    <row r="82" spans="8:10" x14ac:dyDescent="0.2">
      <c r="H82" s="224"/>
      <c r="I82" s="224"/>
      <c r="J82" s="224"/>
    </row>
  </sheetData>
  <mergeCells count="5">
    <mergeCell ref="F35:J35"/>
    <mergeCell ref="A5:D5"/>
    <mergeCell ref="E5:K5"/>
    <mergeCell ref="M6:Q9"/>
    <mergeCell ref="F36:J47"/>
  </mergeCells>
  <phoneticPr fontId="2" type="noConversion"/>
  <conditionalFormatting sqref="H7:I27">
    <cfRule type="expression" dxfId="6" priority="2" stopIfTrue="1">
      <formula>$I7=$J$7</formula>
    </cfRule>
  </conditionalFormatting>
  <conditionalFormatting sqref="K7:K27">
    <cfRule type="expression" dxfId="5" priority="1">
      <formula>$J$7=$I7</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71" r:id="rId4" name="List Box 23">
              <controlPr defaultSize="0" autoLine="0" autoPict="0">
                <anchor moveWithCells="1">
                  <from>
                    <xdr:col>4</xdr:col>
                    <xdr:colOff>9525</xdr:colOff>
                    <xdr:row>7</xdr:row>
                    <xdr:rowOff>9525</xdr:rowOff>
                  </from>
                  <to>
                    <xdr:col>4</xdr:col>
                    <xdr:colOff>657225</xdr:colOff>
                    <xdr:row>23</xdr:row>
                    <xdr:rowOff>57150</xdr:rowOff>
                  </to>
                </anchor>
              </controlPr>
            </control>
          </mc:Choice>
        </mc:AlternateContent>
        <mc:AlternateContent xmlns:mc="http://schemas.openxmlformats.org/markup-compatibility/2006">
          <mc:Choice Requires="x14">
            <control shapeId="2072" r:id="rId5" name="Button 24">
              <controlPr defaultSize="0" print="0" autoFill="0" autoPict="0" macro="[0]!ScanningOfSigmaValues_Click">
                <anchor moveWithCells="1">
                  <from>
                    <xdr:col>5</xdr:col>
                    <xdr:colOff>0</xdr:colOff>
                    <xdr:row>24</xdr:row>
                    <xdr:rowOff>57150</xdr:rowOff>
                  </from>
                  <to>
                    <xdr:col>6</xdr:col>
                    <xdr:colOff>161925</xdr:colOff>
                    <xdr:row>33</xdr:row>
                    <xdr:rowOff>85725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00"/>
  <sheetViews>
    <sheetView topLeftCell="A2" workbookViewId="0">
      <selection activeCell="H4" sqref="H4"/>
    </sheetView>
  </sheetViews>
  <sheetFormatPr defaultRowHeight="12.75" x14ac:dyDescent="0.2"/>
  <cols>
    <col min="1" max="1" width="6.28515625" customWidth="1"/>
    <col min="2" max="2" width="11.28515625" customWidth="1"/>
    <col min="3" max="3" width="12" bestFit="1" customWidth="1"/>
    <col min="4" max="4" width="12.7109375" customWidth="1"/>
    <col min="5" max="5" width="11" customWidth="1"/>
    <col min="6" max="6" width="8.140625" customWidth="1"/>
    <col min="7" max="7" width="12.5703125" customWidth="1"/>
    <col min="8" max="8" width="12" bestFit="1" customWidth="1"/>
    <col min="9" max="9" width="11.140625" customWidth="1"/>
    <col min="10" max="10" width="13.42578125" customWidth="1"/>
    <col min="11" max="11" width="12" bestFit="1" customWidth="1"/>
    <col min="12" max="12" width="11" customWidth="1"/>
    <col min="13" max="13" width="8.85546875" customWidth="1"/>
    <col min="14" max="17" width="9.140625" hidden="1" customWidth="1"/>
  </cols>
  <sheetData>
    <row r="1" spans="1:17" ht="18" x14ac:dyDescent="0.25">
      <c r="A1" t="s">
        <v>26</v>
      </c>
    </row>
    <row r="2" spans="1:17" x14ac:dyDescent="0.2">
      <c r="A2" t="s">
        <v>27</v>
      </c>
    </row>
    <row r="3" spans="1:17" ht="19.5" customHeight="1" thickBot="1" x14ac:dyDescent="0.25">
      <c r="A3" t="s">
        <v>28</v>
      </c>
    </row>
    <row r="4" spans="1:17" ht="46.5" customHeight="1" thickBot="1" x14ac:dyDescent="0.25">
      <c r="H4" t="s">
        <v>30</v>
      </c>
      <c r="J4" s="76" t="s">
        <v>20</v>
      </c>
      <c r="K4" s="77" t="s">
        <v>87</v>
      </c>
      <c r="L4" s="77" t="s">
        <v>29</v>
      </c>
      <c r="M4" s="78" t="s">
        <v>2</v>
      </c>
    </row>
    <row r="5" spans="1:17" ht="18" customHeight="1" thickBot="1" x14ac:dyDescent="0.3">
      <c r="A5" s="75" t="s">
        <v>88</v>
      </c>
      <c r="H5" t="s">
        <v>31</v>
      </c>
      <c r="I5" s="10">
        <v>2</v>
      </c>
      <c r="J5" s="19">
        <f>INDEX(H15:H25,N5)</f>
        <v>9.9999999999999994E-12</v>
      </c>
      <c r="K5" s="62">
        <f>INDEX(sheet5!I63:I120,O5)</f>
        <v>0.99999999999769784</v>
      </c>
      <c r="L5" s="63">
        <f>INDEX(sheet5!G26:G59,P5)</f>
        <v>1165</v>
      </c>
      <c r="M5" s="62">
        <f>INDEX(sheet5!K124:K182,Q5)</f>
        <v>4</v>
      </c>
      <c r="N5" s="10">
        <v>11</v>
      </c>
      <c r="O5" s="10">
        <v>1</v>
      </c>
      <c r="P5" s="10">
        <v>34</v>
      </c>
      <c r="Q5" s="10">
        <v>7</v>
      </c>
    </row>
    <row r="6" spans="1:17" ht="36.75" customHeight="1" thickBot="1" x14ac:dyDescent="0.25">
      <c r="A6" s="79" t="s">
        <v>32</v>
      </c>
      <c r="B6" s="80" t="s">
        <v>33</v>
      </c>
      <c r="C6" s="80" t="s">
        <v>34</v>
      </c>
      <c r="D6" s="80" t="s">
        <v>35</v>
      </c>
      <c r="E6" s="80" t="s">
        <v>36</v>
      </c>
      <c r="F6" s="81" t="s">
        <v>37</v>
      </c>
      <c r="G6" s="80" t="s">
        <v>38</v>
      </c>
      <c r="H6" s="82" t="s">
        <v>39</v>
      </c>
      <c r="I6" s="83" t="s">
        <v>40</v>
      </c>
      <c r="J6" s="84" t="s">
        <v>41</v>
      </c>
      <c r="K6" s="84" t="s">
        <v>42</v>
      </c>
      <c r="L6" s="85" t="s">
        <v>43</v>
      </c>
      <c r="M6" s="22" t="s">
        <v>3</v>
      </c>
    </row>
    <row r="7" spans="1:17" ht="26.25" thickBot="1" x14ac:dyDescent="0.25">
      <c r="A7" s="7">
        <f ca="1">IF(I5=1,0,A7+1)</f>
        <v>4000</v>
      </c>
      <c r="B7" s="8">
        <f ca="1">IF(A7=0,K5,B7+F7)</f>
        <v>2032.9905335178973</v>
      </c>
      <c r="C7" s="51">
        <f ca="1">IF((B7+B7*sheet1!C8)&lt;=(J5/M5),(J5/M5),sheet1!B8/(B7+B7*sheet1!C8)^(2*sheet1!E8))</f>
        <v>2.0642099929730029E+32</v>
      </c>
      <c r="D7" s="51">
        <f ca="1">C7*(B7-sheet1!D8)</f>
        <v>7.9057288650170548E+34</v>
      </c>
      <c r="E7" s="51">
        <f ca="1">C7*sheet1!D8</f>
        <v>3.4059464884054546E+35</v>
      </c>
      <c r="F7" s="27">
        <f ca="1">IF(A7=0,L5,IF(D7&gt;0,IF(D7&lt;J7,IF(ABS(F7)&lt;(J5/M5),M7,-F7/M5),F7),F7))</f>
        <v>9.4146912488213275E-13</v>
      </c>
      <c r="G7" s="23" t="str">
        <f ca="1">IF(A7=0,"Initial state",
         IF(ABS(F7)&lt;(J5/M5),
          "The search is completed!!!",
         "Proceed the search by clicking on button &lt;F9&gt;"))</f>
        <v>The search is completed!!!</v>
      </c>
      <c r="H7" s="24">
        <f ca="1">IF(A7=0,0,IF(ABS(F7)&lt;(J5/M5),H7,B7))</f>
        <v>2032.9905335143469</v>
      </c>
      <c r="I7" s="25">
        <f ca="1">IF(A7=0,0,IF(ABS(F7)&lt;(J5/M5),I7,C7))</f>
        <v>2.0642099929921432E+32</v>
      </c>
      <c r="J7" s="25">
        <f ca="1">IF(A7=0,0,IF(ABS(F7)&lt;(J5/M5),J7,D7))</f>
        <v>7.9057288650170723E+34</v>
      </c>
      <c r="K7" s="25">
        <f ca="1">IF(A7=0,0,IF(ABS(F7)&lt;(J5/M5),K7,E7))</f>
        <v>3.4059464884370361E+35</v>
      </c>
      <c r="L7" s="26">
        <f ca="1">IF(A7=0,0,IF(ABS(F7)&lt;(J5/M5),L7,A7))</f>
        <v>91</v>
      </c>
      <c r="M7" s="28">
        <f ca="1">IF(A7=0,L5,F7)</f>
        <v>9.4146912488213275E-13</v>
      </c>
    </row>
    <row r="8" spans="1:17" x14ac:dyDescent="0.2">
      <c r="H8" s="21"/>
    </row>
    <row r="10" spans="1:17" x14ac:dyDescent="0.2">
      <c r="A10" s="3"/>
    </row>
    <row r="11" spans="1:17" x14ac:dyDescent="0.2">
      <c r="A11" s="3"/>
    </row>
    <row r="12" spans="1:17" x14ac:dyDescent="0.2">
      <c r="A12" s="3"/>
      <c r="L12" s="10"/>
    </row>
    <row r="13" spans="1:17" ht="13.5" thickBot="1" x14ac:dyDescent="0.25">
      <c r="K13" t="s">
        <v>125</v>
      </c>
      <c r="L13" s="10"/>
    </row>
    <row r="14" spans="1:17" ht="13.5" thickBot="1" x14ac:dyDescent="0.25">
      <c r="H14" s="89" t="s">
        <v>20</v>
      </c>
      <c r="L14" s="10"/>
    </row>
    <row r="15" spans="1:17" x14ac:dyDescent="0.2">
      <c r="H15" s="88">
        <v>0.1</v>
      </c>
      <c r="L15" s="10"/>
    </row>
    <row r="16" spans="1:17" x14ac:dyDescent="0.2">
      <c r="H16" s="86">
        <v>0.01</v>
      </c>
      <c r="L16" s="10"/>
    </row>
    <row r="17" spans="8:12" x14ac:dyDescent="0.2">
      <c r="H17" s="86">
        <v>1E-3</v>
      </c>
      <c r="L17" s="10"/>
    </row>
    <row r="18" spans="8:12" x14ac:dyDescent="0.2">
      <c r="H18" s="86">
        <v>1E-4</v>
      </c>
      <c r="L18" s="10"/>
    </row>
    <row r="19" spans="8:12" x14ac:dyDescent="0.2">
      <c r="H19" s="86">
        <v>1.0000000000000001E-5</v>
      </c>
      <c r="L19" s="10"/>
    </row>
    <row r="20" spans="8:12" x14ac:dyDescent="0.2">
      <c r="H20" s="86">
        <v>9.9999999999999995E-7</v>
      </c>
      <c r="L20" s="10"/>
    </row>
    <row r="21" spans="8:12" x14ac:dyDescent="0.2">
      <c r="H21" s="86">
        <v>9.9999999999999995E-8</v>
      </c>
      <c r="L21" s="10"/>
    </row>
    <row r="22" spans="8:12" x14ac:dyDescent="0.2">
      <c r="H22" s="86">
        <v>1E-8</v>
      </c>
      <c r="L22" s="10"/>
    </row>
    <row r="23" spans="8:12" x14ac:dyDescent="0.2">
      <c r="H23" s="86">
        <v>1.0000000000000001E-9</v>
      </c>
      <c r="L23" s="10"/>
    </row>
    <row r="24" spans="8:12" x14ac:dyDescent="0.2">
      <c r="H24" s="86">
        <v>1E-10</v>
      </c>
      <c r="L24" s="10"/>
    </row>
    <row r="25" spans="8:12" ht="13.5" thickBot="1" x14ac:dyDescent="0.25">
      <c r="H25" s="87">
        <v>9.9999999999999994E-12</v>
      </c>
      <c r="L25" s="10"/>
    </row>
    <row r="26" spans="8:12" x14ac:dyDescent="0.2">
      <c r="L26" s="10"/>
    </row>
    <row r="27" spans="8:12" x14ac:dyDescent="0.2">
      <c r="L27" s="10"/>
    </row>
    <row r="28" spans="8:12" x14ac:dyDescent="0.2">
      <c r="L28" s="10"/>
    </row>
    <row r="29" spans="8:12" x14ac:dyDescent="0.2">
      <c r="L29" s="10"/>
    </row>
    <row r="30" spans="8:12" x14ac:dyDescent="0.2">
      <c r="L30" s="10"/>
    </row>
    <row r="31" spans="8:12" x14ac:dyDescent="0.2">
      <c r="L31" s="10"/>
    </row>
    <row r="32" spans="8:12" x14ac:dyDescent="0.2">
      <c r="L32" s="10"/>
    </row>
    <row r="33" spans="12:12" x14ac:dyDescent="0.2">
      <c r="L33" s="10"/>
    </row>
    <row r="34" spans="12:12" x14ac:dyDescent="0.2">
      <c r="L34" s="10"/>
    </row>
    <row r="35" spans="12:12" x14ac:dyDescent="0.2">
      <c r="L35" s="10"/>
    </row>
    <row r="36" spans="12:12" x14ac:dyDescent="0.2">
      <c r="L36" s="10"/>
    </row>
    <row r="37" spans="12:12" x14ac:dyDescent="0.2">
      <c r="L37" s="10"/>
    </row>
    <row r="38" spans="12:12" x14ac:dyDescent="0.2">
      <c r="L38" s="10"/>
    </row>
    <row r="39" spans="12:12" x14ac:dyDescent="0.2">
      <c r="L39" s="10"/>
    </row>
    <row r="40" spans="12:12" x14ac:dyDescent="0.2">
      <c r="L40" s="10"/>
    </row>
    <row r="41" spans="12:12" x14ac:dyDescent="0.2">
      <c r="L41" s="10"/>
    </row>
    <row r="42" spans="12:12" x14ac:dyDescent="0.2">
      <c r="L42" s="10"/>
    </row>
    <row r="43" spans="12:12" x14ac:dyDescent="0.2">
      <c r="L43" s="10"/>
    </row>
    <row r="44" spans="12:12" x14ac:dyDescent="0.2">
      <c r="L44" s="10"/>
    </row>
    <row r="45" spans="12:12" x14ac:dyDescent="0.2">
      <c r="L45" s="10"/>
    </row>
    <row r="46" spans="12:12" x14ac:dyDescent="0.2">
      <c r="L46" s="10"/>
    </row>
    <row r="47" spans="12:12" x14ac:dyDescent="0.2">
      <c r="L47" s="10"/>
    </row>
    <row r="48" spans="12:12" x14ac:dyDescent="0.2">
      <c r="L48" s="10"/>
    </row>
    <row r="49" spans="12:12" x14ac:dyDescent="0.2">
      <c r="L49" s="10"/>
    </row>
    <row r="50" spans="12:12" x14ac:dyDescent="0.2">
      <c r="L50" s="10"/>
    </row>
    <row r="51" spans="12:12" x14ac:dyDescent="0.2">
      <c r="L51" s="10"/>
    </row>
    <row r="52" spans="12:12" x14ac:dyDescent="0.2">
      <c r="L52" s="10"/>
    </row>
    <row r="53" spans="12:12" x14ac:dyDescent="0.2">
      <c r="L53" s="10"/>
    </row>
    <row r="54" spans="12:12" x14ac:dyDescent="0.2">
      <c r="L54" s="10"/>
    </row>
    <row r="55" spans="12:12" x14ac:dyDescent="0.2">
      <c r="L55" s="10"/>
    </row>
    <row r="56" spans="12:12" x14ac:dyDescent="0.2">
      <c r="L56" s="10"/>
    </row>
    <row r="57" spans="12:12" x14ac:dyDescent="0.2">
      <c r="L57" s="10"/>
    </row>
    <row r="58" spans="12:12" x14ac:dyDescent="0.2">
      <c r="L58" s="10"/>
    </row>
    <row r="59" spans="12:12" x14ac:dyDescent="0.2">
      <c r="L59" s="10"/>
    </row>
    <row r="60" spans="12:12" x14ac:dyDescent="0.2">
      <c r="L60" s="10"/>
    </row>
    <row r="61" spans="12:12" x14ac:dyDescent="0.2">
      <c r="L61" s="10"/>
    </row>
    <row r="62" spans="12:12" x14ac:dyDescent="0.2">
      <c r="L62" s="10"/>
    </row>
    <row r="63" spans="12:12" x14ac:dyDescent="0.2">
      <c r="L63" s="10"/>
    </row>
    <row r="64" spans="12:12" x14ac:dyDescent="0.2">
      <c r="L64" s="10"/>
    </row>
    <row r="65" spans="12:12" x14ac:dyDescent="0.2">
      <c r="L65" s="10"/>
    </row>
    <row r="66" spans="12:12" x14ac:dyDescent="0.2">
      <c r="L66" s="10"/>
    </row>
    <row r="67" spans="12:12" x14ac:dyDescent="0.2">
      <c r="L67" s="10"/>
    </row>
    <row r="68" spans="12:12" x14ac:dyDescent="0.2">
      <c r="L68" s="10"/>
    </row>
    <row r="69" spans="12:12" x14ac:dyDescent="0.2">
      <c r="L69" s="10"/>
    </row>
    <row r="70" spans="12:12" x14ac:dyDescent="0.2">
      <c r="L70" s="10"/>
    </row>
    <row r="71" spans="12:12" x14ac:dyDescent="0.2">
      <c r="L71" s="10"/>
    </row>
    <row r="72" spans="12:12" x14ac:dyDescent="0.2">
      <c r="L72" s="10"/>
    </row>
    <row r="73" spans="12:12" x14ac:dyDescent="0.2">
      <c r="L73" s="10"/>
    </row>
    <row r="74" spans="12:12" x14ac:dyDescent="0.2">
      <c r="L74" s="10"/>
    </row>
    <row r="75" spans="12:12" x14ac:dyDescent="0.2">
      <c r="L75" s="10"/>
    </row>
    <row r="76" spans="12:12" x14ac:dyDescent="0.2">
      <c r="L76" s="10"/>
    </row>
    <row r="77" spans="12:12" x14ac:dyDescent="0.2">
      <c r="L77" s="10"/>
    </row>
    <row r="78" spans="12:12" x14ac:dyDescent="0.2">
      <c r="L78" s="10"/>
    </row>
    <row r="79" spans="12:12" x14ac:dyDescent="0.2">
      <c r="L79" s="10"/>
    </row>
    <row r="80" spans="12:12" x14ac:dyDescent="0.2">
      <c r="L80" s="10"/>
    </row>
    <row r="81" spans="12:12" x14ac:dyDescent="0.2">
      <c r="L81" s="10"/>
    </row>
    <row r="82" spans="12:12" x14ac:dyDescent="0.2">
      <c r="L82" s="10"/>
    </row>
    <row r="83" spans="12:12" x14ac:dyDescent="0.2">
      <c r="L83" s="10"/>
    </row>
    <row r="84" spans="12:12" x14ac:dyDescent="0.2">
      <c r="L84" s="10"/>
    </row>
    <row r="85" spans="12:12" x14ac:dyDescent="0.2">
      <c r="L85" s="10"/>
    </row>
    <row r="86" spans="12:12" x14ac:dyDescent="0.2">
      <c r="L86" s="10"/>
    </row>
    <row r="87" spans="12:12" x14ac:dyDescent="0.2">
      <c r="L87" s="10"/>
    </row>
    <row r="88" spans="12:12" x14ac:dyDescent="0.2">
      <c r="L88" s="10"/>
    </row>
    <row r="89" spans="12:12" x14ac:dyDescent="0.2">
      <c r="L89" s="10"/>
    </row>
    <row r="90" spans="12:12" x14ac:dyDescent="0.2">
      <c r="L90" s="10"/>
    </row>
    <row r="91" spans="12:12" x14ac:dyDescent="0.2">
      <c r="L91" s="10"/>
    </row>
    <row r="92" spans="12:12" x14ac:dyDescent="0.2">
      <c r="L92" s="10"/>
    </row>
    <row r="93" spans="12:12" x14ac:dyDescent="0.2">
      <c r="L93" s="10"/>
    </row>
    <row r="94" spans="12:12" x14ac:dyDescent="0.2">
      <c r="L94" s="10"/>
    </row>
    <row r="95" spans="12:12" x14ac:dyDescent="0.2">
      <c r="L95" s="10"/>
    </row>
    <row r="96" spans="12:12" x14ac:dyDescent="0.2">
      <c r="L96" s="10"/>
    </row>
    <row r="97" spans="12:12" x14ac:dyDescent="0.2">
      <c r="L97" s="10"/>
    </row>
    <row r="98" spans="12:12" x14ac:dyDescent="0.2">
      <c r="L98" s="10"/>
    </row>
    <row r="99" spans="12:12" x14ac:dyDescent="0.2">
      <c r="L99" s="10"/>
    </row>
    <row r="100" spans="12:12" x14ac:dyDescent="0.2">
      <c r="L100" s="10"/>
    </row>
  </sheetData>
  <phoneticPr fontId="2" type="noConversion"/>
  <conditionalFormatting sqref="A7:E7">
    <cfRule type="expression" dxfId="4" priority="1" stopIfTrue="1">
      <formula>$A$7=0</formula>
    </cfRule>
  </conditionalFormatting>
  <conditionalFormatting sqref="G7:L7">
    <cfRule type="expression" dxfId="3" priority="2" stopIfTrue="1">
      <formula>$A$7=0</formula>
    </cfRule>
    <cfRule type="expression" dxfId="2" priority="3" stopIfTrue="1">
      <formula>$G$7="The search is completed!!!"</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8</xdr:col>
                    <xdr:colOff>733425</xdr:colOff>
                    <xdr:row>4</xdr:row>
                    <xdr:rowOff>9525</xdr:rowOff>
                  </from>
                  <to>
                    <xdr:col>10</xdr:col>
                    <xdr:colOff>0</xdr:colOff>
                    <xdr:row>5</xdr:row>
                    <xdr:rowOff>0</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7</xdr:col>
                    <xdr:colOff>9525</xdr:colOff>
                    <xdr:row>3</xdr:row>
                    <xdr:rowOff>38100</xdr:rowOff>
                  </from>
                  <to>
                    <xdr:col>9</xdr:col>
                    <xdr:colOff>0</xdr:colOff>
                    <xdr:row>5</xdr:row>
                    <xdr:rowOff>0</xdr:rowOff>
                  </to>
                </anchor>
              </controlPr>
            </control>
          </mc:Choice>
        </mc:AlternateContent>
        <mc:AlternateContent xmlns:mc="http://schemas.openxmlformats.org/markup-compatibility/2006">
          <mc:Choice Requires="x14">
            <control shapeId="1200" r:id="rId6" name="Drop Down 176">
              <controlPr defaultSize="0" autoLine="0" autoPict="0">
                <anchor moveWithCells="1">
                  <from>
                    <xdr:col>10</xdr:col>
                    <xdr:colOff>0</xdr:colOff>
                    <xdr:row>4</xdr:row>
                    <xdr:rowOff>9525</xdr:rowOff>
                  </from>
                  <to>
                    <xdr:col>11</xdr:col>
                    <xdr:colOff>0</xdr:colOff>
                    <xdr:row>5</xdr:row>
                    <xdr:rowOff>9525</xdr:rowOff>
                  </to>
                </anchor>
              </controlPr>
            </control>
          </mc:Choice>
        </mc:AlternateContent>
        <mc:AlternateContent xmlns:mc="http://schemas.openxmlformats.org/markup-compatibility/2006">
          <mc:Choice Requires="x14">
            <control shapeId="1201" r:id="rId7" name="Drop Down 177">
              <controlPr defaultSize="0" autoLine="0" autoPict="0">
                <anchor moveWithCells="1">
                  <from>
                    <xdr:col>11</xdr:col>
                    <xdr:colOff>0</xdr:colOff>
                    <xdr:row>4</xdr:row>
                    <xdr:rowOff>9525</xdr:rowOff>
                  </from>
                  <to>
                    <xdr:col>12</xdr:col>
                    <xdr:colOff>19050</xdr:colOff>
                    <xdr:row>5</xdr:row>
                    <xdr:rowOff>0</xdr:rowOff>
                  </to>
                </anchor>
              </controlPr>
            </control>
          </mc:Choice>
        </mc:AlternateContent>
        <mc:AlternateContent xmlns:mc="http://schemas.openxmlformats.org/markup-compatibility/2006">
          <mc:Choice Requires="x14">
            <control shapeId="1202" r:id="rId8" name="Drop Down 178">
              <controlPr defaultSize="0" autoLine="0" autoPict="0">
                <anchor moveWithCells="1">
                  <from>
                    <xdr:col>12</xdr:col>
                    <xdr:colOff>0</xdr:colOff>
                    <xdr:row>3</xdr:row>
                    <xdr:rowOff>581025</xdr:rowOff>
                  </from>
                  <to>
                    <xdr:col>17</xdr:col>
                    <xdr:colOff>19050</xdr:colOff>
                    <xdr:row>5</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182"/>
  <sheetViews>
    <sheetView topLeftCell="A11" zoomScaleNormal="100" workbookViewId="0">
      <selection activeCell="G27" sqref="G27"/>
    </sheetView>
  </sheetViews>
  <sheetFormatPr defaultRowHeight="12.75" x14ac:dyDescent="0.2"/>
  <cols>
    <col min="1" max="1" width="4.7109375" customWidth="1"/>
    <col min="2" max="2" width="11.7109375" customWidth="1"/>
    <col min="3" max="3" width="12.7109375" customWidth="1"/>
    <col min="4" max="5" width="12.5703125" customWidth="1"/>
    <col min="6" max="6" width="11.28515625" customWidth="1"/>
    <col min="7" max="7" width="12.7109375" customWidth="1"/>
    <col min="8" max="8" width="16.5703125" customWidth="1"/>
    <col min="10" max="10" width="17.42578125" customWidth="1"/>
    <col min="11" max="11" width="11" customWidth="1"/>
  </cols>
  <sheetData>
    <row r="1" spans="1:11" ht="18" x14ac:dyDescent="0.25">
      <c r="A1" t="s">
        <v>26</v>
      </c>
    </row>
    <row r="2" spans="1:11" x14ac:dyDescent="0.2">
      <c r="A2" t="s">
        <v>27</v>
      </c>
    </row>
    <row r="3" spans="1:11" x14ac:dyDescent="0.2">
      <c r="A3" t="s">
        <v>28</v>
      </c>
    </row>
    <row r="4" spans="1:11" ht="15.75" x14ac:dyDescent="0.25">
      <c r="A4" s="90" t="s">
        <v>44</v>
      </c>
    </row>
    <row r="5" spans="1:11" ht="18.75" x14ac:dyDescent="0.25">
      <c r="A5" s="91" t="s">
        <v>45</v>
      </c>
    </row>
    <row r="6" spans="1:11" ht="18.75" x14ac:dyDescent="0.25">
      <c r="A6" s="91" t="s">
        <v>46</v>
      </c>
    </row>
    <row r="7" spans="1:11" ht="15.75" x14ac:dyDescent="0.25">
      <c r="A7" s="91" t="s">
        <v>47</v>
      </c>
    </row>
    <row r="8" spans="1:11" ht="15.75" x14ac:dyDescent="0.25">
      <c r="A8" s="91" t="s">
        <v>48</v>
      </c>
    </row>
    <row r="9" spans="1:11" x14ac:dyDescent="0.2">
      <c r="A9" s="29"/>
    </row>
    <row r="10" spans="1:11" ht="13.5" thickBot="1" x14ac:dyDescent="0.25">
      <c r="A10" s="30" t="s">
        <v>49</v>
      </c>
    </row>
    <row r="11" spans="1:11" ht="45.75" customHeight="1" thickBot="1" x14ac:dyDescent="0.25">
      <c r="A11" s="92" t="s">
        <v>1</v>
      </c>
      <c r="B11" s="93" t="s">
        <v>39</v>
      </c>
      <c r="C11" s="93" t="s">
        <v>40</v>
      </c>
      <c r="D11" s="93" t="s">
        <v>41</v>
      </c>
      <c r="E11" s="93" t="s">
        <v>42</v>
      </c>
      <c r="F11" s="94" t="s">
        <v>50</v>
      </c>
      <c r="G11" s="94" t="s">
        <v>51</v>
      </c>
      <c r="H11" s="93" t="s">
        <v>20</v>
      </c>
      <c r="I11" s="93" t="s">
        <v>52</v>
      </c>
      <c r="J11" s="93" t="s">
        <v>53</v>
      </c>
      <c r="K11" s="95" t="s">
        <v>54</v>
      </c>
    </row>
    <row r="12" spans="1:11" x14ac:dyDescent="0.2">
      <c r="A12" s="11">
        <v>1</v>
      </c>
      <c r="B12" s="57">
        <v>2033.0243788208088</v>
      </c>
      <c r="C12" s="58">
        <v>2.064027586015937E+32</v>
      </c>
      <c r="D12" s="58">
        <v>7.9057288400276776E+34</v>
      </c>
      <c r="E12" s="58">
        <v>3.4056455169262959E+35</v>
      </c>
      <c r="F12" s="20">
        <v>199</v>
      </c>
      <c r="G12" s="12">
        <v>16</v>
      </c>
      <c r="H12" s="12">
        <v>10</v>
      </c>
      <c r="I12" s="12">
        <v>1</v>
      </c>
      <c r="J12" s="20">
        <f>ABS(I12-$B$22)</f>
        <v>2031.9906070707739</v>
      </c>
      <c r="K12" s="178">
        <v>10</v>
      </c>
    </row>
    <row r="13" spans="1:11" x14ac:dyDescent="0.2">
      <c r="A13" s="14">
        <v>2</v>
      </c>
      <c r="B13" s="53">
        <v>2032.9948567876049</v>
      </c>
      <c r="C13" s="54">
        <v>2.0641866919378957E+32</v>
      </c>
      <c r="D13" s="54">
        <v>7.9057288646163435E+34</v>
      </c>
      <c r="E13" s="54">
        <v>3.4059080416975277E+35</v>
      </c>
      <c r="F13" s="49">
        <v>237</v>
      </c>
      <c r="G13" s="9">
        <v>16</v>
      </c>
      <c r="H13" s="9">
        <v>1</v>
      </c>
      <c r="I13" s="9">
        <v>1</v>
      </c>
      <c r="J13" s="49">
        <f t="shared" ref="J13:J59" si="0">ABS(I13-$B$22)</f>
        <v>2031.9906070707739</v>
      </c>
      <c r="K13" s="15">
        <v>10</v>
      </c>
    </row>
    <row r="14" spans="1:11" x14ac:dyDescent="0.2">
      <c r="A14" s="14">
        <v>3</v>
      </c>
      <c r="B14" s="53">
        <v>2032.9909041542912</v>
      </c>
      <c r="C14" s="54">
        <v>2.0642079953496411E+32</v>
      </c>
      <c r="D14" s="54">
        <v>7.90572886501476E+34</v>
      </c>
      <c r="E14" s="54">
        <v>3.4059431923269081E+35</v>
      </c>
      <c r="F14" s="49">
        <v>275</v>
      </c>
      <c r="G14" s="9">
        <v>16</v>
      </c>
      <c r="H14" s="9">
        <v>0.1</v>
      </c>
      <c r="I14" s="9">
        <v>1</v>
      </c>
      <c r="J14" s="49">
        <f t="shared" si="0"/>
        <v>2031.9906070707739</v>
      </c>
      <c r="K14" s="15">
        <v>10</v>
      </c>
    </row>
    <row r="15" spans="1:11" x14ac:dyDescent="0.2">
      <c r="A15" s="14">
        <v>4</v>
      </c>
      <c r="B15" s="53">
        <v>2032.9906075926954</v>
      </c>
      <c r="C15" s="54">
        <v>2.064209593731013E+32</v>
      </c>
      <c r="D15" s="54">
        <v>7.9057288650171202E+34</v>
      </c>
      <c r="E15" s="54">
        <v>3.4059458296561714E+35</v>
      </c>
      <c r="F15" s="49">
        <v>309</v>
      </c>
      <c r="G15" s="9">
        <v>16</v>
      </c>
      <c r="H15" s="9">
        <v>0.01</v>
      </c>
      <c r="I15" s="9">
        <v>1</v>
      </c>
      <c r="J15" s="49">
        <f t="shared" si="0"/>
        <v>2031.9906070707739</v>
      </c>
      <c r="K15" s="15">
        <v>10</v>
      </c>
    </row>
    <row r="16" spans="1:11" x14ac:dyDescent="0.2">
      <c r="A16" s="14">
        <v>5</v>
      </c>
      <c r="B16" s="53">
        <v>2032.9905393741233</v>
      </c>
      <c r="C16" s="54">
        <v>2.0642099614096218E+32</v>
      </c>
      <c r="D16" s="54">
        <v>7.9057288650170926E+34</v>
      </c>
      <c r="E16" s="54">
        <v>3.4059464363258762E+35</v>
      </c>
      <c r="F16" s="49">
        <v>342</v>
      </c>
      <c r="G16" s="9">
        <v>16</v>
      </c>
      <c r="H16" s="9">
        <v>1E-3</v>
      </c>
      <c r="I16" s="9">
        <v>1</v>
      </c>
      <c r="J16" s="49">
        <f t="shared" si="0"/>
        <v>2031.9906070707739</v>
      </c>
      <c r="K16" s="15">
        <v>10</v>
      </c>
    </row>
    <row r="17" spans="1:11" x14ac:dyDescent="0.2">
      <c r="A17" s="14">
        <v>6</v>
      </c>
      <c r="B17" s="53">
        <v>2032.9905878320542</v>
      </c>
      <c r="C17" s="54">
        <v>2.0642097002352192E+32</v>
      </c>
      <c r="D17" s="54">
        <v>7.9057288650171498E+34</v>
      </c>
      <c r="E17" s="54">
        <v>3.4059460053881114E+35</v>
      </c>
      <c r="F17" s="49">
        <v>385</v>
      </c>
      <c r="G17" s="9">
        <v>16</v>
      </c>
      <c r="H17" s="9">
        <v>1E-4</v>
      </c>
      <c r="I17" s="9">
        <v>1</v>
      </c>
      <c r="J17" s="49">
        <f t="shared" si="0"/>
        <v>2031.9906070707739</v>
      </c>
      <c r="K17" s="15">
        <v>10</v>
      </c>
    </row>
    <row r="18" spans="1:11" x14ac:dyDescent="0.2">
      <c r="A18" s="14">
        <v>7</v>
      </c>
      <c r="B18" s="53">
        <v>2032.990607347042</v>
      </c>
      <c r="C18" s="54">
        <v>2.0642095950550115E+32</v>
      </c>
      <c r="D18" s="54">
        <v>7.9057288650171046E+34</v>
      </c>
      <c r="E18" s="54">
        <v>3.4059458318407691E+35</v>
      </c>
      <c r="F18" s="49">
        <v>440</v>
      </c>
      <c r="G18" s="9">
        <v>16</v>
      </c>
      <c r="H18" s="9">
        <v>1.0000000000000001E-5</v>
      </c>
      <c r="I18" s="9">
        <v>1</v>
      </c>
      <c r="J18" s="49">
        <f t="shared" si="0"/>
        <v>2031.9906070707739</v>
      </c>
      <c r="K18" s="15">
        <v>10</v>
      </c>
    </row>
    <row r="19" spans="1:11" x14ac:dyDescent="0.2">
      <c r="A19" s="14">
        <v>8</v>
      </c>
      <c r="B19" s="53">
        <v>2032.9906070449647</v>
      </c>
      <c r="C19" s="54">
        <v>2.0642095966831319E+32</v>
      </c>
      <c r="D19" s="54">
        <v>7.9057288650171442E+34</v>
      </c>
      <c r="E19" s="54">
        <v>3.4059458345271677E+35</v>
      </c>
      <c r="F19" s="49">
        <v>476</v>
      </c>
      <c r="G19" s="9">
        <v>16</v>
      </c>
      <c r="H19" s="9">
        <v>9.9999999999999995E-7</v>
      </c>
      <c r="I19" s="9">
        <v>1</v>
      </c>
      <c r="J19" s="49">
        <f t="shared" si="0"/>
        <v>2031.9906070707739</v>
      </c>
      <c r="K19" s="15">
        <v>10</v>
      </c>
    </row>
    <row r="20" spans="1:11" x14ac:dyDescent="0.2">
      <c r="A20" s="14">
        <v>9</v>
      </c>
      <c r="B20" s="53">
        <v>2032.9906070708612</v>
      </c>
      <c r="C20" s="54">
        <v>2.0642095965435596E+32</v>
      </c>
      <c r="D20" s="54">
        <v>7.9057288650171534E+34</v>
      </c>
      <c r="E20" s="54">
        <v>3.4059458342968734E+35</v>
      </c>
      <c r="F20" s="49">
        <v>508</v>
      </c>
      <c r="G20" s="9">
        <v>16</v>
      </c>
      <c r="H20" s="9">
        <v>9.9999999999999995E-8</v>
      </c>
      <c r="I20" s="9">
        <v>1</v>
      </c>
      <c r="J20" s="49">
        <f t="shared" si="0"/>
        <v>2031.9906070707739</v>
      </c>
      <c r="K20" s="15">
        <v>10</v>
      </c>
    </row>
    <row r="21" spans="1:11" x14ac:dyDescent="0.2">
      <c r="A21" s="14">
        <v>10</v>
      </c>
      <c r="B21" s="53">
        <v>2032.9906070710904</v>
      </c>
      <c r="C21" s="54">
        <v>2.064209596542313E+32</v>
      </c>
      <c r="D21" s="54">
        <v>7.9057288650171101E+34</v>
      </c>
      <c r="E21" s="54">
        <v>3.4059458342948162E+35</v>
      </c>
      <c r="F21" s="49">
        <v>535</v>
      </c>
      <c r="G21" s="9">
        <v>16</v>
      </c>
      <c r="H21" s="9">
        <v>1E-8</v>
      </c>
      <c r="I21" s="9">
        <v>1</v>
      </c>
      <c r="J21" s="49">
        <f t="shared" si="0"/>
        <v>2031.9906070707739</v>
      </c>
      <c r="K21" s="15">
        <v>10</v>
      </c>
    </row>
    <row r="22" spans="1:11" ht="13.5" thickBot="1" x14ac:dyDescent="0.25">
      <c r="A22" s="16">
        <v>11</v>
      </c>
      <c r="B22" s="55">
        <v>2032.9906070707739</v>
      </c>
      <c r="C22" s="56">
        <v>2.0642095965440146E+32</v>
      </c>
      <c r="D22" s="56">
        <v>7.9057288650170935E+34</v>
      </c>
      <c r="E22" s="56">
        <v>3.4059458342976238E+35</v>
      </c>
      <c r="F22" s="50">
        <v>570</v>
      </c>
      <c r="G22" s="17">
        <v>16</v>
      </c>
      <c r="H22" s="17">
        <v>1.0000000000000001E-9</v>
      </c>
      <c r="I22" s="17">
        <v>1</v>
      </c>
      <c r="J22" s="50">
        <f t="shared" si="0"/>
        <v>2031.9906070707739</v>
      </c>
      <c r="K22" s="179">
        <v>10</v>
      </c>
    </row>
    <row r="23" spans="1:11" ht="13.5" thickBot="1" x14ac:dyDescent="0.25"/>
    <row r="24" spans="1:11" ht="15" thickBot="1" x14ac:dyDescent="0.25">
      <c r="A24" s="30" t="s">
        <v>55</v>
      </c>
      <c r="I24" s="156">
        <v>5</v>
      </c>
    </row>
    <row r="25" spans="1:11" ht="51.75" thickBot="1" x14ac:dyDescent="0.25">
      <c r="A25" s="92" t="s">
        <v>1</v>
      </c>
      <c r="B25" s="93" t="s">
        <v>39</v>
      </c>
      <c r="C25" s="93" t="s">
        <v>40</v>
      </c>
      <c r="D25" s="93" t="s">
        <v>41</v>
      </c>
      <c r="E25" s="93" t="s">
        <v>42</v>
      </c>
      <c r="F25" s="94" t="s">
        <v>50</v>
      </c>
      <c r="G25" s="94" t="s">
        <v>51</v>
      </c>
      <c r="H25" s="93" t="s">
        <v>20</v>
      </c>
      <c r="I25" s="93" t="s">
        <v>52</v>
      </c>
      <c r="J25" s="93" t="s">
        <v>53</v>
      </c>
      <c r="K25" s="95" t="s">
        <v>54</v>
      </c>
    </row>
    <row r="26" spans="1:11" x14ac:dyDescent="0.2">
      <c r="A26" s="11">
        <v>1</v>
      </c>
      <c r="B26" s="57">
        <v>2032.9906070707739</v>
      </c>
      <c r="C26" s="58">
        <v>2.0642095965440146E+32</v>
      </c>
      <c r="D26" s="58">
        <v>7.9057288650170935E+34</v>
      </c>
      <c r="E26" s="58">
        <v>3.4059458342976238E+35</v>
      </c>
      <c r="F26" s="20">
        <v>570</v>
      </c>
      <c r="G26" s="12">
        <v>1000</v>
      </c>
      <c r="H26" s="180">
        <v>9.9999999999999994E-12</v>
      </c>
      <c r="I26" s="12">
        <v>1</v>
      </c>
      <c r="J26" s="20">
        <f t="shared" si="0"/>
        <v>2031.9906070707739</v>
      </c>
      <c r="K26" s="178">
        <v>10</v>
      </c>
    </row>
    <row r="27" spans="1:11" x14ac:dyDescent="0.2">
      <c r="A27" s="14">
        <v>2</v>
      </c>
      <c r="B27" s="53">
        <v>2032.9905719489066</v>
      </c>
      <c r="C27" s="54">
        <v>2.0642097858408479E+32</v>
      </c>
      <c r="D27" s="54">
        <v>7.9057288650171627E+34</v>
      </c>
      <c r="E27" s="54">
        <v>3.4059461466373993E+35</v>
      </c>
      <c r="F27" s="49">
        <v>176</v>
      </c>
      <c r="G27" s="9">
        <f>G26+$I$24</f>
        <v>1005</v>
      </c>
      <c r="H27" s="9">
        <v>9.9999999999999994E-12</v>
      </c>
      <c r="I27" s="9">
        <v>1</v>
      </c>
      <c r="J27" s="49">
        <f t="shared" si="0"/>
        <v>2031.9906070707739</v>
      </c>
      <c r="K27" s="15">
        <v>10</v>
      </c>
    </row>
    <row r="28" spans="1:11" x14ac:dyDescent="0.2">
      <c r="A28" s="14">
        <v>3</v>
      </c>
      <c r="B28" s="53">
        <v>2032.990608156181</v>
      </c>
      <c r="C28" s="54">
        <v>2.0642095906939864E+32</v>
      </c>
      <c r="D28" s="54">
        <v>7.9057288650171129E+34</v>
      </c>
      <c r="E28" s="54">
        <v>3.4059458246450779E+35</v>
      </c>
      <c r="F28" s="49">
        <v>158</v>
      </c>
      <c r="G28" s="9">
        <f t="shared" ref="G28:G59" si="1">G27+$I$24</f>
        <v>1010</v>
      </c>
      <c r="H28" s="9">
        <v>9.9999999999999994E-12</v>
      </c>
      <c r="I28" s="9">
        <v>1</v>
      </c>
      <c r="J28" s="49">
        <f t="shared" si="0"/>
        <v>2031.9906070707739</v>
      </c>
      <c r="K28" s="15">
        <v>10</v>
      </c>
    </row>
    <row r="29" spans="1:11" x14ac:dyDescent="0.2">
      <c r="A29" s="14">
        <v>4</v>
      </c>
      <c r="B29" s="53">
        <v>2032.990563952709</v>
      </c>
      <c r="C29" s="54">
        <v>2.0642098289380618E+32</v>
      </c>
      <c r="D29" s="54">
        <v>7.9057288650171322E+34</v>
      </c>
      <c r="E29" s="54">
        <v>3.4059462177478018E+35</v>
      </c>
      <c r="F29" s="49">
        <v>166</v>
      </c>
      <c r="G29" s="9">
        <f t="shared" si="1"/>
        <v>1015</v>
      </c>
      <c r="H29" s="9">
        <v>9.9999999999999994E-12</v>
      </c>
      <c r="I29" s="9">
        <v>1</v>
      </c>
      <c r="J29" s="49">
        <f t="shared" si="0"/>
        <v>2031.9906070707739</v>
      </c>
      <c r="K29" s="15">
        <v>10</v>
      </c>
    </row>
    <row r="30" spans="1:11" x14ac:dyDescent="0.2">
      <c r="A30" s="14">
        <v>5</v>
      </c>
      <c r="B30" s="53">
        <v>2032.9905854149397</v>
      </c>
      <c r="C30" s="54">
        <v>2.0642097132627801E+32</v>
      </c>
      <c r="D30" s="54">
        <v>7.9057288650171691E+34</v>
      </c>
      <c r="E30" s="54">
        <v>3.4059460268835873E+35</v>
      </c>
      <c r="F30" s="49">
        <v>138</v>
      </c>
      <c r="G30" s="9">
        <f t="shared" si="1"/>
        <v>1020</v>
      </c>
      <c r="H30" s="9">
        <v>9.9999999999999994E-12</v>
      </c>
      <c r="I30" s="9">
        <v>1</v>
      </c>
      <c r="J30" s="49">
        <f t="shared" si="0"/>
        <v>2031.9906070707739</v>
      </c>
      <c r="K30" s="15">
        <v>10</v>
      </c>
    </row>
    <row r="31" spans="1:11" x14ac:dyDescent="0.2">
      <c r="A31" s="14">
        <v>6</v>
      </c>
      <c r="B31" s="53">
        <v>2032.9906236409524</v>
      </c>
      <c r="C31" s="54">
        <v>2.0642095072354961E+32</v>
      </c>
      <c r="D31" s="54">
        <v>7.9057288650170575E+34</v>
      </c>
      <c r="E31" s="54">
        <v>3.4059456869385684E+35</v>
      </c>
      <c r="F31" s="49">
        <v>115</v>
      </c>
      <c r="G31" s="9">
        <f t="shared" si="1"/>
        <v>1025</v>
      </c>
      <c r="H31" s="9">
        <v>9.9999999999999994E-12</v>
      </c>
      <c r="I31" s="9">
        <v>1</v>
      </c>
      <c r="J31" s="49">
        <f t="shared" si="0"/>
        <v>2031.9906070707739</v>
      </c>
      <c r="K31" s="15">
        <v>10</v>
      </c>
    </row>
    <row r="32" spans="1:11" x14ac:dyDescent="0.2">
      <c r="A32" s="14">
        <v>7</v>
      </c>
      <c r="B32" s="53">
        <v>2032.9906106494468</v>
      </c>
      <c r="C32" s="54">
        <v>2.0642095772559974E+32</v>
      </c>
      <c r="D32" s="54">
        <v>7.9057288650171092E+34</v>
      </c>
      <c r="E32" s="54">
        <v>3.4059458024723955E+35</v>
      </c>
      <c r="F32" s="49">
        <v>112</v>
      </c>
      <c r="G32" s="9">
        <f t="shared" si="1"/>
        <v>1030</v>
      </c>
      <c r="H32" s="9">
        <v>9.9999999999999994E-12</v>
      </c>
      <c r="I32" s="9">
        <v>1</v>
      </c>
      <c r="J32" s="49">
        <f t="shared" si="0"/>
        <v>2031.9906070707739</v>
      </c>
      <c r="K32" s="15">
        <v>10</v>
      </c>
    </row>
    <row r="33" spans="1:11" x14ac:dyDescent="0.2">
      <c r="A33" s="14">
        <v>8</v>
      </c>
      <c r="B33" s="53">
        <v>2032.990639683381</v>
      </c>
      <c r="C33" s="54">
        <v>2.0642094207714139E+32</v>
      </c>
      <c r="D33" s="54">
        <v>7.905728865017052E+34</v>
      </c>
      <c r="E33" s="54">
        <v>3.4059455442728332E+35</v>
      </c>
      <c r="F33" s="49">
        <v>131</v>
      </c>
      <c r="G33" s="9">
        <f t="shared" si="1"/>
        <v>1035</v>
      </c>
      <c r="H33" s="9">
        <v>9.9999999999999994E-12</v>
      </c>
      <c r="I33" s="9">
        <v>1</v>
      </c>
      <c r="J33" s="49">
        <f t="shared" si="0"/>
        <v>2031.9906070707739</v>
      </c>
      <c r="K33" s="15">
        <v>10</v>
      </c>
    </row>
    <row r="34" spans="1:11" x14ac:dyDescent="0.2">
      <c r="A34" s="14">
        <v>9</v>
      </c>
      <c r="B34" s="53">
        <v>2032.9906329565724</v>
      </c>
      <c r="C34" s="54">
        <v>2.0642094570269794E+32</v>
      </c>
      <c r="D34" s="54">
        <v>7.9057288650170557E+34</v>
      </c>
      <c r="E34" s="54">
        <v>3.405945604094516E+35</v>
      </c>
      <c r="F34" s="49">
        <v>113</v>
      </c>
      <c r="G34" s="9">
        <f t="shared" si="1"/>
        <v>1040</v>
      </c>
      <c r="H34" s="9">
        <v>9.9999999999999994E-12</v>
      </c>
      <c r="I34" s="9">
        <v>1</v>
      </c>
      <c r="J34" s="49">
        <f t="shared" si="0"/>
        <v>2031.9906070707739</v>
      </c>
      <c r="K34" s="15">
        <v>10</v>
      </c>
    </row>
    <row r="35" spans="1:11" x14ac:dyDescent="0.2">
      <c r="A35" s="14">
        <v>10</v>
      </c>
      <c r="B35" s="53">
        <v>2032.9906132867968</v>
      </c>
      <c r="C35" s="54">
        <v>2.0642095630414448E+32</v>
      </c>
      <c r="D35" s="54">
        <v>7.9057288650171378E+34</v>
      </c>
      <c r="E35" s="54">
        <v>3.4059457790183839E+35</v>
      </c>
      <c r="F35" s="49">
        <v>116</v>
      </c>
      <c r="G35" s="9">
        <f t="shared" si="1"/>
        <v>1045</v>
      </c>
      <c r="H35" s="9">
        <v>9.9999999999999994E-12</v>
      </c>
      <c r="I35" s="9">
        <v>1</v>
      </c>
      <c r="J35" s="49">
        <f t="shared" si="0"/>
        <v>2031.9906070707739</v>
      </c>
      <c r="K35" s="15">
        <v>10</v>
      </c>
    </row>
    <row r="36" spans="1:11" x14ac:dyDescent="0.2">
      <c r="A36" s="14">
        <v>11</v>
      </c>
      <c r="B36" s="53">
        <v>2032.9906310559986</v>
      </c>
      <c r="C36" s="54">
        <v>2.0642094672705342E+32</v>
      </c>
      <c r="D36" s="54">
        <v>7.9057288650170861E+34</v>
      </c>
      <c r="E36" s="54">
        <v>3.4059456209963814E+35</v>
      </c>
      <c r="F36" s="49">
        <v>110</v>
      </c>
      <c r="G36" s="9">
        <f t="shared" si="1"/>
        <v>1050</v>
      </c>
      <c r="H36" s="9">
        <v>9.9999999999999994E-12</v>
      </c>
      <c r="I36" s="9">
        <v>1</v>
      </c>
      <c r="J36" s="49">
        <f t="shared" si="0"/>
        <v>2031.9906070707739</v>
      </c>
      <c r="K36" s="15">
        <v>10</v>
      </c>
    </row>
    <row r="37" spans="1:11" x14ac:dyDescent="0.2">
      <c r="A37" s="14">
        <v>12</v>
      </c>
      <c r="B37" s="53">
        <v>2032.9906366202972</v>
      </c>
      <c r="C37" s="54">
        <v>2.0642094372805588E+32</v>
      </c>
      <c r="D37" s="54">
        <v>7.9057288650170667E+34</v>
      </c>
      <c r="E37" s="54">
        <v>3.4059455715129218E+35</v>
      </c>
      <c r="F37" s="49">
        <v>135</v>
      </c>
      <c r="G37" s="9">
        <f t="shared" si="1"/>
        <v>1055</v>
      </c>
      <c r="H37" s="9">
        <v>9.9999999999999994E-12</v>
      </c>
      <c r="I37" s="9">
        <v>1</v>
      </c>
      <c r="J37" s="49">
        <f t="shared" si="0"/>
        <v>2031.9906070707739</v>
      </c>
      <c r="K37" s="15">
        <v>10</v>
      </c>
    </row>
    <row r="38" spans="1:11" x14ac:dyDescent="0.2">
      <c r="A38" s="14">
        <v>13</v>
      </c>
      <c r="B38" s="53">
        <v>2032.9906376297542</v>
      </c>
      <c r="C38" s="54">
        <v>2.0642094318398751E+32</v>
      </c>
      <c r="D38" s="54">
        <v>7.9057288650170649E+34</v>
      </c>
      <c r="E38" s="54">
        <v>3.4059455625357939E+35</v>
      </c>
      <c r="F38" s="49">
        <v>109</v>
      </c>
      <c r="G38" s="9">
        <f t="shared" si="1"/>
        <v>1060</v>
      </c>
      <c r="H38" s="9">
        <v>9.9999999999999994E-12</v>
      </c>
      <c r="I38" s="9">
        <v>1</v>
      </c>
      <c r="J38" s="49">
        <f t="shared" si="0"/>
        <v>2031.9906070707739</v>
      </c>
      <c r="K38" s="15">
        <v>10</v>
      </c>
    </row>
    <row r="39" spans="1:11" x14ac:dyDescent="0.2">
      <c r="A39" s="14">
        <v>14</v>
      </c>
      <c r="B39" s="53">
        <v>2032.9906336626498</v>
      </c>
      <c r="C39" s="54">
        <v>2.0642094532214269E+32</v>
      </c>
      <c r="D39" s="54">
        <v>7.9057288650170612E+34</v>
      </c>
      <c r="E39" s="54">
        <v>3.4059455978153542E+35</v>
      </c>
      <c r="F39" s="49">
        <v>119</v>
      </c>
      <c r="G39" s="9">
        <f t="shared" si="1"/>
        <v>1065</v>
      </c>
      <c r="H39" s="9">
        <v>9.9999999999999994E-12</v>
      </c>
      <c r="I39" s="9">
        <v>1</v>
      </c>
      <c r="J39" s="49">
        <f t="shared" si="0"/>
        <v>2031.9906070707739</v>
      </c>
      <c r="K39" s="15">
        <v>10</v>
      </c>
    </row>
    <row r="40" spans="1:11" x14ac:dyDescent="0.2">
      <c r="A40" s="14">
        <v>15</v>
      </c>
      <c r="B40" s="53">
        <v>2032.9906038591073</v>
      </c>
      <c r="C40" s="54">
        <v>2.0642096138539839E+32</v>
      </c>
      <c r="D40" s="54">
        <v>7.9057288650171193E+34</v>
      </c>
      <c r="E40" s="54">
        <v>3.4059458628590733E+35</v>
      </c>
      <c r="F40" s="49">
        <v>107</v>
      </c>
      <c r="G40" s="9">
        <f t="shared" si="1"/>
        <v>1070</v>
      </c>
      <c r="H40" s="9">
        <v>9.9999999999999994E-12</v>
      </c>
      <c r="I40" s="9">
        <v>1</v>
      </c>
      <c r="J40" s="49">
        <f t="shared" si="0"/>
        <v>2031.9906070707739</v>
      </c>
      <c r="K40" s="15">
        <v>10</v>
      </c>
    </row>
    <row r="41" spans="1:11" x14ac:dyDescent="0.2">
      <c r="A41" s="14">
        <v>16</v>
      </c>
      <c r="B41" s="53">
        <v>2032.9906795900365</v>
      </c>
      <c r="C41" s="54">
        <v>2.064209205686E+32</v>
      </c>
      <c r="D41" s="54">
        <v>7.9057288650169063E+34</v>
      </c>
      <c r="E41" s="54">
        <v>3.4059451893819E+35</v>
      </c>
      <c r="F41" s="49">
        <v>103</v>
      </c>
      <c r="G41" s="9">
        <f t="shared" si="1"/>
        <v>1075</v>
      </c>
      <c r="H41" s="9">
        <v>9.9999999999999994E-12</v>
      </c>
      <c r="I41" s="9">
        <v>1</v>
      </c>
      <c r="J41" s="49">
        <f t="shared" si="0"/>
        <v>2031.9906070707739</v>
      </c>
      <c r="K41" s="15">
        <v>10</v>
      </c>
    </row>
    <row r="42" spans="1:11" x14ac:dyDescent="0.2">
      <c r="A42" s="14">
        <v>17</v>
      </c>
      <c r="B42" s="53">
        <v>2032.9906371665816</v>
      </c>
      <c r="C42" s="54">
        <v>2.0642094343362427E+32</v>
      </c>
      <c r="D42" s="54">
        <v>7.9057288650170649E+34</v>
      </c>
      <c r="E42" s="54">
        <v>3.4059455666548005E+35</v>
      </c>
      <c r="F42" s="49">
        <v>132</v>
      </c>
      <c r="G42" s="9">
        <f t="shared" si="1"/>
        <v>1080</v>
      </c>
      <c r="H42" s="9">
        <v>9.9999999999999994E-12</v>
      </c>
      <c r="I42" s="9">
        <v>1</v>
      </c>
      <c r="J42" s="49">
        <f t="shared" si="0"/>
        <v>2031.9906070707739</v>
      </c>
      <c r="K42" s="15">
        <v>10</v>
      </c>
    </row>
    <row r="43" spans="1:11" x14ac:dyDescent="0.2">
      <c r="A43" s="14">
        <v>18</v>
      </c>
      <c r="B43" s="53">
        <v>2032.990692447079</v>
      </c>
      <c r="C43" s="54">
        <v>2.064209136390241E+32</v>
      </c>
      <c r="D43" s="54">
        <v>7.9057288650168537E+34</v>
      </c>
      <c r="E43" s="54">
        <v>3.4059450750438978E+35</v>
      </c>
      <c r="F43" s="49">
        <v>109</v>
      </c>
      <c r="G43" s="9">
        <f t="shared" si="1"/>
        <v>1085</v>
      </c>
      <c r="H43" s="9">
        <v>9.9999999999999994E-12</v>
      </c>
      <c r="I43" s="9">
        <v>1</v>
      </c>
      <c r="J43" s="49">
        <f t="shared" si="0"/>
        <v>2031.9906070707739</v>
      </c>
      <c r="K43" s="15">
        <v>10</v>
      </c>
    </row>
    <row r="44" spans="1:11" x14ac:dyDescent="0.2">
      <c r="A44" s="14">
        <v>19</v>
      </c>
      <c r="B44" s="53">
        <v>2032.9906299844283</v>
      </c>
      <c r="C44" s="54">
        <v>2.0642094730459944E+32</v>
      </c>
      <c r="D44" s="54">
        <v>7.9057288650171018E+34</v>
      </c>
      <c r="E44" s="54">
        <v>3.4059456305258904E+35</v>
      </c>
      <c r="F44" s="49">
        <v>105</v>
      </c>
      <c r="G44" s="9">
        <f t="shared" si="1"/>
        <v>1090</v>
      </c>
      <c r="H44" s="9">
        <v>9.9999999999999994E-12</v>
      </c>
      <c r="I44" s="9">
        <v>1</v>
      </c>
      <c r="J44" s="49">
        <f t="shared" si="0"/>
        <v>2031.9906070707739</v>
      </c>
      <c r="K44" s="15">
        <v>10</v>
      </c>
    </row>
    <row r="45" spans="1:11" x14ac:dyDescent="0.2">
      <c r="A45" s="14">
        <v>20</v>
      </c>
      <c r="B45" s="53">
        <v>2032.9905774081876</v>
      </c>
      <c r="C45" s="54">
        <v>2.0642097564168709E+32</v>
      </c>
      <c r="D45" s="54">
        <v>7.9057288650171166E+34</v>
      </c>
      <c r="E45" s="54">
        <v>3.4059460980878371E+35</v>
      </c>
      <c r="F45" s="49">
        <v>105</v>
      </c>
      <c r="G45" s="9">
        <f t="shared" si="1"/>
        <v>1095</v>
      </c>
      <c r="H45" s="9">
        <v>9.9999999999999994E-12</v>
      </c>
      <c r="I45" s="9">
        <v>1</v>
      </c>
      <c r="J45" s="49">
        <f t="shared" si="0"/>
        <v>2031.9906070707739</v>
      </c>
      <c r="K45" s="15">
        <v>10</v>
      </c>
    </row>
    <row r="46" spans="1:11" x14ac:dyDescent="0.2">
      <c r="A46" s="14">
        <v>21</v>
      </c>
      <c r="B46" s="53">
        <v>2032.9906677746624</v>
      </c>
      <c r="C46" s="54">
        <v>2.0642092693674633E+32</v>
      </c>
      <c r="D46" s="54">
        <v>7.9057288650169265E+34</v>
      </c>
      <c r="E46" s="54">
        <v>3.4059452944563148E+35</v>
      </c>
      <c r="F46" s="49">
        <v>113</v>
      </c>
      <c r="G46" s="9">
        <f t="shared" si="1"/>
        <v>1100</v>
      </c>
      <c r="H46" s="9">
        <v>9.9999999999999994E-12</v>
      </c>
      <c r="I46" s="9">
        <v>1</v>
      </c>
      <c r="J46" s="49">
        <f t="shared" si="0"/>
        <v>2031.9906070707739</v>
      </c>
      <c r="K46" s="15">
        <v>10</v>
      </c>
    </row>
    <row r="47" spans="1:11" x14ac:dyDescent="0.2">
      <c r="A47" s="14">
        <v>22</v>
      </c>
      <c r="B47" s="53">
        <v>2032.9906453012068</v>
      </c>
      <c r="C47" s="54">
        <v>2.064209390492952E+32</v>
      </c>
      <c r="D47" s="54">
        <v>7.905728865017064E+34</v>
      </c>
      <c r="E47" s="54">
        <v>3.4059454943133709E+35</v>
      </c>
      <c r="F47" s="49">
        <v>106</v>
      </c>
      <c r="G47" s="9">
        <f t="shared" si="1"/>
        <v>1105</v>
      </c>
      <c r="H47" s="9">
        <v>9.9999999999999994E-12</v>
      </c>
      <c r="I47" s="9">
        <v>1</v>
      </c>
      <c r="J47" s="49">
        <f t="shared" si="0"/>
        <v>2031.9906070707739</v>
      </c>
      <c r="K47" s="15">
        <v>10</v>
      </c>
    </row>
    <row r="48" spans="1:11" x14ac:dyDescent="0.2">
      <c r="A48" s="14">
        <v>23</v>
      </c>
      <c r="B48" s="53">
        <v>2032.9906383861996</v>
      </c>
      <c r="C48" s="54">
        <v>2.0642094277628492E+32</v>
      </c>
      <c r="D48" s="54">
        <v>7.9057288650170548E+34</v>
      </c>
      <c r="E48" s="54">
        <v>3.4059455558087009E+35</v>
      </c>
      <c r="F48" s="49">
        <v>106</v>
      </c>
      <c r="G48" s="9">
        <f t="shared" si="1"/>
        <v>1110</v>
      </c>
      <c r="H48" s="9">
        <v>9.9999999999999994E-12</v>
      </c>
      <c r="I48" s="9">
        <v>1</v>
      </c>
      <c r="J48" s="49">
        <f t="shared" si="0"/>
        <v>2031.9906070707739</v>
      </c>
      <c r="K48" s="15">
        <v>10</v>
      </c>
    </row>
    <row r="49" spans="1:12" x14ac:dyDescent="0.2">
      <c r="A49" s="14">
        <v>24</v>
      </c>
      <c r="B49" s="53">
        <v>2032.9906122141088</v>
      </c>
      <c r="C49" s="54">
        <v>2.0642095688229189E+32</v>
      </c>
      <c r="D49" s="54">
        <v>7.905728865017111E+34</v>
      </c>
      <c r="E49" s="54">
        <v>3.4059457885578158E+35</v>
      </c>
      <c r="F49" s="49">
        <v>107</v>
      </c>
      <c r="G49" s="9">
        <f t="shared" si="1"/>
        <v>1115</v>
      </c>
      <c r="H49" s="9">
        <v>9.9999999999999994E-12</v>
      </c>
      <c r="I49" s="9">
        <v>1</v>
      </c>
      <c r="J49" s="49">
        <f t="shared" si="0"/>
        <v>2031.9906070707739</v>
      </c>
      <c r="K49" s="15">
        <v>10</v>
      </c>
    </row>
    <row r="50" spans="1:12" x14ac:dyDescent="0.2">
      <c r="A50" s="14">
        <v>25</v>
      </c>
      <c r="B50" s="53">
        <v>2032.9906224593976</v>
      </c>
      <c r="C50" s="54">
        <v>2.064209513603756E+32</v>
      </c>
      <c r="D50" s="54">
        <v>7.9057288650171295E+34</v>
      </c>
      <c r="E50" s="54">
        <v>3.4059456974461976E+35</v>
      </c>
      <c r="F50" s="49">
        <v>103</v>
      </c>
      <c r="G50" s="9">
        <f t="shared" si="1"/>
        <v>1120</v>
      </c>
      <c r="H50" s="9">
        <v>9.9999999999999994E-12</v>
      </c>
      <c r="I50" s="9">
        <v>1</v>
      </c>
      <c r="J50" s="49">
        <f t="shared" si="0"/>
        <v>2031.9906070707739</v>
      </c>
      <c r="K50" s="15">
        <v>10</v>
      </c>
    </row>
    <row r="51" spans="1:12" x14ac:dyDescent="0.2">
      <c r="A51" s="14">
        <v>26</v>
      </c>
      <c r="B51" s="53">
        <v>2032.9906096045065</v>
      </c>
      <c r="C51" s="54">
        <v>2.0642095828879257E+32</v>
      </c>
      <c r="D51" s="54">
        <v>7.9057288650171073E+34</v>
      </c>
      <c r="E51" s="54">
        <v>3.4059458117650772E+35</v>
      </c>
      <c r="F51" s="49">
        <v>104</v>
      </c>
      <c r="G51" s="9">
        <f t="shared" si="1"/>
        <v>1125</v>
      </c>
      <c r="H51" s="9">
        <v>9.9999999999999994E-12</v>
      </c>
      <c r="I51" s="9">
        <v>1</v>
      </c>
      <c r="J51" s="49">
        <f t="shared" si="0"/>
        <v>2031.9906070707739</v>
      </c>
      <c r="K51" s="15">
        <v>10</v>
      </c>
    </row>
    <row r="52" spans="1:12" x14ac:dyDescent="0.2">
      <c r="A52" s="14">
        <v>27</v>
      </c>
      <c r="B52" s="53">
        <v>2032.9906412998209</v>
      </c>
      <c r="C52" s="54">
        <v>2.0642094120592649E+32</v>
      </c>
      <c r="D52" s="54">
        <v>7.9057288650170418E+34</v>
      </c>
      <c r="E52" s="54">
        <v>3.4059455298977873E+35</v>
      </c>
      <c r="F52" s="49">
        <v>107</v>
      </c>
      <c r="G52" s="9">
        <f t="shared" si="1"/>
        <v>1130</v>
      </c>
      <c r="H52" s="9">
        <v>9.9999999999999994E-12</v>
      </c>
      <c r="I52" s="9">
        <v>1</v>
      </c>
      <c r="J52" s="49">
        <f t="shared" si="0"/>
        <v>2031.9906070707739</v>
      </c>
      <c r="K52" s="15">
        <v>10</v>
      </c>
    </row>
    <row r="53" spans="1:12" x14ac:dyDescent="0.2">
      <c r="A53" s="14">
        <v>28</v>
      </c>
      <c r="B53" s="53">
        <v>2032.9906023470562</v>
      </c>
      <c r="C53" s="54">
        <v>2.0642096220035039E+32</v>
      </c>
      <c r="D53" s="54">
        <v>7.9057288650171119E+34</v>
      </c>
      <c r="E53" s="54">
        <v>3.4059458763057816E+35</v>
      </c>
      <c r="F53" s="49">
        <v>107</v>
      </c>
      <c r="G53" s="9">
        <f t="shared" si="1"/>
        <v>1135</v>
      </c>
      <c r="H53" s="9">
        <v>9.9999999999999994E-12</v>
      </c>
      <c r="I53" s="9">
        <v>1</v>
      </c>
      <c r="J53" s="49">
        <f t="shared" si="0"/>
        <v>2031.9906070707739</v>
      </c>
      <c r="K53" s="15">
        <v>10</v>
      </c>
    </row>
    <row r="54" spans="1:12" x14ac:dyDescent="0.2">
      <c r="A54" s="14">
        <v>29</v>
      </c>
      <c r="B54" s="53">
        <v>2032.9905608379072</v>
      </c>
      <c r="C54" s="54">
        <v>2.0642098457259576E+32</v>
      </c>
      <c r="D54" s="54">
        <v>7.9057288650171442E+34</v>
      </c>
      <c r="E54" s="54">
        <v>3.4059462454478304E+35</v>
      </c>
      <c r="F54" s="49">
        <v>115</v>
      </c>
      <c r="G54" s="9">
        <f t="shared" si="1"/>
        <v>1140</v>
      </c>
      <c r="H54" s="9">
        <v>9.9999999999999994E-12</v>
      </c>
      <c r="I54" s="9">
        <v>1</v>
      </c>
      <c r="J54" s="49">
        <f t="shared" si="0"/>
        <v>2031.9906070707739</v>
      </c>
      <c r="K54" s="15">
        <v>10</v>
      </c>
    </row>
    <row r="55" spans="1:12" x14ac:dyDescent="0.2">
      <c r="A55" s="14">
        <v>30</v>
      </c>
      <c r="B55" s="53">
        <v>2032.9906147834376</v>
      </c>
      <c r="C55" s="54">
        <v>2.0642095549749701E+32</v>
      </c>
      <c r="D55" s="54">
        <v>7.9057288650170999E+34</v>
      </c>
      <c r="E55" s="54">
        <v>3.4059457657087009E+35</v>
      </c>
      <c r="F55" s="49">
        <v>118</v>
      </c>
      <c r="G55" s="9">
        <f t="shared" si="1"/>
        <v>1145</v>
      </c>
      <c r="H55" s="9">
        <v>9.9999999999999994E-12</v>
      </c>
      <c r="I55" s="9">
        <v>1</v>
      </c>
      <c r="J55" s="49">
        <f t="shared" si="0"/>
        <v>2031.9906070707739</v>
      </c>
      <c r="K55" s="15">
        <v>10</v>
      </c>
    </row>
    <row r="56" spans="1:12" x14ac:dyDescent="0.2">
      <c r="A56" s="14">
        <v>31</v>
      </c>
      <c r="B56" s="53">
        <v>2032.9905801424429</v>
      </c>
      <c r="C56" s="54">
        <v>2.0642097416800217E+32</v>
      </c>
      <c r="D56" s="54">
        <v>7.9057288650171378E+34</v>
      </c>
      <c r="E56" s="54">
        <v>3.4059460737720356E+35</v>
      </c>
      <c r="F56" s="49">
        <v>107</v>
      </c>
      <c r="G56" s="9">
        <f t="shared" si="1"/>
        <v>1150</v>
      </c>
      <c r="H56" s="9">
        <v>9.9999999999999994E-12</v>
      </c>
      <c r="I56" s="9">
        <v>1</v>
      </c>
      <c r="J56" s="49">
        <f t="shared" si="0"/>
        <v>2031.9906070707739</v>
      </c>
      <c r="K56" s="15">
        <v>10</v>
      </c>
    </row>
    <row r="57" spans="1:12" x14ac:dyDescent="0.2">
      <c r="A57" s="14">
        <v>32</v>
      </c>
      <c r="B57" s="53">
        <v>2032.9906434630077</v>
      </c>
      <c r="C57" s="54">
        <v>2.0642094004003221E+32</v>
      </c>
      <c r="D57" s="54">
        <v>7.905728865017087E+34</v>
      </c>
      <c r="E57" s="54">
        <v>3.4059455106605316E+35</v>
      </c>
      <c r="F57" s="49">
        <v>91</v>
      </c>
      <c r="G57" s="9">
        <f t="shared" si="1"/>
        <v>1155</v>
      </c>
      <c r="H57" s="9">
        <v>9.9999999999999994E-12</v>
      </c>
      <c r="I57" s="9">
        <v>1</v>
      </c>
      <c r="J57" s="49">
        <f t="shared" si="0"/>
        <v>2031.9906070707739</v>
      </c>
      <c r="K57" s="15">
        <v>10</v>
      </c>
    </row>
    <row r="58" spans="1:12" x14ac:dyDescent="0.2">
      <c r="A58" s="14">
        <v>33</v>
      </c>
      <c r="B58" s="53">
        <v>2032.9905615998196</v>
      </c>
      <c r="C58" s="54">
        <v>2.0642098416194652E+32</v>
      </c>
      <c r="D58" s="54">
        <v>7.9057288650171359E+34</v>
      </c>
      <c r="E58" s="54">
        <v>3.4059462386721177E+35</v>
      </c>
      <c r="F58" s="49">
        <v>122</v>
      </c>
      <c r="G58" s="9">
        <f t="shared" si="1"/>
        <v>1160</v>
      </c>
      <c r="H58" s="9">
        <v>9.9999999999999994E-12</v>
      </c>
      <c r="I58" s="9">
        <v>1</v>
      </c>
      <c r="J58" s="49">
        <f t="shared" si="0"/>
        <v>2031.9906070707739</v>
      </c>
      <c r="K58" s="15">
        <v>10</v>
      </c>
    </row>
    <row r="59" spans="1:12" ht="13.5" thickBot="1" x14ac:dyDescent="0.25">
      <c r="A59" s="16">
        <v>34</v>
      </c>
      <c r="B59" s="55">
        <v>2032.9905698232956</v>
      </c>
      <c r="C59" s="56">
        <v>2.06420979729727E+32</v>
      </c>
      <c r="D59" s="56">
        <v>7.9057288650171092E+34</v>
      </c>
      <c r="E59" s="56">
        <v>3.4059461655404952E+35</v>
      </c>
      <c r="F59" s="50">
        <v>116</v>
      </c>
      <c r="G59" s="17">
        <f t="shared" si="1"/>
        <v>1165</v>
      </c>
      <c r="H59" s="17">
        <v>9.9999999999999994E-12</v>
      </c>
      <c r="I59" s="17">
        <v>1</v>
      </c>
      <c r="J59" s="50">
        <f t="shared" si="0"/>
        <v>2031.9906070707739</v>
      </c>
      <c r="K59" s="179">
        <v>10</v>
      </c>
    </row>
    <row r="60" spans="1:12" ht="13.5" thickBot="1" x14ac:dyDescent="0.25"/>
    <row r="61" spans="1:12" ht="13.5" thickBot="1" x14ac:dyDescent="0.25">
      <c r="A61" s="30" t="s">
        <v>56</v>
      </c>
      <c r="I61" s="159">
        <v>67.733019203691086</v>
      </c>
    </row>
    <row r="62" spans="1:12" ht="51.75" thickBot="1" x14ac:dyDescent="0.25">
      <c r="A62" s="92" t="s">
        <v>1</v>
      </c>
      <c r="B62" s="93" t="s">
        <v>39</v>
      </c>
      <c r="C62" s="93" t="s">
        <v>40</v>
      </c>
      <c r="D62" s="93" t="s">
        <v>41</v>
      </c>
      <c r="E62" s="93" t="s">
        <v>42</v>
      </c>
      <c r="F62" s="94" t="s">
        <v>50</v>
      </c>
      <c r="G62" s="94" t="s">
        <v>51</v>
      </c>
      <c r="H62" s="93" t="s">
        <v>20</v>
      </c>
      <c r="I62" s="93" t="s">
        <v>52</v>
      </c>
      <c r="J62" s="93" t="s">
        <v>53</v>
      </c>
      <c r="K62" s="95" t="s">
        <v>54</v>
      </c>
      <c r="L62">
        <v>433.08536772608625</v>
      </c>
    </row>
    <row r="63" spans="1:12" x14ac:dyDescent="0.2">
      <c r="A63" s="11">
        <v>1</v>
      </c>
      <c r="B63" s="57">
        <v>2032.990591495548</v>
      </c>
      <c r="C63" s="58">
        <v>2.0642096804900283E+32</v>
      </c>
      <c r="D63" s="58">
        <v>7.9057288650171202E+34</v>
      </c>
      <c r="E63" s="58">
        <v>3.4059459728085464E+35</v>
      </c>
      <c r="F63" s="20">
        <v>220</v>
      </c>
      <c r="G63" s="12">
        <v>16</v>
      </c>
      <c r="H63" s="180">
        <v>9.9999999999999994E-12</v>
      </c>
      <c r="I63" s="67">
        <f t="shared" ref="I63:I92" si="2">I64-$I$61</f>
        <v>0.99999999999769784</v>
      </c>
      <c r="J63" s="20">
        <f>ABS(I63-$B$85)</f>
        <v>2031.9905803770901</v>
      </c>
      <c r="K63" s="13">
        <v>10</v>
      </c>
    </row>
    <row r="64" spans="1:12" x14ac:dyDescent="0.2">
      <c r="A64" s="14">
        <v>2</v>
      </c>
      <c r="B64" s="53">
        <v>2032.9905866818146</v>
      </c>
      <c r="C64" s="54">
        <v>2.0642097064346763E+32</v>
      </c>
      <c r="D64" s="54">
        <v>7.9057288650171304E+34</v>
      </c>
      <c r="E64" s="54">
        <v>3.4059460156172162E+35</v>
      </c>
      <c r="F64" s="49">
        <v>212</v>
      </c>
      <c r="G64" s="9">
        <v>16</v>
      </c>
      <c r="H64" s="9">
        <v>9.9999999999999994E-12</v>
      </c>
      <c r="I64" s="68">
        <f t="shared" si="2"/>
        <v>68.733019203688784</v>
      </c>
      <c r="J64" s="49">
        <f>ABS(I64-$B$85)</f>
        <v>1964.2575611733989</v>
      </c>
      <c r="K64" s="15">
        <v>10</v>
      </c>
    </row>
    <row r="65" spans="1:12" x14ac:dyDescent="0.2">
      <c r="A65" s="14">
        <v>3</v>
      </c>
      <c r="B65" s="53">
        <v>2032.9905289381311</v>
      </c>
      <c r="C65" s="54">
        <v>2.0642100176566517E+32</v>
      </c>
      <c r="D65" s="54">
        <v>7.905728865017099E+34</v>
      </c>
      <c r="E65" s="54">
        <v>3.4059465291334755E+35</v>
      </c>
      <c r="F65" s="49">
        <v>211</v>
      </c>
      <c r="G65" s="9">
        <v>16</v>
      </c>
      <c r="H65" s="9">
        <v>9.9999999999999994E-12</v>
      </c>
      <c r="I65" s="68">
        <f t="shared" si="2"/>
        <v>136.46603840737987</v>
      </c>
      <c r="J65" s="49">
        <f t="shared" ref="J65:J85" si="3">ABS(I65-$B$85)</f>
        <v>1896.524541969708</v>
      </c>
      <c r="K65" s="15">
        <v>10</v>
      </c>
    </row>
    <row r="66" spans="1:12" x14ac:dyDescent="0.2">
      <c r="A66" s="14">
        <v>4</v>
      </c>
      <c r="B66" s="53">
        <v>2032.9905913501411</v>
      </c>
      <c r="C66" s="54">
        <v>2.0642096812737346E+32</v>
      </c>
      <c r="D66" s="54">
        <v>7.9057288650171396E+34</v>
      </c>
      <c r="E66" s="54">
        <v>3.4059459741016624E+35</v>
      </c>
      <c r="F66" s="49">
        <v>208</v>
      </c>
      <c r="G66" s="9">
        <v>16</v>
      </c>
      <c r="H66" s="9">
        <v>9.9999999999999994E-12</v>
      </c>
      <c r="I66" s="68">
        <f t="shared" si="2"/>
        <v>204.19905761107094</v>
      </c>
      <c r="J66" s="49">
        <f t="shared" si="3"/>
        <v>1828.7915227660169</v>
      </c>
      <c r="K66" s="15">
        <v>10</v>
      </c>
    </row>
    <row r="67" spans="1:12" x14ac:dyDescent="0.2">
      <c r="A67" s="14">
        <v>5</v>
      </c>
      <c r="B67" s="53">
        <v>2032.990554376232</v>
      </c>
      <c r="C67" s="54">
        <v>2.064209880552545E+32</v>
      </c>
      <c r="D67" s="54">
        <v>7.9057288650171488E+34</v>
      </c>
      <c r="E67" s="54">
        <v>3.405946302911699E+35</v>
      </c>
      <c r="F67" s="49">
        <v>197</v>
      </c>
      <c r="G67" s="9">
        <v>16</v>
      </c>
      <c r="H67" s="9">
        <v>9.9999999999999994E-12</v>
      </c>
      <c r="I67" s="68">
        <f t="shared" si="2"/>
        <v>271.93207681476201</v>
      </c>
      <c r="J67" s="49">
        <f t="shared" si="3"/>
        <v>1761.0585035623258</v>
      </c>
      <c r="K67" s="15">
        <v>10</v>
      </c>
    </row>
    <row r="68" spans="1:12" x14ac:dyDescent="0.2">
      <c r="A68" s="14">
        <v>6</v>
      </c>
      <c r="B68" s="53">
        <v>2032.9905303781807</v>
      </c>
      <c r="C68" s="54">
        <v>2.064210009895192E+32</v>
      </c>
      <c r="D68" s="54">
        <v>7.9057288650170916E+34</v>
      </c>
      <c r="E68" s="54">
        <v>3.405946516327067E+35</v>
      </c>
      <c r="F68" s="49">
        <v>191</v>
      </c>
      <c r="G68" s="9">
        <v>16</v>
      </c>
      <c r="H68" s="9">
        <v>9.9999999999999994E-12</v>
      </c>
      <c r="I68" s="68">
        <f t="shared" si="2"/>
        <v>339.66509601845308</v>
      </c>
      <c r="J68" s="49">
        <f t="shared" si="3"/>
        <v>1693.3254843586346</v>
      </c>
      <c r="K68" s="15">
        <v>10</v>
      </c>
    </row>
    <row r="69" spans="1:12" x14ac:dyDescent="0.2">
      <c r="A69" s="14">
        <v>7</v>
      </c>
      <c r="B69" s="53">
        <v>2032.9905625436322</v>
      </c>
      <c r="C69" s="54">
        <v>2.0642098365325795E+32</v>
      </c>
      <c r="D69" s="54">
        <v>7.9057288650171175E+34</v>
      </c>
      <c r="E69" s="54">
        <v>3.4059462302787562E+35</v>
      </c>
      <c r="F69" s="49">
        <v>182</v>
      </c>
      <c r="G69" s="9">
        <v>16</v>
      </c>
      <c r="H69" s="9">
        <v>9.9999999999999994E-12</v>
      </c>
      <c r="I69" s="68">
        <f t="shared" si="2"/>
        <v>407.39811522214416</v>
      </c>
      <c r="J69" s="49">
        <f t="shared" si="3"/>
        <v>1625.5924651549435</v>
      </c>
      <c r="K69" s="15">
        <v>10</v>
      </c>
    </row>
    <row r="70" spans="1:12" x14ac:dyDescent="0.2">
      <c r="A70" s="14">
        <v>8</v>
      </c>
      <c r="B70" s="53">
        <v>2032.9905883073045</v>
      </c>
      <c r="C70" s="54">
        <v>2.0642096976737584E+32</v>
      </c>
      <c r="D70" s="54">
        <v>7.905728865017159E+34</v>
      </c>
      <c r="E70" s="54">
        <v>3.4059460011617012E+35</v>
      </c>
      <c r="F70" s="49">
        <v>189</v>
      </c>
      <c r="G70" s="9">
        <v>16</v>
      </c>
      <c r="H70" s="9">
        <v>9.9999999999999994E-12</v>
      </c>
      <c r="I70" s="68">
        <f t="shared" si="2"/>
        <v>475.13113442583523</v>
      </c>
      <c r="J70" s="49">
        <f t="shared" si="3"/>
        <v>1557.8594459512526</v>
      </c>
      <c r="K70" s="15">
        <v>10</v>
      </c>
    </row>
    <row r="71" spans="1:12" x14ac:dyDescent="0.2">
      <c r="A71" s="14">
        <v>9</v>
      </c>
      <c r="B71" s="53">
        <v>2032.9905851220367</v>
      </c>
      <c r="C71" s="54">
        <v>2.0642097148414431E+32</v>
      </c>
      <c r="D71" s="54">
        <v>7.9057288650171682E+34</v>
      </c>
      <c r="E71" s="54">
        <v>3.4059460294883812E+35</v>
      </c>
      <c r="F71" s="49">
        <v>177</v>
      </c>
      <c r="G71" s="9">
        <v>16</v>
      </c>
      <c r="H71" s="9">
        <v>9.9999999999999994E-12</v>
      </c>
      <c r="I71" s="68">
        <f t="shared" si="2"/>
        <v>542.8641536295263</v>
      </c>
      <c r="J71" s="49">
        <f t="shared" si="3"/>
        <v>1490.1264267475615</v>
      </c>
      <c r="K71" s="15">
        <v>10</v>
      </c>
    </row>
    <row r="72" spans="1:12" x14ac:dyDescent="0.2">
      <c r="A72" s="14">
        <v>10</v>
      </c>
      <c r="B72" s="53">
        <v>2032.9905803078072</v>
      </c>
      <c r="C72" s="54">
        <v>2.0642097407887468E+32</v>
      </c>
      <c r="D72" s="54">
        <v>7.9057288650171055E+34</v>
      </c>
      <c r="E72" s="54">
        <v>3.4059460723014324E+35</v>
      </c>
      <c r="F72" s="49">
        <v>171</v>
      </c>
      <c r="G72" s="9">
        <v>16</v>
      </c>
      <c r="H72" s="9">
        <v>9.9999999999999994E-12</v>
      </c>
      <c r="I72" s="68">
        <f t="shared" si="2"/>
        <v>610.59717283321743</v>
      </c>
      <c r="J72" s="49">
        <f t="shared" si="3"/>
        <v>1422.3934075438704</v>
      </c>
      <c r="K72" s="15">
        <v>10</v>
      </c>
    </row>
    <row r="73" spans="1:12" x14ac:dyDescent="0.2">
      <c r="A73" s="14">
        <v>11</v>
      </c>
      <c r="B73" s="53">
        <v>2032.9905577676584</v>
      </c>
      <c r="C73" s="54">
        <v>2.0642098622737243E+32</v>
      </c>
      <c r="D73" s="54">
        <v>7.9057288650171498E+34</v>
      </c>
      <c r="E73" s="54">
        <v>3.4059462727516451E+35</v>
      </c>
      <c r="F73" s="49">
        <v>182</v>
      </c>
      <c r="G73" s="9">
        <v>16</v>
      </c>
      <c r="H73" s="9">
        <v>9.9999999999999994E-12</v>
      </c>
      <c r="I73" s="68">
        <f t="shared" si="2"/>
        <v>678.33019203690856</v>
      </c>
      <c r="J73" s="49">
        <f t="shared" si="3"/>
        <v>1354.6603883401792</v>
      </c>
      <c r="K73" s="15">
        <v>10</v>
      </c>
    </row>
    <row r="74" spans="1:12" x14ac:dyDescent="0.2">
      <c r="A74" s="14">
        <v>12</v>
      </c>
      <c r="B74" s="53">
        <v>2032.9905848051101</v>
      </c>
      <c r="C74" s="54">
        <v>2.0642097165495727E+32</v>
      </c>
      <c r="D74" s="54">
        <v>7.9057288650171138E+34</v>
      </c>
      <c r="E74" s="54">
        <v>3.405946032306795E+35</v>
      </c>
      <c r="F74" s="49">
        <v>170</v>
      </c>
      <c r="G74" s="9">
        <v>16</v>
      </c>
      <c r="H74" s="9">
        <v>9.9999999999999994E-12</v>
      </c>
      <c r="I74" s="68">
        <f t="shared" si="2"/>
        <v>746.06321124059968</v>
      </c>
      <c r="J74" s="49">
        <f t="shared" si="3"/>
        <v>1286.9273691364881</v>
      </c>
      <c r="K74" s="15">
        <v>10</v>
      </c>
      <c r="L74" s="157">
        <v>66.078986587183294</v>
      </c>
    </row>
    <row r="75" spans="1:12" x14ac:dyDescent="0.2">
      <c r="A75" s="14">
        <v>13</v>
      </c>
      <c r="B75" s="53">
        <v>2032.9905819289611</v>
      </c>
      <c r="C75" s="54">
        <v>2.0642097320512076E+32</v>
      </c>
      <c r="D75" s="54">
        <v>7.9057288650171682E+34</v>
      </c>
      <c r="E75" s="54">
        <v>3.4059460578844925E+35</v>
      </c>
      <c r="F75" s="49">
        <v>151</v>
      </c>
      <c r="G75" s="9">
        <v>16</v>
      </c>
      <c r="H75" s="9">
        <v>9.9999999999999994E-12</v>
      </c>
      <c r="I75" s="68">
        <f t="shared" si="2"/>
        <v>813.79623044429081</v>
      </c>
      <c r="J75" s="49">
        <f t="shared" si="3"/>
        <v>1219.194349932797</v>
      </c>
      <c r="K75" s="15">
        <v>10</v>
      </c>
    </row>
    <row r="76" spans="1:12" x14ac:dyDescent="0.2">
      <c r="A76" s="14">
        <v>14</v>
      </c>
      <c r="B76" s="53">
        <v>2032.9905753772919</v>
      </c>
      <c r="C76" s="54">
        <v>2.0642097673628341E+32</v>
      </c>
      <c r="D76" s="54">
        <v>7.9057288650171765E+34</v>
      </c>
      <c r="E76" s="54">
        <v>3.4059461161486761E+35</v>
      </c>
      <c r="F76" s="49">
        <v>158</v>
      </c>
      <c r="G76" s="9">
        <v>16</v>
      </c>
      <c r="H76" s="9">
        <v>9.9999999999999994E-12</v>
      </c>
      <c r="I76" s="68">
        <f t="shared" si="2"/>
        <v>881.52924964798194</v>
      </c>
      <c r="J76" s="49">
        <f t="shared" si="3"/>
        <v>1151.4613307291058</v>
      </c>
      <c r="K76" s="15">
        <v>10</v>
      </c>
      <c r="L76" s="157"/>
    </row>
    <row r="77" spans="1:12" x14ac:dyDescent="0.2">
      <c r="A77" s="14">
        <v>15</v>
      </c>
      <c r="B77" s="53">
        <v>2032.9905880131444</v>
      </c>
      <c r="C77" s="54">
        <v>2.0642096992591977E+32</v>
      </c>
      <c r="D77" s="54">
        <v>7.9057288650171599E+34</v>
      </c>
      <c r="E77" s="54">
        <v>3.405946003777676E+35</v>
      </c>
      <c r="F77" s="49">
        <v>154</v>
      </c>
      <c r="G77" s="9">
        <v>16</v>
      </c>
      <c r="H77" s="9">
        <v>9.9999999999999994E-12</v>
      </c>
      <c r="I77" s="68">
        <f t="shared" si="2"/>
        <v>949.26226885167307</v>
      </c>
      <c r="J77" s="49">
        <f t="shared" si="3"/>
        <v>1083.7283115254147</v>
      </c>
      <c r="K77" s="15">
        <v>10</v>
      </c>
      <c r="L77" s="157"/>
    </row>
    <row r="78" spans="1:12" x14ac:dyDescent="0.2">
      <c r="A78" s="14">
        <v>16</v>
      </c>
      <c r="B78" s="53">
        <v>2032.9905835493148</v>
      </c>
      <c r="C78" s="54">
        <v>2.0642097233179518E+32</v>
      </c>
      <c r="D78" s="54">
        <v>7.9057288650171202E+34</v>
      </c>
      <c r="E78" s="54">
        <v>3.4059460434746206E+35</v>
      </c>
      <c r="F78" s="49">
        <v>147</v>
      </c>
      <c r="G78" s="9">
        <v>16</v>
      </c>
      <c r="H78" s="9">
        <v>9.9999999999999994E-12</v>
      </c>
      <c r="I78" s="68">
        <f t="shared" si="2"/>
        <v>1016.9952880553642</v>
      </c>
      <c r="J78" s="49">
        <f t="shared" si="3"/>
        <v>1015.9952923217236</v>
      </c>
      <c r="K78" s="15">
        <v>10</v>
      </c>
      <c r="L78" s="157"/>
    </row>
    <row r="79" spans="1:12" x14ac:dyDescent="0.2">
      <c r="A79" s="14">
        <v>17</v>
      </c>
      <c r="B79" s="53">
        <v>2032.9905771514048</v>
      </c>
      <c r="C79" s="54">
        <v>2.0642097578008576E+32</v>
      </c>
      <c r="D79" s="54">
        <v>7.9057288650171184E+34</v>
      </c>
      <c r="E79" s="54">
        <v>3.4059461003714149E+35</v>
      </c>
      <c r="F79" s="49">
        <v>150</v>
      </c>
      <c r="G79" s="9">
        <v>16</v>
      </c>
      <c r="H79" s="9">
        <v>9.9999999999999994E-12</v>
      </c>
      <c r="I79" s="68">
        <f t="shared" si="2"/>
        <v>1084.7283072590553</v>
      </c>
      <c r="J79" s="49">
        <f t="shared" si="3"/>
        <v>948.26227311803245</v>
      </c>
      <c r="K79" s="15">
        <v>10</v>
      </c>
    </row>
    <row r="80" spans="1:12" x14ac:dyDescent="0.2">
      <c r="A80" s="14">
        <v>18</v>
      </c>
      <c r="B80" s="53">
        <v>2032.9905737936572</v>
      </c>
      <c r="C80" s="54">
        <v>2.0642097758981581E+32</v>
      </c>
      <c r="D80" s="54">
        <v>7.9057288650171202E+34</v>
      </c>
      <c r="E80" s="54">
        <v>3.4059461302319609E+35</v>
      </c>
      <c r="F80" s="49">
        <v>138</v>
      </c>
      <c r="G80" s="9">
        <v>16</v>
      </c>
      <c r="H80" s="9">
        <v>9.9999999999999994E-12</v>
      </c>
      <c r="I80" s="68">
        <f t="shared" si="2"/>
        <v>1152.4613264627465</v>
      </c>
      <c r="J80" s="49">
        <f t="shared" si="3"/>
        <v>880.52925391434133</v>
      </c>
      <c r="K80" s="15">
        <v>10</v>
      </c>
    </row>
    <row r="81" spans="1:11" x14ac:dyDescent="0.2">
      <c r="A81" s="14">
        <v>19</v>
      </c>
      <c r="B81" s="53">
        <v>2032.9905832231077</v>
      </c>
      <c r="C81" s="54">
        <v>2.0642097250761106E+32</v>
      </c>
      <c r="D81" s="54">
        <v>7.9057288650171046E+34</v>
      </c>
      <c r="E81" s="54">
        <v>3.4059460463755829E+35</v>
      </c>
      <c r="F81" s="49">
        <v>143</v>
      </c>
      <c r="G81" s="9">
        <v>16</v>
      </c>
      <c r="H81" s="9">
        <v>9.9999999999999994E-12</v>
      </c>
      <c r="I81" s="68">
        <f t="shared" si="2"/>
        <v>1220.1943456664376</v>
      </c>
      <c r="J81" s="49">
        <f t="shared" si="3"/>
        <v>812.7962347106502</v>
      </c>
      <c r="K81" s="15">
        <v>10</v>
      </c>
    </row>
    <row r="82" spans="1:11" x14ac:dyDescent="0.2">
      <c r="A82" s="14">
        <v>20</v>
      </c>
      <c r="B82" s="53">
        <v>2032.990578434639</v>
      </c>
      <c r="C82" s="54">
        <v>2.0642097508845904E+32</v>
      </c>
      <c r="D82" s="54">
        <v>7.9057288650171138E+34</v>
      </c>
      <c r="E82" s="54">
        <v>3.4059460889595743E+35</v>
      </c>
      <c r="F82" s="49">
        <v>152</v>
      </c>
      <c r="G82" s="9">
        <v>16</v>
      </c>
      <c r="H82" s="9">
        <v>9.9999999999999994E-12</v>
      </c>
      <c r="I82" s="68">
        <f t="shared" si="2"/>
        <v>1287.9273648701287</v>
      </c>
      <c r="J82" s="49">
        <f t="shared" si="3"/>
        <v>745.06321550695907</v>
      </c>
      <c r="K82" s="15">
        <v>10</v>
      </c>
    </row>
    <row r="83" spans="1:11" x14ac:dyDescent="0.2">
      <c r="A83" s="14">
        <v>21</v>
      </c>
      <c r="B83" s="53">
        <v>2032.9905754093706</v>
      </c>
      <c r="C83" s="54">
        <v>2.0642097671899236E+32</v>
      </c>
      <c r="D83" s="54">
        <v>7.9057288650171184E+34</v>
      </c>
      <c r="E83" s="54">
        <v>3.4059461158633743E+35</v>
      </c>
      <c r="F83" s="49">
        <v>119</v>
      </c>
      <c r="G83" s="9">
        <v>16</v>
      </c>
      <c r="H83" s="9">
        <v>9.9999999999999994E-12</v>
      </c>
      <c r="I83" s="68">
        <f t="shared" si="2"/>
        <v>1355.6603840738198</v>
      </c>
      <c r="J83" s="49">
        <f t="shared" si="3"/>
        <v>677.33019630326794</v>
      </c>
      <c r="K83" s="15">
        <v>10</v>
      </c>
    </row>
    <row r="84" spans="1:11" x14ac:dyDescent="0.2">
      <c r="A84" s="14">
        <v>22</v>
      </c>
      <c r="B84" s="53">
        <v>2032.9905709284208</v>
      </c>
      <c r="C84" s="54">
        <v>2.0642097913409785E+32</v>
      </c>
      <c r="D84" s="54">
        <v>7.9057288650171765E+34</v>
      </c>
      <c r="E84" s="54">
        <v>3.4059461557126145E+35</v>
      </c>
      <c r="F84" s="49">
        <v>120</v>
      </c>
      <c r="G84" s="9">
        <v>16</v>
      </c>
      <c r="H84" s="9">
        <v>9.9999999999999994E-12</v>
      </c>
      <c r="I84" s="68">
        <f t="shared" si="2"/>
        <v>1423.393403277511</v>
      </c>
      <c r="J84" s="49">
        <f t="shared" si="3"/>
        <v>609.59717709957681</v>
      </c>
      <c r="K84" s="15">
        <v>10</v>
      </c>
    </row>
    <row r="85" spans="1:11" x14ac:dyDescent="0.2">
      <c r="A85" s="14">
        <v>23</v>
      </c>
      <c r="B85" s="53">
        <v>2032.9905803770878</v>
      </c>
      <c r="C85" s="54">
        <v>2.0642097404153519E+32</v>
      </c>
      <c r="D85" s="54">
        <v>7.9057288650171332E+34</v>
      </c>
      <c r="E85" s="54">
        <v>3.4059460716853304E+35</v>
      </c>
      <c r="F85" s="49">
        <v>116</v>
      </c>
      <c r="G85" s="9">
        <v>16</v>
      </c>
      <c r="H85" s="9">
        <v>9.9999999999999994E-12</v>
      </c>
      <c r="I85" s="68">
        <f t="shared" si="2"/>
        <v>1491.1264224812021</v>
      </c>
      <c r="J85" s="49">
        <f t="shared" si="3"/>
        <v>541.86415789588568</v>
      </c>
      <c r="K85" s="15">
        <v>10</v>
      </c>
    </row>
    <row r="86" spans="1:11" x14ac:dyDescent="0.2">
      <c r="A86" s="14">
        <v>24</v>
      </c>
      <c r="B86" s="53">
        <v>2032.990524215805</v>
      </c>
      <c r="C86" s="54">
        <v>2.0642100431086513E+32</v>
      </c>
      <c r="D86" s="54">
        <v>7.9057288650171166E+34</v>
      </c>
      <c r="E86" s="54">
        <v>3.4059465711292748E+35</v>
      </c>
      <c r="F86" s="49">
        <v>114</v>
      </c>
      <c r="G86" s="9">
        <v>16</v>
      </c>
      <c r="H86" s="9">
        <v>9.9999999999999994E-12</v>
      </c>
      <c r="I86" s="68">
        <f t="shared" si="2"/>
        <v>1558.8594416848932</v>
      </c>
      <c r="J86" s="49">
        <f t="shared" ref="J86:J96" si="4">ABS(I86-$B$85)</f>
        <v>474.13113869219455</v>
      </c>
      <c r="K86" s="15">
        <v>10</v>
      </c>
    </row>
    <row r="87" spans="1:11" x14ac:dyDescent="0.2">
      <c r="A87" s="14">
        <v>25</v>
      </c>
      <c r="B87" s="53">
        <v>2032.9905706292543</v>
      </c>
      <c r="C87" s="54">
        <v>2.0642097929533907E+32</v>
      </c>
      <c r="D87" s="54">
        <v>7.9057288650171396E+34</v>
      </c>
      <c r="E87" s="54">
        <v>3.4059461583730947E+35</v>
      </c>
      <c r="F87" s="49">
        <v>112</v>
      </c>
      <c r="G87" s="9">
        <v>16</v>
      </c>
      <c r="H87" s="9">
        <v>9.9999999999999994E-12</v>
      </c>
      <c r="I87" s="68">
        <f t="shared" si="2"/>
        <v>1626.5924608885844</v>
      </c>
      <c r="J87" s="49">
        <f t="shared" si="4"/>
        <v>406.39811948850343</v>
      </c>
      <c r="K87" s="15">
        <v>10</v>
      </c>
    </row>
    <row r="88" spans="1:11" x14ac:dyDescent="0.2">
      <c r="A88" s="14">
        <v>26</v>
      </c>
      <c r="B88" s="53">
        <v>2032.9905659847848</v>
      </c>
      <c r="C88" s="54">
        <v>2.0642098179857622E+32</v>
      </c>
      <c r="D88" s="54">
        <v>7.9057288650171664E+34</v>
      </c>
      <c r="E88" s="54">
        <v>3.405946199676508E+35</v>
      </c>
      <c r="F88" s="49">
        <v>101</v>
      </c>
      <c r="G88" s="9">
        <v>16</v>
      </c>
      <c r="H88" s="9">
        <v>9.9999999999999994E-12</v>
      </c>
      <c r="I88" s="68">
        <f t="shared" si="2"/>
        <v>1694.3254800922755</v>
      </c>
      <c r="J88" s="49">
        <f t="shared" si="4"/>
        <v>338.6651002848123</v>
      </c>
      <c r="K88" s="15">
        <v>10</v>
      </c>
    </row>
    <row r="89" spans="1:11" x14ac:dyDescent="0.2">
      <c r="A89" s="14">
        <v>27</v>
      </c>
      <c r="B89" s="53">
        <v>2032.9905787950531</v>
      </c>
      <c r="C89" s="54">
        <v>2.0642097489420661E+32</v>
      </c>
      <c r="D89" s="54">
        <v>7.9057288650171322E+34</v>
      </c>
      <c r="E89" s="54">
        <v>3.405946085754409E+35</v>
      </c>
      <c r="F89" s="49">
        <v>119</v>
      </c>
      <c r="G89" s="9">
        <v>16</v>
      </c>
      <c r="H89" s="9">
        <v>9.9999999999999994E-12</v>
      </c>
      <c r="I89" s="68">
        <f t="shared" si="2"/>
        <v>1762.0584992959666</v>
      </c>
      <c r="J89" s="49">
        <f t="shared" si="4"/>
        <v>270.93208108112117</v>
      </c>
      <c r="K89" s="15">
        <v>10</v>
      </c>
    </row>
    <row r="90" spans="1:11" x14ac:dyDescent="0.2">
      <c r="A90" s="14">
        <v>28</v>
      </c>
      <c r="B90" s="53">
        <v>2032.9905738142481</v>
      </c>
      <c r="C90" s="54">
        <v>2.0642097757871868E+32</v>
      </c>
      <c r="D90" s="54">
        <v>7.9057288650171516E+34</v>
      </c>
      <c r="E90" s="54">
        <v>3.4059461300488585E+35</v>
      </c>
      <c r="F90" s="49">
        <v>97</v>
      </c>
      <c r="G90" s="9">
        <v>16</v>
      </c>
      <c r="H90" s="9">
        <v>9.9999999999999994E-12</v>
      </c>
      <c r="I90" s="68">
        <f t="shared" si="2"/>
        <v>1829.7915184996577</v>
      </c>
      <c r="J90" s="49">
        <f t="shared" si="4"/>
        <v>203.19906187743004</v>
      </c>
      <c r="K90" s="15">
        <v>10</v>
      </c>
    </row>
    <row r="91" spans="1:11" x14ac:dyDescent="0.2">
      <c r="A91" s="14">
        <v>29</v>
      </c>
      <c r="B91" s="53">
        <v>2032.9905675926582</v>
      </c>
      <c r="C91" s="54">
        <v>2.0642098093197838E+32</v>
      </c>
      <c r="D91" s="54">
        <v>7.9057288650171673E+34</v>
      </c>
      <c r="E91" s="54">
        <v>3.4059461853776434E+35</v>
      </c>
      <c r="F91" s="49">
        <v>76</v>
      </c>
      <c r="G91" s="9">
        <v>16</v>
      </c>
      <c r="H91" s="9">
        <v>9.9999999999999994E-12</v>
      </c>
      <c r="I91" s="68">
        <f t="shared" si="2"/>
        <v>1897.5245377033489</v>
      </c>
      <c r="J91" s="49">
        <f t="shared" si="4"/>
        <v>135.46604267373891</v>
      </c>
      <c r="K91" s="15">
        <v>10</v>
      </c>
    </row>
    <row r="92" spans="1:11" x14ac:dyDescent="0.2">
      <c r="A92" s="14">
        <v>30</v>
      </c>
      <c r="B92" s="53">
        <v>2032.9905643995505</v>
      </c>
      <c r="C92" s="54">
        <v>2.0642098265297252E+32</v>
      </c>
      <c r="D92" s="54">
        <v>7.9057288650171774E+34</v>
      </c>
      <c r="E92" s="54">
        <v>3.4059462137740462E+35</v>
      </c>
      <c r="F92" s="49">
        <v>91</v>
      </c>
      <c r="G92" s="9">
        <v>16</v>
      </c>
      <c r="H92" s="9">
        <v>9.9999999999999994E-12</v>
      </c>
      <c r="I92" s="68">
        <f t="shared" si="2"/>
        <v>1965.25755690704</v>
      </c>
      <c r="J92" s="49">
        <f t="shared" si="4"/>
        <v>67.733023470047783</v>
      </c>
      <c r="K92" s="15">
        <v>10</v>
      </c>
    </row>
    <row r="93" spans="1:11" x14ac:dyDescent="0.2">
      <c r="A93" s="14">
        <v>31</v>
      </c>
      <c r="B93" s="53">
        <v>2032.9905752830823</v>
      </c>
      <c r="C93" s="54">
        <v>2.0642097678705796E+32</v>
      </c>
      <c r="D93" s="54">
        <v>7.905728865017111E+34</v>
      </c>
      <c r="E93" s="54">
        <v>3.4059461169864563E+35</v>
      </c>
      <c r="F93" s="49">
        <v>94</v>
      </c>
      <c r="G93" s="9">
        <v>16</v>
      </c>
      <c r="H93" s="9">
        <v>9.9999999999999994E-12</v>
      </c>
      <c r="I93" s="158">
        <f>sheet1!I8</f>
        <v>2032.9905761107311</v>
      </c>
      <c r="J93" s="49">
        <f t="shared" si="4"/>
        <v>4.2663566546252696E-6</v>
      </c>
      <c r="K93" s="15">
        <v>10</v>
      </c>
    </row>
    <row r="94" spans="1:11" x14ac:dyDescent="0.2">
      <c r="A94" s="14">
        <v>32</v>
      </c>
      <c r="B94" s="53">
        <v>2032.9905866374968</v>
      </c>
      <c r="C94" s="54">
        <v>2.0642097066735447E+32</v>
      </c>
      <c r="D94" s="54">
        <v>7.9057288650171608E+34</v>
      </c>
      <c r="E94" s="54">
        <v>3.4059460160113486E+35</v>
      </c>
      <c r="F94" s="49">
        <v>135</v>
      </c>
      <c r="G94" s="9">
        <v>16</v>
      </c>
      <c r="H94" s="9">
        <v>9.9999999999999994E-12</v>
      </c>
      <c r="I94" s="68">
        <f t="shared" ref="I94:I120" si="5">I93+$I$61</f>
        <v>2100.7235953144223</v>
      </c>
      <c r="J94" s="49">
        <f t="shared" si="4"/>
        <v>67.733014937334474</v>
      </c>
      <c r="K94" s="15">
        <v>10</v>
      </c>
    </row>
    <row r="95" spans="1:11" x14ac:dyDescent="0.2">
      <c r="A95" s="14">
        <v>33</v>
      </c>
      <c r="B95" s="53">
        <v>2032.9904970522173</v>
      </c>
      <c r="C95" s="54">
        <v>2.0642101895126458E+32</v>
      </c>
      <c r="D95" s="54">
        <v>7.9057288650169985E+34</v>
      </c>
      <c r="E95" s="54">
        <v>3.4059468126958655E+35</v>
      </c>
      <c r="F95" s="49">
        <v>187</v>
      </c>
      <c r="G95" s="9">
        <v>16</v>
      </c>
      <c r="H95" s="9">
        <v>9.9999999999999994E-12</v>
      </c>
      <c r="I95" s="68">
        <f t="shared" si="5"/>
        <v>2168.4566145181134</v>
      </c>
      <c r="J95" s="49">
        <f t="shared" si="4"/>
        <v>135.4660341410256</v>
      </c>
      <c r="K95" s="15">
        <v>10</v>
      </c>
    </row>
    <row r="96" spans="1:11" x14ac:dyDescent="0.2">
      <c r="A96" s="14">
        <v>34</v>
      </c>
      <c r="B96" s="53">
        <v>2032.9905100015433</v>
      </c>
      <c r="C96" s="54">
        <v>2.0642101197194634E+32</v>
      </c>
      <c r="D96" s="54">
        <v>7.90572886501704E+34</v>
      </c>
      <c r="E96" s="54">
        <v>3.4059466975371145E+35</v>
      </c>
      <c r="F96" s="49">
        <v>228</v>
      </c>
      <c r="G96" s="9">
        <v>16</v>
      </c>
      <c r="H96" s="9">
        <v>9.9999999999999994E-12</v>
      </c>
      <c r="I96" s="68">
        <f t="shared" si="5"/>
        <v>2236.1896337218045</v>
      </c>
      <c r="J96" s="49">
        <f t="shared" si="4"/>
        <v>203.19905334471673</v>
      </c>
      <c r="K96" s="15">
        <v>10</v>
      </c>
    </row>
    <row r="97" spans="1:11" x14ac:dyDescent="0.2">
      <c r="A97" s="14">
        <v>35</v>
      </c>
      <c r="B97" s="53">
        <v>2032.9905194564219</v>
      </c>
      <c r="C97" s="54">
        <v>2.0642100687603585E+32</v>
      </c>
      <c r="D97" s="54">
        <v>7.9057288650170612E+34</v>
      </c>
      <c r="E97" s="54">
        <v>3.4059466134545912E+35</v>
      </c>
      <c r="F97" s="49">
        <v>260</v>
      </c>
      <c r="G97" s="9">
        <v>16</v>
      </c>
      <c r="H97" s="9">
        <v>9.9999999999999994E-12</v>
      </c>
      <c r="I97" s="68">
        <f t="shared" si="5"/>
        <v>2303.9226529254956</v>
      </c>
      <c r="J97" s="49">
        <f t="shared" ref="J97:J120" si="6">ABS(I97-$B$85)</f>
        <v>270.93207254840786</v>
      </c>
      <c r="K97" s="15">
        <v>10</v>
      </c>
    </row>
    <row r="98" spans="1:11" x14ac:dyDescent="0.2">
      <c r="A98" s="14">
        <v>36</v>
      </c>
      <c r="B98" s="53">
        <v>2032.9905658490782</v>
      </c>
      <c r="C98" s="54">
        <v>2.0642098187171807E+32</v>
      </c>
      <c r="D98" s="54">
        <v>7.9057288650171608E+34</v>
      </c>
      <c r="E98" s="54">
        <v>3.4059462008833478E+35</v>
      </c>
      <c r="F98" s="49">
        <v>311</v>
      </c>
      <c r="G98" s="9">
        <v>16</v>
      </c>
      <c r="H98" s="9">
        <v>9.9999999999999994E-12</v>
      </c>
      <c r="I98" s="68">
        <f t="shared" si="5"/>
        <v>2371.6556721291868</v>
      </c>
      <c r="J98" s="49">
        <f t="shared" si="6"/>
        <v>338.66509175209899</v>
      </c>
      <c r="K98" s="15">
        <v>10</v>
      </c>
    </row>
    <row r="99" spans="1:11" x14ac:dyDescent="0.2">
      <c r="A99" s="14">
        <v>37</v>
      </c>
      <c r="B99" s="53">
        <v>2032.9905772222123</v>
      </c>
      <c r="C99" s="54">
        <v>2.0642097574192349E+32</v>
      </c>
      <c r="D99" s="54">
        <v>7.9057288650171562E+34</v>
      </c>
      <c r="E99" s="54">
        <v>3.4059460997417375E+35</v>
      </c>
      <c r="F99" s="49">
        <v>345</v>
      </c>
      <c r="G99" s="9">
        <v>16</v>
      </c>
      <c r="H99" s="9">
        <v>9.9999999999999994E-12</v>
      </c>
      <c r="I99" s="68">
        <f t="shared" si="5"/>
        <v>2439.3886913328779</v>
      </c>
      <c r="J99" s="49">
        <f t="shared" si="6"/>
        <v>406.39811095579012</v>
      </c>
      <c r="K99" s="15">
        <v>10</v>
      </c>
    </row>
    <row r="100" spans="1:11" x14ac:dyDescent="0.2">
      <c r="A100" s="14">
        <v>38</v>
      </c>
      <c r="B100" s="53">
        <v>2032.9904890705468</v>
      </c>
      <c r="C100" s="54">
        <v>2.0642102325315749E+32</v>
      </c>
      <c r="D100" s="54">
        <v>7.9057288650169505E+34</v>
      </c>
      <c r="E100" s="54">
        <v>3.4059468836770986E+35</v>
      </c>
      <c r="F100" s="49">
        <v>392</v>
      </c>
      <c r="G100" s="9">
        <v>16</v>
      </c>
      <c r="H100" s="9">
        <v>9.9999999999999994E-12</v>
      </c>
      <c r="I100" s="68">
        <f t="shared" si="5"/>
        <v>2507.121710536569</v>
      </c>
      <c r="J100" s="49">
        <f t="shared" si="6"/>
        <v>474.13113015948124</v>
      </c>
      <c r="K100" s="15">
        <v>10</v>
      </c>
    </row>
    <row r="101" spans="1:11" x14ac:dyDescent="0.2">
      <c r="A101" s="14">
        <v>39</v>
      </c>
      <c r="B101" s="53">
        <v>2032.9905673177791</v>
      </c>
      <c r="C101" s="54">
        <v>2.0642098108012919E+32</v>
      </c>
      <c r="D101" s="54">
        <v>7.9057288650171221E+34</v>
      </c>
      <c r="E101" s="54">
        <v>3.4059461878221314E+35</v>
      </c>
      <c r="F101" s="49">
        <v>442</v>
      </c>
      <c r="G101" s="9">
        <v>16</v>
      </c>
      <c r="H101" s="9">
        <v>9.9999999999999994E-12</v>
      </c>
      <c r="I101" s="68">
        <f t="shared" si="5"/>
        <v>2574.8547297402602</v>
      </c>
      <c r="J101" s="49">
        <f t="shared" si="6"/>
        <v>541.86414936317237</v>
      </c>
      <c r="K101" s="15">
        <v>10</v>
      </c>
    </row>
    <row r="102" spans="1:11" x14ac:dyDescent="0.2">
      <c r="A102" s="14">
        <v>40</v>
      </c>
      <c r="B102" s="53">
        <v>2032.9905786825773</v>
      </c>
      <c r="C102" s="54">
        <v>2.0642097495482715E+32</v>
      </c>
      <c r="D102" s="54">
        <v>7.9057288650171036E+34</v>
      </c>
      <c r="E102" s="54">
        <v>3.4059460867546483E+35</v>
      </c>
      <c r="F102" s="49">
        <v>483</v>
      </c>
      <c r="G102" s="9">
        <v>16</v>
      </c>
      <c r="H102" s="9">
        <v>9.9999999999999994E-12</v>
      </c>
      <c r="I102" s="68">
        <f t="shared" si="5"/>
        <v>2642.5877489439513</v>
      </c>
      <c r="J102" s="49">
        <f t="shared" si="6"/>
        <v>609.5971685668635</v>
      </c>
      <c r="K102" s="15">
        <v>10</v>
      </c>
    </row>
    <row r="103" spans="1:11" x14ac:dyDescent="0.2">
      <c r="A103" s="14">
        <v>41</v>
      </c>
      <c r="B103" s="53">
        <v>2032.9905740206709</v>
      </c>
      <c r="C103" s="54">
        <v>2.0642097746746147E+32</v>
      </c>
      <c r="D103" s="54">
        <v>7.9057288650171046E+34</v>
      </c>
      <c r="E103" s="54">
        <v>3.4059461282131145E+35</v>
      </c>
      <c r="F103" s="49">
        <v>526</v>
      </c>
      <c r="G103" s="9">
        <v>16</v>
      </c>
      <c r="H103" s="9">
        <v>9.9999999999999994E-12</v>
      </c>
      <c r="I103" s="68">
        <f t="shared" si="5"/>
        <v>2710.3207681476424</v>
      </c>
      <c r="J103" s="49">
        <f t="shared" si="6"/>
        <v>677.33018777055463</v>
      </c>
      <c r="K103" s="15">
        <v>10</v>
      </c>
    </row>
    <row r="104" spans="1:11" x14ac:dyDescent="0.2">
      <c r="A104" s="14">
        <v>42</v>
      </c>
      <c r="B104" s="53">
        <v>2032.9905866695035</v>
      </c>
      <c r="C104" s="54">
        <v>2.0642097065010306E+32</v>
      </c>
      <c r="D104" s="54">
        <v>7.9057288650171332E+34</v>
      </c>
      <c r="E104" s="54">
        <v>3.4059460157267006E+35</v>
      </c>
      <c r="F104" s="49">
        <v>552</v>
      </c>
      <c r="G104" s="9">
        <v>16</v>
      </c>
      <c r="H104" s="9">
        <v>9.9999999999999994E-12</v>
      </c>
      <c r="I104" s="68">
        <f t="shared" si="5"/>
        <v>2778.0537873513335</v>
      </c>
      <c r="J104" s="49">
        <f t="shared" si="6"/>
        <v>745.06320697424576</v>
      </c>
      <c r="K104" s="15">
        <v>10</v>
      </c>
    </row>
    <row r="105" spans="1:11" x14ac:dyDescent="0.2">
      <c r="A105" s="14">
        <v>43</v>
      </c>
      <c r="B105" s="53">
        <v>2032.9905658906225</v>
      </c>
      <c r="C105" s="54">
        <v>2.0642098184932581E+32</v>
      </c>
      <c r="D105" s="54">
        <v>7.9057288650171212E+34</v>
      </c>
      <c r="E105" s="54">
        <v>3.4059462005138758E+35</v>
      </c>
      <c r="F105" s="49">
        <v>598</v>
      </c>
      <c r="G105" s="9">
        <v>16</v>
      </c>
      <c r="H105" s="9">
        <v>9.9999999999999994E-12</v>
      </c>
      <c r="I105" s="68">
        <f t="shared" si="5"/>
        <v>2845.7868065550247</v>
      </c>
      <c r="J105" s="49">
        <f t="shared" si="6"/>
        <v>812.79622617793689</v>
      </c>
      <c r="K105" s="15">
        <v>10</v>
      </c>
    </row>
    <row r="106" spans="1:11" x14ac:dyDescent="0.2">
      <c r="A106" s="14">
        <v>44</v>
      </c>
      <c r="B106" s="53">
        <v>2032.9905772317561</v>
      </c>
      <c r="C106" s="54">
        <v>2.0642097573677829E+32</v>
      </c>
      <c r="D106" s="54">
        <v>7.9057288650171036E+34</v>
      </c>
      <c r="E106" s="54">
        <v>3.4059460996568419E+35</v>
      </c>
      <c r="F106" s="49">
        <v>645</v>
      </c>
      <c r="G106" s="9">
        <v>16</v>
      </c>
      <c r="H106" s="9">
        <v>9.9999999999999994E-12</v>
      </c>
      <c r="I106" s="68">
        <f t="shared" si="5"/>
        <v>2913.5198257587158</v>
      </c>
      <c r="J106" s="49">
        <f t="shared" si="6"/>
        <v>880.52924538162802</v>
      </c>
      <c r="K106" s="15">
        <v>10</v>
      </c>
    </row>
    <row r="107" spans="1:11" x14ac:dyDescent="0.2">
      <c r="A107" s="14">
        <v>45</v>
      </c>
      <c r="B107" s="53">
        <v>2032.9905353205745</v>
      </c>
      <c r="C107" s="54">
        <v>2.0642099832570945E+32</v>
      </c>
      <c r="D107" s="54">
        <v>7.905728865017088E+34</v>
      </c>
      <c r="E107" s="54">
        <v>3.4059464723742061E+35</v>
      </c>
      <c r="F107" s="49">
        <v>680</v>
      </c>
      <c r="G107" s="9">
        <v>16</v>
      </c>
      <c r="H107" s="9">
        <v>9.9999999999999994E-12</v>
      </c>
      <c r="I107" s="68">
        <f t="shared" si="5"/>
        <v>2981.2528449624069</v>
      </c>
      <c r="J107" s="49">
        <f t="shared" si="6"/>
        <v>948.26226458531914</v>
      </c>
      <c r="K107" s="15">
        <v>10</v>
      </c>
    </row>
    <row r="108" spans="1:11" x14ac:dyDescent="0.2">
      <c r="A108" s="14">
        <v>46</v>
      </c>
      <c r="B108" s="53">
        <v>2032.9905673226829</v>
      </c>
      <c r="C108" s="54">
        <v>2.0642098107748619E+32</v>
      </c>
      <c r="D108" s="54">
        <v>7.9057288650171221E+34</v>
      </c>
      <c r="E108" s="54">
        <v>3.4059461877785218E+35</v>
      </c>
      <c r="F108" s="49">
        <v>738</v>
      </c>
      <c r="G108" s="9">
        <v>16</v>
      </c>
      <c r="H108" s="9">
        <v>9.9999999999999994E-12</v>
      </c>
      <c r="I108" s="68">
        <f t="shared" si="5"/>
        <v>3048.9858641660981</v>
      </c>
      <c r="J108" s="49">
        <f t="shared" si="6"/>
        <v>1015.9952837890103</v>
      </c>
      <c r="K108" s="15">
        <v>10</v>
      </c>
    </row>
    <row r="109" spans="1:11" x14ac:dyDescent="0.2">
      <c r="A109" s="14">
        <v>47</v>
      </c>
      <c r="B109" s="53">
        <v>2032.9905786991612</v>
      </c>
      <c r="C109" s="54">
        <v>2.0642097494589049E+32</v>
      </c>
      <c r="D109" s="54">
        <v>7.9057288650171664E+34</v>
      </c>
      <c r="E109" s="54">
        <v>3.4059460866071931E+35</v>
      </c>
      <c r="F109" s="49">
        <v>772</v>
      </c>
      <c r="G109" s="9">
        <v>16</v>
      </c>
      <c r="H109" s="9">
        <v>9.9999999999999994E-12</v>
      </c>
      <c r="I109" s="68">
        <f t="shared" si="5"/>
        <v>3116.7188833697892</v>
      </c>
      <c r="J109" s="49">
        <f t="shared" si="6"/>
        <v>1083.7283029927014</v>
      </c>
      <c r="K109" s="15">
        <v>10</v>
      </c>
    </row>
    <row r="110" spans="1:11" x14ac:dyDescent="0.2">
      <c r="A110" s="14">
        <v>48</v>
      </c>
      <c r="B110" s="53">
        <v>2032.9905068481373</v>
      </c>
      <c r="C110" s="54">
        <v>2.0642101367154291E+32</v>
      </c>
      <c r="D110" s="54">
        <v>7.9057288650170501E+34</v>
      </c>
      <c r="E110" s="54">
        <v>3.4059467255804577E+35</v>
      </c>
      <c r="F110" s="49">
        <v>811</v>
      </c>
      <c r="G110" s="9">
        <v>16</v>
      </c>
      <c r="H110" s="9">
        <v>9.9999999999999994E-12</v>
      </c>
      <c r="I110" s="68">
        <f t="shared" si="5"/>
        <v>3184.4519025734803</v>
      </c>
      <c r="J110" s="49">
        <f t="shared" si="6"/>
        <v>1151.4613221963925</v>
      </c>
      <c r="K110" s="15">
        <v>10</v>
      </c>
    </row>
    <row r="111" spans="1:11" x14ac:dyDescent="0.2">
      <c r="A111" s="14">
        <v>49</v>
      </c>
      <c r="B111" s="53">
        <v>2032.9905163065521</v>
      </c>
      <c r="C111" s="54">
        <v>2.0642100857372711E+32</v>
      </c>
      <c r="D111" s="54">
        <v>7.9057288650170963E+34</v>
      </c>
      <c r="E111" s="54">
        <v>3.4059466414664975E+35</v>
      </c>
      <c r="F111" s="49">
        <v>866</v>
      </c>
      <c r="G111" s="9">
        <v>16</v>
      </c>
      <c r="H111" s="9">
        <v>9.9999999999999994E-12</v>
      </c>
      <c r="I111" s="68">
        <f t="shared" si="5"/>
        <v>3252.1849217771714</v>
      </c>
      <c r="J111" s="49">
        <f t="shared" si="6"/>
        <v>1219.1943414000837</v>
      </c>
      <c r="K111" s="15">
        <v>10</v>
      </c>
    </row>
    <row r="112" spans="1:11" x14ac:dyDescent="0.2">
      <c r="A112" s="14">
        <v>50</v>
      </c>
      <c r="B112" s="53">
        <v>2032.9905113517029</v>
      </c>
      <c r="C112" s="54">
        <v>2.064210112442487E+32</v>
      </c>
      <c r="D112" s="54">
        <v>7.9057288650170428E+34</v>
      </c>
      <c r="E112" s="54">
        <v>3.4059466855301037E+35</v>
      </c>
      <c r="F112" s="49">
        <v>893</v>
      </c>
      <c r="G112" s="9">
        <v>16</v>
      </c>
      <c r="H112" s="9">
        <v>9.9999999999999994E-12</v>
      </c>
      <c r="I112" s="68">
        <f t="shared" si="5"/>
        <v>3319.9179409808626</v>
      </c>
      <c r="J112" s="49">
        <f t="shared" si="6"/>
        <v>1286.9273606037748</v>
      </c>
      <c r="K112" s="15">
        <v>10</v>
      </c>
    </row>
    <row r="113" spans="1:11" x14ac:dyDescent="0.2">
      <c r="A113" s="14">
        <v>51</v>
      </c>
      <c r="B113" s="53">
        <v>2032.9905579237188</v>
      </c>
      <c r="C113" s="54">
        <v>2.0642098614325956E+32</v>
      </c>
      <c r="D113" s="54">
        <v>7.9057288650171212E+34</v>
      </c>
      <c r="E113" s="54">
        <v>3.4059462713637829E+35</v>
      </c>
      <c r="F113" s="49">
        <v>934</v>
      </c>
      <c r="G113" s="9">
        <v>16</v>
      </c>
      <c r="H113" s="9">
        <v>9.9999999999999994E-12</v>
      </c>
      <c r="I113" s="68">
        <f t="shared" si="5"/>
        <v>3387.6509601845537</v>
      </c>
      <c r="J113" s="49">
        <f t="shared" si="6"/>
        <v>1354.6603798074659</v>
      </c>
      <c r="K113" s="15">
        <v>10</v>
      </c>
    </row>
    <row r="114" spans="1:11" x14ac:dyDescent="0.2">
      <c r="A114" s="14">
        <v>52</v>
      </c>
      <c r="B114" s="53">
        <v>2032.9905692614768</v>
      </c>
      <c r="C114" s="54">
        <v>2.0642098003253207E+32</v>
      </c>
      <c r="D114" s="54">
        <v>7.9057288650171396E+34</v>
      </c>
      <c r="E114" s="54">
        <v>3.4059461705367788E+35</v>
      </c>
      <c r="F114" s="49">
        <v>990</v>
      </c>
      <c r="G114" s="9">
        <v>16</v>
      </c>
      <c r="H114" s="9">
        <v>9.9999999999999994E-12</v>
      </c>
      <c r="I114" s="68">
        <f t="shared" si="5"/>
        <v>3455.3839793882448</v>
      </c>
      <c r="J114" s="49">
        <f t="shared" si="6"/>
        <v>1422.393399011157</v>
      </c>
      <c r="K114" s="15">
        <v>10</v>
      </c>
    </row>
    <row r="115" spans="1:11" x14ac:dyDescent="0.2">
      <c r="A115" s="14">
        <v>53</v>
      </c>
      <c r="B115" s="53">
        <v>2032.9905785534918</v>
      </c>
      <c r="C115" s="54">
        <v>2.0642097502440196E+32</v>
      </c>
      <c r="D115" s="54">
        <v>7.9057288650171581E+34</v>
      </c>
      <c r="E115" s="54">
        <v>3.4059460879026327E+35</v>
      </c>
      <c r="F115" s="49">
        <v>1029</v>
      </c>
      <c r="G115" s="9">
        <v>16</v>
      </c>
      <c r="H115" s="9">
        <v>9.9999999999999994E-12</v>
      </c>
      <c r="I115" s="68">
        <f t="shared" si="5"/>
        <v>3523.116998591936</v>
      </c>
      <c r="J115" s="49">
        <f t="shared" si="6"/>
        <v>1490.1264182148482</v>
      </c>
      <c r="K115" s="15">
        <v>10</v>
      </c>
    </row>
    <row r="116" spans="1:11" x14ac:dyDescent="0.2">
      <c r="A116" s="14">
        <v>54</v>
      </c>
      <c r="B116" s="53">
        <v>2032.9905595332032</v>
      </c>
      <c r="C116" s="54">
        <v>2.0642098527579343E+32</v>
      </c>
      <c r="D116" s="54">
        <v>7.9057288650171221E+34</v>
      </c>
      <c r="E116" s="54">
        <v>3.4059462570505918E+35</v>
      </c>
      <c r="F116" s="49">
        <v>1075</v>
      </c>
      <c r="G116" s="9">
        <v>16</v>
      </c>
      <c r="H116" s="9">
        <v>9.9999999999999994E-12</v>
      </c>
      <c r="I116" s="68">
        <f t="shared" si="5"/>
        <v>3590.8500177956271</v>
      </c>
      <c r="J116" s="49">
        <f t="shared" si="6"/>
        <v>1557.8594374185393</v>
      </c>
      <c r="K116" s="15">
        <v>10</v>
      </c>
    </row>
    <row r="117" spans="1:11" x14ac:dyDescent="0.2">
      <c r="A117" s="14">
        <v>55</v>
      </c>
      <c r="B117" s="53">
        <v>2032.9905707301618</v>
      </c>
      <c r="C117" s="54">
        <v>2.0642097924095202E+32</v>
      </c>
      <c r="D117" s="54">
        <v>7.9057288650171101E+34</v>
      </c>
      <c r="E117" s="54">
        <v>3.4059461574757085E+35</v>
      </c>
      <c r="F117" s="49">
        <v>1120</v>
      </c>
      <c r="G117" s="9">
        <v>16</v>
      </c>
      <c r="H117" s="9">
        <v>9.9999999999999994E-12</v>
      </c>
      <c r="I117" s="68">
        <f t="shared" si="5"/>
        <v>3658.5830369993182</v>
      </c>
      <c r="J117" s="49">
        <f t="shared" si="6"/>
        <v>1625.5924566222304</v>
      </c>
      <c r="K117" s="15">
        <v>10</v>
      </c>
    </row>
    <row r="118" spans="1:11" x14ac:dyDescent="0.2">
      <c r="A118" s="14">
        <v>56</v>
      </c>
      <c r="B118" s="53">
        <v>2032.9905820938561</v>
      </c>
      <c r="C118" s="54">
        <v>2.0642097311624553E+32</v>
      </c>
      <c r="D118" s="54">
        <v>7.9057288650171101E+34</v>
      </c>
      <c r="E118" s="54">
        <v>3.4059460564180516E+35</v>
      </c>
      <c r="F118" s="49">
        <v>1158</v>
      </c>
      <c r="G118" s="9">
        <v>16</v>
      </c>
      <c r="H118" s="9">
        <v>9.9999999999999994E-12</v>
      </c>
      <c r="I118" s="68">
        <f t="shared" si="5"/>
        <v>3726.3160562030093</v>
      </c>
      <c r="J118" s="49">
        <f t="shared" si="6"/>
        <v>1693.3254758259216</v>
      </c>
      <c r="K118" s="15">
        <v>10</v>
      </c>
    </row>
    <row r="119" spans="1:11" x14ac:dyDescent="0.2">
      <c r="A119" s="14">
        <v>57</v>
      </c>
      <c r="B119" s="53">
        <v>2032.990594721552</v>
      </c>
      <c r="C119" s="54">
        <v>2.0642096631027921E+32</v>
      </c>
      <c r="D119" s="54">
        <v>7.9057288650171295E+34</v>
      </c>
      <c r="E119" s="54">
        <v>3.405945944119607E+35</v>
      </c>
      <c r="F119" s="49">
        <v>1194</v>
      </c>
      <c r="G119" s="9">
        <v>16</v>
      </c>
      <c r="H119" s="9">
        <v>9.9999999999999994E-12</v>
      </c>
      <c r="I119" s="68">
        <f t="shared" si="5"/>
        <v>3794.0490754067005</v>
      </c>
      <c r="J119" s="49">
        <f t="shared" si="6"/>
        <v>1761.0584950296127</v>
      </c>
      <c r="K119" s="15">
        <v>10</v>
      </c>
    </row>
    <row r="120" spans="1:11" ht="13.5" thickBot="1" x14ac:dyDescent="0.25">
      <c r="A120" s="16">
        <v>58</v>
      </c>
      <c r="B120" s="55">
        <v>2032.9905579282865</v>
      </c>
      <c r="C120" s="56">
        <v>2.0642098614079844E+32</v>
      </c>
      <c r="D120" s="56">
        <v>7.9057288650171498E+34</v>
      </c>
      <c r="E120" s="56">
        <v>3.4059462713231742E+35</v>
      </c>
      <c r="F120" s="50">
        <v>1231</v>
      </c>
      <c r="G120" s="17">
        <v>16</v>
      </c>
      <c r="H120" s="17">
        <v>9.9999999999999994E-12</v>
      </c>
      <c r="I120" s="69">
        <f t="shared" si="5"/>
        <v>3861.7820946103916</v>
      </c>
      <c r="J120" s="50">
        <f t="shared" si="6"/>
        <v>1828.7915142333038</v>
      </c>
      <c r="K120" s="18">
        <v>10</v>
      </c>
    </row>
    <row r="122" spans="1:11" ht="13.5" thickBot="1" x14ac:dyDescent="0.25">
      <c r="A122" s="30" t="s">
        <v>57</v>
      </c>
    </row>
    <row r="123" spans="1:11" ht="51.75" thickBot="1" x14ac:dyDescent="0.25">
      <c r="A123" s="92" t="s">
        <v>1</v>
      </c>
      <c r="B123" s="93" t="s">
        <v>39</v>
      </c>
      <c r="C123" s="93" t="s">
        <v>40</v>
      </c>
      <c r="D123" s="93" t="s">
        <v>41</v>
      </c>
      <c r="E123" s="93" t="s">
        <v>42</v>
      </c>
      <c r="F123" s="94" t="s">
        <v>50</v>
      </c>
      <c r="G123" s="94" t="s">
        <v>51</v>
      </c>
      <c r="H123" s="93" t="s">
        <v>20</v>
      </c>
      <c r="I123" s="93" t="s">
        <v>52</v>
      </c>
      <c r="J123" s="93" t="s">
        <v>53</v>
      </c>
      <c r="K123" s="95" t="s">
        <v>54</v>
      </c>
    </row>
    <row r="124" spans="1:11" x14ac:dyDescent="0.2">
      <c r="A124" s="11">
        <v>1</v>
      </c>
      <c r="B124" s="57">
        <v>2032.9906070707739</v>
      </c>
      <c r="C124" s="58">
        <v>2.0642095965440146E+32</v>
      </c>
      <c r="D124" s="58">
        <v>7.9057288650170935E+34</v>
      </c>
      <c r="E124" s="58">
        <v>3.4059458342976238E+35</v>
      </c>
      <c r="F124" s="20">
        <v>570</v>
      </c>
      <c r="G124" s="180">
        <v>16</v>
      </c>
      <c r="H124" s="180">
        <v>9.9999999999999994E-12</v>
      </c>
      <c r="I124" s="12">
        <v>1</v>
      </c>
      <c r="J124" s="20">
        <f t="shared" ref="J124:J182" si="7">ABS(I124-$B$22)</f>
        <v>2031.9906070707739</v>
      </c>
      <c r="K124" s="13">
        <v>1.2</v>
      </c>
    </row>
    <row r="125" spans="1:11" x14ac:dyDescent="0.2">
      <c r="A125" s="14">
        <v>2</v>
      </c>
      <c r="B125" s="53">
        <v>2032.9906123517342</v>
      </c>
      <c r="C125" s="54">
        <v>2.0642095680811454E+32</v>
      </c>
      <c r="D125" s="54">
        <v>7.9057288650170658E+34</v>
      </c>
      <c r="E125" s="54">
        <v>3.4059457873338898E+35</v>
      </c>
      <c r="F125" s="49">
        <v>314</v>
      </c>
      <c r="G125" s="9">
        <v>16</v>
      </c>
      <c r="H125" s="9">
        <v>9.9999999999999994E-12</v>
      </c>
      <c r="I125" s="9">
        <v>1</v>
      </c>
      <c r="J125" s="49">
        <f t="shared" si="7"/>
        <v>2031.9906070707739</v>
      </c>
      <c r="K125" s="15">
        <v>1.5</v>
      </c>
    </row>
    <row r="126" spans="1:11" x14ac:dyDescent="0.2">
      <c r="A126" s="14">
        <v>3</v>
      </c>
      <c r="B126" s="53">
        <v>2032.9905707246485</v>
      </c>
      <c r="C126" s="54">
        <v>2.0642097924392504E+32</v>
      </c>
      <c r="D126" s="54">
        <v>7.9057288650171673E+34</v>
      </c>
      <c r="E126" s="54">
        <v>3.4059461575247629E+35</v>
      </c>
      <c r="F126" s="49">
        <v>236</v>
      </c>
      <c r="G126" s="9">
        <v>16</v>
      </c>
      <c r="H126" s="9">
        <v>9.9999999999999994E-12</v>
      </c>
      <c r="I126" s="9">
        <v>1</v>
      </c>
      <c r="J126" s="49">
        <f t="shared" si="7"/>
        <v>2031.9906070707739</v>
      </c>
      <c r="K126" s="15">
        <v>2</v>
      </c>
    </row>
    <row r="127" spans="1:11" x14ac:dyDescent="0.2">
      <c r="A127" s="14">
        <v>4</v>
      </c>
      <c r="B127" s="53">
        <v>2032.9905982023463</v>
      </c>
      <c r="C127" s="54">
        <v>2.0642096443423056E+32</v>
      </c>
      <c r="D127" s="54">
        <v>7.9057288650171212E+34</v>
      </c>
      <c r="E127" s="54">
        <v>3.4059459131648046E+35</v>
      </c>
      <c r="F127" s="49">
        <v>225</v>
      </c>
      <c r="G127" s="9">
        <v>16</v>
      </c>
      <c r="H127" s="9">
        <v>9.9999999999999994E-12</v>
      </c>
      <c r="I127" s="9">
        <v>1</v>
      </c>
      <c r="J127" s="49">
        <f t="shared" si="7"/>
        <v>2031.9906070707739</v>
      </c>
      <c r="K127" s="15">
        <v>2.5</v>
      </c>
    </row>
    <row r="128" spans="1:11" x14ac:dyDescent="0.2">
      <c r="A128" s="14">
        <v>5</v>
      </c>
      <c r="B128" s="53">
        <v>2032.9905949370209</v>
      </c>
      <c r="C128" s="54">
        <v>2.0642096619414813E+32</v>
      </c>
      <c r="D128" s="54">
        <v>7.905728865017147E+34</v>
      </c>
      <c r="E128" s="54">
        <v>3.4059459422034441E+35</v>
      </c>
      <c r="F128" s="49">
        <v>215</v>
      </c>
      <c r="G128" s="9">
        <v>16</v>
      </c>
      <c r="H128" s="9">
        <v>9.9999999999999994E-12</v>
      </c>
      <c r="I128" s="9">
        <v>1</v>
      </c>
      <c r="J128" s="49">
        <f t="shared" si="7"/>
        <v>2031.9906070707739</v>
      </c>
      <c r="K128" s="15">
        <v>3</v>
      </c>
    </row>
    <row r="129" spans="1:11" x14ac:dyDescent="0.2">
      <c r="A129" s="14">
        <v>6</v>
      </c>
      <c r="B129" s="53">
        <v>2032.9905911873357</v>
      </c>
      <c r="C129" s="54">
        <v>2.064209682151208E+32</v>
      </c>
      <c r="D129" s="54">
        <v>7.9057288650171341E+34</v>
      </c>
      <c r="E129" s="54">
        <v>3.4059459755494935E+35</v>
      </c>
      <c r="F129" s="49">
        <v>213</v>
      </c>
      <c r="G129" s="9">
        <v>16</v>
      </c>
      <c r="H129" s="9">
        <v>9.9999999999999994E-12</v>
      </c>
      <c r="I129" s="9">
        <v>1</v>
      </c>
      <c r="J129" s="49">
        <f t="shared" si="7"/>
        <v>2031.9906070707739</v>
      </c>
      <c r="K129" s="15">
        <v>3.5</v>
      </c>
    </row>
    <row r="130" spans="1:11" x14ac:dyDescent="0.2">
      <c r="A130" s="14">
        <v>7</v>
      </c>
      <c r="B130" s="53">
        <v>2032.9905794667952</v>
      </c>
      <c r="C130" s="54">
        <v>2.0642097453215675E+32</v>
      </c>
      <c r="D130" s="54">
        <v>7.9057288650171295E+34</v>
      </c>
      <c r="E130" s="54">
        <v>3.4059460797805866E+35</v>
      </c>
      <c r="F130" s="49">
        <v>201</v>
      </c>
      <c r="G130" s="9">
        <v>16</v>
      </c>
      <c r="H130" s="9">
        <v>9.9999999999999994E-12</v>
      </c>
      <c r="I130" s="9">
        <v>1</v>
      </c>
      <c r="J130" s="49">
        <f t="shared" si="7"/>
        <v>2031.9906070707739</v>
      </c>
      <c r="K130" s="15">
        <v>4</v>
      </c>
    </row>
    <row r="131" spans="1:11" x14ac:dyDescent="0.2">
      <c r="A131" s="14">
        <v>8</v>
      </c>
      <c r="B131" s="53">
        <v>2032.9905679058886</v>
      </c>
      <c r="C131" s="54">
        <v>2.0642098076315572E+32</v>
      </c>
      <c r="D131" s="54">
        <v>7.9057288650171516E+34</v>
      </c>
      <c r="E131" s="54">
        <v>3.4059461825920692E+35</v>
      </c>
      <c r="F131" s="49">
        <v>209</v>
      </c>
      <c r="G131" s="9">
        <v>16</v>
      </c>
      <c r="H131" s="9">
        <v>9.9999999999999994E-12</v>
      </c>
      <c r="I131" s="9">
        <v>1</v>
      </c>
      <c r="J131" s="49">
        <f t="shared" si="7"/>
        <v>2031.9906070707739</v>
      </c>
      <c r="K131" s="15">
        <v>4.5</v>
      </c>
    </row>
    <row r="132" spans="1:11" x14ac:dyDescent="0.2">
      <c r="A132" s="14">
        <v>9</v>
      </c>
      <c r="B132" s="53">
        <v>2032.9905479168272</v>
      </c>
      <c r="C132" s="54">
        <v>2.0642099153668866E+32</v>
      </c>
      <c r="D132" s="54">
        <v>7.9057288650171129E+34</v>
      </c>
      <c r="E132" s="54">
        <v>3.4059463603553625E+35</v>
      </c>
      <c r="F132" s="49">
        <v>200</v>
      </c>
      <c r="G132" s="9">
        <v>16</v>
      </c>
      <c r="H132" s="9">
        <v>9.9999999999999994E-12</v>
      </c>
      <c r="I132" s="9">
        <v>1</v>
      </c>
      <c r="J132" s="49">
        <f t="shared" si="7"/>
        <v>2031.9906070707739</v>
      </c>
      <c r="K132" s="15">
        <v>5</v>
      </c>
    </row>
    <row r="133" spans="1:11" x14ac:dyDescent="0.2">
      <c r="A133" s="14">
        <v>10</v>
      </c>
      <c r="B133" s="53">
        <v>2032.9905554141676</v>
      </c>
      <c r="C133" s="54">
        <v>2.0642098749583692E+32</v>
      </c>
      <c r="D133" s="54">
        <v>7.9057288650171525E+34</v>
      </c>
      <c r="E133" s="54">
        <v>3.4059462936813091E+35</v>
      </c>
      <c r="F133" s="49">
        <v>204</v>
      </c>
      <c r="G133" s="9">
        <v>16</v>
      </c>
      <c r="H133" s="9">
        <v>9.9999999999999994E-12</v>
      </c>
      <c r="I133" s="9">
        <v>1</v>
      </c>
      <c r="J133" s="49">
        <f t="shared" si="7"/>
        <v>2031.9906070707739</v>
      </c>
      <c r="K133" s="15">
        <v>5.5</v>
      </c>
    </row>
    <row r="134" spans="1:11" x14ac:dyDescent="0.2">
      <c r="A134" s="14">
        <v>11</v>
      </c>
      <c r="B134" s="53">
        <v>2032.9905412021203</v>
      </c>
      <c r="C134" s="54">
        <v>2.0642099515572508E+32</v>
      </c>
      <c r="D134" s="54">
        <v>7.9057288650171405E+34</v>
      </c>
      <c r="E134" s="54">
        <v>3.4059464200694639E+35</v>
      </c>
      <c r="F134" s="49">
        <v>207</v>
      </c>
      <c r="G134" s="9">
        <v>16</v>
      </c>
      <c r="H134" s="9">
        <v>9.9999999999999994E-12</v>
      </c>
      <c r="I134" s="9">
        <v>1</v>
      </c>
      <c r="J134" s="49">
        <f t="shared" si="7"/>
        <v>2031.9906070707739</v>
      </c>
      <c r="K134" s="15">
        <v>6</v>
      </c>
    </row>
    <row r="135" spans="1:11" x14ac:dyDescent="0.2">
      <c r="A135" s="14">
        <v>12</v>
      </c>
      <c r="B135" s="53">
        <v>2032.9905172689791</v>
      </c>
      <c r="C135" s="54">
        <v>2.0642100805500625E+32</v>
      </c>
      <c r="D135" s="54">
        <v>7.9057288650170953E+34</v>
      </c>
      <c r="E135" s="54">
        <v>3.405946632907603E+35</v>
      </c>
      <c r="F135" s="49">
        <v>207</v>
      </c>
      <c r="G135" s="9">
        <v>16</v>
      </c>
      <c r="H135" s="9">
        <v>9.9999999999999994E-12</v>
      </c>
      <c r="I135" s="9">
        <v>1</v>
      </c>
      <c r="J135" s="49">
        <f t="shared" si="7"/>
        <v>2031.9906070707739</v>
      </c>
      <c r="K135" s="15">
        <v>6.5</v>
      </c>
    </row>
    <row r="136" spans="1:11" x14ac:dyDescent="0.2">
      <c r="A136" s="14">
        <v>13</v>
      </c>
      <c r="B136" s="53">
        <v>2032.9905600070024</v>
      </c>
      <c r="C136" s="54">
        <v>2.0642098502042906E+32</v>
      </c>
      <c r="D136" s="54">
        <v>7.9057288650171175E+34</v>
      </c>
      <c r="E136" s="54">
        <v>3.4059462528370795E+35</v>
      </c>
      <c r="F136" s="49">
        <v>203</v>
      </c>
      <c r="G136" s="9">
        <v>16</v>
      </c>
      <c r="H136" s="9">
        <v>9.9999999999999994E-12</v>
      </c>
      <c r="I136" s="9">
        <v>1</v>
      </c>
      <c r="J136" s="49">
        <f t="shared" si="7"/>
        <v>2031.9906070707739</v>
      </c>
      <c r="K136" s="15">
        <v>7</v>
      </c>
    </row>
    <row r="137" spans="1:11" x14ac:dyDescent="0.2">
      <c r="A137" s="14">
        <v>14</v>
      </c>
      <c r="B137" s="53">
        <v>2032.9906658238178</v>
      </c>
      <c r="C137" s="54">
        <v>2.0642092798819619E+32</v>
      </c>
      <c r="D137" s="54">
        <v>7.9057288650169616E+34</v>
      </c>
      <c r="E137" s="54">
        <v>3.405945311805237E+35</v>
      </c>
      <c r="F137" s="49">
        <v>199</v>
      </c>
      <c r="G137" s="9">
        <v>16</v>
      </c>
      <c r="H137" s="9">
        <v>9.9999999999999994E-12</v>
      </c>
      <c r="I137" s="9">
        <v>1</v>
      </c>
      <c r="J137" s="49">
        <f t="shared" si="7"/>
        <v>2031.9906070707739</v>
      </c>
      <c r="K137" s="15">
        <v>7.5</v>
      </c>
    </row>
    <row r="138" spans="1:11" x14ac:dyDescent="0.2">
      <c r="A138" s="14">
        <v>15</v>
      </c>
      <c r="B138" s="53">
        <v>2032.9906172982314</v>
      </c>
      <c r="C138" s="54">
        <v>2.0642095414209499E+32</v>
      </c>
      <c r="D138" s="54">
        <v>7.905728865017088E+34</v>
      </c>
      <c r="E138" s="54">
        <v>3.4059457433445671E+35</v>
      </c>
      <c r="F138" s="49">
        <v>205</v>
      </c>
      <c r="G138" s="9">
        <v>16</v>
      </c>
      <c r="H138" s="9">
        <v>9.9999999999999994E-12</v>
      </c>
      <c r="I138" s="9">
        <v>1</v>
      </c>
      <c r="J138" s="49">
        <f t="shared" si="7"/>
        <v>2031.9906070707739</v>
      </c>
      <c r="K138" s="15">
        <v>8</v>
      </c>
    </row>
    <row r="139" spans="1:11" x14ac:dyDescent="0.2">
      <c r="A139" s="14">
        <v>16</v>
      </c>
      <c r="B139" s="53">
        <v>2032.9906455118469</v>
      </c>
      <c r="C139" s="54">
        <v>2.064209389357646E+32</v>
      </c>
      <c r="D139" s="54">
        <v>7.9057288650170013E+34</v>
      </c>
      <c r="E139" s="54">
        <v>3.4059454924401158E+35</v>
      </c>
      <c r="F139" s="49">
        <v>216</v>
      </c>
      <c r="G139" s="9">
        <v>16</v>
      </c>
      <c r="H139" s="9">
        <v>9.9999999999999994E-12</v>
      </c>
      <c r="I139" s="9">
        <v>1</v>
      </c>
      <c r="J139" s="49">
        <f t="shared" si="7"/>
        <v>2031.9906070707739</v>
      </c>
      <c r="K139" s="15">
        <v>8.5</v>
      </c>
    </row>
    <row r="140" spans="1:11" x14ac:dyDescent="0.2">
      <c r="A140" s="14">
        <v>17</v>
      </c>
      <c r="B140" s="53">
        <v>2032.9905601719511</v>
      </c>
      <c r="C140" s="54">
        <v>2.0642098493152743E+32</v>
      </c>
      <c r="D140" s="54">
        <v>7.9057288650171562E+34</v>
      </c>
      <c r="E140" s="54">
        <v>3.4059462513702026E+35</v>
      </c>
      <c r="F140" s="49">
        <v>198</v>
      </c>
      <c r="G140" s="9">
        <v>16</v>
      </c>
      <c r="H140" s="9">
        <v>9.9999999999999994E-12</v>
      </c>
      <c r="I140" s="9">
        <v>1</v>
      </c>
      <c r="J140" s="49">
        <f t="shared" si="7"/>
        <v>2031.9906070707739</v>
      </c>
      <c r="K140" s="15">
        <v>9</v>
      </c>
    </row>
    <row r="141" spans="1:11" x14ac:dyDescent="0.2">
      <c r="A141" s="14">
        <v>18</v>
      </c>
      <c r="B141" s="53">
        <v>2032.9905571013462</v>
      </c>
      <c r="C141" s="54">
        <v>2.064209865864962E+32</v>
      </c>
      <c r="D141" s="54">
        <v>7.9057288650171691E+34</v>
      </c>
      <c r="E141" s="54">
        <v>3.4059462786771871E+35</v>
      </c>
      <c r="F141" s="49">
        <v>226</v>
      </c>
      <c r="G141" s="9">
        <v>16</v>
      </c>
      <c r="H141" s="9">
        <v>9.9999999999999994E-12</v>
      </c>
      <c r="I141" s="9">
        <v>1</v>
      </c>
      <c r="J141" s="49">
        <f t="shared" si="7"/>
        <v>2031.9906070707739</v>
      </c>
      <c r="K141" s="15">
        <v>9.5</v>
      </c>
    </row>
    <row r="142" spans="1:11" x14ac:dyDescent="0.2">
      <c r="A142" s="14">
        <v>19</v>
      </c>
      <c r="B142" s="53">
        <v>2032.990591495548</v>
      </c>
      <c r="C142" s="54">
        <v>2.0642096804900283E+32</v>
      </c>
      <c r="D142" s="54">
        <v>7.9057288650171202E+34</v>
      </c>
      <c r="E142" s="54">
        <v>3.4059459728085464E+35</v>
      </c>
      <c r="F142" s="49">
        <v>220</v>
      </c>
      <c r="G142" s="9">
        <v>16</v>
      </c>
      <c r="H142" s="9">
        <v>9.9999999999999994E-12</v>
      </c>
      <c r="I142" s="9">
        <v>1</v>
      </c>
      <c r="J142" s="49">
        <f t="shared" si="7"/>
        <v>2031.9906070707739</v>
      </c>
      <c r="K142" s="15">
        <v>10</v>
      </c>
    </row>
    <row r="143" spans="1:11" x14ac:dyDescent="0.2">
      <c r="A143" s="14">
        <v>20</v>
      </c>
      <c r="B143" s="53">
        <v>2032.9905423451444</v>
      </c>
      <c r="C143" s="54">
        <v>2.0642099453966752E+32</v>
      </c>
      <c r="D143" s="54">
        <v>7.905728865017135E+34</v>
      </c>
      <c r="E143" s="54">
        <v>3.4059464099045139E+35</v>
      </c>
      <c r="F143" s="49">
        <v>224</v>
      </c>
      <c r="G143" s="9">
        <v>16</v>
      </c>
      <c r="H143" s="9">
        <v>9.9999999999999994E-12</v>
      </c>
      <c r="I143" s="9">
        <v>1</v>
      </c>
      <c r="J143" s="49">
        <f t="shared" si="7"/>
        <v>2031.9906070707739</v>
      </c>
      <c r="K143" s="15">
        <v>10.5</v>
      </c>
    </row>
    <row r="144" spans="1:11" x14ac:dyDescent="0.2">
      <c r="A144" s="14">
        <v>21</v>
      </c>
      <c r="B144" s="53">
        <v>2032.990542427448</v>
      </c>
      <c r="C144" s="54">
        <v>2.0642099449530692E+32</v>
      </c>
      <c r="D144" s="54">
        <v>7.9057288650170852E+34</v>
      </c>
      <c r="E144" s="54">
        <v>3.4059464091725641E+35</v>
      </c>
      <c r="F144" s="49">
        <v>206</v>
      </c>
      <c r="G144" s="9">
        <v>16</v>
      </c>
      <c r="H144" s="9">
        <v>9.9999999999999994E-12</v>
      </c>
      <c r="I144" s="9">
        <v>1</v>
      </c>
      <c r="J144" s="49">
        <f t="shared" si="7"/>
        <v>2031.9906070707739</v>
      </c>
      <c r="K144" s="15">
        <v>11</v>
      </c>
    </row>
    <row r="145" spans="1:11" x14ac:dyDescent="0.2">
      <c r="A145" s="14">
        <v>22</v>
      </c>
      <c r="B145" s="53">
        <v>2032.9905459422707</v>
      </c>
      <c r="C145" s="54">
        <v>2.0642099260091829E+32</v>
      </c>
      <c r="D145" s="54">
        <v>7.9057288650171119E+34</v>
      </c>
      <c r="E145" s="54">
        <v>3.4059463779151517E+35</v>
      </c>
      <c r="F145" s="49">
        <v>214</v>
      </c>
      <c r="G145" s="9">
        <v>16</v>
      </c>
      <c r="H145" s="9">
        <v>9.9999999999999994E-12</v>
      </c>
      <c r="I145" s="9">
        <v>1</v>
      </c>
      <c r="J145" s="49">
        <f t="shared" si="7"/>
        <v>2031.9906070707739</v>
      </c>
      <c r="K145" s="15">
        <v>11.5</v>
      </c>
    </row>
    <row r="146" spans="1:11" x14ac:dyDescent="0.2">
      <c r="A146" s="14">
        <v>23</v>
      </c>
      <c r="B146" s="53">
        <v>2032.9904933909968</v>
      </c>
      <c r="C146" s="54">
        <v>2.0642102092455805E+32</v>
      </c>
      <c r="D146" s="54">
        <v>7.9057288650169754E+34</v>
      </c>
      <c r="E146" s="54">
        <v>3.4059468452552077E+35</v>
      </c>
      <c r="F146" s="49">
        <v>217</v>
      </c>
      <c r="G146" s="9">
        <v>16</v>
      </c>
      <c r="H146" s="9">
        <v>9.9999999999999994E-12</v>
      </c>
      <c r="I146" s="9">
        <v>1</v>
      </c>
      <c r="J146" s="49">
        <f t="shared" si="7"/>
        <v>2031.9906070707739</v>
      </c>
      <c r="K146" s="15">
        <v>12</v>
      </c>
    </row>
    <row r="147" spans="1:11" x14ac:dyDescent="0.2">
      <c r="A147" s="14">
        <v>24</v>
      </c>
      <c r="B147" s="53">
        <v>2032.9905087882532</v>
      </c>
      <c r="C147" s="54">
        <v>2.0642101262587586E+32</v>
      </c>
      <c r="D147" s="54">
        <v>7.905728865017064E+34</v>
      </c>
      <c r="E147" s="54">
        <v>3.4059467083269516E+35</v>
      </c>
      <c r="F147" s="49">
        <v>230</v>
      </c>
      <c r="G147" s="9">
        <v>16</v>
      </c>
      <c r="H147" s="9">
        <v>9.9999999999999994E-12</v>
      </c>
      <c r="I147" s="9">
        <v>1</v>
      </c>
      <c r="J147" s="49">
        <f t="shared" si="7"/>
        <v>2031.9906070707739</v>
      </c>
      <c r="K147" s="15">
        <v>12.5</v>
      </c>
    </row>
    <row r="148" spans="1:11" x14ac:dyDescent="0.2">
      <c r="A148" s="14">
        <v>25</v>
      </c>
      <c r="B148" s="53">
        <v>2032.9905260474072</v>
      </c>
      <c r="C148" s="54">
        <v>2.0642100332368312E+32</v>
      </c>
      <c r="D148" s="54">
        <v>7.905728865017099E+34</v>
      </c>
      <c r="E148" s="54">
        <v>3.4059465548407718E+35</v>
      </c>
      <c r="F148" s="49">
        <v>204</v>
      </c>
      <c r="G148" s="9">
        <v>16</v>
      </c>
      <c r="H148" s="9">
        <v>9.9999999999999994E-12</v>
      </c>
      <c r="I148" s="9">
        <v>1</v>
      </c>
      <c r="J148" s="49">
        <f t="shared" si="7"/>
        <v>2031.9906070707739</v>
      </c>
      <c r="K148" s="15">
        <v>13</v>
      </c>
    </row>
    <row r="149" spans="1:11" x14ac:dyDescent="0.2">
      <c r="A149" s="14">
        <v>26</v>
      </c>
      <c r="B149" s="53">
        <v>2032.9905600694226</v>
      </c>
      <c r="C149" s="54">
        <v>2.0642098498678717E+32</v>
      </c>
      <c r="D149" s="54">
        <v>7.9057288650171488E+34</v>
      </c>
      <c r="E149" s="54">
        <v>3.4059462522819882E+35</v>
      </c>
      <c r="F149" s="49">
        <v>230</v>
      </c>
      <c r="G149" s="9">
        <v>16</v>
      </c>
      <c r="H149" s="9">
        <v>9.9999999999999994E-12</v>
      </c>
      <c r="I149" s="9">
        <v>1</v>
      </c>
      <c r="J149" s="49">
        <f t="shared" si="7"/>
        <v>2031.9906070707739</v>
      </c>
      <c r="K149" s="15">
        <v>13.5</v>
      </c>
    </row>
    <row r="150" spans="1:11" x14ac:dyDescent="0.2">
      <c r="A150" s="14">
        <v>27</v>
      </c>
      <c r="B150" s="53">
        <v>2032.9905747383057</v>
      </c>
      <c r="C150" s="54">
        <v>2.064209770806785E+32</v>
      </c>
      <c r="D150" s="54">
        <v>7.9057288650171682E+34</v>
      </c>
      <c r="E150" s="54">
        <v>3.4059461218311956E+35</v>
      </c>
      <c r="F150" s="49">
        <v>223</v>
      </c>
      <c r="G150" s="9">
        <v>16</v>
      </c>
      <c r="H150" s="9">
        <v>9.9999999999999994E-12</v>
      </c>
      <c r="I150" s="9">
        <v>1</v>
      </c>
      <c r="J150" s="49">
        <f t="shared" si="7"/>
        <v>2031.9906070707739</v>
      </c>
      <c r="K150" s="15">
        <v>14</v>
      </c>
    </row>
    <row r="151" spans="1:11" x14ac:dyDescent="0.2">
      <c r="A151" s="14">
        <v>28</v>
      </c>
      <c r="B151" s="53">
        <v>2032.99056970989</v>
      </c>
      <c r="C151" s="54">
        <v>2.0642097979085068E+32</v>
      </c>
      <c r="D151" s="54">
        <v>7.905728865017159E+34</v>
      </c>
      <c r="E151" s="54">
        <v>3.4059461665490362E+35</v>
      </c>
      <c r="F151" s="49">
        <v>241</v>
      </c>
      <c r="G151" s="9">
        <v>16</v>
      </c>
      <c r="H151" s="9">
        <v>9.9999999999999994E-12</v>
      </c>
      <c r="I151" s="9">
        <v>1</v>
      </c>
      <c r="J151" s="49">
        <f t="shared" si="7"/>
        <v>2031.9906070707739</v>
      </c>
      <c r="K151" s="15">
        <v>14.5</v>
      </c>
    </row>
    <row r="152" spans="1:11" x14ac:dyDescent="0.2">
      <c r="A152" s="14">
        <v>29</v>
      </c>
      <c r="B152" s="53">
        <v>2032.9905843604774</v>
      </c>
      <c r="C152" s="54">
        <v>2.064209718946014E+32</v>
      </c>
      <c r="D152" s="54">
        <v>7.9057288650171083E+34</v>
      </c>
      <c r="E152" s="54">
        <v>3.4059460362609232E+35</v>
      </c>
      <c r="F152" s="49">
        <v>220</v>
      </c>
      <c r="G152" s="9">
        <v>16</v>
      </c>
      <c r="H152" s="9">
        <v>9.9999999999999994E-12</v>
      </c>
      <c r="I152" s="9">
        <v>1</v>
      </c>
      <c r="J152" s="49">
        <f t="shared" si="7"/>
        <v>2031.9906070707739</v>
      </c>
      <c r="K152" s="15">
        <v>15</v>
      </c>
    </row>
    <row r="153" spans="1:11" x14ac:dyDescent="0.2">
      <c r="A153" s="14">
        <v>30</v>
      </c>
      <c r="B153" s="53">
        <v>2032.9905880257586</v>
      </c>
      <c r="C153" s="54">
        <v>2.0642096991912012E+32</v>
      </c>
      <c r="D153" s="54">
        <v>7.9057288650171239E+34</v>
      </c>
      <c r="E153" s="54">
        <v>3.4059460036654822E+35</v>
      </c>
      <c r="F153" s="49">
        <v>221</v>
      </c>
      <c r="G153" s="9">
        <v>16</v>
      </c>
      <c r="H153" s="9">
        <v>9.9999999999999994E-12</v>
      </c>
      <c r="I153" s="9">
        <v>1</v>
      </c>
      <c r="J153" s="49">
        <f t="shared" si="7"/>
        <v>2031.9906070707739</v>
      </c>
      <c r="K153" s="15">
        <v>15.5</v>
      </c>
    </row>
    <row r="154" spans="1:11" x14ac:dyDescent="0.2">
      <c r="A154" s="14">
        <v>31</v>
      </c>
      <c r="B154" s="53">
        <v>2032.990617278539</v>
      </c>
      <c r="C154" s="54">
        <v>2.0642095415270811E+32</v>
      </c>
      <c r="D154" s="54">
        <v>7.9057288650170686E+34</v>
      </c>
      <c r="E154" s="54">
        <v>3.4059457435196836E+35</v>
      </c>
      <c r="F154" s="49">
        <v>214</v>
      </c>
      <c r="G154" s="9">
        <v>16</v>
      </c>
      <c r="H154" s="9">
        <v>9.9999999999999994E-12</v>
      </c>
      <c r="I154" s="9">
        <v>1</v>
      </c>
      <c r="J154" s="49">
        <f t="shared" si="7"/>
        <v>2031.9906070707739</v>
      </c>
      <c r="K154" s="15">
        <v>16</v>
      </c>
    </row>
    <row r="155" spans="1:11" x14ac:dyDescent="0.2">
      <c r="A155" s="14">
        <v>32</v>
      </c>
      <c r="B155" s="53">
        <v>2032.9906157983883</v>
      </c>
      <c r="C155" s="54">
        <v>2.0642095495046875E+32</v>
      </c>
      <c r="D155" s="54">
        <v>7.9057288650171387E+34</v>
      </c>
      <c r="E155" s="54">
        <v>3.4059457566827341E+35</v>
      </c>
      <c r="F155" s="49">
        <v>235</v>
      </c>
      <c r="G155" s="9">
        <v>16</v>
      </c>
      <c r="H155" s="9">
        <v>9.9999999999999994E-12</v>
      </c>
      <c r="I155" s="9">
        <v>1</v>
      </c>
      <c r="J155" s="49">
        <f t="shared" si="7"/>
        <v>2031.9906070707739</v>
      </c>
      <c r="K155" s="15">
        <v>16.5</v>
      </c>
    </row>
    <row r="156" spans="1:11" x14ac:dyDescent="0.2">
      <c r="A156" s="14">
        <v>33</v>
      </c>
      <c r="B156" s="64">
        <v>2032.9906482343624</v>
      </c>
      <c r="C156" s="65">
        <v>2.064209374684088E+32</v>
      </c>
      <c r="D156" s="65">
        <v>7.9057288650170677E+34</v>
      </c>
      <c r="E156" s="65">
        <v>3.405945468228745E+35</v>
      </c>
      <c r="F156" s="66">
        <v>228</v>
      </c>
      <c r="G156" s="9">
        <v>16</v>
      </c>
      <c r="H156" s="9">
        <v>9.9999999999999994E-12</v>
      </c>
      <c r="I156" s="9">
        <v>1</v>
      </c>
      <c r="J156" s="49">
        <f t="shared" si="7"/>
        <v>2031.9906070707739</v>
      </c>
      <c r="K156" s="15">
        <v>17</v>
      </c>
    </row>
    <row r="157" spans="1:11" x14ac:dyDescent="0.2">
      <c r="A157" s="14">
        <v>34</v>
      </c>
      <c r="B157" s="53">
        <v>2032.990684275245</v>
      </c>
      <c r="C157" s="54">
        <v>2.0642091804340697E+32</v>
      </c>
      <c r="D157" s="54">
        <v>7.9057288650168712E+34</v>
      </c>
      <c r="E157" s="54">
        <v>3.4059451477162148E+35</v>
      </c>
      <c r="F157" s="49">
        <v>231</v>
      </c>
      <c r="G157" s="9">
        <v>16</v>
      </c>
      <c r="H157" s="9">
        <v>9.9999999999999994E-12</v>
      </c>
      <c r="I157" s="9">
        <v>1</v>
      </c>
      <c r="J157" s="49">
        <f t="shared" si="7"/>
        <v>2031.9906070707739</v>
      </c>
      <c r="K157" s="15">
        <v>17.5</v>
      </c>
    </row>
    <row r="158" spans="1:11" x14ac:dyDescent="0.2">
      <c r="A158" s="14">
        <v>35</v>
      </c>
      <c r="B158" s="64">
        <v>2032.9906865421992</v>
      </c>
      <c r="C158" s="65">
        <v>2.0642091682158425E+32</v>
      </c>
      <c r="D158" s="65">
        <v>7.9057288650168749E+34</v>
      </c>
      <c r="E158" s="65">
        <v>3.4059451275561401E+35</v>
      </c>
      <c r="F158" s="66">
        <v>212</v>
      </c>
      <c r="G158" s="9">
        <v>16</v>
      </c>
      <c r="H158" s="9">
        <v>9.9999999999999994E-12</v>
      </c>
      <c r="I158" s="9">
        <v>1</v>
      </c>
      <c r="J158" s="49">
        <f t="shared" si="7"/>
        <v>2031.9906070707739</v>
      </c>
      <c r="K158" s="15">
        <v>18</v>
      </c>
    </row>
    <row r="159" spans="1:11" x14ac:dyDescent="0.2">
      <c r="A159" s="14">
        <v>36</v>
      </c>
      <c r="B159" s="53">
        <v>2032.9906419582196</v>
      </c>
      <c r="C159" s="54">
        <v>2.0642094085106799E+32</v>
      </c>
      <c r="D159" s="54">
        <v>7.9057288650170206E+34</v>
      </c>
      <c r="E159" s="54">
        <v>3.4059455240426218E+35</v>
      </c>
      <c r="F159" s="49">
        <v>242</v>
      </c>
      <c r="G159" s="9">
        <v>16</v>
      </c>
      <c r="H159" s="9">
        <v>9.9999999999999994E-12</v>
      </c>
      <c r="I159" s="9">
        <v>1</v>
      </c>
      <c r="J159" s="49">
        <f t="shared" si="7"/>
        <v>2031.9906070707739</v>
      </c>
      <c r="K159" s="15">
        <v>18.5</v>
      </c>
    </row>
    <row r="160" spans="1:11" x14ac:dyDescent="0.2">
      <c r="A160" s="14">
        <v>37</v>
      </c>
      <c r="B160" s="64">
        <v>2032.9906116848815</v>
      </c>
      <c r="C160" s="65">
        <v>2.0642095716753014E+32</v>
      </c>
      <c r="D160" s="65">
        <v>7.9057288650171092E+34</v>
      </c>
      <c r="E160" s="65">
        <v>3.4059457932642472E+35</v>
      </c>
      <c r="F160" s="66">
        <v>230</v>
      </c>
      <c r="G160" s="9">
        <v>16</v>
      </c>
      <c r="H160" s="9">
        <v>9.9999999999999994E-12</v>
      </c>
      <c r="I160" s="9">
        <v>1</v>
      </c>
      <c r="J160" s="49">
        <f t="shared" si="7"/>
        <v>2031.9906070707739</v>
      </c>
      <c r="K160" s="15">
        <v>19</v>
      </c>
    </row>
    <row r="161" spans="1:11" x14ac:dyDescent="0.2">
      <c r="A161" s="14">
        <v>38</v>
      </c>
      <c r="B161" s="53">
        <v>2032.9906522258484</v>
      </c>
      <c r="C161" s="54">
        <v>2.0642093531711049E+32</v>
      </c>
      <c r="D161" s="54">
        <v>7.905728865016981E+34</v>
      </c>
      <c r="E161" s="54">
        <v>3.4059454327323233E+35</v>
      </c>
      <c r="F161" s="49">
        <v>245</v>
      </c>
      <c r="G161" s="9">
        <v>16</v>
      </c>
      <c r="H161" s="9">
        <v>9.9999999999999994E-12</v>
      </c>
      <c r="I161" s="9">
        <v>1</v>
      </c>
      <c r="J161" s="49">
        <f t="shared" si="7"/>
        <v>2031.9906070707739</v>
      </c>
      <c r="K161" s="15">
        <v>19.5</v>
      </c>
    </row>
    <row r="162" spans="1:11" x14ac:dyDescent="0.2">
      <c r="A162" s="14">
        <v>39</v>
      </c>
      <c r="B162" s="64">
        <v>2032.9906802261871</v>
      </c>
      <c r="C162" s="65">
        <v>2.0642092022573332E+32</v>
      </c>
      <c r="D162" s="65">
        <v>7.9057288650169109E+34</v>
      </c>
      <c r="E162" s="65">
        <v>3.4059451837246001E+35</v>
      </c>
      <c r="F162" s="66">
        <v>235</v>
      </c>
      <c r="G162" s="9">
        <v>16</v>
      </c>
      <c r="H162" s="9">
        <v>9.9999999999999994E-12</v>
      </c>
      <c r="I162" s="9">
        <v>1</v>
      </c>
      <c r="J162" s="49">
        <f t="shared" si="7"/>
        <v>2031.9906070707739</v>
      </c>
      <c r="K162" s="15">
        <v>20</v>
      </c>
    </row>
    <row r="163" spans="1:11" x14ac:dyDescent="0.2">
      <c r="A163" s="14">
        <v>40</v>
      </c>
      <c r="B163" s="53">
        <v>2032.9906930111592</v>
      </c>
      <c r="C163" s="54">
        <v>2.0642091333500032E+32</v>
      </c>
      <c r="D163" s="54">
        <v>7.9057288650168214E+34</v>
      </c>
      <c r="E163" s="54">
        <v>3.4059450700275049E+35</v>
      </c>
      <c r="F163" s="49">
        <v>250</v>
      </c>
      <c r="G163" s="9">
        <v>16</v>
      </c>
      <c r="H163" s="9">
        <v>9.9999999999999994E-12</v>
      </c>
      <c r="I163" s="9">
        <v>1</v>
      </c>
      <c r="J163" s="49">
        <f t="shared" si="7"/>
        <v>2031.9906070707739</v>
      </c>
      <c r="K163" s="15">
        <v>20.5</v>
      </c>
    </row>
    <row r="164" spans="1:11" x14ac:dyDescent="0.2">
      <c r="A164" s="14">
        <v>41</v>
      </c>
      <c r="B164" s="64">
        <v>2032.9906144593087</v>
      </c>
      <c r="C164" s="65">
        <v>2.064209556721938E+32</v>
      </c>
      <c r="D164" s="65">
        <v>7.9057288650171239E+34</v>
      </c>
      <c r="E164" s="65">
        <v>3.405945768591198E+35</v>
      </c>
      <c r="F164" s="66">
        <v>229</v>
      </c>
      <c r="G164" s="9">
        <v>16</v>
      </c>
      <c r="H164" s="9">
        <v>9.9999999999999994E-12</v>
      </c>
      <c r="I164" s="9">
        <v>1</v>
      </c>
      <c r="J164" s="49">
        <f t="shared" si="7"/>
        <v>2031.9906070707739</v>
      </c>
      <c r="K164" s="15">
        <v>21</v>
      </c>
    </row>
    <row r="165" spans="1:11" x14ac:dyDescent="0.2">
      <c r="A165" s="14">
        <v>42</v>
      </c>
      <c r="B165" s="53">
        <v>2032.990650690296</v>
      </c>
      <c r="C165" s="54">
        <v>2.0642093614473036E+32</v>
      </c>
      <c r="D165" s="54">
        <v>7.9057288650170317E+34</v>
      </c>
      <c r="E165" s="54">
        <v>3.4059454463880509E+35</v>
      </c>
      <c r="F165" s="49">
        <v>242</v>
      </c>
      <c r="G165" s="9">
        <v>16</v>
      </c>
      <c r="H165" s="9">
        <v>9.9999999999999994E-12</v>
      </c>
      <c r="I165" s="9">
        <v>1</v>
      </c>
      <c r="J165" s="49">
        <f t="shared" si="7"/>
        <v>2031.9906070707739</v>
      </c>
      <c r="K165" s="15">
        <v>21.5</v>
      </c>
    </row>
    <row r="166" spans="1:11" x14ac:dyDescent="0.2">
      <c r="A166" s="14">
        <v>43</v>
      </c>
      <c r="B166" s="64">
        <v>2032.9906398877204</v>
      </c>
      <c r="C166" s="65">
        <v>2.0642094196700918E+32</v>
      </c>
      <c r="D166" s="65">
        <v>7.9057288650170833E+34</v>
      </c>
      <c r="E166" s="65">
        <v>3.4059455424556511E+35</v>
      </c>
      <c r="F166" s="66">
        <v>232</v>
      </c>
      <c r="G166" s="9">
        <v>16</v>
      </c>
      <c r="H166" s="9">
        <v>9.9999999999999994E-12</v>
      </c>
      <c r="I166" s="9">
        <v>1</v>
      </c>
      <c r="J166" s="49">
        <f t="shared" si="7"/>
        <v>2031.9906070707739</v>
      </c>
      <c r="K166" s="15">
        <v>22</v>
      </c>
    </row>
    <row r="167" spans="1:11" x14ac:dyDescent="0.2">
      <c r="A167" s="14">
        <v>44</v>
      </c>
      <c r="B167" s="53">
        <v>2032.9906341623027</v>
      </c>
      <c r="C167" s="54">
        <v>2.0642094505284466E+32</v>
      </c>
      <c r="D167" s="54">
        <v>7.9057288650170824E+34</v>
      </c>
      <c r="E167" s="54">
        <v>3.4059455933719372E+35</v>
      </c>
      <c r="F167" s="49">
        <v>227</v>
      </c>
      <c r="G167" s="9">
        <v>16</v>
      </c>
      <c r="H167" s="9">
        <v>9.9999999999999994E-12</v>
      </c>
      <c r="I167" s="9">
        <v>1</v>
      </c>
      <c r="J167" s="49">
        <f t="shared" si="7"/>
        <v>2031.9906070707739</v>
      </c>
      <c r="K167" s="15">
        <v>22.5</v>
      </c>
    </row>
    <row r="168" spans="1:11" x14ac:dyDescent="0.2">
      <c r="A168" s="14">
        <v>45</v>
      </c>
      <c r="B168" s="64">
        <v>2032.9906183693993</v>
      </c>
      <c r="C168" s="65">
        <v>2.0642095356476602E+32</v>
      </c>
      <c r="D168" s="65">
        <v>7.9057288650170787E+34</v>
      </c>
      <c r="E168" s="65">
        <v>3.405945733818639E+35</v>
      </c>
      <c r="F168" s="66">
        <v>235</v>
      </c>
      <c r="G168" s="9">
        <v>16</v>
      </c>
      <c r="H168" s="9">
        <v>9.9999999999999994E-12</v>
      </c>
      <c r="I168" s="9">
        <v>1</v>
      </c>
      <c r="J168" s="49">
        <f t="shared" si="7"/>
        <v>2031.9906070707739</v>
      </c>
      <c r="K168" s="15">
        <v>23</v>
      </c>
    </row>
    <row r="169" spans="1:11" x14ac:dyDescent="0.2">
      <c r="A169" s="14">
        <v>46</v>
      </c>
      <c r="B169" s="53">
        <v>2032.9906079844477</v>
      </c>
      <c r="C169" s="54">
        <v>2.0642095916195824E+32</v>
      </c>
      <c r="D169" s="54">
        <v>7.9057288650171239E+34</v>
      </c>
      <c r="E169" s="54">
        <v>3.4059458261723112E+35</v>
      </c>
      <c r="F169" s="49">
        <v>248</v>
      </c>
      <c r="G169" s="9">
        <v>16</v>
      </c>
      <c r="H169" s="9">
        <v>9.9999999999999994E-12</v>
      </c>
      <c r="I169" s="9">
        <v>1</v>
      </c>
      <c r="J169" s="49">
        <f t="shared" si="7"/>
        <v>2031.9906070707739</v>
      </c>
      <c r="K169" s="15">
        <v>23.5</v>
      </c>
    </row>
    <row r="170" spans="1:11" x14ac:dyDescent="0.2">
      <c r="A170" s="14">
        <v>47</v>
      </c>
      <c r="B170" s="64">
        <v>2032.9906425776844</v>
      </c>
      <c r="C170" s="65">
        <v>2.0642094051719518E+32</v>
      </c>
      <c r="D170" s="65">
        <v>7.9057288650170557E+34</v>
      </c>
      <c r="E170" s="65">
        <v>3.4059455185337208E+35</v>
      </c>
      <c r="F170" s="66">
        <v>253</v>
      </c>
      <c r="G170" s="9">
        <v>16</v>
      </c>
      <c r="H170" s="9">
        <v>9.9999999999999994E-12</v>
      </c>
      <c r="I170" s="9">
        <v>1</v>
      </c>
      <c r="J170" s="49">
        <f t="shared" si="7"/>
        <v>2031.9906070707739</v>
      </c>
      <c r="K170" s="15">
        <v>24</v>
      </c>
    </row>
    <row r="171" spans="1:11" x14ac:dyDescent="0.2">
      <c r="A171" s="14">
        <v>48</v>
      </c>
      <c r="B171" s="53">
        <v>2032.9906292506828</v>
      </c>
      <c r="C171" s="54">
        <v>2.0642094770006672E+32</v>
      </c>
      <c r="D171" s="54">
        <v>7.9057288650170833E+34</v>
      </c>
      <c r="E171" s="54">
        <v>3.4059456370511007E+35</v>
      </c>
      <c r="F171" s="49">
        <v>249</v>
      </c>
      <c r="G171" s="9">
        <v>16</v>
      </c>
      <c r="H171" s="9">
        <v>9.9999999999999994E-12</v>
      </c>
      <c r="I171" s="9">
        <v>1</v>
      </c>
      <c r="J171" s="49">
        <f t="shared" si="7"/>
        <v>2031.9906070707739</v>
      </c>
      <c r="K171" s="15">
        <v>24.5</v>
      </c>
    </row>
    <row r="172" spans="1:11" x14ac:dyDescent="0.2">
      <c r="A172" s="14">
        <v>49</v>
      </c>
      <c r="B172" s="64">
        <v>2032.9906187131669</v>
      </c>
      <c r="C172" s="65">
        <v>2.0642095337948545E+32</v>
      </c>
      <c r="D172" s="65">
        <v>7.9057288650170907E+34</v>
      </c>
      <c r="E172" s="65">
        <v>3.4059457307615095E+35</v>
      </c>
      <c r="F172" s="66">
        <v>245</v>
      </c>
      <c r="G172" s="9">
        <v>16</v>
      </c>
      <c r="H172" s="9">
        <v>9.9999999999999994E-12</v>
      </c>
      <c r="I172" s="9">
        <v>1</v>
      </c>
      <c r="J172" s="49">
        <f t="shared" si="7"/>
        <v>2031.9906070707739</v>
      </c>
      <c r="K172" s="15">
        <v>25</v>
      </c>
    </row>
    <row r="173" spans="1:11" x14ac:dyDescent="0.2">
      <c r="A173" s="14">
        <v>50</v>
      </c>
      <c r="B173" s="53">
        <v>2032.9906023675587</v>
      </c>
      <c r="C173" s="54">
        <v>2.0642096218930166E+32</v>
      </c>
      <c r="D173" s="54">
        <v>7.90572886501717E+34</v>
      </c>
      <c r="E173" s="54">
        <v>3.4059458761234776E+35</v>
      </c>
      <c r="F173" s="49">
        <v>261</v>
      </c>
      <c r="G173" s="9">
        <v>16</v>
      </c>
      <c r="H173" s="9">
        <v>9.9999999999999994E-12</v>
      </c>
      <c r="I173" s="9">
        <v>1</v>
      </c>
      <c r="J173" s="49">
        <f t="shared" si="7"/>
        <v>2031.9906070707739</v>
      </c>
      <c r="K173" s="15">
        <v>25.5</v>
      </c>
    </row>
    <row r="174" spans="1:11" x14ac:dyDescent="0.2">
      <c r="A174" s="14">
        <v>51</v>
      </c>
      <c r="B174" s="64">
        <v>2032.9905776202436</v>
      </c>
      <c r="C174" s="65">
        <v>2.0642097552739524E+32</v>
      </c>
      <c r="D174" s="65">
        <v>7.9057288650171267E+34</v>
      </c>
      <c r="E174" s="65">
        <v>3.4059460962020213E+35</v>
      </c>
      <c r="F174" s="66">
        <v>250</v>
      </c>
      <c r="G174" s="9">
        <v>16</v>
      </c>
      <c r="H174" s="9">
        <v>9.9999999999999994E-12</v>
      </c>
      <c r="I174" s="9">
        <v>1</v>
      </c>
      <c r="J174" s="49">
        <f t="shared" si="7"/>
        <v>2031.9906070707739</v>
      </c>
      <c r="K174" s="15">
        <v>26</v>
      </c>
    </row>
    <row r="175" spans="1:11" x14ac:dyDescent="0.2">
      <c r="A175" s="14">
        <v>52</v>
      </c>
      <c r="B175" s="53">
        <v>2032.9905909039753</v>
      </c>
      <c r="C175" s="54">
        <v>2.0642096836784486E+32</v>
      </c>
      <c r="D175" s="54">
        <v>7.90572886501717E+34</v>
      </c>
      <c r="E175" s="54">
        <v>3.4059459780694405E+35</v>
      </c>
      <c r="F175" s="49">
        <v>271</v>
      </c>
      <c r="G175" s="9">
        <v>16</v>
      </c>
      <c r="H175" s="9">
        <v>9.9999999999999994E-12</v>
      </c>
      <c r="I175" s="9">
        <v>1</v>
      </c>
      <c r="J175" s="49">
        <f t="shared" si="7"/>
        <v>2031.9906070707739</v>
      </c>
      <c r="K175" s="15">
        <v>26.5</v>
      </c>
    </row>
    <row r="176" spans="1:11" x14ac:dyDescent="0.2">
      <c r="A176" s="14">
        <v>53</v>
      </c>
      <c r="B176" s="64">
        <v>2032.9905745775914</v>
      </c>
      <c r="C176" s="65">
        <v>2.0642097716729792E+32</v>
      </c>
      <c r="D176" s="65">
        <v>7.9057288650171295E+34</v>
      </c>
      <c r="E176" s="65">
        <v>3.4059461232604161E+35</v>
      </c>
      <c r="F176" s="66">
        <v>276</v>
      </c>
      <c r="G176" s="9">
        <v>16</v>
      </c>
      <c r="H176" s="9">
        <v>9.9999999999999994E-12</v>
      </c>
      <c r="I176" s="9">
        <v>1</v>
      </c>
      <c r="J176" s="49">
        <f t="shared" si="7"/>
        <v>2031.9906070707739</v>
      </c>
      <c r="K176" s="15">
        <v>27</v>
      </c>
    </row>
    <row r="177" spans="1:11" x14ac:dyDescent="0.2">
      <c r="A177" s="14">
        <v>54</v>
      </c>
      <c r="B177" s="53">
        <v>2032.9905452445553</v>
      </c>
      <c r="C177" s="54">
        <v>2.0642099297696788E+32</v>
      </c>
      <c r="D177" s="54">
        <v>7.9057288650171442E+34</v>
      </c>
      <c r="E177" s="54">
        <v>3.4059463841199701E+35</v>
      </c>
      <c r="F177" s="49">
        <v>273</v>
      </c>
      <c r="G177" s="9">
        <v>16</v>
      </c>
      <c r="H177" s="9">
        <v>9.9999999999999994E-12</v>
      </c>
      <c r="I177" s="9">
        <v>1</v>
      </c>
      <c r="J177" s="49">
        <f t="shared" si="7"/>
        <v>2031.9906070707739</v>
      </c>
      <c r="K177" s="15">
        <v>27.5</v>
      </c>
    </row>
    <row r="178" spans="1:11" x14ac:dyDescent="0.2">
      <c r="A178" s="14">
        <v>55</v>
      </c>
      <c r="B178" s="64">
        <v>2032.9906010453217</v>
      </c>
      <c r="C178" s="65">
        <v>2.0642096290194924E+32</v>
      </c>
      <c r="D178" s="65">
        <v>7.905728865017159E+34</v>
      </c>
      <c r="E178" s="65">
        <v>3.4059458878821628E+35</v>
      </c>
      <c r="F178" s="66">
        <v>266</v>
      </c>
      <c r="G178" s="9">
        <v>16</v>
      </c>
      <c r="H178" s="9">
        <v>9.9999999999999994E-12</v>
      </c>
      <c r="I178" s="9">
        <v>1</v>
      </c>
      <c r="J178" s="49">
        <f t="shared" si="7"/>
        <v>2031.9906070707739</v>
      </c>
      <c r="K178" s="15">
        <v>28</v>
      </c>
    </row>
    <row r="179" spans="1:11" x14ac:dyDescent="0.2">
      <c r="A179" s="14">
        <v>56</v>
      </c>
      <c r="B179" s="53">
        <v>2032.9905902166756</v>
      </c>
      <c r="C179" s="54">
        <v>2.0642096873827843E+32</v>
      </c>
      <c r="D179" s="54">
        <v>7.9057288650171202E+34</v>
      </c>
      <c r="E179" s="54">
        <v>3.4059459841815942E+35</v>
      </c>
      <c r="F179" s="49">
        <v>267</v>
      </c>
      <c r="G179" s="9">
        <v>16</v>
      </c>
      <c r="H179" s="9">
        <v>9.9999999999999994E-12</v>
      </c>
      <c r="I179" s="9">
        <v>1</v>
      </c>
      <c r="J179" s="49">
        <f t="shared" si="7"/>
        <v>2031.9906070707739</v>
      </c>
      <c r="K179" s="15">
        <v>28.5</v>
      </c>
    </row>
    <row r="180" spans="1:11" x14ac:dyDescent="0.2">
      <c r="A180" s="14">
        <v>57</v>
      </c>
      <c r="B180" s="64">
        <v>2032.9905877744259</v>
      </c>
      <c r="C180" s="65">
        <v>2.0642097005458242E+32</v>
      </c>
      <c r="D180" s="65">
        <v>7.9057288650171682E+34</v>
      </c>
      <c r="E180" s="65">
        <v>3.4059460059006099E+35</v>
      </c>
      <c r="F180" s="66">
        <v>262</v>
      </c>
      <c r="G180" s="9">
        <v>16</v>
      </c>
      <c r="H180" s="9">
        <v>9.9999999999999994E-12</v>
      </c>
      <c r="I180" s="9">
        <v>1</v>
      </c>
      <c r="J180" s="49">
        <f t="shared" si="7"/>
        <v>2031.9906070707739</v>
      </c>
      <c r="K180" s="15">
        <v>29</v>
      </c>
    </row>
    <row r="181" spans="1:11" x14ac:dyDescent="0.2">
      <c r="A181" s="14">
        <v>58</v>
      </c>
      <c r="B181" s="53">
        <v>2032.9906124684271</v>
      </c>
      <c r="C181" s="54">
        <v>2.0642095674522058E+32</v>
      </c>
      <c r="D181" s="54">
        <v>7.9057288650170732E+34</v>
      </c>
      <c r="E181" s="54">
        <v>3.4059457862961394E+35</v>
      </c>
      <c r="F181" s="49">
        <v>273</v>
      </c>
      <c r="G181" s="9">
        <v>16</v>
      </c>
      <c r="H181" s="9">
        <v>9.9999999999999994E-12</v>
      </c>
      <c r="I181" s="9">
        <v>1</v>
      </c>
      <c r="J181" s="49">
        <f t="shared" si="7"/>
        <v>2031.9906070707739</v>
      </c>
      <c r="K181" s="15">
        <v>29.5</v>
      </c>
    </row>
    <row r="182" spans="1:11" ht="13.5" thickBot="1" x14ac:dyDescent="0.25">
      <c r="A182" s="16">
        <v>59</v>
      </c>
      <c r="B182" s="59">
        <v>2032.990577161142</v>
      </c>
      <c r="C182" s="60">
        <v>2.0642097577483936E+32</v>
      </c>
      <c r="D182" s="60">
        <v>7.9057288650171839E+34</v>
      </c>
      <c r="E182" s="60">
        <v>3.4059461002848495E+35</v>
      </c>
      <c r="F182" s="61">
        <v>250</v>
      </c>
      <c r="G182" s="17">
        <v>16</v>
      </c>
      <c r="H182" s="17">
        <v>9.9999999999999994E-12</v>
      </c>
      <c r="I182" s="17">
        <v>1</v>
      </c>
      <c r="J182" s="50">
        <f t="shared" si="7"/>
        <v>2031.9906070707739</v>
      </c>
      <c r="K182" s="18">
        <v>30</v>
      </c>
    </row>
  </sheetData>
  <phoneticPr fontId="2" type="noConversion"/>
  <conditionalFormatting sqref="B12:F12 B19:F19 B153:F153">
    <cfRule type="expression" dxfId="1" priority="1" stopIfTrue="1">
      <formula>$A$6=0</formula>
    </cfRule>
    <cfRule type="expression" dxfId="0" priority="2" stopIfTrue="1">
      <formula>$G$7="Решение найдено"</formula>
    </cfRule>
  </conditionalFormatting>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FindingMax</vt:lpstr>
      <vt:lpstr>FindingMin</vt:lpstr>
      <vt:lpstr>sheet2</vt:lpstr>
      <vt:lpstr>Лист1</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№_5: Исследование метода поразрядного приближения при решении задачи №1.</dc:title>
  <dc:subject>Методы оптимизации</dc:subject>
  <dc:creator>ten_IG</dc:creator>
  <dc:description>4.04.2003 Исправлена ошибка в программе на листе4 и улучшено задание на листе5!!!</dc:description>
  <cp:lastModifiedBy>Айжамал Бектурсунова</cp:lastModifiedBy>
  <cp:lastPrinted>2006-09-27T05:21:01Z</cp:lastPrinted>
  <dcterms:created xsi:type="dcterms:W3CDTF">2002-01-25T11:06:38Z</dcterms:created>
  <dcterms:modified xsi:type="dcterms:W3CDTF">2024-10-28T16:21:50Z</dcterms:modified>
  <cp:category>POVT-5-01</cp:category>
</cp:coreProperties>
</file>