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Iron Condor" sheetId="2" r:id="rId5"/>
  </sheets>
  <definedNames/>
  <calcPr/>
  <extLst>
    <ext uri="GoogleSheetsCustomDataVersion1">
      <go:sheetsCustomData xmlns:go="http://customooxmlschemas.google.com/" r:id="rId6" roundtripDataSignature="AMtx7mj/x/0NSMCITxWWMcwvcl4yWIjk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7">
      <text>
        <t xml:space="preserve">======
ID#AAAAYFwDH6k
Author    (2022-04-18 10:15:21)
Long PE payoff.</t>
      </text>
    </comment>
    <comment authorId="0" ref="E17">
      <text>
        <t xml:space="preserve">======
ID#AAAAYFwDH6g
Author    (2022-04-18 10:15:21)
Premium received for selling CE.</t>
      </text>
    </comment>
    <comment authorId="0" ref="G17">
      <text>
        <t xml:space="preserve">======
ID#AAAAYFwDH6c
Author    (2022-04-18 10:15:21)
Short PE intrinsic value</t>
      </text>
    </comment>
    <comment authorId="0" ref="F17">
      <text>
        <t xml:space="preserve">======
ID#AAAAYFwDH6Y
Author    (2022-04-18 10:15:21)
Short call payoff.</t>
      </text>
    </comment>
    <comment authorId="0" ref="D17">
      <text>
        <t xml:space="preserve">======
ID#AAAAYFwDH6U
Author    (2022-04-18 10:15:21)
Short Call intrinsic value</t>
      </text>
    </comment>
    <comment authorId="0" ref="G7">
      <text>
        <t xml:space="preserve">======
ID#AAAAYFwDH6Q
Author    (2022-04-18 10:15:21)
2 ways to calculate - 
1) Diff b/w PE strike sold and bought minus net premium
2) Diff b/w CE strike sold and bought minus net premium</t>
      </text>
    </comment>
    <comment authorId="0" ref="M17">
      <text>
        <t xml:space="preserve">======
ID#AAAAYFwDH6M
Author    (2022-04-18 10:15:21)
Long PE intrinsic value.</t>
      </text>
    </comment>
    <comment authorId="0" ref="I17">
      <text>
        <t xml:space="preserve">======
ID#AAAAYFwDH6I
Author    (2022-04-18 10:15:21)
Short PE payoff.</t>
      </text>
    </comment>
    <comment authorId="0" ref="G5">
      <text>
        <t xml:space="preserve">======
ID#AAAAYFwDH54
Author    (2022-04-18 10:15:21)
PE Sell - net premium</t>
      </text>
    </comment>
    <comment authorId="0" ref="N17">
      <text>
        <t xml:space="preserve">======
ID#AAAAYFwDH6E
Author    (2022-04-18 10:15:21)
Premium paid.</t>
      </text>
    </comment>
    <comment authorId="0" ref="J17">
      <text>
        <t xml:space="preserve">======
ID#AAAAYFwDH6A
Author    (2022-04-18 10:15:21)
Long CE intrinsic value</t>
      </text>
    </comment>
    <comment authorId="0" ref="G6">
      <text>
        <t xml:space="preserve">======
ID#AAAAYFwDH58
Author    (2022-04-18 10:15:21)
CE Sell + Net premium</t>
      </text>
    </comment>
    <comment authorId="0" ref="P17">
      <text>
        <t xml:space="preserve">======
ID#AAAAYFwDH5s
Author    (2022-04-18 10:15:21)
Strategy payoff, which is the Iron Condor.</t>
      </text>
    </comment>
    <comment authorId="0" ref="H17">
      <text>
        <t xml:space="preserve">======
ID#AAAAYFwDH50
Author    (2022-04-18 10:15:21)
Premium Received for selling PE.</t>
      </text>
    </comment>
    <comment authorId="0" ref="K17">
      <text>
        <t xml:space="preserve">======
ID#AAAAYFwDH5w
Author    (2022-04-18 10:15:21)
Premium paid.</t>
      </text>
    </comment>
  </commentList>
  <extLst>
    <ext uri="GoogleSheetsCustomDataVersion1">
      <go:sheetsCustomData xmlns:go="http://customooxmlschemas.google.com/" r:id="rId1" roundtripDataSignature="AMtx7mj1w651f1hL3FIERyoswzHpcTIIgw=="/>
    </ext>
  </extLst>
</comments>
</file>

<file path=xl/sharedStrings.xml><?xml version="1.0" encoding="utf-8"?>
<sst xmlns="http://schemas.openxmlformats.org/spreadsheetml/2006/main" count="43" uniqueCount="41">
  <si>
    <t>Strategy Name</t>
  </si>
  <si>
    <t>Iron Condor</t>
  </si>
  <si>
    <t>Number of option legs</t>
  </si>
  <si>
    <t>Direction</t>
  </si>
  <si>
    <t>Market Neutral</t>
  </si>
  <si>
    <t>Short Straddle</t>
  </si>
  <si>
    <t>Particular</t>
  </si>
  <si>
    <t>Value</t>
  </si>
  <si>
    <t>Underlying</t>
  </si>
  <si>
    <t>Nifty</t>
  </si>
  <si>
    <t>Max P&amp;L</t>
  </si>
  <si>
    <t>Spot Price</t>
  </si>
  <si>
    <t>Lower Breakeven</t>
  </si>
  <si>
    <t>CE Strike, Sell</t>
  </si>
  <si>
    <t>Upper Breakeven</t>
  </si>
  <si>
    <t>PE Strike, Sell</t>
  </si>
  <si>
    <t>Max Loss</t>
  </si>
  <si>
    <t>CE Strike, Buy</t>
  </si>
  <si>
    <t>Max Loss level</t>
  </si>
  <si>
    <t xml:space="preserve">Below PE Buy and above CE Buy </t>
  </si>
  <si>
    <t>PE Strike, Buy</t>
  </si>
  <si>
    <t>Max Profit</t>
  </si>
  <si>
    <t>Net Premium</t>
  </si>
  <si>
    <t>CE Premium received for short</t>
  </si>
  <si>
    <t>PE Premium received for short</t>
  </si>
  <si>
    <t>CE Premium paid for Long</t>
  </si>
  <si>
    <t>PE Premium paid for Long</t>
  </si>
  <si>
    <t>Net Premium (Credit)</t>
  </si>
  <si>
    <t>Calculations</t>
  </si>
  <si>
    <t>Market Expiry</t>
  </si>
  <si>
    <t>Short_CE_IV</t>
  </si>
  <si>
    <t>PR</t>
  </si>
  <si>
    <t>CE Payoff (S)</t>
  </si>
  <si>
    <t>Short_PE_IV</t>
  </si>
  <si>
    <t>PE_Payoff (S)</t>
  </si>
  <si>
    <t>Long_CE_IV</t>
  </si>
  <si>
    <t>PP</t>
  </si>
  <si>
    <t>Long CE Payoff (B)</t>
  </si>
  <si>
    <t>Long_PE_IV</t>
  </si>
  <si>
    <t>Long PE Payoff (B)</t>
  </si>
  <si>
    <t>Strategy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</si>
</sst>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00B050"/>
      <name val="Calibri"/>
    </font>
    <font>
      <b/>
      <sz val="11.0"/>
      <color rgb="FF00B05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horizontal="left"/>
    </xf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3" fillId="0" fontId="2" numFmtId="0" xfId="0" applyBorder="1" applyFont="1"/>
    <xf borderId="0" fillId="0" fontId="4" numFmtId="0" xfId="0" applyFont="1"/>
    <xf borderId="7" fillId="0" fontId="2" numFmtId="0" xfId="0" applyAlignment="1" applyBorder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5" fillId="0" fontId="2" numFmtId="0" xfId="0" applyBorder="1" applyFont="1"/>
    <xf borderId="6" fillId="0" fontId="2" numFmtId="0" xfId="0" applyAlignment="1" applyBorder="1" applyFont="1">
      <alignment horizontal="left"/>
    </xf>
    <xf borderId="7" fillId="0" fontId="1" numFmtId="0" xfId="0" applyAlignment="1" applyBorder="1" applyFont="1">
      <alignment horizontal="center"/>
    </xf>
    <xf borderId="7" fillId="0" fontId="1" numFmtId="0" xfId="0" applyBorder="1" applyFont="1"/>
    <xf borderId="7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Iron Condor Payoff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'Iron Condor'!$C$18:$C$40</c:f>
            </c:strRef>
          </c:cat>
          <c:val>
            <c:numRef>
              <c:f>'Iron Condor'!$P$18:$P$40</c:f>
              <c:numCache/>
            </c:numRef>
          </c:val>
          <c:smooth val="0"/>
        </c:ser>
        <c:axId val="2031529139"/>
        <c:axId val="138824167"/>
      </c:lineChart>
      <c:catAx>
        <c:axId val="2031529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824167"/>
      </c:catAx>
      <c:valAx>
        <c:axId val="138824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152913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323850</xdr:colOff>
      <xdr:row>15</xdr:row>
      <xdr:rowOff>104775</xdr:rowOff>
    </xdr:from>
    <xdr:ext cx="6438900" cy="3305175"/>
    <xdr:graphicFrame>
      <xdr:nvGraphicFramePr>
        <xdr:cNvPr id="1441149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21.29"/>
    <col customWidth="1" min="6" max="6" width="9.14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C5" s="1"/>
      <c r="D5" s="2" t="s">
        <v>0</v>
      </c>
      <c r="E5" s="3" t="s">
        <v>1</v>
      </c>
    </row>
    <row r="6" ht="14.25" customHeight="1">
      <c r="D6" s="4" t="s">
        <v>2</v>
      </c>
      <c r="E6" s="5">
        <v>4.0</v>
      </c>
    </row>
    <row r="7" ht="14.25" customHeight="1">
      <c r="D7" s="6" t="s">
        <v>3</v>
      </c>
      <c r="E7" s="7" t="s">
        <v>4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9.71"/>
    <col customWidth="1" min="4" max="4" width="16.71"/>
    <col customWidth="1" min="5" max="5" width="13.57"/>
    <col customWidth="1" min="6" max="6" width="16.0"/>
    <col customWidth="1" min="7" max="7" width="29.0"/>
    <col customWidth="1" min="8" max="8" width="10.57"/>
    <col customWidth="1" min="9" max="9" width="13.43"/>
    <col customWidth="1" min="10" max="10" width="18.86"/>
    <col customWidth="1" min="11" max="11" width="12.43"/>
    <col customWidth="1" min="12" max="12" width="16.71"/>
    <col customWidth="1" min="13" max="13" width="11.0"/>
    <col customWidth="1" min="14" max="14" width="8.71"/>
    <col customWidth="1" min="15" max="15" width="16.71"/>
    <col customWidth="1" min="16" max="16" width="14.14"/>
    <col customWidth="1" min="17" max="28" width="8.71"/>
  </cols>
  <sheetData>
    <row r="1" ht="14.25" customHeight="1">
      <c r="A1" s="8" t="s">
        <v>5</v>
      </c>
    </row>
    <row r="2" ht="6.75" customHeight="1"/>
    <row r="3" ht="14.25" customHeight="1">
      <c r="C3" s="9" t="s">
        <v>6</v>
      </c>
      <c r="D3" s="10" t="s">
        <v>7</v>
      </c>
    </row>
    <row r="4" ht="14.25" customHeight="1">
      <c r="C4" s="11" t="s">
        <v>8</v>
      </c>
      <c r="D4" s="5" t="s">
        <v>9</v>
      </c>
      <c r="F4" s="12" t="s">
        <v>10</v>
      </c>
    </row>
    <row r="5" ht="14.25" customHeight="1">
      <c r="C5" s="11" t="s">
        <v>11</v>
      </c>
      <c r="D5" s="5">
        <v>9914.0</v>
      </c>
      <c r="F5" s="13" t="s">
        <v>12</v>
      </c>
      <c r="G5" s="13">
        <f>D7-D14</f>
        <v>9638.25</v>
      </c>
      <c r="H5" s="14"/>
    </row>
    <row r="6" ht="14.25" customHeight="1">
      <c r="C6" s="11" t="s">
        <v>13</v>
      </c>
      <c r="D6" s="5">
        <v>10100.0</v>
      </c>
      <c r="F6" s="13" t="s">
        <v>14</v>
      </c>
      <c r="G6" s="13">
        <f>D6+D14</f>
        <v>10161.75</v>
      </c>
      <c r="H6" s="14"/>
    </row>
    <row r="7" ht="14.25" customHeight="1">
      <c r="C7" s="11" t="s">
        <v>15</v>
      </c>
      <c r="D7" s="5">
        <v>9700.0</v>
      </c>
      <c r="F7" s="13" t="s">
        <v>16</v>
      </c>
      <c r="G7" s="13">
        <f>D7-D9-D14</f>
        <v>38.25</v>
      </c>
      <c r="H7" s="14"/>
    </row>
    <row r="8" ht="14.25" customHeight="1">
      <c r="C8" s="11" t="s">
        <v>17</v>
      </c>
      <c r="D8" s="5">
        <v>10200.0</v>
      </c>
      <c r="F8" s="13" t="s">
        <v>18</v>
      </c>
      <c r="G8" s="13" t="s">
        <v>19</v>
      </c>
      <c r="H8" s="14"/>
    </row>
    <row r="9" ht="14.25" customHeight="1">
      <c r="C9" s="11" t="s">
        <v>20</v>
      </c>
      <c r="D9" s="5">
        <v>9600.0</v>
      </c>
      <c r="F9" s="13" t="s">
        <v>21</v>
      </c>
      <c r="G9" s="13" t="s">
        <v>22</v>
      </c>
      <c r="H9" s="14"/>
    </row>
    <row r="10" ht="14.25" customHeight="1">
      <c r="C10" s="11" t="s">
        <v>23</v>
      </c>
      <c r="D10" s="5">
        <v>109.0</v>
      </c>
      <c r="H10" s="14"/>
    </row>
    <row r="11" ht="14.25" customHeight="1">
      <c r="C11" s="11" t="s">
        <v>24</v>
      </c>
      <c r="D11" s="5">
        <v>140.1</v>
      </c>
      <c r="F11" s="15"/>
      <c r="G11" s="15"/>
      <c r="H11" s="14"/>
    </row>
    <row r="12" ht="14.25" customHeight="1">
      <c r="C12" s="11" t="s">
        <v>25</v>
      </c>
      <c r="D12" s="5">
        <v>75.6</v>
      </c>
      <c r="F12" s="14"/>
      <c r="G12" s="14"/>
      <c r="H12" s="14"/>
    </row>
    <row r="13" ht="14.25" customHeight="1">
      <c r="C13" s="11" t="s">
        <v>26</v>
      </c>
      <c r="D13" s="5">
        <v>111.75</v>
      </c>
      <c r="F13" s="14"/>
      <c r="G13" s="14"/>
      <c r="H13" s="14"/>
    </row>
    <row r="14" ht="14.25" customHeight="1">
      <c r="C14" s="16" t="s">
        <v>27</v>
      </c>
      <c r="D14" s="17">
        <f>D10+D11-D12-D13</f>
        <v>61.75</v>
      </c>
      <c r="F14" s="14"/>
      <c r="G14" s="14"/>
      <c r="H14" s="14"/>
    </row>
    <row r="15" ht="14.25" customHeight="1">
      <c r="C15" s="14"/>
      <c r="D15" s="14"/>
    </row>
    <row r="16" ht="14.25" customHeight="1">
      <c r="A16" s="12" t="s">
        <v>28</v>
      </c>
    </row>
    <row r="17" ht="14.25" customHeight="1">
      <c r="C17" s="18" t="s">
        <v>29</v>
      </c>
      <c r="D17" s="18" t="s">
        <v>30</v>
      </c>
      <c r="E17" s="18" t="s">
        <v>31</v>
      </c>
      <c r="F17" s="18" t="s">
        <v>32</v>
      </c>
      <c r="G17" s="18" t="s">
        <v>33</v>
      </c>
      <c r="H17" s="18" t="s">
        <v>31</v>
      </c>
      <c r="I17" s="18" t="s">
        <v>34</v>
      </c>
      <c r="J17" s="18" t="s">
        <v>35</v>
      </c>
      <c r="K17" s="18" t="s">
        <v>36</v>
      </c>
      <c r="L17" s="19" t="s">
        <v>37</v>
      </c>
      <c r="M17" s="18" t="s">
        <v>38</v>
      </c>
      <c r="N17" s="18" t="s">
        <v>36</v>
      </c>
      <c r="O17" s="19" t="s">
        <v>39</v>
      </c>
      <c r="P17" s="18" t="s">
        <v>40</v>
      </c>
    </row>
    <row r="18" ht="14.25" customHeight="1">
      <c r="C18" s="13">
        <v>8800.0</v>
      </c>
      <c r="D18" s="13">
        <f t="shared" ref="D18:D40" si="1">MAX(C18-$D$6,0)</f>
        <v>0</v>
      </c>
      <c r="E18" s="13">
        <f t="shared" ref="E18:E40" si="2">$D$10</f>
        <v>109</v>
      </c>
      <c r="F18" s="13">
        <f t="shared" ref="F18:F40" si="3">E18-D18</f>
        <v>109</v>
      </c>
      <c r="G18" s="13">
        <f t="shared" ref="G18:G40" si="4">MAX($D$7-C18,0)</f>
        <v>900</v>
      </c>
      <c r="H18" s="13">
        <f t="shared" ref="H18:H40" si="5">$D$11</f>
        <v>140.1</v>
      </c>
      <c r="I18" s="13">
        <f t="shared" ref="I18:I40" si="6">H18-G18</f>
        <v>-759.9</v>
      </c>
      <c r="J18" s="13">
        <f t="shared" ref="J18:J40" si="7">MAX(C18-$D$8,0)</f>
        <v>0</v>
      </c>
      <c r="K18" s="13">
        <f t="shared" ref="K18:K40" si="8">$D$12</f>
        <v>75.6</v>
      </c>
      <c r="L18" s="20">
        <f t="shared" ref="L18:L40" si="9">J18-K18</f>
        <v>-75.6</v>
      </c>
      <c r="M18" s="20">
        <f t="shared" ref="M18:M40" si="10">MAX($D$9-C18,0)</f>
        <v>800</v>
      </c>
      <c r="N18" s="20">
        <f t="shared" ref="N18:N40" si="11">$D$13</f>
        <v>111.75</v>
      </c>
      <c r="O18" s="20">
        <f t="shared" ref="O18:O40" si="12">M18-N18</f>
        <v>688.25</v>
      </c>
      <c r="P18" s="20">
        <f t="shared" ref="P18:P40" si="13">F18+I18+L18+O18</f>
        <v>-38.25</v>
      </c>
    </row>
    <row r="19" ht="14.25" customHeight="1">
      <c r="C19" s="13">
        <f t="shared" ref="C19:C40" si="14">C18+100</f>
        <v>8900</v>
      </c>
      <c r="D19" s="13">
        <f t="shared" si="1"/>
        <v>0</v>
      </c>
      <c r="E19" s="13">
        <f t="shared" si="2"/>
        <v>109</v>
      </c>
      <c r="F19" s="13">
        <f t="shared" si="3"/>
        <v>109</v>
      </c>
      <c r="G19" s="13">
        <f t="shared" si="4"/>
        <v>800</v>
      </c>
      <c r="H19" s="13">
        <f t="shared" si="5"/>
        <v>140.1</v>
      </c>
      <c r="I19" s="13">
        <f t="shared" si="6"/>
        <v>-659.9</v>
      </c>
      <c r="J19" s="13">
        <f t="shared" si="7"/>
        <v>0</v>
      </c>
      <c r="K19" s="13">
        <f t="shared" si="8"/>
        <v>75.6</v>
      </c>
      <c r="L19" s="20">
        <f t="shared" si="9"/>
        <v>-75.6</v>
      </c>
      <c r="M19" s="20">
        <f t="shared" si="10"/>
        <v>700</v>
      </c>
      <c r="N19" s="20">
        <f t="shared" si="11"/>
        <v>111.75</v>
      </c>
      <c r="O19" s="20">
        <f t="shared" si="12"/>
        <v>588.25</v>
      </c>
      <c r="P19" s="20">
        <f t="shared" si="13"/>
        <v>-38.25</v>
      </c>
    </row>
    <row r="20" ht="14.25" customHeight="1">
      <c r="C20" s="13">
        <f t="shared" si="14"/>
        <v>9000</v>
      </c>
      <c r="D20" s="13">
        <f t="shared" si="1"/>
        <v>0</v>
      </c>
      <c r="E20" s="13">
        <f t="shared" si="2"/>
        <v>109</v>
      </c>
      <c r="F20" s="13">
        <f t="shared" si="3"/>
        <v>109</v>
      </c>
      <c r="G20" s="13">
        <f t="shared" si="4"/>
        <v>700</v>
      </c>
      <c r="H20" s="13">
        <f t="shared" si="5"/>
        <v>140.1</v>
      </c>
      <c r="I20" s="13">
        <f t="shared" si="6"/>
        <v>-559.9</v>
      </c>
      <c r="J20" s="13">
        <f t="shared" si="7"/>
        <v>0</v>
      </c>
      <c r="K20" s="13">
        <f t="shared" si="8"/>
        <v>75.6</v>
      </c>
      <c r="L20" s="20">
        <f t="shared" si="9"/>
        <v>-75.6</v>
      </c>
      <c r="M20" s="20">
        <f t="shared" si="10"/>
        <v>600</v>
      </c>
      <c r="N20" s="20">
        <f t="shared" si="11"/>
        <v>111.75</v>
      </c>
      <c r="O20" s="20">
        <f t="shared" si="12"/>
        <v>488.25</v>
      </c>
      <c r="P20" s="20">
        <f t="shared" si="13"/>
        <v>-38.25</v>
      </c>
    </row>
    <row r="21" ht="14.25" customHeight="1">
      <c r="C21" s="13">
        <f t="shared" si="14"/>
        <v>9100</v>
      </c>
      <c r="D21" s="13">
        <f t="shared" si="1"/>
        <v>0</v>
      </c>
      <c r="E21" s="13">
        <f t="shared" si="2"/>
        <v>109</v>
      </c>
      <c r="F21" s="13">
        <f t="shared" si="3"/>
        <v>109</v>
      </c>
      <c r="G21" s="13">
        <f t="shared" si="4"/>
        <v>600</v>
      </c>
      <c r="H21" s="13">
        <f t="shared" si="5"/>
        <v>140.1</v>
      </c>
      <c r="I21" s="13">
        <f t="shared" si="6"/>
        <v>-459.9</v>
      </c>
      <c r="J21" s="13">
        <f t="shared" si="7"/>
        <v>0</v>
      </c>
      <c r="K21" s="13">
        <f t="shared" si="8"/>
        <v>75.6</v>
      </c>
      <c r="L21" s="20">
        <f t="shared" si="9"/>
        <v>-75.6</v>
      </c>
      <c r="M21" s="20">
        <f t="shared" si="10"/>
        <v>500</v>
      </c>
      <c r="N21" s="20">
        <f t="shared" si="11"/>
        <v>111.75</v>
      </c>
      <c r="O21" s="20">
        <f t="shared" si="12"/>
        <v>388.25</v>
      </c>
      <c r="P21" s="20">
        <f t="shared" si="13"/>
        <v>-38.25</v>
      </c>
    </row>
    <row r="22" ht="14.25" customHeight="1">
      <c r="C22" s="13">
        <f t="shared" si="14"/>
        <v>9200</v>
      </c>
      <c r="D22" s="13">
        <f t="shared" si="1"/>
        <v>0</v>
      </c>
      <c r="E22" s="13">
        <f t="shared" si="2"/>
        <v>109</v>
      </c>
      <c r="F22" s="13">
        <f t="shared" si="3"/>
        <v>109</v>
      </c>
      <c r="G22" s="13">
        <f t="shared" si="4"/>
        <v>500</v>
      </c>
      <c r="H22" s="13">
        <f t="shared" si="5"/>
        <v>140.1</v>
      </c>
      <c r="I22" s="13">
        <f t="shared" si="6"/>
        <v>-359.9</v>
      </c>
      <c r="J22" s="13">
        <f t="shared" si="7"/>
        <v>0</v>
      </c>
      <c r="K22" s="13">
        <f t="shared" si="8"/>
        <v>75.6</v>
      </c>
      <c r="L22" s="20">
        <f t="shared" si="9"/>
        <v>-75.6</v>
      </c>
      <c r="M22" s="20">
        <f t="shared" si="10"/>
        <v>400</v>
      </c>
      <c r="N22" s="20">
        <f t="shared" si="11"/>
        <v>111.75</v>
      </c>
      <c r="O22" s="20">
        <f t="shared" si="12"/>
        <v>288.25</v>
      </c>
      <c r="P22" s="20">
        <f t="shared" si="13"/>
        <v>-38.25</v>
      </c>
    </row>
    <row r="23" ht="14.25" customHeight="1">
      <c r="C23" s="13">
        <f t="shared" si="14"/>
        <v>9300</v>
      </c>
      <c r="D23" s="13">
        <f t="shared" si="1"/>
        <v>0</v>
      </c>
      <c r="E23" s="13">
        <f t="shared" si="2"/>
        <v>109</v>
      </c>
      <c r="F23" s="13">
        <f t="shared" si="3"/>
        <v>109</v>
      </c>
      <c r="G23" s="13">
        <f t="shared" si="4"/>
        <v>400</v>
      </c>
      <c r="H23" s="13">
        <f t="shared" si="5"/>
        <v>140.1</v>
      </c>
      <c r="I23" s="13">
        <f t="shared" si="6"/>
        <v>-259.9</v>
      </c>
      <c r="J23" s="13">
        <f t="shared" si="7"/>
        <v>0</v>
      </c>
      <c r="K23" s="13">
        <f t="shared" si="8"/>
        <v>75.6</v>
      </c>
      <c r="L23" s="20">
        <f t="shared" si="9"/>
        <v>-75.6</v>
      </c>
      <c r="M23" s="20">
        <f t="shared" si="10"/>
        <v>300</v>
      </c>
      <c r="N23" s="20">
        <f t="shared" si="11"/>
        <v>111.75</v>
      </c>
      <c r="O23" s="20">
        <f t="shared" si="12"/>
        <v>188.25</v>
      </c>
      <c r="P23" s="20">
        <f t="shared" si="13"/>
        <v>-38.25</v>
      </c>
    </row>
    <row r="24" ht="14.25" customHeight="1">
      <c r="C24" s="13">
        <f t="shared" si="14"/>
        <v>9400</v>
      </c>
      <c r="D24" s="13">
        <f t="shared" si="1"/>
        <v>0</v>
      </c>
      <c r="E24" s="13">
        <f t="shared" si="2"/>
        <v>109</v>
      </c>
      <c r="F24" s="13">
        <f t="shared" si="3"/>
        <v>109</v>
      </c>
      <c r="G24" s="13">
        <f t="shared" si="4"/>
        <v>300</v>
      </c>
      <c r="H24" s="13">
        <f t="shared" si="5"/>
        <v>140.1</v>
      </c>
      <c r="I24" s="13">
        <f t="shared" si="6"/>
        <v>-159.9</v>
      </c>
      <c r="J24" s="13">
        <f t="shared" si="7"/>
        <v>0</v>
      </c>
      <c r="K24" s="13">
        <f t="shared" si="8"/>
        <v>75.6</v>
      </c>
      <c r="L24" s="20">
        <f t="shared" si="9"/>
        <v>-75.6</v>
      </c>
      <c r="M24" s="20">
        <f t="shared" si="10"/>
        <v>200</v>
      </c>
      <c r="N24" s="20">
        <f t="shared" si="11"/>
        <v>111.75</v>
      </c>
      <c r="O24" s="20">
        <f t="shared" si="12"/>
        <v>88.25</v>
      </c>
      <c r="P24" s="20">
        <f t="shared" si="13"/>
        <v>-38.25</v>
      </c>
    </row>
    <row r="25" ht="14.25" customHeight="1">
      <c r="C25" s="13">
        <f t="shared" si="14"/>
        <v>9500</v>
      </c>
      <c r="D25" s="13">
        <f t="shared" si="1"/>
        <v>0</v>
      </c>
      <c r="E25" s="13">
        <f t="shared" si="2"/>
        <v>109</v>
      </c>
      <c r="F25" s="13">
        <f t="shared" si="3"/>
        <v>109</v>
      </c>
      <c r="G25" s="13">
        <f t="shared" si="4"/>
        <v>200</v>
      </c>
      <c r="H25" s="13">
        <f t="shared" si="5"/>
        <v>140.1</v>
      </c>
      <c r="I25" s="13">
        <f t="shared" si="6"/>
        <v>-59.9</v>
      </c>
      <c r="J25" s="13">
        <f t="shared" si="7"/>
        <v>0</v>
      </c>
      <c r="K25" s="13">
        <f t="shared" si="8"/>
        <v>75.6</v>
      </c>
      <c r="L25" s="20">
        <f t="shared" si="9"/>
        <v>-75.6</v>
      </c>
      <c r="M25" s="20">
        <f t="shared" si="10"/>
        <v>100</v>
      </c>
      <c r="N25" s="20">
        <f t="shared" si="11"/>
        <v>111.75</v>
      </c>
      <c r="O25" s="20">
        <f t="shared" si="12"/>
        <v>-11.75</v>
      </c>
      <c r="P25" s="20">
        <f t="shared" si="13"/>
        <v>-38.25</v>
      </c>
    </row>
    <row r="26" ht="14.25" customHeight="1">
      <c r="C26" s="13">
        <f t="shared" si="14"/>
        <v>9600</v>
      </c>
      <c r="D26" s="13">
        <f t="shared" si="1"/>
        <v>0</v>
      </c>
      <c r="E26" s="13">
        <f t="shared" si="2"/>
        <v>109</v>
      </c>
      <c r="F26" s="13">
        <f t="shared" si="3"/>
        <v>109</v>
      </c>
      <c r="G26" s="13">
        <f t="shared" si="4"/>
        <v>100</v>
      </c>
      <c r="H26" s="13">
        <f t="shared" si="5"/>
        <v>140.1</v>
      </c>
      <c r="I26" s="13">
        <f t="shared" si="6"/>
        <v>40.1</v>
      </c>
      <c r="J26" s="13">
        <f t="shared" si="7"/>
        <v>0</v>
      </c>
      <c r="K26" s="13">
        <f t="shared" si="8"/>
        <v>75.6</v>
      </c>
      <c r="L26" s="20">
        <f t="shared" si="9"/>
        <v>-75.6</v>
      </c>
      <c r="M26" s="20">
        <f t="shared" si="10"/>
        <v>0</v>
      </c>
      <c r="N26" s="20">
        <f t="shared" si="11"/>
        <v>111.75</v>
      </c>
      <c r="O26" s="20">
        <f t="shared" si="12"/>
        <v>-111.75</v>
      </c>
      <c r="P26" s="20">
        <f t="shared" si="13"/>
        <v>-38.25</v>
      </c>
    </row>
    <row r="27" ht="14.25" customHeight="1">
      <c r="C27" s="13">
        <f t="shared" si="14"/>
        <v>9700</v>
      </c>
      <c r="D27" s="13">
        <f t="shared" si="1"/>
        <v>0</v>
      </c>
      <c r="E27" s="13">
        <f t="shared" si="2"/>
        <v>109</v>
      </c>
      <c r="F27" s="13">
        <f t="shared" si="3"/>
        <v>109</v>
      </c>
      <c r="G27" s="13">
        <f t="shared" si="4"/>
        <v>0</v>
      </c>
      <c r="H27" s="13">
        <f t="shared" si="5"/>
        <v>140.1</v>
      </c>
      <c r="I27" s="13">
        <f t="shared" si="6"/>
        <v>140.1</v>
      </c>
      <c r="J27" s="13">
        <f t="shared" si="7"/>
        <v>0</v>
      </c>
      <c r="K27" s="13">
        <f t="shared" si="8"/>
        <v>75.6</v>
      </c>
      <c r="L27" s="20">
        <f t="shared" si="9"/>
        <v>-75.6</v>
      </c>
      <c r="M27" s="20">
        <f t="shared" si="10"/>
        <v>0</v>
      </c>
      <c r="N27" s="20">
        <f t="shared" si="11"/>
        <v>111.75</v>
      </c>
      <c r="O27" s="20">
        <f t="shared" si="12"/>
        <v>-111.75</v>
      </c>
      <c r="P27" s="20">
        <f t="shared" si="13"/>
        <v>61.75</v>
      </c>
    </row>
    <row r="28" ht="14.25" customHeight="1">
      <c r="C28" s="13">
        <f t="shared" si="14"/>
        <v>9800</v>
      </c>
      <c r="D28" s="13">
        <f t="shared" si="1"/>
        <v>0</v>
      </c>
      <c r="E28" s="13">
        <f t="shared" si="2"/>
        <v>109</v>
      </c>
      <c r="F28" s="13">
        <f t="shared" si="3"/>
        <v>109</v>
      </c>
      <c r="G28" s="13">
        <f t="shared" si="4"/>
        <v>0</v>
      </c>
      <c r="H28" s="13">
        <f t="shared" si="5"/>
        <v>140.1</v>
      </c>
      <c r="I28" s="13">
        <f t="shared" si="6"/>
        <v>140.1</v>
      </c>
      <c r="J28" s="13">
        <f t="shared" si="7"/>
        <v>0</v>
      </c>
      <c r="K28" s="13">
        <f t="shared" si="8"/>
        <v>75.6</v>
      </c>
      <c r="L28" s="20">
        <f t="shared" si="9"/>
        <v>-75.6</v>
      </c>
      <c r="M28" s="20">
        <f t="shared" si="10"/>
        <v>0</v>
      </c>
      <c r="N28" s="20">
        <f t="shared" si="11"/>
        <v>111.75</v>
      </c>
      <c r="O28" s="20">
        <f t="shared" si="12"/>
        <v>-111.75</v>
      </c>
      <c r="P28" s="20">
        <f t="shared" si="13"/>
        <v>61.75</v>
      </c>
    </row>
    <row r="29" ht="14.25" customHeight="1">
      <c r="C29" s="13">
        <f t="shared" si="14"/>
        <v>9900</v>
      </c>
      <c r="D29" s="13">
        <f t="shared" si="1"/>
        <v>0</v>
      </c>
      <c r="E29" s="13">
        <f t="shared" si="2"/>
        <v>109</v>
      </c>
      <c r="F29" s="13">
        <f t="shared" si="3"/>
        <v>109</v>
      </c>
      <c r="G29" s="13">
        <f t="shared" si="4"/>
        <v>0</v>
      </c>
      <c r="H29" s="13">
        <f t="shared" si="5"/>
        <v>140.1</v>
      </c>
      <c r="I29" s="13">
        <f t="shared" si="6"/>
        <v>140.1</v>
      </c>
      <c r="J29" s="13">
        <f t="shared" si="7"/>
        <v>0</v>
      </c>
      <c r="K29" s="13">
        <f t="shared" si="8"/>
        <v>75.6</v>
      </c>
      <c r="L29" s="20">
        <f t="shared" si="9"/>
        <v>-75.6</v>
      </c>
      <c r="M29" s="20">
        <f t="shared" si="10"/>
        <v>0</v>
      </c>
      <c r="N29" s="20">
        <f t="shared" si="11"/>
        <v>111.75</v>
      </c>
      <c r="O29" s="20">
        <f t="shared" si="12"/>
        <v>-111.75</v>
      </c>
      <c r="P29" s="20">
        <f t="shared" si="13"/>
        <v>61.75</v>
      </c>
    </row>
    <row r="30" ht="14.25" customHeight="1">
      <c r="C30" s="13">
        <f t="shared" si="14"/>
        <v>10000</v>
      </c>
      <c r="D30" s="13">
        <f t="shared" si="1"/>
        <v>0</v>
      </c>
      <c r="E30" s="13">
        <f t="shared" si="2"/>
        <v>109</v>
      </c>
      <c r="F30" s="13">
        <f t="shared" si="3"/>
        <v>109</v>
      </c>
      <c r="G30" s="13">
        <f t="shared" si="4"/>
        <v>0</v>
      </c>
      <c r="H30" s="13">
        <f t="shared" si="5"/>
        <v>140.1</v>
      </c>
      <c r="I30" s="13">
        <f t="shared" si="6"/>
        <v>140.1</v>
      </c>
      <c r="J30" s="13">
        <f t="shared" si="7"/>
        <v>0</v>
      </c>
      <c r="K30" s="13">
        <f t="shared" si="8"/>
        <v>75.6</v>
      </c>
      <c r="L30" s="20">
        <f t="shared" si="9"/>
        <v>-75.6</v>
      </c>
      <c r="M30" s="20">
        <f t="shared" si="10"/>
        <v>0</v>
      </c>
      <c r="N30" s="20">
        <f t="shared" si="11"/>
        <v>111.75</v>
      </c>
      <c r="O30" s="20">
        <f t="shared" si="12"/>
        <v>-111.75</v>
      </c>
      <c r="P30" s="20">
        <f t="shared" si="13"/>
        <v>61.75</v>
      </c>
    </row>
    <row r="31" ht="14.25" customHeight="1">
      <c r="C31" s="13">
        <f t="shared" si="14"/>
        <v>10100</v>
      </c>
      <c r="D31" s="13">
        <f t="shared" si="1"/>
        <v>0</v>
      </c>
      <c r="E31" s="13">
        <f t="shared" si="2"/>
        <v>109</v>
      </c>
      <c r="F31" s="13">
        <f t="shared" si="3"/>
        <v>109</v>
      </c>
      <c r="G31" s="13">
        <f t="shared" si="4"/>
        <v>0</v>
      </c>
      <c r="H31" s="13">
        <f t="shared" si="5"/>
        <v>140.1</v>
      </c>
      <c r="I31" s="13">
        <f t="shared" si="6"/>
        <v>140.1</v>
      </c>
      <c r="J31" s="13">
        <f t="shared" si="7"/>
        <v>0</v>
      </c>
      <c r="K31" s="13">
        <f t="shared" si="8"/>
        <v>75.6</v>
      </c>
      <c r="L31" s="20">
        <f t="shared" si="9"/>
        <v>-75.6</v>
      </c>
      <c r="M31" s="20">
        <f t="shared" si="10"/>
        <v>0</v>
      </c>
      <c r="N31" s="20">
        <f t="shared" si="11"/>
        <v>111.75</v>
      </c>
      <c r="O31" s="20">
        <f t="shared" si="12"/>
        <v>-111.75</v>
      </c>
      <c r="P31" s="20">
        <f t="shared" si="13"/>
        <v>61.75</v>
      </c>
    </row>
    <row r="32" ht="14.25" customHeight="1">
      <c r="C32" s="13">
        <f t="shared" si="14"/>
        <v>10200</v>
      </c>
      <c r="D32" s="13">
        <f t="shared" si="1"/>
        <v>100</v>
      </c>
      <c r="E32" s="13">
        <f t="shared" si="2"/>
        <v>109</v>
      </c>
      <c r="F32" s="13">
        <f t="shared" si="3"/>
        <v>9</v>
      </c>
      <c r="G32" s="13">
        <f t="shared" si="4"/>
        <v>0</v>
      </c>
      <c r="H32" s="13">
        <f t="shared" si="5"/>
        <v>140.1</v>
      </c>
      <c r="I32" s="13">
        <f t="shared" si="6"/>
        <v>140.1</v>
      </c>
      <c r="J32" s="13">
        <f t="shared" si="7"/>
        <v>0</v>
      </c>
      <c r="K32" s="13">
        <f t="shared" si="8"/>
        <v>75.6</v>
      </c>
      <c r="L32" s="20">
        <f t="shared" si="9"/>
        <v>-75.6</v>
      </c>
      <c r="M32" s="20">
        <f t="shared" si="10"/>
        <v>0</v>
      </c>
      <c r="N32" s="20">
        <f t="shared" si="11"/>
        <v>111.75</v>
      </c>
      <c r="O32" s="20">
        <f t="shared" si="12"/>
        <v>-111.75</v>
      </c>
      <c r="P32" s="20">
        <f t="shared" si="13"/>
        <v>-38.25</v>
      </c>
    </row>
    <row r="33" ht="14.25" customHeight="1">
      <c r="C33" s="13">
        <f t="shared" si="14"/>
        <v>10300</v>
      </c>
      <c r="D33" s="13">
        <f t="shared" si="1"/>
        <v>200</v>
      </c>
      <c r="E33" s="13">
        <f t="shared" si="2"/>
        <v>109</v>
      </c>
      <c r="F33" s="13">
        <f t="shared" si="3"/>
        <v>-91</v>
      </c>
      <c r="G33" s="13">
        <f t="shared" si="4"/>
        <v>0</v>
      </c>
      <c r="H33" s="13">
        <f t="shared" si="5"/>
        <v>140.1</v>
      </c>
      <c r="I33" s="13">
        <f t="shared" si="6"/>
        <v>140.1</v>
      </c>
      <c r="J33" s="13">
        <f t="shared" si="7"/>
        <v>100</v>
      </c>
      <c r="K33" s="13">
        <f t="shared" si="8"/>
        <v>75.6</v>
      </c>
      <c r="L33" s="20">
        <f t="shared" si="9"/>
        <v>24.4</v>
      </c>
      <c r="M33" s="20">
        <f t="shared" si="10"/>
        <v>0</v>
      </c>
      <c r="N33" s="20">
        <f t="shared" si="11"/>
        <v>111.75</v>
      </c>
      <c r="O33" s="20">
        <f t="shared" si="12"/>
        <v>-111.75</v>
      </c>
      <c r="P33" s="20">
        <f t="shared" si="13"/>
        <v>-38.25</v>
      </c>
    </row>
    <row r="34" ht="14.25" customHeight="1">
      <c r="C34" s="13">
        <f t="shared" si="14"/>
        <v>10400</v>
      </c>
      <c r="D34" s="13">
        <f t="shared" si="1"/>
        <v>300</v>
      </c>
      <c r="E34" s="13">
        <f t="shared" si="2"/>
        <v>109</v>
      </c>
      <c r="F34" s="13">
        <f t="shared" si="3"/>
        <v>-191</v>
      </c>
      <c r="G34" s="13">
        <f t="shared" si="4"/>
        <v>0</v>
      </c>
      <c r="H34" s="13">
        <f t="shared" si="5"/>
        <v>140.1</v>
      </c>
      <c r="I34" s="13">
        <f t="shared" si="6"/>
        <v>140.1</v>
      </c>
      <c r="J34" s="13">
        <f t="shared" si="7"/>
        <v>200</v>
      </c>
      <c r="K34" s="13">
        <f t="shared" si="8"/>
        <v>75.6</v>
      </c>
      <c r="L34" s="20">
        <f t="shared" si="9"/>
        <v>124.4</v>
      </c>
      <c r="M34" s="20">
        <f t="shared" si="10"/>
        <v>0</v>
      </c>
      <c r="N34" s="20">
        <f t="shared" si="11"/>
        <v>111.75</v>
      </c>
      <c r="O34" s="20">
        <f t="shared" si="12"/>
        <v>-111.75</v>
      </c>
      <c r="P34" s="20">
        <f t="shared" si="13"/>
        <v>-38.25</v>
      </c>
    </row>
    <row r="35" ht="14.25" customHeight="1">
      <c r="C35" s="13">
        <f t="shared" si="14"/>
        <v>10500</v>
      </c>
      <c r="D35" s="13">
        <f t="shared" si="1"/>
        <v>400</v>
      </c>
      <c r="E35" s="13">
        <f t="shared" si="2"/>
        <v>109</v>
      </c>
      <c r="F35" s="13">
        <f t="shared" si="3"/>
        <v>-291</v>
      </c>
      <c r="G35" s="13">
        <f t="shared" si="4"/>
        <v>0</v>
      </c>
      <c r="H35" s="13">
        <f t="shared" si="5"/>
        <v>140.1</v>
      </c>
      <c r="I35" s="13">
        <f t="shared" si="6"/>
        <v>140.1</v>
      </c>
      <c r="J35" s="13">
        <f t="shared" si="7"/>
        <v>300</v>
      </c>
      <c r="K35" s="13">
        <f t="shared" si="8"/>
        <v>75.6</v>
      </c>
      <c r="L35" s="20">
        <f t="shared" si="9"/>
        <v>224.4</v>
      </c>
      <c r="M35" s="20">
        <f t="shared" si="10"/>
        <v>0</v>
      </c>
      <c r="N35" s="20">
        <f t="shared" si="11"/>
        <v>111.75</v>
      </c>
      <c r="O35" s="20">
        <f t="shared" si="12"/>
        <v>-111.75</v>
      </c>
      <c r="P35" s="20">
        <f t="shared" si="13"/>
        <v>-38.25</v>
      </c>
    </row>
    <row r="36" ht="14.25" customHeight="1">
      <c r="C36" s="13">
        <f t="shared" si="14"/>
        <v>10600</v>
      </c>
      <c r="D36" s="13">
        <f t="shared" si="1"/>
        <v>500</v>
      </c>
      <c r="E36" s="13">
        <f t="shared" si="2"/>
        <v>109</v>
      </c>
      <c r="F36" s="13">
        <f t="shared" si="3"/>
        <v>-391</v>
      </c>
      <c r="G36" s="13">
        <f t="shared" si="4"/>
        <v>0</v>
      </c>
      <c r="H36" s="13">
        <f t="shared" si="5"/>
        <v>140.1</v>
      </c>
      <c r="I36" s="13">
        <f t="shared" si="6"/>
        <v>140.1</v>
      </c>
      <c r="J36" s="13">
        <f t="shared" si="7"/>
        <v>400</v>
      </c>
      <c r="K36" s="13">
        <f t="shared" si="8"/>
        <v>75.6</v>
      </c>
      <c r="L36" s="20">
        <f t="shared" si="9"/>
        <v>324.4</v>
      </c>
      <c r="M36" s="20">
        <f t="shared" si="10"/>
        <v>0</v>
      </c>
      <c r="N36" s="20">
        <f t="shared" si="11"/>
        <v>111.75</v>
      </c>
      <c r="O36" s="20">
        <f t="shared" si="12"/>
        <v>-111.75</v>
      </c>
      <c r="P36" s="20">
        <f t="shared" si="13"/>
        <v>-38.25</v>
      </c>
    </row>
    <row r="37" ht="14.25" customHeight="1">
      <c r="C37" s="13">
        <f t="shared" si="14"/>
        <v>10700</v>
      </c>
      <c r="D37" s="13">
        <f t="shared" si="1"/>
        <v>600</v>
      </c>
      <c r="E37" s="13">
        <f t="shared" si="2"/>
        <v>109</v>
      </c>
      <c r="F37" s="13">
        <f t="shared" si="3"/>
        <v>-491</v>
      </c>
      <c r="G37" s="13">
        <f t="shared" si="4"/>
        <v>0</v>
      </c>
      <c r="H37" s="13">
        <f t="shared" si="5"/>
        <v>140.1</v>
      </c>
      <c r="I37" s="13">
        <f t="shared" si="6"/>
        <v>140.1</v>
      </c>
      <c r="J37" s="13">
        <f t="shared" si="7"/>
        <v>500</v>
      </c>
      <c r="K37" s="13">
        <f t="shared" si="8"/>
        <v>75.6</v>
      </c>
      <c r="L37" s="20">
        <f t="shared" si="9"/>
        <v>424.4</v>
      </c>
      <c r="M37" s="20">
        <f t="shared" si="10"/>
        <v>0</v>
      </c>
      <c r="N37" s="20">
        <f t="shared" si="11"/>
        <v>111.75</v>
      </c>
      <c r="O37" s="20">
        <f t="shared" si="12"/>
        <v>-111.75</v>
      </c>
      <c r="P37" s="20">
        <f t="shared" si="13"/>
        <v>-38.25</v>
      </c>
    </row>
    <row r="38" ht="14.25" customHeight="1">
      <c r="C38" s="13">
        <f t="shared" si="14"/>
        <v>10800</v>
      </c>
      <c r="D38" s="13">
        <f t="shared" si="1"/>
        <v>700</v>
      </c>
      <c r="E38" s="13">
        <f t="shared" si="2"/>
        <v>109</v>
      </c>
      <c r="F38" s="13">
        <f t="shared" si="3"/>
        <v>-591</v>
      </c>
      <c r="G38" s="13">
        <f t="shared" si="4"/>
        <v>0</v>
      </c>
      <c r="H38" s="13">
        <f t="shared" si="5"/>
        <v>140.1</v>
      </c>
      <c r="I38" s="13">
        <f t="shared" si="6"/>
        <v>140.1</v>
      </c>
      <c r="J38" s="13">
        <f t="shared" si="7"/>
        <v>600</v>
      </c>
      <c r="K38" s="13">
        <f t="shared" si="8"/>
        <v>75.6</v>
      </c>
      <c r="L38" s="20">
        <f t="shared" si="9"/>
        <v>524.4</v>
      </c>
      <c r="M38" s="20">
        <f t="shared" si="10"/>
        <v>0</v>
      </c>
      <c r="N38" s="20">
        <f t="shared" si="11"/>
        <v>111.75</v>
      </c>
      <c r="O38" s="20">
        <f t="shared" si="12"/>
        <v>-111.75</v>
      </c>
      <c r="P38" s="20">
        <f t="shared" si="13"/>
        <v>-38.25</v>
      </c>
    </row>
    <row r="39" ht="14.25" customHeight="1">
      <c r="C39" s="13">
        <f t="shared" si="14"/>
        <v>10900</v>
      </c>
      <c r="D39" s="13">
        <f t="shared" si="1"/>
        <v>800</v>
      </c>
      <c r="E39" s="13">
        <f t="shared" si="2"/>
        <v>109</v>
      </c>
      <c r="F39" s="13">
        <f t="shared" si="3"/>
        <v>-691</v>
      </c>
      <c r="G39" s="13">
        <f t="shared" si="4"/>
        <v>0</v>
      </c>
      <c r="H39" s="13">
        <f t="shared" si="5"/>
        <v>140.1</v>
      </c>
      <c r="I39" s="13">
        <f t="shared" si="6"/>
        <v>140.1</v>
      </c>
      <c r="J39" s="13">
        <f t="shared" si="7"/>
        <v>700</v>
      </c>
      <c r="K39" s="13">
        <f t="shared" si="8"/>
        <v>75.6</v>
      </c>
      <c r="L39" s="20">
        <f t="shared" si="9"/>
        <v>624.4</v>
      </c>
      <c r="M39" s="20">
        <f t="shared" si="10"/>
        <v>0</v>
      </c>
      <c r="N39" s="20">
        <f t="shared" si="11"/>
        <v>111.75</v>
      </c>
      <c r="O39" s="20">
        <f t="shared" si="12"/>
        <v>-111.75</v>
      </c>
      <c r="P39" s="20">
        <f t="shared" si="13"/>
        <v>-38.25</v>
      </c>
    </row>
    <row r="40" ht="14.25" customHeight="1">
      <c r="C40" s="13">
        <f t="shared" si="14"/>
        <v>11000</v>
      </c>
      <c r="D40" s="13">
        <f t="shared" si="1"/>
        <v>900</v>
      </c>
      <c r="E40" s="13">
        <f t="shared" si="2"/>
        <v>109</v>
      </c>
      <c r="F40" s="13">
        <f t="shared" si="3"/>
        <v>-791</v>
      </c>
      <c r="G40" s="13">
        <f t="shared" si="4"/>
        <v>0</v>
      </c>
      <c r="H40" s="13">
        <f t="shared" si="5"/>
        <v>140.1</v>
      </c>
      <c r="I40" s="13">
        <f t="shared" si="6"/>
        <v>140.1</v>
      </c>
      <c r="J40" s="13">
        <f t="shared" si="7"/>
        <v>800</v>
      </c>
      <c r="K40" s="13">
        <f t="shared" si="8"/>
        <v>75.6</v>
      </c>
      <c r="L40" s="20">
        <f t="shared" si="9"/>
        <v>724.4</v>
      </c>
      <c r="M40" s="20">
        <f t="shared" si="10"/>
        <v>0</v>
      </c>
      <c r="N40" s="20">
        <f t="shared" si="11"/>
        <v>111.75</v>
      </c>
      <c r="O40" s="20">
        <f t="shared" si="12"/>
        <v>-111.75</v>
      </c>
      <c r="P40" s="20">
        <f t="shared" si="13"/>
        <v>-38.25</v>
      </c>
    </row>
    <row r="41" ht="14.25" customHeight="1">
      <c r="C41" s="14"/>
      <c r="D41" s="14"/>
      <c r="E41" s="14"/>
    </row>
    <row r="42" ht="14.25" customHeight="1">
      <c r="C42" s="14"/>
      <c r="D42" s="14"/>
      <c r="E42" s="14"/>
    </row>
    <row r="43" ht="14.25" customHeight="1">
      <c r="C43" s="14"/>
      <c r="D43" s="14"/>
      <c r="E43" s="14"/>
    </row>
    <row r="44" ht="14.25" customHeight="1">
      <c r="C44" s="14"/>
      <c r="D44" s="14"/>
      <c r="E44" s="14"/>
    </row>
    <row r="45" ht="14.25" customHeight="1">
      <c r="C45" s="14"/>
      <c r="D45" s="14"/>
      <c r="E45" s="14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