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Strategy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nXlwJ2+8+zACABkTEB6GwSe6hi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ID#AAAAXqw03qQ
Karthik Rangappa    (2022-04-18 09:06:35)
Buy 2 lots</t>
      </text>
    </comment>
    <comment authorId="0" ref="C6">
      <text>
        <t xml:space="preserve">======
ID#AAAAXqw03qM
Author    (2022-04-18 09:06:35)
Karthik Rangappa: Sell 1 lot</t>
      </text>
    </comment>
  </commentList>
  <extLst>
    <ext uri="GoogleSheetsCustomDataVersion1">
      <go:sheetsCustomData xmlns:go="http://customooxmlschemas.google.com/" r:id="rId1" roundtripDataSignature="AMtx7mjSIrNayzbzlQ2hhNAXBTvbvEBxfQ=="/>
    </ext>
  </extLst>
</comments>
</file>

<file path=xl/sharedStrings.xml><?xml version="1.0" encoding="utf-8"?>
<sst xmlns="http://schemas.openxmlformats.org/spreadsheetml/2006/main" count="55" uniqueCount="50">
  <si>
    <t>Strategy Name</t>
  </si>
  <si>
    <t>Call Ratio Backspread</t>
  </si>
  <si>
    <t>Number of option legs</t>
  </si>
  <si>
    <t>Three</t>
  </si>
  <si>
    <t>Direction</t>
  </si>
  <si>
    <t>Bullish</t>
  </si>
  <si>
    <t>Call Ratio Back Spread</t>
  </si>
  <si>
    <t>Particular</t>
  </si>
  <si>
    <t>Value</t>
  </si>
  <si>
    <t>Underlying</t>
  </si>
  <si>
    <t>Nifty</t>
  </si>
  <si>
    <t>Details</t>
  </si>
  <si>
    <t>Spot Price</t>
  </si>
  <si>
    <t>Spread</t>
  </si>
  <si>
    <t>Lower Strike (LS), Sell,ITM</t>
  </si>
  <si>
    <t>Lower Breakeven</t>
  </si>
  <si>
    <t>Higher Strike (HS), Buy, OTM</t>
  </si>
  <si>
    <t>Upper Breakeven</t>
  </si>
  <si>
    <t>Credit (LS)</t>
  </si>
  <si>
    <t>Max Loss</t>
  </si>
  <si>
    <t>Debit (HS)</t>
  </si>
  <si>
    <t>Max Loss level</t>
  </si>
  <si>
    <t>Net Credit</t>
  </si>
  <si>
    <t>Max Profit</t>
  </si>
  <si>
    <t>Unlimited</t>
  </si>
  <si>
    <t>Calculations</t>
  </si>
  <si>
    <t>Market Expiry</t>
  </si>
  <si>
    <t>LS - IV</t>
  </si>
  <si>
    <t>PR</t>
  </si>
  <si>
    <t>LS Payoff</t>
  </si>
  <si>
    <t>HS - IV</t>
  </si>
  <si>
    <t>PP</t>
  </si>
  <si>
    <t>HS Payoff</t>
  </si>
  <si>
    <t>Strategy Payoff</t>
  </si>
  <si>
    <t>Legend</t>
  </si>
  <si>
    <t>Lower Strike Intrensic value</t>
  </si>
  <si>
    <t>Premium Received</t>
  </si>
  <si>
    <t>Payoff from Lower strike</t>
  </si>
  <si>
    <t>HS IV</t>
  </si>
  <si>
    <t>Higher Strike Intresic value</t>
  </si>
  <si>
    <t>Premium Paid</t>
  </si>
  <si>
    <t>Payoff from Higher strike</t>
  </si>
  <si>
    <t>B</t>
  </si>
  <si>
    <t>Buy</t>
  </si>
  <si>
    <t>S</t>
  </si>
  <si>
    <t>Sell</t>
  </si>
  <si>
    <t xml:space="preserve">ITM </t>
  </si>
  <si>
    <t>In the Money</t>
  </si>
  <si>
    <t>OTM</t>
  </si>
  <si>
    <t>Out of the Money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</si>
</sst>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00B050"/>
      <name val="Calibri"/>
    </font>
    <font>
      <b/>
      <sz val="11.0"/>
      <color rgb="FF00B05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4" numFmtId="0" xfId="0" applyBorder="1" applyFont="1"/>
    <xf borderId="2" fillId="0" fontId="4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left"/>
    </xf>
    <xf borderId="0" fillId="0" fontId="4" numFmtId="0" xfId="0" applyFont="1"/>
    <xf borderId="1" fillId="0" fontId="2" numFmtId="0" xfId="0" applyBorder="1" applyFont="1"/>
    <xf borderId="7" fillId="0" fontId="2" numFmtId="0" xfId="0" applyBorder="1" applyFont="1"/>
    <xf borderId="0" fillId="0" fontId="2" numFmtId="0" xfId="0" applyFont="1"/>
    <xf borderId="5" fillId="0" fontId="2" numFmtId="0" xfId="0" applyBorder="1" applyFont="1"/>
    <xf borderId="6" fillId="0" fontId="2" numFmtId="0" xfId="0" applyAlignment="1" applyBorder="1" applyFont="1">
      <alignment horizontal="left"/>
    </xf>
    <xf borderId="8" fillId="0" fontId="2" numFmtId="0" xfId="0" applyBorder="1" applyFont="1"/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9" fillId="2" fontId="4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+mn-lt"/>
              </a:defRPr>
            </a:pPr>
            <a:r>
              <a:rPr b="1" i="0" sz="1100">
                <a:solidFill>
                  <a:srgbClr val="757575"/>
                </a:solidFill>
                <a:latin typeface="+mn-lt"/>
              </a:rPr>
              <a:t>Call Ratio Back Spread (2:1)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Strategy!$C$14:$C$29</c:f>
            </c:strRef>
          </c:cat>
          <c:val>
            <c:numRef>
              <c:f>Strategy!$J$14:$J$29</c:f>
              <c:numCache/>
            </c:numRef>
          </c:val>
          <c:smooth val="0"/>
        </c:ser>
        <c:axId val="1561884513"/>
        <c:axId val="1849409924"/>
      </c:lineChart>
      <c:catAx>
        <c:axId val="1561884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849409924"/>
      </c:catAx>
      <c:valAx>
        <c:axId val="1849409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884513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200025</xdr:colOff>
      <xdr:row>14</xdr:row>
      <xdr:rowOff>142875</xdr:rowOff>
    </xdr:from>
    <xdr:ext cx="4400550" cy="2886075"/>
    <xdr:graphicFrame>
      <xdr:nvGraphicFramePr>
        <xdr:cNvPr id="8631393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20.0"/>
    <col customWidth="1" min="6" max="6" width="9.14"/>
    <col customWidth="1" min="7" max="26" width="8.71"/>
  </cols>
  <sheetData>
    <row r="5">
      <c r="C5" s="1"/>
      <c r="D5" s="2" t="s">
        <v>0</v>
      </c>
      <c r="E5" s="3" t="s">
        <v>1</v>
      </c>
    </row>
    <row r="6">
      <c r="D6" s="4" t="s">
        <v>2</v>
      </c>
      <c r="E6" s="5" t="s">
        <v>3</v>
      </c>
    </row>
    <row r="7">
      <c r="D7" s="6" t="s">
        <v>4</v>
      </c>
      <c r="E7" s="7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29.71"/>
    <col customWidth="1" min="4" max="4" width="16.71"/>
    <col customWidth="1" min="5" max="5" width="13.57"/>
    <col customWidth="1" min="6" max="6" width="13.86"/>
    <col customWidth="1" min="7" max="7" width="18.0"/>
    <col customWidth="1" min="8" max="9" width="10.57"/>
    <col customWidth="1" min="10" max="10" width="14.57"/>
    <col customWidth="1" min="11" max="11" width="12.43"/>
    <col customWidth="1" min="12" max="26" width="8.71"/>
  </cols>
  <sheetData>
    <row r="1">
      <c r="A1" s="8" t="s">
        <v>6</v>
      </c>
    </row>
    <row r="2" ht="6.75" customHeight="1"/>
    <row r="3">
      <c r="C3" s="9" t="s">
        <v>7</v>
      </c>
      <c r="D3" s="10" t="s">
        <v>8</v>
      </c>
    </row>
    <row r="4">
      <c r="C4" s="11" t="s">
        <v>9</v>
      </c>
      <c r="D4" s="12" t="s">
        <v>10</v>
      </c>
      <c r="F4" s="13" t="s">
        <v>11</v>
      </c>
    </row>
    <row r="5">
      <c r="C5" s="11" t="s">
        <v>12</v>
      </c>
      <c r="D5" s="12">
        <v>7743.0</v>
      </c>
      <c r="F5" s="14" t="s">
        <v>13</v>
      </c>
      <c r="G5" s="15"/>
      <c r="H5" s="3">
        <f>D7-D6</f>
        <v>200</v>
      </c>
    </row>
    <row r="6">
      <c r="C6" s="11" t="s">
        <v>14</v>
      </c>
      <c r="D6" s="12">
        <v>7600.0</v>
      </c>
      <c r="F6" s="11" t="s">
        <v>15</v>
      </c>
      <c r="G6" s="16"/>
      <c r="H6" s="5">
        <f>D6+D10</f>
        <v>7645</v>
      </c>
    </row>
    <row r="7">
      <c r="C7" s="11" t="s">
        <v>16</v>
      </c>
      <c r="D7" s="12">
        <v>7800.0</v>
      </c>
      <c r="F7" s="11" t="s">
        <v>17</v>
      </c>
      <c r="G7" s="16"/>
      <c r="H7" s="5">
        <f>D7+H8</f>
        <v>7955</v>
      </c>
    </row>
    <row r="8">
      <c r="C8" s="11" t="s">
        <v>18</v>
      </c>
      <c r="D8" s="12">
        <v>201.0</v>
      </c>
      <c r="F8" s="11" t="s">
        <v>19</v>
      </c>
      <c r="G8" s="16"/>
      <c r="H8" s="5">
        <f>H5-D10</f>
        <v>155</v>
      </c>
    </row>
    <row r="9">
      <c r="C9" s="11" t="s">
        <v>20</v>
      </c>
      <c r="D9" s="12">
        <f>78*2</f>
        <v>156</v>
      </c>
      <c r="F9" s="11" t="s">
        <v>21</v>
      </c>
      <c r="G9" s="16"/>
      <c r="H9" s="5">
        <f>D7</f>
        <v>7800</v>
      </c>
    </row>
    <row r="10">
      <c r="C10" s="17" t="s">
        <v>22</v>
      </c>
      <c r="D10" s="18">
        <f>D8-D9</f>
        <v>45</v>
      </c>
      <c r="F10" s="17" t="s">
        <v>23</v>
      </c>
      <c r="G10" s="19"/>
      <c r="H10" s="7" t="s">
        <v>24</v>
      </c>
    </row>
    <row r="11">
      <c r="C11" s="16"/>
      <c r="D11" s="16"/>
    </row>
    <row r="12">
      <c r="A12" s="13" t="s">
        <v>25</v>
      </c>
    </row>
    <row r="13">
      <c r="C13" s="20" t="s">
        <v>26</v>
      </c>
      <c r="D13" s="21" t="s">
        <v>27</v>
      </c>
      <c r="E13" s="21" t="s">
        <v>28</v>
      </c>
      <c r="F13" s="21" t="s">
        <v>29</v>
      </c>
      <c r="G13" s="21" t="s">
        <v>30</v>
      </c>
      <c r="H13" s="21" t="s">
        <v>31</v>
      </c>
      <c r="I13" s="21" t="s">
        <v>32</v>
      </c>
      <c r="J13" s="22" t="s">
        <v>33</v>
      </c>
      <c r="K13" s="23"/>
      <c r="L13" s="1"/>
      <c r="M13" s="24"/>
    </row>
    <row r="14">
      <c r="C14" s="25">
        <v>7000.0</v>
      </c>
      <c r="D14" s="23">
        <f t="shared" ref="D14:D29" si="1">IF(C14-$D$6&lt;0,0,C14-$D$6)</f>
        <v>0</v>
      </c>
      <c r="E14" s="23">
        <f t="shared" ref="E14:E29" si="2">$D$8</f>
        <v>201</v>
      </c>
      <c r="F14" s="23">
        <f t="shared" ref="F14:F29" si="3">E14-D14</f>
        <v>201</v>
      </c>
      <c r="G14" s="23">
        <f t="shared" ref="G14:G29" si="4">IF(C14-$D$7&lt;0,0,C14-$D$7)</f>
        <v>0</v>
      </c>
      <c r="H14" s="23">
        <f t="shared" ref="H14:H29" si="5">$D$9</f>
        <v>156</v>
      </c>
      <c r="I14" s="23">
        <f t="shared" ref="I14:I29" si="6">(G14*2)-H14</f>
        <v>-156</v>
      </c>
      <c r="J14" s="26">
        <f t="shared" ref="J14:J29" si="7">F14+I14</f>
        <v>45</v>
      </c>
      <c r="K14" s="23"/>
    </row>
    <row r="15">
      <c r="C15" s="25">
        <f t="shared" ref="C15:C29" si="8">C14+100</f>
        <v>7100</v>
      </c>
      <c r="D15" s="23">
        <f t="shared" si="1"/>
        <v>0</v>
      </c>
      <c r="E15" s="23">
        <f t="shared" si="2"/>
        <v>201</v>
      </c>
      <c r="F15" s="23">
        <f t="shared" si="3"/>
        <v>201</v>
      </c>
      <c r="G15" s="23">
        <f t="shared" si="4"/>
        <v>0</v>
      </c>
      <c r="H15" s="23">
        <f t="shared" si="5"/>
        <v>156</v>
      </c>
      <c r="I15" s="23">
        <f t="shared" si="6"/>
        <v>-156</v>
      </c>
      <c r="J15" s="26">
        <f t="shared" si="7"/>
        <v>45</v>
      </c>
      <c r="K15" s="23"/>
    </row>
    <row r="16">
      <c r="C16" s="25">
        <f t="shared" si="8"/>
        <v>7200</v>
      </c>
      <c r="D16" s="23">
        <f t="shared" si="1"/>
        <v>0</v>
      </c>
      <c r="E16" s="23">
        <f t="shared" si="2"/>
        <v>201</v>
      </c>
      <c r="F16" s="23">
        <f t="shared" si="3"/>
        <v>201</v>
      </c>
      <c r="G16" s="23">
        <f t="shared" si="4"/>
        <v>0</v>
      </c>
      <c r="H16" s="23">
        <f t="shared" si="5"/>
        <v>156</v>
      </c>
      <c r="I16" s="23">
        <f t="shared" si="6"/>
        <v>-156</v>
      </c>
      <c r="J16" s="26">
        <f t="shared" si="7"/>
        <v>45</v>
      </c>
      <c r="K16" s="23"/>
    </row>
    <row r="17">
      <c r="C17" s="25">
        <f t="shared" si="8"/>
        <v>7300</v>
      </c>
      <c r="D17" s="23">
        <f t="shared" si="1"/>
        <v>0</v>
      </c>
      <c r="E17" s="23">
        <f t="shared" si="2"/>
        <v>201</v>
      </c>
      <c r="F17" s="23">
        <f t="shared" si="3"/>
        <v>201</v>
      </c>
      <c r="G17" s="23">
        <f t="shared" si="4"/>
        <v>0</v>
      </c>
      <c r="H17" s="23">
        <f t="shared" si="5"/>
        <v>156</v>
      </c>
      <c r="I17" s="23">
        <f t="shared" si="6"/>
        <v>-156</v>
      </c>
      <c r="J17" s="26">
        <f t="shared" si="7"/>
        <v>45</v>
      </c>
      <c r="K17" s="23"/>
    </row>
    <row r="18">
      <c r="C18" s="25">
        <f t="shared" si="8"/>
        <v>7400</v>
      </c>
      <c r="D18" s="23">
        <f t="shared" si="1"/>
        <v>0</v>
      </c>
      <c r="E18" s="23">
        <f t="shared" si="2"/>
        <v>201</v>
      </c>
      <c r="F18" s="23">
        <f t="shared" si="3"/>
        <v>201</v>
      </c>
      <c r="G18" s="23">
        <f t="shared" si="4"/>
        <v>0</v>
      </c>
      <c r="H18" s="23">
        <f t="shared" si="5"/>
        <v>156</v>
      </c>
      <c r="I18" s="23">
        <f t="shared" si="6"/>
        <v>-156</v>
      </c>
      <c r="J18" s="26">
        <f t="shared" si="7"/>
        <v>45</v>
      </c>
      <c r="K18" s="23"/>
    </row>
    <row r="19">
      <c r="C19" s="25">
        <f t="shared" si="8"/>
        <v>7500</v>
      </c>
      <c r="D19" s="23">
        <f t="shared" si="1"/>
        <v>0</v>
      </c>
      <c r="E19" s="23">
        <f t="shared" si="2"/>
        <v>201</v>
      </c>
      <c r="F19" s="23">
        <f t="shared" si="3"/>
        <v>201</v>
      </c>
      <c r="G19" s="23">
        <f t="shared" si="4"/>
        <v>0</v>
      </c>
      <c r="H19" s="23">
        <f t="shared" si="5"/>
        <v>156</v>
      </c>
      <c r="I19" s="23">
        <f t="shared" si="6"/>
        <v>-156</v>
      </c>
      <c r="J19" s="26">
        <f t="shared" si="7"/>
        <v>45</v>
      </c>
      <c r="K19" s="23"/>
    </row>
    <row r="20">
      <c r="C20" s="25">
        <f t="shared" si="8"/>
        <v>7600</v>
      </c>
      <c r="D20" s="23">
        <f t="shared" si="1"/>
        <v>0</v>
      </c>
      <c r="E20" s="23">
        <f t="shared" si="2"/>
        <v>201</v>
      </c>
      <c r="F20" s="23">
        <f t="shared" si="3"/>
        <v>201</v>
      </c>
      <c r="G20" s="23">
        <f t="shared" si="4"/>
        <v>0</v>
      </c>
      <c r="H20" s="23">
        <f t="shared" si="5"/>
        <v>156</v>
      </c>
      <c r="I20" s="23">
        <f t="shared" si="6"/>
        <v>-156</v>
      </c>
      <c r="J20" s="26">
        <f t="shared" si="7"/>
        <v>45</v>
      </c>
      <c r="K20" s="23"/>
    </row>
    <row r="21" ht="15.75" customHeight="1">
      <c r="C21" s="25">
        <f t="shared" si="8"/>
        <v>7700</v>
      </c>
      <c r="D21" s="23">
        <f t="shared" si="1"/>
        <v>100</v>
      </c>
      <c r="E21" s="23">
        <f t="shared" si="2"/>
        <v>201</v>
      </c>
      <c r="F21" s="23">
        <f t="shared" si="3"/>
        <v>101</v>
      </c>
      <c r="G21" s="23">
        <f t="shared" si="4"/>
        <v>0</v>
      </c>
      <c r="H21" s="23">
        <f t="shared" si="5"/>
        <v>156</v>
      </c>
      <c r="I21" s="23">
        <f t="shared" si="6"/>
        <v>-156</v>
      </c>
      <c r="J21" s="26">
        <f t="shared" si="7"/>
        <v>-55</v>
      </c>
      <c r="K21" s="23"/>
    </row>
    <row r="22" ht="15.75" customHeight="1">
      <c r="C22" s="25">
        <f t="shared" si="8"/>
        <v>7800</v>
      </c>
      <c r="D22" s="23">
        <f t="shared" si="1"/>
        <v>200</v>
      </c>
      <c r="E22" s="23">
        <f t="shared" si="2"/>
        <v>201</v>
      </c>
      <c r="F22" s="23">
        <f t="shared" si="3"/>
        <v>1</v>
      </c>
      <c r="G22" s="23">
        <f t="shared" si="4"/>
        <v>0</v>
      </c>
      <c r="H22" s="23">
        <f t="shared" si="5"/>
        <v>156</v>
      </c>
      <c r="I22" s="23">
        <f t="shared" si="6"/>
        <v>-156</v>
      </c>
      <c r="J22" s="26">
        <f t="shared" si="7"/>
        <v>-155</v>
      </c>
      <c r="K22" s="23"/>
    </row>
    <row r="23" ht="15.75" customHeight="1">
      <c r="C23" s="25">
        <f t="shared" si="8"/>
        <v>7900</v>
      </c>
      <c r="D23" s="23">
        <f t="shared" si="1"/>
        <v>300</v>
      </c>
      <c r="E23" s="23">
        <f t="shared" si="2"/>
        <v>201</v>
      </c>
      <c r="F23" s="23">
        <f t="shared" si="3"/>
        <v>-99</v>
      </c>
      <c r="G23" s="23">
        <f t="shared" si="4"/>
        <v>100</v>
      </c>
      <c r="H23" s="23">
        <f t="shared" si="5"/>
        <v>156</v>
      </c>
      <c r="I23" s="23">
        <f t="shared" si="6"/>
        <v>44</v>
      </c>
      <c r="J23" s="26">
        <f t="shared" si="7"/>
        <v>-55</v>
      </c>
      <c r="K23" s="23"/>
    </row>
    <row r="24" ht="15.75" customHeight="1">
      <c r="C24" s="25">
        <f t="shared" si="8"/>
        <v>8000</v>
      </c>
      <c r="D24" s="23">
        <f t="shared" si="1"/>
        <v>400</v>
      </c>
      <c r="E24" s="23">
        <f t="shared" si="2"/>
        <v>201</v>
      </c>
      <c r="F24" s="23">
        <f t="shared" si="3"/>
        <v>-199</v>
      </c>
      <c r="G24" s="23">
        <f t="shared" si="4"/>
        <v>200</v>
      </c>
      <c r="H24" s="23">
        <f t="shared" si="5"/>
        <v>156</v>
      </c>
      <c r="I24" s="23">
        <f t="shared" si="6"/>
        <v>244</v>
      </c>
      <c r="J24" s="26">
        <f t="shared" si="7"/>
        <v>45</v>
      </c>
      <c r="K24" s="23"/>
    </row>
    <row r="25" ht="15.75" customHeight="1">
      <c r="C25" s="25">
        <f t="shared" si="8"/>
        <v>8100</v>
      </c>
      <c r="D25" s="23">
        <f t="shared" si="1"/>
        <v>500</v>
      </c>
      <c r="E25" s="23">
        <f t="shared" si="2"/>
        <v>201</v>
      </c>
      <c r="F25" s="23">
        <f t="shared" si="3"/>
        <v>-299</v>
      </c>
      <c r="G25" s="23">
        <f t="shared" si="4"/>
        <v>300</v>
      </c>
      <c r="H25" s="23">
        <f t="shared" si="5"/>
        <v>156</v>
      </c>
      <c r="I25" s="23">
        <f t="shared" si="6"/>
        <v>444</v>
      </c>
      <c r="J25" s="26">
        <f t="shared" si="7"/>
        <v>145</v>
      </c>
      <c r="K25" s="23"/>
    </row>
    <row r="26" ht="15.75" customHeight="1">
      <c r="C26" s="25">
        <f t="shared" si="8"/>
        <v>8200</v>
      </c>
      <c r="D26" s="23">
        <f t="shared" si="1"/>
        <v>600</v>
      </c>
      <c r="E26" s="23">
        <f t="shared" si="2"/>
        <v>201</v>
      </c>
      <c r="F26" s="23">
        <f t="shared" si="3"/>
        <v>-399</v>
      </c>
      <c r="G26" s="23">
        <f t="shared" si="4"/>
        <v>400</v>
      </c>
      <c r="H26" s="23">
        <f t="shared" si="5"/>
        <v>156</v>
      </c>
      <c r="I26" s="23">
        <f t="shared" si="6"/>
        <v>644</v>
      </c>
      <c r="J26" s="26">
        <f t="shared" si="7"/>
        <v>245</v>
      </c>
      <c r="K26" s="23"/>
    </row>
    <row r="27" ht="15.75" customHeight="1">
      <c r="C27" s="25">
        <f t="shared" si="8"/>
        <v>8300</v>
      </c>
      <c r="D27" s="23">
        <f t="shared" si="1"/>
        <v>700</v>
      </c>
      <c r="E27" s="23">
        <f t="shared" si="2"/>
        <v>201</v>
      </c>
      <c r="F27" s="23">
        <f t="shared" si="3"/>
        <v>-499</v>
      </c>
      <c r="G27" s="23">
        <f t="shared" si="4"/>
        <v>500</v>
      </c>
      <c r="H27" s="23">
        <f t="shared" si="5"/>
        <v>156</v>
      </c>
      <c r="I27" s="23">
        <f t="shared" si="6"/>
        <v>844</v>
      </c>
      <c r="J27" s="26">
        <f t="shared" si="7"/>
        <v>345</v>
      </c>
      <c r="K27" s="23"/>
    </row>
    <row r="28" ht="15.75" customHeight="1">
      <c r="C28" s="25">
        <f t="shared" si="8"/>
        <v>8400</v>
      </c>
      <c r="D28" s="23">
        <f t="shared" si="1"/>
        <v>800</v>
      </c>
      <c r="E28" s="23">
        <f t="shared" si="2"/>
        <v>201</v>
      </c>
      <c r="F28" s="23">
        <f t="shared" si="3"/>
        <v>-599</v>
      </c>
      <c r="G28" s="23">
        <f t="shared" si="4"/>
        <v>600</v>
      </c>
      <c r="H28" s="23">
        <f t="shared" si="5"/>
        <v>156</v>
      </c>
      <c r="I28" s="23">
        <f t="shared" si="6"/>
        <v>1044</v>
      </c>
      <c r="J28" s="26">
        <f t="shared" si="7"/>
        <v>445</v>
      </c>
      <c r="K28" s="23"/>
    </row>
    <row r="29" ht="15.75" customHeight="1">
      <c r="C29" s="27">
        <f t="shared" si="8"/>
        <v>8500</v>
      </c>
      <c r="D29" s="28">
        <f t="shared" si="1"/>
        <v>900</v>
      </c>
      <c r="E29" s="28">
        <f t="shared" si="2"/>
        <v>201</v>
      </c>
      <c r="F29" s="28">
        <f t="shared" si="3"/>
        <v>-699</v>
      </c>
      <c r="G29" s="28">
        <f t="shared" si="4"/>
        <v>700</v>
      </c>
      <c r="H29" s="28">
        <f t="shared" si="5"/>
        <v>156</v>
      </c>
      <c r="I29" s="28">
        <f t="shared" si="6"/>
        <v>1244</v>
      </c>
      <c r="J29" s="29">
        <f t="shared" si="7"/>
        <v>545</v>
      </c>
      <c r="K29" s="23"/>
    </row>
    <row r="30" ht="15.75" customHeight="1"/>
    <row r="31" ht="15.75" customHeight="1">
      <c r="C31" s="30" t="s">
        <v>34</v>
      </c>
    </row>
    <row r="32" ht="15.75" customHeight="1">
      <c r="C32" s="14" t="s">
        <v>27</v>
      </c>
      <c r="D32" s="15" t="s">
        <v>35</v>
      </c>
      <c r="E32" s="3"/>
    </row>
    <row r="33" ht="15.75" customHeight="1">
      <c r="C33" s="11" t="s">
        <v>28</v>
      </c>
      <c r="D33" s="16" t="s">
        <v>36</v>
      </c>
      <c r="E33" s="5"/>
    </row>
    <row r="34" ht="15.75" customHeight="1">
      <c r="C34" s="11" t="s">
        <v>29</v>
      </c>
      <c r="D34" s="16" t="s">
        <v>37</v>
      </c>
      <c r="E34" s="5"/>
    </row>
    <row r="35" ht="15.75" customHeight="1">
      <c r="C35" s="11" t="s">
        <v>38</v>
      </c>
      <c r="D35" s="16" t="s">
        <v>39</v>
      </c>
      <c r="E35" s="5"/>
    </row>
    <row r="36" ht="15.75" customHeight="1">
      <c r="C36" s="11" t="s">
        <v>31</v>
      </c>
      <c r="D36" s="16" t="s">
        <v>40</v>
      </c>
      <c r="E36" s="5"/>
    </row>
    <row r="37" ht="15.75" customHeight="1">
      <c r="C37" s="11" t="s">
        <v>32</v>
      </c>
      <c r="D37" s="16" t="s">
        <v>41</v>
      </c>
      <c r="E37" s="5"/>
    </row>
    <row r="38" ht="15.75" customHeight="1">
      <c r="C38" s="11" t="s">
        <v>42</v>
      </c>
      <c r="D38" s="16" t="s">
        <v>43</v>
      </c>
      <c r="E38" s="5"/>
    </row>
    <row r="39" ht="15.75" customHeight="1">
      <c r="C39" s="11" t="s">
        <v>44</v>
      </c>
      <c r="D39" s="16" t="s">
        <v>45</v>
      </c>
      <c r="E39" s="5"/>
    </row>
    <row r="40" ht="15.75" customHeight="1">
      <c r="C40" s="11" t="s">
        <v>46</v>
      </c>
      <c r="D40" s="16" t="s">
        <v>47</v>
      </c>
      <c r="E40" s="5"/>
    </row>
    <row r="41" ht="15.75" customHeight="1">
      <c r="C41" s="17" t="s">
        <v>48</v>
      </c>
      <c r="D41" s="19" t="s">
        <v>49</v>
      </c>
      <c r="E41" s="7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