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sdair/Documents/GitHub/soil-c-macc/"/>
    </mc:Choice>
  </mc:AlternateContent>
  <xr:revisionPtr revIDLastSave="0" documentId="13_ncr:1_{997F4F8C-8E6B-A847-8F97-BFAF244ECBAC}" xr6:coauthVersionLast="45" xr6:coauthVersionMax="45" xr10:uidLastSave="{00000000-0000-0000-0000-000000000000}"/>
  <bookViews>
    <workbookView xWindow="0" yWindow="460" windowWidth="28800" windowHeight="12320" activeTab="1" xr2:uid="{00000000-000D-0000-FFFF-FFFF00000000}"/>
  </bookViews>
  <sheets>
    <sheet name="Manure nutrient content" sheetId="10" r:id="rId1"/>
    <sheet name="Master" sheetId="11" r:id="rId2"/>
    <sheet name="2015" sheetId="1" r:id="rId3"/>
    <sheet name="2014" sheetId="2" r:id="rId4"/>
    <sheet name="2013" sheetId="3" r:id="rId5"/>
    <sheet name="2012" sheetId="4" r:id="rId6"/>
    <sheet name="2011" sheetId="5" r:id="rId7"/>
    <sheet name="2010" sheetId="6" r:id="rId8"/>
    <sheet name="2009" sheetId="7" r:id="rId9"/>
    <sheet name="2008" sheetId="8" r:id="rId10"/>
    <sheet name="2007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L24" i="1" l="1"/>
  <c r="K24" i="1"/>
  <c r="J24" i="1"/>
  <c r="I24" i="1"/>
  <c r="H24" i="1"/>
  <c r="G24" i="1"/>
  <c r="F24" i="1"/>
  <c r="E24" i="1"/>
  <c r="D24" i="1"/>
  <c r="C24" i="1"/>
  <c r="C16" i="9" l="1"/>
  <c r="K9" i="9" l="1"/>
  <c r="J9" i="9"/>
  <c r="I9" i="9"/>
  <c r="H9" i="9"/>
  <c r="G9" i="9"/>
  <c r="F9" i="9"/>
  <c r="E9" i="9"/>
  <c r="D9" i="9"/>
  <c r="C9" i="9"/>
  <c r="K16" i="9"/>
  <c r="J16" i="9"/>
  <c r="I16" i="9"/>
  <c r="H16" i="9"/>
  <c r="G16" i="9"/>
  <c r="F16" i="9"/>
  <c r="E16" i="9"/>
  <c r="D16" i="9"/>
  <c r="D23" i="9"/>
  <c r="E23" i="9"/>
  <c r="F23" i="9"/>
  <c r="G23" i="9"/>
  <c r="H23" i="9"/>
  <c r="I23" i="9"/>
  <c r="J23" i="9"/>
  <c r="K23" i="9"/>
  <c r="C23" i="9"/>
  <c r="J38" i="9"/>
  <c r="J37" i="9"/>
  <c r="J36" i="9"/>
  <c r="J33" i="9"/>
  <c r="J32" i="9"/>
  <c r="J31" i="9"/>
  <c r="J28" i="9"/>
  <c r="J27" i="9"/>
  <c r="J26" i="9"/>
  <c r="G38" i="9"/>
  <c r="G37" i="9"/>
  <c r="G36" i="9"/>
  <c r="G33" i="9"/>
  <c r="G32" i="9"/>
  <c r="G31" i="9"/>
  <c r="G28" i="9"/>
  <c r="G27" i="9"/>
  <c r="G26" i="9"/>
  <c r="T3" i="10"/>
  <c r="S3" i="10"/>
  <c r="AB6" i="10"/>
  <c r="AA6" i="10"/>
  <c r="K28" i="1" s="1"/>
  <c r="Z6" i="10"/>
  <c r="J28" i="1" s="1"/>
  <c r="Y6" i="10"/>
  <c r="I28" i="1" s="1"/>
  <c r="X6" i="10"/>
  <c r="H28" i="1" s="1"/>
  <c r="W6" i="10"/>
  <c r="V6" i="10"/>
  <c r="F28" i="1" s="1"/>
  <c r="U6" i="10"/>
  <c r="T6" i="10"/>
  <c r="S6" i="10"/>
  <c r="AB5" i="10"/>
  <c r="L27" i="1" s="1"/>
  <c r="AA5" i="10"/>
  <c r="Z5" i="10"/>
  <c r="Y5" i="10"/>
  <c r="I27" i="1" s="1"/>
  <c r="X5" i="10"/>
  <c r="H27" i="1" s="1"/>
  <c r="W5" i="10"/>
  <c r="V5" i="10"/>
  <c r="U5" i="10"/>
  <c r="T5" i="10"/>
  <c r="D27" i="1" s="1"/>
  <c r="S5" i="10"/>
  <c r="AB4" i="10"/>
  <c r="L36" i="8" s="1"/>
  <c r="AA4" i="10"/>
  <c r="K26" i="7" s="1"/>
  <c r="Z4" i="10"/>
  <c r="J26" i="1" s="1"/>
  <c r="Y4" i="10"/>
  <c r="I26" i="1" s="1"/>
  <c r="X4" i="10"/>
  <c r="W4" i="10"/>
  <c r="V4" i="10"/>
  <c r="F26" i="1" s="1"/>
  <c r="U4" i="10"/>
  <c r="T4" i="10"/>
  <c r="S4" i="10"/>
  <c r="C36" i="9" s="1"/>
  <c r="AB3" i="10"/>
  <c r="AA3" i="10"/>
  <c r="Z3" i="10"/>
  <c r="Y3" i="10"/>
  <c r="X3" i="10"/>
  <c r="W3" i="10"/>
  <c r="V3" i="10"/>
  <c r="U3" i="10"/>
  <c r="G26" i="5" l="1"/>
  <c r="G26" i="1"/>
  <c r="E32" i="3"/>
  <c r="E27" i="1"/>
  <c r="C33" i="9"/>
  <c r="C28" i="1"/>
  <c r="G38" i="7"/>
  <c r="G28" i="1"/>
  <c r="C36" i="1"/>
  <c r="C31" i="4"/>
  <c r="C26" i="7"/>
  <c r="F31" i="1"/>
  <c r="F28" i="8"/>
  <c r="J28" i="6"/>
  <c r="C36" i="8"/>
  <c r="C26" i="2"/>
  <c r="D36" i="2"/>
  <c r="D26" i="1"/>
  <c r="N26" i="1" s="1"/>
  <c r="J27" i="7"/>
  <c r="J27" i="1"/>
  <c r="D33" i="1"/>
  <c r="D28" i="1"/>
  <c r="L38" i="6"/>
  <c r="L28" i="1"/>
  <c r="C33" i="2"/>
  <c r="C28" i="5"/>
  <c r="C38" i="7"/>
  <c r="D38" i="1"/>
  <c r="D38" i="9"/>
  <c r="K33" i="8"/>
  <c r="D27" i="8"/>
  <c r="D38" i="6"/>
  <c r="D32" i="4"/>
  <c r="K31" i="7"/>
  <c r="K26" i="1"/>
  <c r="H26" i="4"/>
  <c r="H26" i="1"/>
  <c r="L26" i="6"/>
  <c r="L26" i="1"/>
  <c r="F32" i="2"/>
  <c r="F27" i="1"/>
  <c r="E36" i="7"/>
  <c r="E26" i="1"/>
  <c r="C27" i="9"/>
  <c r="C27" i="1"/>
  <c r="G37" i="1"/>
  <c r="G27" i="1"/>
  <c r="K27" i="6"/>
  <c r="K27" i="1"/>
  <c r="E33" i="8"/>
  <c r="E28" i="1"/>
  <c r="C26" i="3"/>
  <c r="C36" i="5"/>
  <c r="C31" i="8"/>
  <c r="K36" i="1"/>
  <c r="E32" i="9"/>
  <c r="I32" i="8"/>
  <c r="K38" i="7"/>
  <c r="F36" i="6"/>
  <c r="L33" i="3"/>
  <c r="C38" i="3"/>
  <c r="C33" i="6"/>
  <c r="C28" i="9"/>
  <c r="H32" i="1"/>
  <c r="D27" i="9"/>
  <c r="G31" i="8"/>
  <c r="J37" i="7"/>
  <c r="H32" i="6"/>
  <c r="J26" i="2"/>
  <c r="I36" i="2"/>
  <c r="I26" i="4"/>
  <c r="I31" i="5"/>
  <c r="I31" i="2"/>
  <c r="I36" i="3"/>
  <c r="I26" i="5"/>
  <c r="I31" i="3"/>
  <c r="I26" i="6"/>
  <c r="I31" i="7"/>
  <c r="I36" i="8"/>
  <c r="I36" i="1"/>
  <c r="I31" i="4"/>
  <c r="I26" i="7"/>
  <c r="I36" i="4"/>
  <c r="I36" i="5"/>
  <c r="I36" i="7"/>
  <c r="I31" i="1"/>
  <c r="I26" i="2"/>
  <c r="I28" i="2"/>
  <c r="I33" i="3"/>
  <c r="I38" i="4"/>
  <c r="I28" i="3"/>
  <c r="I33" i="4"/>
  <c r="I28" i="4"/>
  <c r="I38" i="6"/>
  <c r="I28" i="8"/>
  <c r="I33" i="2"/>
  <c r="I28" i="5"/>
  <c r="I33" i="6"/>
  <c r="I38" i="2"/>
  <c r="I38" i="3"/>
  <c r="I38" i="5"/>
  <c r="I38" i="7"/>
  <c r="I33" i="5"/>
  <c r="I28" i="6"/>
  <c r="I33" i="8"/>
  <c r="I38" i="8"/>
  <c r="C32" i="3"/>
  <c r="C37" i="4"/>
  <c r="C27" i="6"/>
  <c r="C32" i="7"/>
  <c r="E38" i="8"/>
  <c r="I28" i="7"/>
  <c r="E38" i="5"/>
  <c r="E28" i="5"/>
  <c r="F26" i="3"/>
  <c r="F31" i="4"/>
  <c r="F36" i="5"/>
  <c r="F36" i="2"/>
  <c r="F26" i="4"/>
  <c r="F31" i="5"/>
  <c r="F36" i="3"/>
  <c r="F31" i="6"/>
  <c r="F36" i="7"/>
  <c r="F26" i="9"/>
  <c r="F26" i="2"/>
  <c r="F36" i="4"/>
  <c r="F26" i="6"/>
  <c r="F31" i="7"/>
  <c r="F31" i="2"/>
  <c r="F31" i="3"/>
  <c r="F31" i="9"/>
  <c r="F26" i="5"/>
  <c r="F26" i="8"/>
  <c r="F31" i="8"/>
  <c r="F36" i="8"/>
  <c r="J26" i="3"/>
  <c r="J31" i="4"/>
  <c r="J36" i="5"/>
  <c r="J36" i="2"/>
  <c r="J26" i="4"/>
  <c r="J31" i="5"/>
  <c r="J31" i="2"/>
  <c r="J26" i="5"/>
  <c r="J31" i="6"/>
  <c r="J36" i="7"/>
  <c r="J31" i="3"/>
  <c r="J26" i="6"/>
  <c r="J31" i="7"/>
  <c r="J36" i="3"/>
  <c r="J36" i="4"/>
  <c r="J36" i="6"/>
  <c r="J26" i="8"/>
  <c r="J31" i="8"/>
  <c r="J36" i="8"/>
  <c r="J26" i="7"/>
  <c r="J31" i="1"/>
  <c r="J36" i="1"/>
  <c r="D37" i="2"/>
  <c r="D27" i="4"/>
  <c r="D32" i="5"/>
  <c r="D32" i="2"/>
  <c r="D37" i="3"/>
  <c r="D27" i="5"/>
  <c r="D27" i="2"/>
  <c r="D37" i="4"/>
  <c r="D27" i="6"/>
  <c r="D32" i="7"/>
  <c r="D37" i="8"/>
  <c r="D37" i="1"/>
  <c r="D27" i="3"/>
  <c r="D37" i="5"/>
  <c r="D27" i="7"/>
  <c r="D32" i="6"/>
  <c r="D37" i="9"/>
  <c r="D32" i="3"/>
  <c r="D37" i="6"/>
  <c r="D32" i="9"/>
  <c r="H37" i="2"/>
  <c r="H27" i="4"/>
  <c r="H32" i="5"/>
  <c r="I37" i="9"/>
  <c r="H32" i="2"/>
  <c r="H37" i="3"/>
  <c r="H27" i="5"/>
  <c r="H32" i="3"/>
  <c r="H27" i="6"/>
  <c r="H32" i="7"/>
  <c r="H37" i="8"/>
  <c r="H37" i="1"/>
  <c r="H32" i="4"/>
  <c r="H37" i="5"/>
  <c r="H27" i="7"/>
  <c r="I27" i="9"/>
  <c r="H27" i="2"/>
  <c r="I32" i="9"/>
  <c r="H27" i="3"/>
  <c r="H37" i="4"/>
  <c r="H37" i="7"/>
  <c r="H27" i="8"/>
  <c r="H32" i="8"/>
  <c r="K32" i="9"/>
  <c r="L37" i="2"/>
  <c r="L27" i="4"/>
  <c r="L32" i="5"/>
  <c r="K37" i="9"/>
  <c r="L32" i="2"/>
  <c r="L37" i="3"/>
  <c r="L27" i="5"/>
  <c r="L27" i="2"/>
  <c r="L37" i="4"/>
  <c r="L27" i="6"/>
  <c r="L32" i="7"/>
  <c r="L37" i="8"/>
  <c r="L37" i="1"/>
  <c r="L27" i="3"/>
  <c r="L37" i="5"/>
  <c r="L27" i="7"/>
  <c r="L32" i="3"/>
  <c r="L32" i="4"/>
  <c r="L32" i="6"/>
  <c r="L37" i="7"/>
  <c r="L27" i="8"/>
  <c r="L32" i="8"/>
  <c r="K27" i="9"/>
  <c r="L37" i="6"/>
  <c r="L32" i="1"/>
  <c r="F33" i="2"/>
  <c r="F38" i="3"/>
  <c r="F28" i="5"/>
  <c r="F28" i="2"/>
  <c r="F33" i="3"/>
  <c r="F38" i="4"/>
  <c r="F33" i="4"/>
  <c r="F38" i="5"/>
  <c r="F28" i="7"/>
  <c r="F33" i="8"/>
  <c r="F38" i="9"/>
  <c r="F33" i="1"/>
  <c r="F38" i="2"/>
  <c r="F33" i="5"/>
  <c r="F38" i="6"/>
  <c r="F28" i="6"/>
  <c r="F38" i="1"/>
  <c r="F28" i="3"/>
  <c r="F33" i="6"/>
  <c r="F33" i="9"/>
  <c r="J33" i="2"/>
  <c r="J38" i="3"/>
  <c r="J28" i="5"/>
  <c r="J28" i="2"/>
  <c r="J33" i="3"/>
  <c r="J38" i="4"/>
  <c r="J28" i="3"/>
  <c r="J38" i="5"/>
  <c r="J28" i="7"/>
  <c r="J33" i="8"/>
  <c r="J33" i="1"/>
  <c r="J28" i="4"/>
  <c r="J38" i="6"/>
  <c r="J38" i="2"/>
  <c r="J33" i="7"/>
  <c r="J33" i="4"/>
  <c r="J38" i="7"/>
  <c r="J28" i="8"/>
  <c r="C31" i="1"/>
  <c r="C37" i="1"/>
  <c r="C28" i="2"/>
  <c r="C36" i="2"/>
  <c r="C27" i="3"/>
  <c r="C33" i="3"/>
  <c r="C26" i="4"/>
  <c r="C32" i="4"/>
  <c r="C38" i="4"/>
  <c r="C31" i="5"/>
  <c r="C37" i="5"/>
  <c r="C28" i="6"/>
  <c r="C36" i="6"/>
  <c r="C27" i="7"/>
  <c r="C33" i="7"/>
  <c r="C26" i="8"/>
  <c r="C32" i="8"/>
  <c r="C38" i="8"/>
  <c r="C31" i="9"/>
  <c r="C37" i="9"/>
  <c r="J38" i="1"/>
  <c r="I37" i="1"/>
  <c r="G36" i="1"/>
  <c r="E33" i="1"/>
  <c r="D32" i="1"/>
  <c r="F36" i="9"/>
  <c r="D31" i="9"/>
  <c r="L38" i="8"/>
  <c r="J37" i="8"/>
  <c r="H36" i="8"/>
  <c r="G33" i="8"/>
  <c r="E32" i="8"/>
  <c r="L28" i="8"/>
  <c r="K27" i="8"/>
  <c r="I26" i="8"/>
  <c r="F37" i="7"/>
  <c r="I33" i="7"/>
  <c r="D28" i="7"/>
  <c r="F26" i="7"/>
  <c r="H37" i="6"/>
  <c r="J33" i="6"/>
  <c r="L31" i="6"/>
  <c r="F37" i="5"/>
  <c r="F28" i="4"/>
  <c r="E36" i="2"/>
  <c r="E26" i="4"/>
  <c r="E31" i="5"/>
  <c r="E31" i="2"/>
  <c r="E36" i="3"/>
  <c r="E26" i="5"/>
  <c r="E26" i="2"/>
  <c r="E36" i="4"/>
  <c r="E26" i="6"/>
  <c r="E31" i="7"/>
  <c r="E36" i="8"/>
  <c r="E31" i="9"/>
  <c r="E36" i="1"/>
  <c r="E26" i="3"/>
  <c r="E36" i="5"/>
  <c r="E26" i="7"/>
  <c r="E31" i="3"/>
  <c r="E31" i="4"/>
  <c r="E31" i="6"/>
  <c r="E26" i="8"/>
  <c r="E31" i="8"/>
  <c r="E36" i="6"/>
  <c r="E26" i="9"/>
  <c r="E31" i="1"/>
  <c r="K32" i="2"/>
  <c r="K37" i="3"/>
  <c r="K27" i="5"/>
  <c r="K27" i="2"/>
  <c r="K32" i="3"/>
  <c r="K37" i="4"/>
  <c r="K27" i="3"/>
  <c r="K37" i="5"/>
  <c r="K27" i="7"/>
  <c r="K32" i="8"/>
  <c r="K32" i="1"/>
  <c r="K27" i="4"/>
  <c r="K37" i="6"/>
  <c r="K32" i="4"/>
  <c r="K32" i="5"/>
  <c r="K32" i="7"/>
  <c r="K37" i="8"/>
  <c r="K37" i="1"/>
  <c r="C37" i="8"/>
  <c r="I33" i="1"/>
  <c r="K37" i="2"/>
  <c r="H31" i="9"/>
  <c r="G26" i="2"/>
  <c r="G31" i="3"/>
  <c r="G36" i="4"/>
  <c r="H36" i="9"/>
  <c r="G26" i="3"/>
  <c r="G31" i="4"/>
  <c r="G36" i="5"/>
  <c r="G36" i="2"/>
  <c r="G31" i="5"/>
  <c r="G36" i="6"/>
  <c r="G26" i="8"/>
  <c r="G36" i="3"/>
  <c r="G31" i="6"/>
  <c r="G36" i="7"/>
  <c r="H26" i="9"/>
  <c r="G26" i="6"/>
  <c r="G31" i="2"/>
  <c r="G26" i="7"/>
  <c r="G26" i="4"/>
  <c r="G31" i="7"/>
  <c r="K26" i="2"/>
  <c r="K31" i="3"/>
  <c r="K36" i="4"/>
  <c r="K26" i="3"/>
  <c r="K31" i="4"/>
  <c r="K36" i="5"/>
  <c r="K26" i="4"/>
  <c r="K36" i="6"/>
  <c r="K26" i="8"/>
  <c r="K31" i="2"/>
  <c r="K26" i="5"/>
  <c r="K31" i="6"/>
  <c r="K36" i="7"/>
  <c r="K36" i="2"/>
  <c r="K36" i="3"/>
  <c r="K31" i="5"/>
  <c r="K26" i="6"/>
  <c r="K31" i="8"/>
  <c r="K36" i="8"/>
  <c r="E27" i="3"/>
  <c r="E32" i="4"/>
  <c r="E37" i="2"/>
  <c r="E27" i="4"/>
  <c r="E32" i="5"/>
  <c r="E37" i="3"/>
  <c r="E32" i="6"/>
  <c r="E37" i="7"/>
  <c r="E37" i="9"/>
  <c r="E27" i="2"/>
  <c r="E37" i="4"/>
  <c r="E27" i="6"/>
  <c r="E32" i="7"/>
  <c r="E27" i="5"/>
  <c r="E32" i="1"/>
  <c r="E37" i="1"/>
  <c r="E32" i="2"/>
  <c r="E37" i="5"/>
  <c r="I27" i="3"/>
  <c r="I32" i="4"/>
  <c r="I37" i="2"/>
  <c r="I27" i="4"/>
  <c r="I32" i="5"/>
  <c r="I32" i="2"/>
  <c r="I27" i="5"/>
  <c r="I32" i="6"/>
  <c r="I37" i="7"/>
  <c r="I32" i="3"/>
  <c r="I27" i="6"/>
  <c r="I32" i="7"/>
  <c r="I37" i="5"/>
  <c r="I27" i="2"/>
  <c r="I37" i="6"/>
  <c r="I37" i="3"/>
  <c r="I27" i="7"/>
  <c r="G38" i="2"/>
  <c r="G28" i="4"/>
  <c r="G33" i="5"/>
  <c r="H28" i="9"/>
  <c r="G33" i="2"/>
  <c r="G38" i="3"/>
  <c r="G28" i="5"/>
  <c r="G33" i="3"/>
  <c r="G28" i="6"/>
  <c r="G33" i="7"/>
  <c r="G38" i="8"/>
  <c r="G38" i="1"/>
  <c r="G33" i="4"/>
  <c r="G38" i="5"/>
  <c r="G28" i="7"/>
  <c r="G38" i="4"/>
  <c r="G33" i="1"/>
  <c r="H38" i="9"/>
  <c r="G28" i="2"/>
  <c r="K38" i="2"/>
  <c r="K28" i="4"/>
  <c r="K33" i="5"/>
  <c r="K33" i="2"/>
  <c r="K38" i="3"/>
  <c r="K28" i="5"/>
  <c r="K28" i="2"/>
  <c r="K38" i="4"/>
  <c r="K28" i="6"/>
  <c r="K33" i="7"/>
  <c r="K38" i="8"/>
  <c r="K38" i="1"/>
  <c r="K28" i="3"/>
  <c r="K38" i="5"/>
  <c r="K28" i="7"/>
  <c r="K33" i="6"/>
  <c r="K33" i="3"/>
  <c r="K38" i="6"/>
  <c r="C32" i="1"/>
  <c r="C38" i="1"/>
  <c r="C31" i="2"/>
  <c r="C37" i="2"/>
  <c r="C28" i="3"/>
  <c r="C36" i="3"/>
  <c r="C27" i="4"/>
  <c r="C33" i="4"/>
  <c r="C26" i="5"/>
  <c r="C32" i="5"/>
  <c r="C38" i="5"/>
  <c r="C31" i="6"/>
  <c r="C37" i="6"/>
  <c r="C28" i="7"/>
  <c r="C36" i="7"/>
  <c r="C27" i="8"/>
  <c r="C33" i="8"/>
  <c r="C26" i="9"/>
  <c r="C32" i="9"/>
  <c r="C38" i="9"/>
  <c r="I38" i="1"/>
  <c r="F36" i="1"/>
  <c r="K31" i="1"/>
  <c r="E36" i="9"/>
  <c r="F28" i="9"/>
  <c r="J38" i="8"/>
  <c r="I37" i="8"/>
  <c r="G36" i="8"/>
  <c r="D32" i="8"/>
  <c r="K28" i="8"/>
  <c r="I27" i="8"/>
  <c r="H26" i="8"/>
  <c r="F38" i="7"/>
  <c r="D37" i="7"/>
  <c r="F33" i="7"/>
  <c r="H31" i="7"/>
  <c r="E37" i="6"/>
  <c r="G33" i="6"/>
  <c r="I31" i="6"/>
  <c r="J33" i="5"/>
  <c r="I37" i="4"/>
  <c r="G28" i="3"/>
  <c r="H33" i="9"/>
  <c r="H37" i="9"/>
  <c r="G32" i="2"/>
  <c r="G37" i="3"/>
  <c r="G27" i="5"/>
  <c r="G27" i="2"/>
  <c r="G32" i="3"/>
  <c r="G37" i="4"/>
  <c r="H32" i="9"/>
  <c r="G32" i="4"/>
  <c r="G37" i="5"/>
  <c r="G27" i="7"/>
  <c r="G32" i="8"/>
  <c r="G32" i="1"/>
  <c r="H27" i="9"/>
  <c r="G37" i="2"/>
  <c r="G32" i="5"/>
  <c r="G37" i="6"/>
  <c r="G27" i="3"/>
  <c r="G27" i="4"/>
  <c r="G27" i="6"/>
  <c r="G37" i="7"/>
  <c r="G27" i="8"/>
  <c r="G32" i="6"/>
  <c r="G37" i="8"/>
  <c r="E28" i="2"/>
  <c r="E33" i="3"/>
  <c r="E38" i="4"/>
  <c r="E28" i="3"/>
  <c r="E33" i="4"/>
  <c r="E38" i="2"/>
  <c r="E33" i="5"/>
  <c r="E38" i="6"/>
  <c r="E28" i="8"/>
  <c r="E38" i="3"/>
  <c r="E33" i="6"/>
  <c r="E28" i="6"/>
  <c r="E33" i="2"/>
  <c r="E28" i="7"/>
  <c r="E33" i="9"/>
  <c r="E28" i="4"/>
  <c r="E33" i="7"/>
  <c r="E38" i="7"/>
  <c r="E28" i="9"/>
  <c r="C27" i="2"/>
  <c r="G32" i="7"/>
  <c r="D31" i="2"/>
  <c r="D36" i="3"/>
  <c r="D26" i="5"/>
  <c r="D26" i="2"/>
  <c r="D31" i="3"/>
  <c r="D36" i="4"/>
  <c r="D26" i="3"/>
  <c r="D36" i="5"/>
  <c r="D26" i="7"/>
  <c r="D31" i="8"/>
  <c r="D36" i="9"/>
  <c r="D31" i="1"/>
  <c r="D26" i="4"/>
  <c r="D36" i="6"/>
  <c r="D31" i="4"/>
  <c r="D31" i="5"/>
  <c r="D31" i="7"/>
  <c r="D36" i="8"/>
  <c r="D26" i="9"/>
  <c r="D36" i="7"/>
  <c r="D36" i="1"/>
  <c r="I36" i="9"/>
  <c r="H31" i="2"/>
  <c r="H36" i="3"/>
  <c r="H26" i="5"/>
  <c r="I31" i="9"/>
  <c r="H26" i="2"/>
  <c r="H31" i="3"/>
  <c r="H36" i="4"/>
  <c r="H31" i="4"/>
  <c r="H26" i="7"/>
  <c r="H31" i="8"/>
  <c r="H31" i="1"/>
  <c r="I26" i="9"/>
  <c r="H36" i="2"/>
  <c r="H31" i="5"/>
  <c r="H36" i="6"/>
  <c r="H36" i="5"/>
  <c r="H26" i="6"/>
  <c r="H36" i="1"/>
  <c r="H26" i="3"/>
  <c r="H31" i="6"/>
  <c r="K26" i="9"/>
  <c r="L31" i="2"/>
  <c r="L36" i="3"/>
  <c r="L26" i="5"/>
  <c r="K31" i="9"/>
  <c r="L26" i="2"/>
  <c r="L31" i="3"/>
  <c r="L36" i="4"/>
  <c r="K36" i="9"/>
  <c r="L26" i="3"/>
  <c r="L36" i="5"/>
  <c r="L26" i="7"/>
  <c r="L31" i="8"/>
  <c r="L31" i="1"/>
  <c r="L26" i="4"/>
  <c r="L36" i="6"/>
  <c r="L36" i="2"/>
  <c r="L31" i="7"/>
  <c r="L31" i="4"/>
  <c r="L36" i="7"/>
  <c r="L26" i="8"/>
  <c r="F27" i="2"/>
  <c r="F32" i="3"/>
  <c r="F37" i="4"/>
  <c r="F27" i="3"/>
  <c r="F32" i="4"/>
  <c r="F37" i="2"/>
  <c r="F32" i="5"/>
  <c r="F37" i="6"/>
  <c r="F27" i="8"/>
  <c r="F32" i="9"/>
  <c r="F37" i="3"/>
  <c r="F32" i="6"/>
  <c r="F27" i="4"/>
  <c r="F27" i="6"/>
  <c r="F27" i="5"/>
  <c r="F27" i="7"/>
  <c r="F32" i="8"/>
  <c r="F37" i="8"/>
  <c r="F27" i="9"/>
  <c r="F32" i="7"/>
  <c r="F37" i="9"/>
  <c r="F32" i="1"/>
  <c r="F37" i="1"/>
  <c r="J27" i="2"/>
  <c r="J32" i="3"/>
  <c r="J37" i="4"/>
  <c r="J27" i="3"/>
  <c r="J32" i="4"/>
  <c r="J27" i="4"/>
  <c r="J37" i="6"/>
  <c r="J27" i="8"/>
  <c r="J32" i="2"/>
  <c r="J27" i="5"/>
  <c r="J32" i="6"/>
  <c r="J32" i="5"/>
  <c r="J37" i="5"/>
  <c r="J32" i="1"/>
  <c r="J37" i="1"/>
  <c r="J37" i="2"/>
  <c r="J27" i="6"/>
  <c r="D28" i="3"/>
  <c r="D33" i="4"/>
  <c r="D38" i="2"/>
  <c r="D28" i="4"/>
  <c r="D33" i="5"/>
  <c r="D38" i="3"/>
  <c r="D33" i="6"/>
  <c r="D38" i="7"/>
  <c r="D28" i="9"/>
  <c r="D28" i="2"/>
  <c r="D38" i="4"/>
  <c r="D28" i="6"/>
  <c r="D33" i="7"/>
  <c r="D33" i="2"/>
  <c r="D33" i="3"/>
  <c r="D28" i="5"/>
  <c r="D38" i="5"/>
  <c r="D28" i="8"/>
  <c r="D33" i="8"/>
  <c r="D38" i="8"/>
  <c r="I28" i="9"/>
  <c r="H28" i="3"/>
  <c r="H33" i="4"/>
  <c r="H38" i="2"/>
  <c r="H28" i="4"/>
  <c r="H33" i="5"/>
  <c r="I33" i="9"/>
  <c r="H33" i="2"/>
  <c r="H28" i="5"/>
  <c r="H33" i="6"/>
  <c r="H38" i="7"/>
  <c r="I38" i="9"/>
  <c r="H33" i="3"/>
  <c r="H28" i="6"/>
  <c r="H33" i="7"/>
  <c r="H38" i="3"/>
  <c r="H38" i="5"/>
  <c r="H38" i="4"/>
  <c r="H38" i="6"/>
  <c r="H28" i="8"/>
  <c r="H33" i="8"/>
  <c r="H38" i="8"/>
  <c r="H28" i="7"/>
  <c r="H33" i="1"/>
  <c r="H38" i="1"/>
  <c r="K38" i="9"/>
  <c r="L28" i="3"/>
  <c r="L33" i="4"/>
  <c r="L38" i="2"/>
  <c r="L28" i="4"/>
  <c r="L33" i="5"/>
  <c r="L38" i="3"/>
  <c r="L33" i="6"/>
  <c r="L38" i="7"/>
  <c r="K33" i="9"/>
  <c r="L28" i="2"/>
  <c r="L38" i="4"/>
  <c r="L28" i="6"/>
  <c r="L33" i="7"/>
  <c r="L28" i="5"/>
  <c r="K28" i="9"/>
  <c r="L33" i="1"/>
  <c r="L38" i="1"/>
  <c r="L33" i="2"/>
  <c r="L38" i="5"/>
  <c r="C33" i="1"/>
  <c r="C32" i="2"/>
  <c r="N32" i="2" s="1"/>
  <c r="D6" i="11" s="1"/>
  <c r="C38" i="2"/>
  <c r="N38" i="2" s="1"/>
  <c r="D10" i="11" s="1"/>
  <c r="C31" i="3"/>
  <c r="N31" i="3" s="1"/>
  <c r="E5" i="11" s="1"/>
  <c r="C37" i="3"/>
  <c r="C28" i="4"/>
  <c r="N28" i="4" s="1"/>
  <c r="F4" i="11" s="1"/>
  <c r="C36" i="4"/>
  <c r="N36" i="4" s="1"/>
  <c r="F8" i="11" s="1"/>
  <c r="C27" i="5"/>
  <c r="C33" i="5"/>
  <c r="C26" i="6"/>
  <c r="C32" i="6"/>
  <c r="C38" i="6"/>
  <c r="C31" i="7"/>
  <c r="N31" i="7" s="1"/>
  <c r="I5" i="11" s="1"/>
  <c r="C37" i="7"/>
  <c r="C28" i="8"/>
  <c r="E38" i="1"/>
  <c r="L36" i="1"/>
  <c r="K33" i="1"/>
  <c r="I32" i="1"/>
  <c r="G31" i="1"/>
  <c r="E38" i="9"/>
  <c r="D33" i="9"/>
  <c r="E27" i="9"/>
  <c r="F38" i="8"/>
  <c r="E37" i="8"/>
  <c r="L33" i="8"/>
  <c r="J32" i="8"/>
  <c r="I31" i="8"/>
  <c r="G28" i="8"/>
  <c r="E27" i="8"/>
  <c r="D26" i="8"/>
  <c r="K37" i="7"/>
  <c r="H36" i="7"/>
  <c r="J32" i="7"/>
  <c r="L28" i="7"/>
  <c r="E27" i="7"/>
  <c r="G38" i="6"/>
  <c r="I36" i="6"/>
  <c r="K32" i="6"/>
  <c r="D31" i="6"/>
  <c r="D26" i="6"/>
  <c r="L31" i="5"/>
  <c r="K33" i="4"/>
  <c r="J37" i="3"/>
  <c r="I26" i="3"/>
  <c r="H28" i="2"/>
  <c r="N36" i="8" l="1"/>
  <c r="J8" i="11" s="1"/>
  <c r="N33" i="6"/>
  <c r="H7" i="11" s="1"/>
  <c r="N36" i="3"/>
  <c r="E8" i="11" s="1"/>
  <c r="N38" i="1"/>
  <c r="C10" i="11" s="1"/>
  <c r="N26" i="4"/>
  <c r="F2" i="11" s="1"/>
  <c r="N28" i="2"/>
  <c r="D4" i="11" s="1"/>
  <c r="N32" i="3"/>
  <c r="E6" i="11" s="1"/>
  <c r="N26" i="2"/>
  <c r="D2" i="11" s="1"/>
  <c r="N37" i="7"/>
  <c r="I9" i="11" s="1"/>
  <c r="N37" i="3"/>
  <c r="E9" i="11" s="1"/>
  <c r="N33" i="1"/>
  <c r="C7" i="11" s="1"/>
  <c r="N28" i="3"/>
  <c r="E4" i="11" s="1"/>
  <c r="N32" i="1"/>
  <c r="C6" i="11" s="1"/>
  <c r="N33" i="3"/>
  <c r="E7" i="11" s="1"/>
  <c r="N37" i="1"/>
  <c r="C9" i="11" s="1"/>
  <c r="N33" i="4"/>
  <c r="F7" i="11" s="1"/>
  <c r="N37" i="2"/>
  <c r="D9" i="11" s="1"/>
  <c r="N38" i="4"/>
  <c r="F10" i="11" s="1"/>
  <c r="N27" i="3"/>
  <c r="E3" i="11" s="1"/>
  <c r="N31" i="1"/>
  <c r="C5" i="11" s="1"/>
  <c r="N38" i="3"/>
  <c r="E10" i="11" s="1"/>
  <c r="N27" i="1"/>
  <c r="C3" i="11" s="1"/>
  <c r="N33" i="2"/>
  <c r="D7" i="11" s="1"/>
  <c r="N31" i="4"/>
  <c r="F5" i="11" s="1"/>
  <c r="N28" i="1"/>
  <c r="C4" i="11" s="1"/>
  <c r="N27" i="2"/>
  <c r="D3" i="11" s="1"/>
  <c r="N27" i="4"/>
  <c r="F3" i="11" s="1"/>
  <c r="N31" i="2"/>
  <c r="D5" i="11" s="1"/>
  <c r="N32" i="4"/>
  <c r="F6" i="11" s="1"/>
  <c r="N36" i="2"/>
  <c r="D8" i="11" s="1"/>
  <c r="N37" i="4"/>
  <c r="F9" i="11" s="1"/>
  <c r="N26" i="3"/>
  <c r="E2" i="11" s="1"/>
  <c r="C2" i="11"/>
  <c r="N36" i="1"/>
  <c r="C8" i="11" s="1"/>
  <c r="N28" i="5"/>
  <c r="G4" i="11" s="1"/>
  <c r="N38" i="7"/>
  <c r="I10" i="11" s="1"/>
  <c r="N26" i="8"/>
  <c r="J2" i="11" s="1"/>
  <c r="N31" i="8"/>
  <c r="J5" i="11" s="1"/>
  <c r="N26" i="5"/>
  <c r="G2" i="11" s="1"/>
  <c r="N26" i="6"/>
  <c r="H2" i="11" s="1"/>
  <c r="N36" i="5"/>
  <c r="G8" i="11" s="1"/>
  <c r="N26" i="7"/>
  <c r="I2" i="11" s="1"/>
  <c r="N33" i="5"/>
  <c r="G7" i="11" s="1"/>
  <c r="N33" i="8"/>
  <c r="J7" i="11" s="1"/>
  <c r="N37" i="6"/>
  <c r="H9" i="11" s="1"/>
  <c r="N38" i="8"/>
  <c r="J10" i="11" s="1"/>
  <c r="N27" i="7"/>
  <c r="I3" i="11" s="1"/>
  <c r="N31" i="5"/>
  <c r="G5" i="11" s="1"/>
  <c r="N32" i="7"/>
  <c r="I6" i="11" s="1"/>
  <c r="N38" i="6"/>
  <c r="H10" i="11" s="1"/>
  <c r="N27" i="5"/>
  <c r="G3" i="11" s="1"/>
  <c r="N27" i="8"/>
  <c r="J3" i="11" s="1"/>
  <c r="N31" i="6"/>
  <c r="H5" i="11" s="1"/>
  <c r="N32" i="8"/>
  <c r="J6" i="11" s="1"/>
  <c r="N36" i="6"/>
  <c r="H8" i="11" s="1"/>
  <c r="N27" i="6"/>
  <c r="H3" i="11" s="1"/>
  <c r="N28" i="8"/>
  <c r="J4" i="11" s="1"/>
  <c r="N32" i="6"/>
  <c r="H6" i="11" s="1"/>
  <c r="N36" i="7"/>
  <c r="I8" i="11" s="1"/>
  <c r="N38" i="5"/>
  <c r="G10" i="11" s="1"/>
  <c r="N28" i="6"/>
  <c r="H4" i="11" s="1"/>
  <c r="N28" i="7"/>
  <c r="I4" i="11" s="1"/>
  <c r="N32" i="5"/>
  <c r="G6" i="11" s="1"/>
  <c r="N37" i="8"/>
  <c r="J9" i="11" s="1"/>
  <c r="N33" i="7"/>
  <c r="I7" i="11" s="1"/>
  <c r="N37" i="5"/>
  <c r="G9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Alasdair Sykes</author>
  </authors>
  <commentList>
    <comment ref="B7" authorId="0" shapeId="0" xr:uid="{00000000-0006-0000-0A00-000001000000}">
      <text>
        <r>
          <rPr>
            <b/>
            <sz val="9"/>
            <color rgb="FF000000"/>
            <rFont val="Tahoma"/>
            <family val="2"/>
          </rPr>
          <t>Alasdair Sykes: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Presume mistake - should be in Mt i.e. '000,000 tonnes. Actually these units are immaterial for present calculations.</t>
        </r>
      </text>
    </comment>
  </commentList>
</comments>
</file>

<file path=xl/sharedStrings.xml><?xml version="1.0" encoding="utf-8"?>
<sst xmlns="http://schemas.openxmlformats.org/spreadsheetml/2006/main" count="584" uniqueCount="67">
  <si>
    <t>dry matter (%)</t>
  </si>
  <si>
    <t>total N (kg/t;kg/m3)</t>
  </si>
  <si>
    <t>total P2O5 (kg/t;kg/m3)</t>
  </si>
  <si>
    <t>total K2O (kg/t;kg/m3)</t>
  </si>
  <si>
    <t>Cattle FYM</t>
  </si>
  <si>
    <t>Pig FYM</t>
  </si>
  <si>
    <t>Sheep FYM</t>
  </si>
  <si>
    <t>Duck manure</t>
  </si>
  <si>
    <t>Layer hen manure</t>
  </si>
  <si>
    <t>Broiler/turkey litter</t>
  </si>
  <si>
    <t>Cattle slurry</t>
  </si>
  <si>
    <t>Pig slurry</t>
  </si>
  <si>
    <t>Digested liquid sewage sludge</t>
  </si>
  <si>
    <t>Digested cake</t>
  </si>
  <si>
    <t>Thermally dried</t>
  </si>
  <si>
    <t>Lime stabilised</t>
  </si>
  <si>
    <t>Composted</t>
  </si>
  <si>
    <t>Compost - green</t>
  </si>
  <si>
    <t>Compost - green/food</t>
  </si>
  <si>
    <t>cattle FYM</t>
  </si>
  <si>
    <t>cattle slurry</t>
  </si>
  <si>
    <t>pig    FYM</t>
  </si>
  <si>
    <t>pig slurry</t>
  </si>
  <si>
    <t>layer
manure</t>
  </si>
  <si>
    <t>broiler/ turkey litter</t>
  </si>
  <si>
    <t>other
FYM</t>
  </si>
  <si>
    <t>other
farm manure</t>
  </si>
  <si>
    <t>bio-
solids</t>
  </si>
  <si>
    <t>other
non-
farm</t>
  </si>
  <si>
    <t>Winter sown</t>
  </si>
  <si>
    <t>Treated area %</t>
  </si>
  <si>
    <t>Treated area (ha)</t>
  </si>
  <si>
    <t>Avg manure rate (t; m3/ha)</t>
  </si>
  <si>
    <t>Volume (Mt; Mm3)</t>
  </si>
  <si>
    <t>Fields in sample</t>
  </si>
  <si>
    <t>Spring sown</t>
  </si>
  <si>
    <t>Grass</t>
  </si>
  <si>
    <t>pig</t>
  </si>
  <si>
    <t>layer</t>
  </si>
  <si>
    <t>broiler/</t>
  </si>
  <si>
    <t>other</t>
  </si>
  <si>
    <t>bio-</t>
  </si>
  <si>
    <t>FYM</t>
  </si>
  <si>
    <t>manure</t>
  </si>
  <si>
    <t>turkey</t>
  </si>
  <si>
    <t>farm</t>
  </si>
  <si>
    <t>solids</t>
  </si>
  <si>
    <t>non-</t>
  </si>
  <si>
    <t>litter</t>
  </si>
  <si>
    <t>Volume (Mt; Mm</t>
  </si>
  <si>
    <t>Volume ('000,000 t ; m3)</t>
  </si>
  <si>
    <t>cattle</t>
  </si>
  <si>
    <t>slurry</t>
  </si>
  <si>
    <t>sheep</t>
  </si>
  <si>
    <t>duck</t>
  </si>
  <si>
    <t>turkey litter</t>
  </si>
  <si>
    <t>Avg nitrogen field rate (kg/ha)</t>
  </si>
  <si>
    <t>Volume ('000 t; '000 m3)</t>
  </si>
  <si>
    <t>Translated list</t>
  </si>
  <si>
    <t>N (kg / ha)</t>
  </si>
  <si>
    <t>P2O5 (kg / ha)</t>
  </si>
  <si>
    <t>K2O (kg / ha)</t>
  </si>
  <si>
    <t>Avg manure rate (t; m/ha)</t>
  </si>
  <si>
    <t>Treated ha</t>
  </si>
  <si>
    <t>Weighted sum</t>
  </si>
  <si>
    <t>Nutrient</t>
  </si>
  <si>
    <t>Crop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</si>
</sst>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"/>
  <sheetViews>
    <sheetView zoomScale="90" zoomScaleNormal="90" workbookViewId="0">
      <selection activeCell="S2" sqref="S2:AB2"/>
    </sheetView>
  </sheetViews>
  <sheetFormatPr baseColWidth="10" defaultColWidth="8.83203125" defaultRowHeight="15" x14ac:dyDescent="0.2"/>
  <cols>
    <col min="2" max="2" width="22.1640625" bestFit="1" customWidth="1"/>
  </cols>
  <sheetData>
    <row r="1" spans="2:28" x14ac:dyDescent="0.2">
      <c r="S1" t="s">
        <v>58</v>
      </c>
    </row>
    <row r="2" spans="2:28" s="2" customFormat="1" ht="46.5" customHeight="1" x14ac:dyDescent="0.2"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  <row r="3" spans="2:28" x14ac:dyDescent="0.2">
      <c r="B3" t="s">
        <v>0</v>
      </c>
      <c r="C3">
        <v>25</v>
      </c>
      <c r="D3">
        <v>25</v>
      </c>
      <c r="E3">
        <v>25</v>
      </c>
      <c r="F3">
        <v>25</v>
      </c>
      <c r="G3">
        <v>35</v>
      </c>
      <c r="H3">
        <v>60</v>
      </c>
      <c r="I3">
        <v>6</v>
      </c>
      <c r="J3">
        <v>4</v>
      </c>
      <c r="K3">
        <v>4</v>
      </c>
      <c r="L3">
        <v>25</v>
      </c>
      <c r="M3">
        <v>95</v>
      </c>
      <c r="N3">
        <v>40</v>
      </c>
      <c r="O3">
        <v>60</v>
      </c>
      <c r="P3">
        <v>60</v>
      </c>
      <c r="Q3">
        <v>60</v>
      </c>
      <c r="S3">
        <f>C3</f>
        <v>25</v>
      </c>
      <c r="T3">
        <f>I3</f>
        <v>6</v>
      </c>
      <c r="U3">
        <f>D3</f>
        <v>25</v>
      </c>
      <c r="V3">
        <f>J3</f>
        <v>4</v>
      </c>
      <c r="W3">
        <f t="shared" ref="W3:X6" si="0">G3</f>
        <v>35</v>
      </c>
      <c r="X3">
        <f t="shared" si="0"/>
        <v>60</v>
      </c>
      <c r="Y3">
        <f>AVERAGE(C3:E3)</f>
        <v>25</v>
      </c>
      <c r="Z3">
        <f>AVERAGE(F3:J3)</f>
        <v>26</v>
      </c>
      <c r="AA3">
        <f>AVERAGE(K3:O3)</f>
        <v>44.8</v>
      </c>
      <c r="AB3">
        <f>AVERAGE(P3:Q3)</f>
        <v>60</v>
      </c>
    </row>
    <row r="4" spans="2:28" x14ac:dyDescent="0.2">
      <c r="B4" t="s">
        <v>1</v>
      </c>
      <c r="C4">
        <v>6</v>
      </c>
      <c r="D4">
        <v>7</v>
      </c>
      <c r="E4">
        <v>7</v>
      </c>
      <c r="F4">
        <v>6.5</v>
      </c>
      <c r="G4">
        <v>19</v>
      </c>
      <c r="H4">
        <v>30</v>
      </c>
      <c r="I4">
        <v>2.6</v>
      </c>
      <c r="J4">
        <v>3.6</v>
      </c>
      <c r="K4">
        <v>2</v>
      </c>
      <c r="L4">
        <v>11</v>
      </c>
      <c r="M4">
        <v>40</v>
      </c>
      <c r="N4">
        <v>8.5</v>
      </c>
      <c r="O4">
        <v>11</v>
      </c>
      <c r="P4">
        <v>7.5</v>
      </c>
      <c r="Q4">
        <v>11</v>
      </c>
      <c r="S4">
        <f>C4</f>
        <v>6</v>
      </c>
      <c r="T4">
        <f>I4</f>
        <v>2.6</v>
      </c>
      <c r="U4">
        <f>D4</f>
        <v>7</v>
      </c>
      <c r="V4">
        <f>J4</f>
        <v>3.6</v>
      </c>
      <c r="W4">
        <f t="shared" si="0"/>
        <v>19</v>
      </c>
      <c r="X4">
        <f t="shared" si="0"/>
        <v>30</v>
      </c>
      <c r="Y4">
        <f>AVERAGE(C4:E4)</f>
        <v>6.666666666666667</v>
      </c>
      <c r="Z4">
        <f>AVERAGE(F4:J4)</f>
        <v>12.34</v>
      </c>
      <c r="AA4">
        <f>AVERAGE(K4:O4)</f>
        <v>14.5</v>
      </c>
      <c r="AB4">
        <f>AVERAGE(P4:Q4)</f>
        <v>9.25</v>
      </c>
    </row>
    <row r="5" spans="2:28" x14ac:dyDescent="0.2">
      <c r="B5" t="s">
        <v>2</v>
      </c>
      <c r="C5">
        <v>3.2</v>
      </c>
      <c r="D5">
        <v>6</v>
      </c>
      <c r="E5">
        <v>3.2</v>
      </c>
      <c r="F5">
        <v>5.5</v>
      </c>
      <c r="G5">
        <v>14</v>
      </c>
      <c r="H5">
        <v>25</v>
      </c>
      <c r="I5">
        <v>1.2</v>
      </c>
      <c r="J5">
        <v>1.8</v>
      </c>
      <c r="K5">
        <v>3</v>
      </c>
      <c r="L5">
        <v>18</v>
      </c>
      <c r="M5">
        <v>70</v>
      </c>
      <c r="N5">
        <v>26</v>
      </c>
      <c r="O5">
        <v>6</v>
      </c>
      <c r="P5">
        <v>3</v>
      </c>
      <c r="Q5">
        <v>3.8</v>
      </c>
      <c r="S5">
        <f>C5</f>
        <v>3.2</v>
      </c>
      <c r="T5">
        <f>I5</f>
        <v>1.2</v>
      </c>
      <c r="U5">
        <f>D5</f>
        <v>6</v>
      </c>
      <c r="V5">
        <f>J5</f>
        <v>1.8</v>
      </c>
      <c r="W5">
        <f t="shared" si="0"/>
        <v>14</v>
      </c>
      <c r="X5">
        <f t="shared" si="0"/>
        <v>25</v>
      </c>
      <c r="Y5">
        <f>AVERAGE(C5:E5)</f>
        <v>4.1333333333333329</v>
      </c>
      <c r="Z5">
        <f>AVERAGE(F5:J5)</f>
        <v>9.5</v>
      </c>
      <c r="AA5">
        <f>AVERAGE(K5:O5)</f>
        <v>24.6</v>
      </c>
      <c r="AB5">
        <f>AVERAGE(P5:Q5)</f>
        <v>3.4</v>
      </c>
    </row>
    <row r="6" spans="2:28" x14ac:dyDescent="0.2">
      <c r="B6" t="s">
        <v>3</v>
      </c>
      <c r="C6">
        <v>8</v>
      </c>
      <c r="D6">
        <v>8</v>
      </c>
      <c r="E6">
        <v>8</v>
      </c>
      <c r="F6">
        <v>7.5</v>
      </c>
      <c r="G6">
        <v>9.5</v>
      </c>
      <c r="H6">
        <v>18</v>
      </c>
      <c r="I6">
        <v>3.2</v>
      </c>
      <c r="J6">
        <v>2.4</v>
      </c>
      <c r="K6">
        <v>0.1</v>
      </c>
      <c r="L6">
        <v>0.6</v>
      </c>
      <c r="M6">
        <v>2</v>
      </c>
      <c r="N6">
        <v>0.8</v>
      </c>
      <c r="O6">
        <v>3</v>
      </c>
      <c r="P6">
        <v>5.5</v>
      </c>
      <c r="Q6">
        <v>8</v>
      </c>
      <c r="S6">
        <f>C6</f>
        <v>8</v>
      </c>
      <c r="T6">
        <f>I6</f>
        <v>3.2</v>
      </c>
      <c r="U6">
        <f>D6</f>
        <v>8</v>
      </c>
      <c r="V6">
        <f>J6</f>
        <v>2.4</v>
      </c>
      <c r="W6">
        <f t="shared" si="0"/>
        <v>9.5</v>
      </c>
      <c r="X6">
        <f t="shared" si="0"/>
        <v>18</v>
      </c>
      <c r="Y6">
        <f>AVERAGE(C6:E6)</f>
        <v>8</v>
      </c>
      <c r="Z6">
        <f>AVERAGE(F6:J6)</f>
        <v>8.120000000000001</v>
      </c>
      <c r="AA6">
        <f>AVERAGE(K6:O6)</f>
        <v>1.3</v>
      </c>
      <c r="AB6">
        <f>AVERAGE(P6:Q6)</f>
        <v>6.75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38"/>
  <sheetViews>
    <sheetView zoomScale="90" zoomScaleNormal="90" workbookViewId="0">
      <selection activeCell="B17" sqref="B17:L21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7.4</v>
      </c>
      <c r="D6">
        <v>1</v>
      </c>
      <c r="E6">
        <v>1.1000000000000001</v>
      </c>
      <c r="F6">
        <v>0.4</v>
      </c>
      <c r="G6">
        <v>1</v>
      </c>
      <c r="H6">
        <v>2.4</v>
      </c>
      <c r="I6">
        <v>0.6</v>
      </c>
      <c r="K6">
        <v>1.9</v>
      </c>
      <c r="L6">
        <v>1.2</v>
      </c>
    </row>
    <row r="7" spans="2:12" x14ac:dyDescent="0.2">
      <c r="B7" t="s">
        <v>32</v>
      </c>
      <c r="C7">
        <v>25</v>
      </c>
      <c r="D7">
        <v>30</v>
      </c>
      <c r="E7">
        <v>19</v>
      </c>
      <c r="F7">
        <v>20</v>
      </c>
      <c r="G7">
        <v>12</v>
      </c>
      <c r="H7">
        <v>8</v>
      </c>
      <c r="I7">
        <v>20</v>
      </c>
      <c r="K7">
        <v>28</v>
      </c>
      <c r="L7">
        <v>39</v>
      </c>
    </row>
    <row r="8" spans="2:12" x14ac:dyDescent="0.2">
      <c r="B8" t="s">
        <v>50</v>
      </c>
      <c r="C8">
        <v>5.7</v>
      </c>
      <c r="D8">
        <v>0.9</v>
      </c>
      <c r="E8">
        <v>0.7</v>
      </c>
      <c r="F8">
        <v>0.2</v>
      </c>
      <c r="G8">
        <v>0.4</v>
      </c>
      <c r="H8">
        <v>0.6</v>
      </c>
      <c r="I8">
        <v>0.3</v>
      </c>
      <c r="K8">
        <v>1.6</v>
      </c>
      <c r="L8">
        <v>1.4</v>
      </c>
    </row>
    <row r="9" spans="2:12" x14ac:dyDescent="0.2">
      <c r="B9" t="s">
        <v>34</v>
      </c>
      <c r="C9">
        <v>312</v>
      </c>
      <c r="D9">
        <v>39</v>
      </c>
      <c r="E9">
        <v>41</v>
      </c>
      <c r="F9">
        <v>19</v>
      </c>
      <c r="G9">
        <v>31</v>
      </c>
      <c r="H9">
        <v>50</v>
      </c>
      <c r="I9">
        <v>23</v>
      </c>
      <c r="J9">
        <v>4</v>
      </c>
      <c r="K9">
        <v>62</v>
      </c>
      <c r="L9">
        <v>26</v>
      </c>
    </row>
    <row r="11" spans="2:12" x14ac:dyDescent="0.2">
      <c r="B11" t="s">
        <v>35</v>
      </c>
    </row>
    <row r="12" spans="2:12" x14ac:dyDescent="0.2">
      <c r="B12" t="s">
        <v>30</v>
      </c>
      <c r="C12">
        <v>23.1</v>
      </c>
      <c r="D12">
        <v>2.2000000000000002</v>
      </c>
      <c r="E12">
        <v>1.8</v>
      </c>
      <c r="F12">
        <v>0.9</v>
      </c>
      <c r="G12">
        <v>0.8</v>
      </c>
      <c r="H12">
        <v>2</v>
      </c>
      <c r="K12">
        <v>1.3</v>
      </c>
      <c r="L12">
        <v>0.6</v>
      </c>
    </row>
    <row r="13" spans="2:12" x14ac:dyDescent="0.2">
      <c r="B13" t="s">
        <v>32</v>
      </c>
      <c r="C13">
        <v>23</v>
      </c>
      <c r="D13">
        <v>19</v>
      </c>
      <c r="E13">
        <v>33</v>
      </c>
      <c r="F13">
        <v>21</v>
      </c>
      <c r="G13">
        <v>5</v>
      </c>
      <c r="H13">
        <v>8</v>
      </c>
      <c r="K13">
        <v>21</v>
      </c>
      <c r="L13">
        <v>41</v>
      </c>
    </row>
    <row r="14" spans="2:12" x14ac:dyDescent="0.2">
      <c r="B14" t="s">
        <v>50</v>
      </c>
      <c r="C14">
        <v>4.8</v>
      </c>
      <c r="D14">
        <v>0.4</v>
      </c>
      <c r="E14">
        <v>0.5</v>
      </c>
      <c r="F14">
        <v>0.2</v>
      </c>
      <c r="G14">
        <v>0</v>
      </c>
      <c r="H14">
        <v>0.1</v>
      </c>
      <c r="K14">
        <v>0.3</v>
      </c>
      <c r="L14">
        <v>0.2</v>
      </c>
    </row>
    <row r="15" spans="2:12" x14ac:dyDescent="0.2">
      <c r="B15" t="s">
        <v>34</v>
      </c>
      <c r="C15">
        <v>277</v>
      </c>
      <c r="D15">
        <v>35</v>
      </c>
      <c r="E15">
        <v>28</v>
      </c>
      <c r="F15">
        <v>12</v>
      </c>
      <c r="G15">
        <v>11</v>
      </c>
      <c r="H15">
        <v>21</v>
      </c>
      <c r="I15">
        <v>4</v>
      </c>
      <c r="J15">
        <v>1</v>
      </c>
      <c r="K15">
        <v>11</v>
      </c>
      <c r="L15">
        <v>11</v>
      </c>
    </row>
    <row r="17" spans="2:14" x14ac:dyDescent="0.2">
      <c r="B17" t="s">
        <v>36</v>
      </c>
    </row>
    <row r="18" spans="2:14" x14ac:dyDescent="0.2">
      <c r="B18" t="s">
        <v>30</v>
      </c>
      <c r="C18">
        <v>23.2</v>
      </c>
      <c r="D18">
        <v>24.3</v>
      </c>
      <c r="E18">
        <v>0.5</v>
      </c>
      <c r="F18">
        <v>0.7</v>
      </c>
      <c r="G18">
        <v>0.4</v>
      </c>
      <c r="H18">
        <v>0.6</v>
      </c>
      <c r="I18">
        <v>2.1</v>
      </c>
      <c r="J18">
        <v>0.5</v>
      </c>
      <c r="K18">
        <v>0.6</v>
      </c>
      <c r="L18">
        <v>0.3</v>
      </c>
    </row>
    <row r="19" spans="2:14" x14ac:dyDescent="0.2">
      <c r="B19" t="s">
        <v>32</v>
      </c>
      <c r="C19">
        <v>15</v>
      </c>
      <c r="D19">
        <v>26</v>
      </c>
      <c r="E19">
        <v>12</v>
      </c>
      <c r="F19">
        <v>12</v>
      </c>
      <c r="G19">
        <v>4</v>
      </c>
      <c r="H19">
        <v>5</v>
      </c>
      <c r="I19">
        <v>8</v>
      </c>
      <c r="J19">
        <v>32</v>
      </c>
      <c r="K19">
        <v>13</v>
      </c>
      <c r="L19">
        <v>8</v>
      </c>
    </row>
    <row r="20" spans="2:14" x14ac:dyDescent="0.2">
      <c r="B20" t="s">
        <v>50</v>
      </c>
      <c r="C20">
        <v>17.2</v>
      </c>
      <c r="D20">
        <v>31</v>
      </c>
      <c r="E20">
        <v>0.3</v>
      </c>
      <c r="F20">
        <v>0.4</v>
      </c>
      <c r="G20">
        <v>0.1</v>
      </c>
      <c r="H20">
        <v>0.1</v>
      </c>
      <c r="I20">
        <v>0.8</v>
      </c>
      <c r="J20">
        <v>0.7</v>
      </c>
      <c r="K20">
        <v>0.4</v>
      </c>
      <c r="L20">
        <v>0.1</v>
      </c>
    </row>
    <row r="21" spans="2:14" x14ac:dyDescent="0.2">
      <c r="B21" t="s">
        <v>34</v>
      </c>
      <c r="C21">
        <v>598</v>
      </c>
      <c r="D21">
        <v>538</v>
      </c>
      <c r="E21">
        <v>19</v>
      </c>
      <c r="F21">
        <v>17</v>
      </c>
      <c r="G21">
        <v>9</v>
      </c>
      <c r="H21">
        <v>22</v>
      </c>
      <c r="I21">
        <v>47</v>
      </c>
      <c r="J21">
        <v>12</v>
      </c>
      <c r="K21">
        <v>19</v>
      </c>
      <c r="L21">
        <v>6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C7*'Manure nutrient content'!S$4</f>
        <v>150</v>
      </c>
      <c r="D26">
        <f>D7*'Manure nutrient content'!T$4</f>
        <v>78</v>
      </c>
      <c r="E26">
        <f>E7*'Manure nutrient content'!U$4</f>
        <v>133</v>
      </c>
      <c r="F26">
        <f>F7*'Manure nutrient content'!V$4</f>
        <v>72</v>
      </c>
      <c r="G26">
        <f>G7*'Manure nutrient content'!W$4</f>
        <v>228</v>
      </c>
      <c r="H26">
        <f>H7*'Manure nutrient content'!X$4</f>
        <v>240</v>
      </c>
      <c r="I26">
        <f>I7*'Manure nutrient content'!Y$4</f>
        <v>133.33333333333334</v>
      </c>
      <c r="J26">
        <f>J7*'Manure nutrient content'!Z$4</f>
        <v>0</v>
      </c>
      <c r="K26">
        <f>K7*'Manure nutrient content'!AA$4</f>
        <v>406</v>
      </c>
      <c r="L26">
        <f>L7*'Manure nutrient content'!AB$4</f>
        <v>360.75</v>
      </c>
      <c r="N26">
        <f>SUMPRODUCT($C$6:$L$6, C26:L26)/100</f>
        <v>34.514000000000003</v>
      </c>
    </row>
    <row r="27" spans="2:14" x14ac:dyDescent="0.2">
      <c r="B27" t="s">
        <v>60</v>
      </c>
      <c r="C27">
        <f>C7*'Manure nutrient content'!S$5</f>
        <v>80</v>
      </c>
      <c r="D27">
        <f>D7*'Manure nutrient content'!T$5</f>
        <v>36</v>
      </c>
      <c r="E27">
        <f>E7*'Manure nutrient content'!U$5</f>
        <v>114</v>
      </c>
      <c r="F27">
        <f>F7*'Manure nutrient content'!V$5</f>
        <v>36</v>
      </c>
      <c r="G27">
        <f>G7*'Manure nutrient content'!W$5</f>
        <v>168</v>
      </c>
      <c r="H27">
        <f>H7*'Manure nutrient content'!X$5</f>
        <v>200</v>
      </c>
      <c r="I27">
        <f>I7*'Manure nutrient content'!Y$5</f>
        <v>82.666666666666657</v>
      </c>
      <c r="J27">
        <f>J7*'Manure nutrient content'!Z$5</f>
        <v>0</v>
      </c>
      <c r="K27">
        <f>K7*'Manure nutrient content'!AA$5</f>
        <v>688.80000000000007</v>
      </c>
      <c r="L27">
        <f>L7*'Manure nutrient content'!AB$5</f>
        <v>132.6</v>
      </c>
      <c r="N27">
        <f t="shared" ref="N27:N38" si="0">SUMPRODUCT($C$6:$L$6, C27:L27)/100</f>
        <v>29.332399999999996</v>
      </c>
    </row>
    <row r="28" spans="2:14" x14ac:dyDescent="0.2">
      <c r="B28" t="s">
        <v>61</v>
      </c>
      <c r="C28">
        <f>C7*'Manure nutrient content'!S$6</f>
        <v>200</v>
      </c>
      <c r="D28">
        <f>D7*'Manure nutrient content'!T$6</f>
        <v>96</v>
      </c>
      <c r="E28">
        <f>E7*'Manure nutrient content'!U$6</f>
        <v>152</v>
      </c>
      <c r="F28">
        <f>F7*'Manure nutrient content'!V$6</f>
        <v>48</v>
      </c>
      <c r="G28">
        <f>G7*'Manure nutrient content'!W$6</f>
        <v>114</v>
      </c>
      <c r="H28">
        <f>H7*'Manure nutrient content'!X$6</f>
        <v>144</v>
      </c>
      <c r="I28">
        <f>I7*'Manure nutrient content'!Y$6</f>
        <v>160</v>
      </c>
      <c r="J28">
        <f>J7*'Manure nutrient content'!Z$6</f>
        <v>0</v>
      </c>
      <c r="K28">
        <f>K7*'Manure nutrient content'!AA$6</f>
        <v>36.4</v>
      </c>
      <c r="L28">
        <f>L7*'Manure nutrient content'!AB$6</f>
        <v>263.25</v>
      </c>
      <c r="N28">
        <f t="shared" si="0"/>
        <v>27.0306</v>
      </c>
    </row>
    <row r="30" spans="2:14" x14ac:dyDescent="0.2">
      <c r="B30" t="s">
        <v>35</v>
      </c>
    </row>
    <row r="31" spans="2:14" x14ac:dyDescent="0.2">
      <c r="B31" t="s">
        <v>59</v>
      </c>
      <c r="C31">
        <f>C13*'Manure nutrient content'!S$4</f>
        <v>138</v>
      </c>
      <c r="D31">
        <f>D13*'Manure nutrient content'!T$4</f>
        <v>49.4</v>
      </c>
      <c r="E31">
        <f>E13*'Manure nutrient content'!U$4</f>
        <v>231</v>
      </c>
      <c r="F31">
        <f>F13*'Manure nutrient content'!V$4</f>
        <v>75.600000000000009</v>
      </c>
      <c r="G31">
        <f>G13*'Manure nutrient content'!W$4</f>
        <v>95</v>
      </c>
      <c r="H31">
        <f>H13*'Manure nutrient content'!X$4</f>
        <v>240</v>
      </c>
      <c r="I31">
        <f>I13*'Manure nutrient content'!Y$4</f>
        <v>0</v>
      </c>
      <c r="J31">
        <f>J13*'Manure nutrient content'!Z$4</f>
        <v>0</v>
      </c>
      <c r="K31">
        <f>K13*'Manure nutrient content'!AA$4</f>
        <v>304.5</v>
      </c>
      <c r="L31">
        <f>L13*'Manure nutrient content'!AB$4</f>
        <v>379.25</v>
      </c>
      <c r="N31">
        <f t="shared" si="0"/>
        <v>30.5959</v>
      </c>
    </row>
    <row r="32" spans="2:14" x14ac:dyDescent="0.2">
      <c r="B32" t="s">
        <v>60</v>
      </c>
      <c r="C32">
        <f>C13*'Manure nutrient content'!S$5</f>
        <v>73.600000000000009</v>
      </c>
      <c r="D32">
        <f>D13*'Manure nutrient content'!T$5</f>
        <v>22.8</v>
      </c>
      <c r="E32">
        <f>E13*'Manure nutrient content'!U$5</f>
        <v>198</v>
      </c>
      <c r="F32">
        <f>F13*'Manure nutrient content'!V$5</f>
        <v>37.800000000000004</v>
      </c>
      <c r="G32">
        <f>G13*'Manure nutrient content'!W$5</f>
        <v>70</v>
      </c>
      <c r="H32">
        <f>H13*'Manure nutrient content'!X$5</f>
        <v>200</v>
      </c>
      <c r="I32">
        <f>I13*'Manure nutrient content'!Y$5</f>
        <v>0</v>
      </c>
      <c r="J32">
        <f>J13*'Manure nutrient content'!Z$5</f>
        <v>0</v>
      </c>
      <c r="K32">
        <f>K13*'Manure nutrient content'!AA$5</f>
        <v>516.6</v>
      </c>
      <c r="L32">
        <f>L13*'Manure nutrient content'!AB$5</f>
        <v>139.4</v>
      </c>
      <c r="N32">
        <f t="shared" si="0"/>
        <v>24.991800000000001</v>
      </c>
    </row>
    <row r="33" spans="2:14" x14ac:dyDescent="0.2">
      <c r="B33" t="s">
        <v>61</v>
      </c>
      <c r="C33">
        <f>C13*'Manure nutrient content'!S$6</f>
        <v>184</v>
      </c>
      <c r="D33">
        <f>D13*'Manure nutrient content'!T$6</f>
        <v>60.800000000000004</v>
      </c>
      <c r="E33">
        <f>E13*'Manure nutrient content'!U$6</f>
        <v>264</v>
      </c>
      <c r="F33">
        <f>F13*'Manure nutrient content'!V$6</f>
        <v>50.4</v>
      </c>
      <c r="G33">
        <f>G13*'Manure nutrient content'!W$6</f>
        <v>47.5</v>
      </c>
      <c r="H33">
        <f>H13*'Manure nutrient content'!X$6</f>
        <v>144</v>
      </c>
      <c r="I33">
        <f>I13*'Manure nutrient content'!Y$6</f>
        <v>0</v>
      </c>
      <c r="J33">
        <f>J13*'Manure nutrient content'!Z$6</f>
        <v>0</v>
      </c>
      <c r="K33">
        <f>K13*'Manure nutrient content'!AA$6</f>
        <v>27.3</v>
      </c>
      <c r="L33">
        <f>L13*'Manure nutrient content'!AB$6</f>
        <v>276.75</v>
      </c>
      <c r="N33">
        <f t="shared" si="0"/>
        <v>25.100300000000001</v>
      </c>
    </row>
    <row r="35" spans="2:14" x14ac:dyDescent="0.2">
      <c r="B35" t="s">
        <v>36</v>
      </c>
    </row>
    <row r="36" spans="2:14" x14ac:dyDescent="0.2">
      <c r="B36" t="s">
        <v>59</v>
      </c>
      <c r="C36">
        <f>C19*'Manure nutrient content'!S$4</f>
        <v>90</v>
      </c>
      <c r="D36">
        <f>D19*'Manure nutrient content'!T$4</f>
        <v>67.600000000000009</v>
      </c>
      <c r="E36">
        <f>E19*'Manure nutrient content'!U$4</f>
        <v>84</v>
      </c>
      <c r="F36">
        <f>F19*'Manure nutrient content'!V$4</f>
        <v>43.2</v>
      </c>
      <c r="G36">
        <f>G19*'Manure nutrient content'!W$4</f>
        <v>76</v>
      </c>
      <c r="H36">
        <f>H19*'Manure nutrient content'!X$4</f>
        <v>150</v>
      </c>
      <c r="I36">
        <f>I19*'Manure nutrient content'!Y$4</f>
        <v>53.333333333333336</v>
      </c>
      <c r="J36">
        <f>J19*'Manure nutrient content'!Z$4</f>
        <v>394.88</v>
      </c>
      <c r="K36">
        <f>K19*'Manure nutrient content'!AA$4</f>
        <v>188.5</v>
      </c>
      <c r="L36">
        <f>L19*'Manure nutrient content'!AB$4</f>
        <v>74</v>
      </c>
      <c r="N36">
        <f t="shared" si="0"/>
        <v>17.582299999999996</v>
      </c>
    </row>
    <row r="37" spans="2:14" x14ac:dyDescent="0.2">
      <c r="B37" t="s">
        <v>60</v>
      </c>
      <c r="C37">
        <f>C19*'Manure nutrient content'!S$5</f>
        <v>48</v>
      </c>
      <c r="D37">
        <f>D19*'Manure nutrient content'!T$5</f>
        <v>31.2</v>
      </c>
      <c r="E37">
        <f>E19*'Manure nutrient content'!U$5</f>
        <v>72</v>
      </c>
      <c r="F37">
        <f>F19*'Manure nutrient content'!V$5</f>
        <v>21.6</v>
      </c>
      <c r="G37">
        <f>G19*'Manure nutrient content'!W$5</f>
        <v>56</v>
      </c>
      <c r="H37">
        <f>H19*'Manure nutrient content'!X$5</f>
        <v>125</v>
      </c>
      <c r="I37">
        <f>I19*'Manure nutrient content'!Y$5</f>
        <v>33.066666666666663</v>
      </c>
      <c r="J37">
        <f>J19*'Manure nutrient content'!Z$5</f>
        <v>304</v>
      </c>
      <c r="K37">
        <f>K19*'Manure nutrient content'!AA$5</f>
        <v>319.8</v>
      </c>
      <c r="L37">
        <f>L19*'Manure nutrient content'!AB$5</f>
        <v>27.2</v>
      </c>
      <c r="N37">
        <f t="shared" si="0"/>
        <v>14.903400000000001</v>
      </c>
    </row>
    <row r="38" spans="2:14" x14ac:dyDescent="0.2">
      <c r="B38" t="s">
        <v>61</v>
      </c>
      <c r="C38">
        <f>C19*'Manure nutrient content'!S$6</f>
        <v>120</v>
      </c>
      <c r="D38">
        <f>D19*'Manure nutrient content'!T$6</f>
        <v>83.2</v>
      </c>
      <c r="E38">
        <f>E19*'Manure nutrient content'!U$6</f>
        <v>96</v>
      </c>
      <c r="F38">
        <f>F19*'Manure nutrient content'!V$6</f>
        <v>28.799999999999997</v>
      </c>
      <c r="G38">
        <f>G19*'Manure nutrient content'!W$6</f>
        <v>38</v>
      </c>
      <c r="H38">
        <f>H19*'Manure nutrient content'!X$6</f>
        <v>90</v>
      </c>
      <c r="I38">
        <f>I19*'Manure nutrient content'!Y$6</f>
        <v>64</v>
      </c>
      <c r="J38">
        <f>J19*'Manure nutrient content'!Z$6</f>
        <v>259.84000000000003</v>
      </c>
      <c r="K38">
        <f>K19*'Manure nutrient content'!AA$6</f>
        <v>16.900000000000002</v>
      </c>
      <c r="L38">
        <f>L19*'Manure nutrient content'!AB$6</f>
        <v>54</v>
      </c>
      <c r="N38">
        <f t="shared" si="0"/>
        <v>14.776299999999999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38"/>
  <sheetViews>
    <sheetView zoomScale="90" zoomScaleNormal="90" workbookViewId="0">
      <selection activeCell="B7" sqref="B7"/>
    </sheetView>
  </sheetViews>
  <sheetFormatPr baseColWidth="10" defaultColWidth="8.83203125" defaultRowHeight="15" x14ac:dyDescent="0.2"/>
  <cols>
    <col min="2" max="2" width="28.33203125" bestFit="1" customWidth="1"/>
    <col min="3" max="3" width="10.1640625" bestFit="1" customWidth="1"/>
    <col min="4" max="4" width="11.6640625" bestFit="1" customWidth="1"/>
    <col min="5" max="5" width="9.33203125" bestFit="1" customWidth="1"/>
    <col min="6" max="6" width="9.5" bestFit="1" customWidth="1"/>
    <col min="7" max="7" width="13.5" bestFit="1" customWidth="1"/>
    <col min="8" max="8" width="19.1640625" bestFit="1" customWidth="1"/>
    <col min="9" max="9" width="13.33203125" bestFit="1" customWidth="1"/>
    <col min="10" max="10" width="18.6640625" bestFit="1" customWidth="1"/>
    <col min="11" max="11" width="11.16406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51</v>
      </c>
      <c r="D2" t="s">
        <v>51</v>
      </c>
      <c r="E2" t="s">
        <v>37</v>
      </c>
      <c r="F2" t="s">
        <v>37</v>
      </c>
      <c r="G2" t="s">
        <v>53</v>
      </c>
      <c r="H2" t="s">
        <v>38</v>
      </c>
      <c r="I2" t="s">
        <v>39</v>
      </c>
      <c r="J2" t="s">
        <v>54</v>
      </c>
      <c r="K2" t="s">
        <v>40</v>
      </c>
    </row>
    <row r="3" spans="2:12" x14ac:dyDescent="0.2">
      <c r="C3" t="s">
        <v>42</v>
      </c>
      <c r="D3" t="s">
        <v>52</v>
      </c>
      <c r="E3" t="s">
        <v>42</v>
      </c>
      <c r="F3" t="s">
        <v>52</v>
      </c>
      <c r="G3" t="s">
        <v>42</v>
      </c>
      <c r="H3" t="s">
        <v>43</v>
      </c>
      <c r="I3" t="s">
        <v>55</v>
      </c>
      <c r="J3" t="s">
        <v>42</v>
      </c>
    </row>
    <row r="4" spans="2:12" x14ac:dyDescent="0.2">
      <c r="B4" t="s">
        <v>29</v>
      </c>
    </row>
    <row r="5" spans="2:12" x14ac:dyDescent="0.2">
      <c r="B5" t="s">
        <v>56</v>
      </c>
      <c r="C5">
        <v>127</v>
      </c>
      <c r="D5">
        <v>75</v>
      </c>
      <c r="E5">
        <v>125</v>
      </c>
      <c r="F5">
        <v>182</v>
      </c>
      <c r="H5">
        <v>171</v>
      </c>
      <c r="I5">
        <v>177</v>
      </c>
      <c r="J5">
        <v>182</v>
      </c>
      <c r="K5">
        <v>156</v>
      </c>
    </row>
    <row r="6" spans="2:12" x14ac:dyDescent="0.2">
      <c r="B6" t="s">
        <v>32</v>
      </c>
      <c r="C6">
        <v>21</v>
      </c>
      <c r="D6">
        <v>28</v>
      </c>
      <c r="E6">
        <v>18</v>
      </c>
      <c r="F6">
        <v>46</v>
      </c>
      <c r="H6">
        <v>11</v>
      </c>
      <c r="I6">
        <v>6</v>
      </c>
      <c r="J6">
        <v>28</v>
      </c>
      <c r="K6">
        <v>24</v>
      </c>
    </row>
    <row r="7" spans="2:12" x14ac:dyDescent="0.2">
      <c r="B7" t="s">
        <v>57</v>
      </c>
      <c r="C7">
        <v>5</v>
      </c>
      <c r="D7">
        <v>0.9</v>
      </c>
      <c r="E7">
        <v>0.3</v>
      </c>
      <c r="F7">
        <v>0.9</v>
      </c>
      <c r="H7">
        <v>0.4</v>
      </c>
      <c r="I7">
        <v>0.2</v>
      </c>
      <c r="J7">
        <v>0.1</v>
      </c>
      <c r="K7">
        <v>1.4</v>
      </c>
    </row>
    <row r="8" spans="2:12" x14ac:dyDescent="0.2">
      <c r="B8" t="s">
        <v>34</v>
      </c>
      <c r="C8">
        <v>324</v>
      </c>
      <c r="D8">
        <v>46</v>
      </c>
      <c r="E8">
        <v>18</v>
      </c>
      <c r="F8">
        <v>27</v>
      </c>
      <c r="G8">
        <v>4</v>
      </c>
      <c r="H8">
        <v>33</v>
      </c>
      <c r="I8">
        <v>23</v>
      </c>
      <c r="J8">
        <v>7</v>
      </c>
      <c r="K8">
        <v>67</v>
      </c>
    </row>
    <row r="9" spans="2:12" x14ac:dyDescent="0.2">
      <c r="B9" t="s">
        <v>63</v>
      </c>
      <c r="C9">
        <f>IFERROR((C7*1000000)/C6, "")</f>
        <v>238095.23809523811</v>
      </c>
      <c r="D9">
        <f t="shared" ref="D9:K9" si="0">IFERROR((D7*1000000)/D6, "")</f>
        <v>32142.857142857141</v>
      </c>
      <c r="E9">
        <f t="shared" si="0"/>
        <v>16666.666666666668</v>
      </c>
      <c r="F9">
        <f t="shared" si="0"/>
        <v>19565.217391304348</v>
      </c>
      <c r="G9" t="str">
        <f t="shared" si="0"/>
        <v/>
      </c>
      <c r="H9">
        <f t="shared" si="0"/>
        <v>36363.63636363636</v>
      </c>
      <c r="I9">
        <f t="shared" si="0"/>
        <v>33333.333333333336</v>
      </c>
      <c r="J9">
        <f t="shared" si="0"/>
        <v>3571.4285714285716</v>
      </c>
      <c r="K9">
        <f t="shared" si="0"/>
        <v>58333.333333333336</v>
      </c>
    </row>
    <row r="11" spans="2:12" x14ac:dyDescent="0.2">
      <c r="B11" t="s">
        <v>35</v>
      </c>
    </row>
    <row r="12" spans="2:12" x14ac:dyDescent="0.2">
      <c r="B12" t="s">
        <v>56</v>
      </c>
      <c r="C12">
        <v>141</v>
      </c>
      <c r="D12">
        <v>102</v>
      </c>
      <c r="E12">
        <v>156</v>
      </c>
      <c r="F12">
        <v>148</v>
      </c>
      <c r="H12">
        <v>196</v>
      </c>
      <c r="I12">
        <v>233</v>
      </c>
      <c r="K12">
        <v>180</v>
      </c>
    </row>
    <row r="13" spans="2:12" x14ac:dyDescent="0.2">
      <c r="B13" t="s">
        <v>32</v>
      </c>
      <c r="C13">
        <v>23</v>
      </c>
      <c r="D13">
        <v>39</v>
      </c>
      <c r="E13">
        <v>22</v>
      </c>
      <c r="F13">
        <v>37</v>
      </c>
      <c r="H13">
        <v>12</v>
      </c>
      <c r="I13">
        <v>8</v>
      </c>
      <c r="K13">
        <v>24</v>
      </c>
    </row>
    <row r="14" spans="2:12" x14ac:dyDescent="0.2">
      <c r="B14" t="s">
        <v>57</v>
      </c>
      <c r="C14">
        <v>7.3</v>
      </c>
      <c r="D14">
        <v>2.8</v>
      </c>
      <c r="E14">
        <v>0.6</v>
      </c>
      <c r="F14">
        <v>0.4</v>
      </c>
      <c r="H14">
        <v>0.3</v>
      </c>
      <c r="I14">
        <v>0.1</v>
      </c>
      <c r="K14">
        <v>0.6</v>
      </c>
    </row>
    <row r="15" spans="2:12" x14ac:dyDescent="0.2">
      <c r="B15" t="s">
        <v>34</v>
      </c>
      <c r="C15">
        <v>473</v>
      </c>
      <c r="D15">
        <v>114</v>
      </c>
      <c r="E15">
        <v>22</v>
      </c>
      <c r="F15">
        <v>20</v>
      </c>
      <c r="G15">
        <v>1</v>
      </c>
      <c r="H15">
        <v>21</v>
      </c>
      <c r="I15">
        <v>21</v>
      </c>
      <c r="J15">
        <v>1</v>
      </c>
      <c r="K15">
        <v>23</v>
      </c>
    </row>
    <row r="16" spans="2:12" x14ac:dyDescent="0.2">
      <c r="B16" t="s">
        <v>63</v>
      </c>
      <c r="C16">
        <f>IFERROR((C14*1000000)/C13, "")</f>
        <v>317391.30434782611</v>
      </c>
      <c r="D16">
        <f t="shared" ref="D16:K16" si="1">IFERROR((D14*1000000)/D13, "")</f>
        <v>71794.871794871797</v>
      </c>
      <c r="E16">
        <f t="shared" si="1"/>
        <v>27272.727272727272</v>
      </c>
      <c r="F16">
        <f t="shared" si="1"/>
        <v>10810.81081081081</v>
      </c>
      <c r="G16" t="str">
        <f t="shared" si="1"/>
        <v/>
      </c>
      <c r="H16">
        <f t="shared" si="1"/>
        <v>25000</v>
      </c>
      <c r="I16">
        <f t="shared" si="1"/>
        <v>12500</v>
      </c>
      <c r="J16" t="str">
        <f t="shared" si="1"/>
        <v/>
      </c>
      <c r="K16">
        <f t="shared" si="1"/>
        <v>25000</v>
      </c>
    </row>
    <row r="18" spans="2:11" x14ac:dyDescent="0.2">
      <c r="B18" t="s">
        <v>36</v>
      </c>
    </row>
    <row r="19" spans="2:11" x14ac:dyDescent="0.2">
      <c r="B19" t="s">
        <v>56</v>
      </c>
      <c r="C19">
        <v>89</v>
      </c>
      <c r="D19">
        <v>64</v>
      </c>
      <c r="E19">
        <v>136</v>
      </c>
      <c r="F19">
        <v>98</v>
      </c>
      <c r="G19">
        <v>81</v>
      </c>
      <c r="H19">
        <v>106</v>
      </c>
      <c r="I19">
        <v>100</v>
      </c>
      <c r="K19">
        <v>77</v>
      </c>
    </row>
    <row r="20" spans="2:11" x14ac:dyDescent="0.2">
      <c r="B20" t="s">
        <v>32</v>
      </c>
      <c r="C20">
        <v>15</v>
      </c>
      <c r="D20">
        <v>24</v>
      </c>
      <c r="E20">
        <v>19</v>
      </c>
      <c r="F20">
        <v>25</v>
      </c>
      <c r="G20">
        <v>14</v>
      </c>
      <c r="H20">
        <v>7</v>
      </c>
      <c r="I20">
        <v>3</v>
      </c>
      <c r="K20">
        <v>3</v>
      </c>
    </row>
    <row r="21" spans="2:11" x14ac:dyDescent="0.2">
      <c r="B21" t="s">
        <v>57</v>
      </c>
      <c r="C21">
        <v>20.9</v>
      </c>
      <c r="D21">
        <v>30.4</v>
      </c>
      <c r="E21">
        <v>0.1</v>
      </c>
      <c r="F21">
        <v>0.6</v>
      </c>
      <c r="G21">
        <v>0.3</v>
      </c>
      <c r="H21">
        <v>0.1</v>
      </c>
      <c r="I21">
        <v>0</v>
      </c>
      <c r="K21">
        <v>0</v>
      </c>
    </row>
    <row r="22" spans="2:11" x14ac:dyDescent="0.2">
      <c r="B22" t="s">
        <v>34</v>
      </c>
      <c r="C22">
        <v>831</v>
      </c>
      <c r="D22">
        <v>753</v>
      </c>
      <c r="E22">
        <v>7</v>
      </c>
      <c r="F22">
        <v>18</v>
      </c>
      <c r="G22">
        <v>20</v>
      </c>
      <c r="H22">
        <v>20</v>
      </c>
      <c r="I22">
        <v>13</v>
      </c>
      <c r="J22">
        <v>0</v>
      </c>
      <c r="K22">
        <v>8</v>
      </c>
    </row>
    <row r="23" spans="2:11" x14ac:dyDescent="0.2">
      <c r="B23" t="s">
        <v>63</v>
      </c>
      <c r="C23">
        <f>IFERROR((C21*1000000)/C20, "")</f>
        <v>1393333.3333333333</v>
      </c>
      <c r="D23">
        <f t="shared" ref="D23:K23" si="2">IFERROR((D21*1000000)/D20, "")</f>
        <v>1266666.6666666667</v>
      </c>
      <c r="E23">
        <f t="shared" si="2"/>
        <v>5263.1578947368425</v>
      </c>
      <c r="F23">
        <f t="shared" si="2"/>
        <v>24000</v>
      </c>
      <c r="G23">
        <f t="shared" si="2"/>
        <v>21428.571428571428</v>
      </c>
      <c r="H23">
        <f t="shared" si="2"/>
        <v>14285.714285714286</v>
      </c>
      <c r="I23">
        <f t="shared" si="2"/>
        <v>0</v>
      </c>
      <c r="J23" t="str">
        <f t="shared" si="2"/>
        <v/>
      </c>
      <c r="K23">
        <f t="shared" si="2"/>
        <v>0</v>
      </c>
    </row>
    <row r="25" spans="2:11" x14ac:dyDescent="0.2">
      <c r="B25" t="s">
        <v>29</v>
      </c>
    </row>
    <row r="26" spans="2:11" x14ac:dyDescent="0.2">
      <c r="B26" t="s">
        <v>59</v>
      </c>
      <c r="C26">
        <f>C6*'Manure nutrient content'!S$4</f>
        <v>126</v>
      </c>
      <c r="D26">
        <f>D6*'Manure nutrient content'!T$4</f>
        <v>72.8</v>
      </c>
      <c r="E26">
        <f>E6*'Manure nutrient content'!U$4</f>
        <v>126</v>
      </c>
      <c r="F26">
        <f>F6*'Manure nutrient content'!V$4</f>
        <v>165.6</v>
      </c>
      <c r="G26">
        <f>G6*'Manure nutrient content'!E$4</f>
        <v>0</v>
      </c>
      <c r="H26">
        <f>H6*'Manure nutrient content'!W$4</f>
        <v>209</v>
      </c>
      <c r="I26">
        <f>I6*'Manure nutrient content'!X$4</f>
        <v>180</v>
      </c>
      <c r="J26">
        <f>J6*'Manure nutrient content'!F$4</f>
        <v>182</v>
      </c>
      <c r="K26">
        <f>K6*'Manure nutrient content'!AB$4</f>
        <v>222</v>
      </c>
    </row>
    <row r="27" spans="2:11" x14ac:dyDescent="0.2">
      <c r="B27" t="s">
        <v>60</v>
      </c>
      <c r="C27">
        <f>C6*'Manure nutrient content'!S$5</f>
        <v>67.2</v>
      </c>
      <c r="D27">
        <f>D6*'Manure nutrient content'!T$5</f>
        <v>33.6</v>
      </c>
      <c r="E27">
        <f>E6*'Manure nutrient content'!U$5</f>
        <v>108</v>
      </c>
      <c r="F27">
        <f>F6*'Manure nutrient content'!V$5</f>
        <v>82.8</v>
      </c>
      <c r="G27">
        <f>G6*'Manure nutrient content'!E$5</f>
        <v>0</v>
      </c>
      <c r="H27">
        <f>H6*'Manure nutrient content'!W$5</f>
        <v>154</v>
      </c>
      <c r="I27">
        <f>I6*'Manure nutrient content'!X$5</f>
        <v>150</v>
      </c>
      <c r="J27">
        <f>J6*'Manure nutrient content'!F$5</f>
        <v>154</v>
      </c>
      <c r="K27">
        <f>K6*'Manure nutrient content'!AB$5</f>
        <v>81.599999999999994</v>
      </c>
    </row>
    <row r="28" spans="2:11" x14ac:dyDescent="0.2">
      <c r="B28" t="s">
        <v>61</v>
      </c>
      <c r="C28">
        <f>C6*'Manure nutrient content'!S$6</f>
        <v>168</v>
      </c>
      <c r="D28">
        <f>D6*'Manure nutrient content'!T$6</f>
        <v>89.600000000000009</v>
      </c>
      <c r="E28">
        <f>E6*'Manure nutrient content'!U$6</f>
        <v>144</v>
      </c>
      <c r="F28">
        <f>F6*'Manure nutrient content'!V$6</f>
        <v>110.39999999999999</v>
      </c>
      <c r="G28">
        <f>G6*'Manure nutrient content'!E$6</f>
        <v>0</v>
      </c>
      <c r="H28">
        <f>H6*'Manure nutrient content'!W$6</f>
        <v>104.5</v>
      </c>
      <c r="I28">
        <f>I6*'Manure nutrient content'!X$6</f>
        <v>108</v>
      </c>
      <c r="J28">
        <f>J6*'Manure nutrient content'!F$6</f>
        <v>210</v>
      </c>
      <c r="K28">
        <f>K6*'Manure nutrient content'!AB$6</f>
        <v>162</v>
      </c>
    </row>
    <row r="30" spans="2:11" x14ac:dyDescent="0.2">
      <c r="B30" t="s">
        <v>35</v>
      </c>
    </row>
    <row r="31" spans="2:11" x14ac:dyDescent="0.2">
      <c r="B31" t="s">
        <v>59</v>
      </c>
      <c r="C31">
        <f>C13*'Manure nutrient content'!S$4</f>
        <v>138</v>
      </c>
      <c r="D31">
        <f>D13*'Manure nutrient content'!T$4</f>
        <v>101.4</v>
      </c>
      <c r="E31">
        <f>E13*'Manure nutrient content'!U$4</f>
        <v>154</v>
      </c>
      <c r="F31">
        <f>F13*'Manure nutrient content'!V$4</f>
        <v>133.20000000000002</v>
      </c>
      <c r="G31">
        <f>G13*'Manure nutrient content'!E$4</f>
        <v>0</v>
      </c>
      <c r="H31">
        <f>H13*'Manure nutrient content'!W$4</f>
        <v>228</v>
      </c>
      <c r="I31">
        <f>I13*'Manure nutrient content'!X$4</f>
        <v>240</v>
      </c>
      <c r="J31">
        <f>J13*'Manure nutrient content'!F$4</f>
        <v>0</v>
      </c>
      <c r="K31">
        <f>K13*'Manure nutrient content'!AB$4</f>
        <v>222</v>
      </c>
    </row>
    <row r="32" spans="2:11" x14ac:dyDescent="0.2">
      <c r="B32" t="s">
        <v>60</v>
      </c>
      <c r="C32">
        <f>C13*'Manure nutrient content'!S$5</f>
        <v>73.600000000000009</v>
      </c>
      <c r="D32">
        <f>D13*'Manure nutrient content'!T$5</f>
        <v>46.8</v>
      </c>
      <c r="E32">
        <f>E13*'Manure nutrient content'!U$5</f>
        <v>132</v>
      </c>
      <c r="F32">
        <f>F13*'Manure nutrient content'!V$5</f>
        <v>66.600000000000009</v>
      </c>
      <c r="G32">
        <f>G13*'Manure nutrient content'!E$5</f>
        <v>0</v>
      </c>
      <c r="H32">
        <f>H13*'Manure nutrient content'!W$5</f>
        <v>168</v>
      </c>
      <c r="I32">
        <f>I13*'Manure nutrient content'!X$5</f>
        <v>200</v>
      </c>
      <c r="J32">
        <f>J13*'Manure nutrient content'!F$5</f>
        <v>0</v>
      </c>
      <c r="K32">
        <f>K13*'Manure nutrient content'!AB$5</f>
        <v>81.599999999999994</v>
      </c>
    </row>
    <row r="33" spans="2:11" x14ac:dyDescent="0.2">
      <c r="B33" t="s">
        <v>61</v>
      </c>
      <c r="C33">
        <f>C13*'Manure nutrient content'!S$6</f>
        <v>184</v>
      </c>
      <c r="D33">
        <f>D13*'Manure nutrient content'!T$6</f>
        <v>124.80000000000001</v>
      </c>
      <c r="E33">
        <f>E13*'Manure nutrient content'!U$6</f>
        <v>176</v>
      </c>
      <c r="F33">
        <f>F13*'Manure nutrient content'!V$6</f>
        <v>88.8</v>
      </c>
      <c r="G33">
        <f>G13*'Manure nutrient content'!E$6</f>
        <v>0</v>
      </c>
      <c r="H33">
        <f>H13*'Manure nutrient content'!W$6</f>
        <v>114</v>
      </c>
      <c r="I33">
        <f>I13*'Manure nutrient content'!X$6</f>
        <v>144</v>
      </c>
      <c r="J33">
        <f>J13*'Manure nutrient content'!F$6</f>
        <v>0</v>
      </c>
      <c r="K33">
        <f>K13*'Manure nutrient content'!AB$6</f>
        <v>162</v>
      </c>
    </row>
    <row r="35" spans="2:11" x14ac:dyDescent="0.2">
      <c r="B35" t="s">
        <v>36</v>
      </c>
    </row>
    <row r="36" spans="2:11" x14ac:dyDescent="0.2">
      <c r="B36" t="s">
        <v>59</v>
      </c>
      <c r="C36">
        <f>C20*'Manure nutrient content'!S$4</f>
        <v>90</v>
      </c>
      <c r="D36">
        <f>D20*'Manure nutrient content'!T$4</f>
        <v>62.400000000000006</v>
      </c>
      <c r="E36">
        <f>E20*'Manure nutrient content'!U$4</f>
        <v>133</v>
      </c>
      <c r="F36">
        <f>F20*'Manure nutrient content'!V$4</f>
        <v>90</v>
      </c>
      <c r="G36">
        <f>G20*'Manure nutrient content'!E$4</f>
        <v>98</v>
      </c>
      <c r="H36">
        <f>H20*'Manure nutrient content'!W$4</f>
        <v>133</v>
      </c>
      <c r="I36">
        <f>I20*'Manure nutrient content'!X$4</f>
        <v>90</v>
      </c>
      <c r="J36">
        <f>J20*'Manure nutrient content'!F$4</f>
        <v>0</v>
      </c>
      <c r="K36">
        <f>K20*'Manure nutrient content'!AB$4</f>
        <v>27.75</v>
      </c>
    </row>
    <row r="37" spans="2:11" x14ac:dyDescent="0.2">
      <c r="B37" t="s">
        <v>60</v>
      </c>
      <c r="C37">
        <f>C20*'Manure nutrient content'!S$5</f>
        <v>48</v>
      </c>
      <c r="D37">
        <f>D20*'Manure nutrient content'!T$5</f>
        <v>28.799999999999997</v>
      </c>
      <c r="E37">
        <f>E20*'Manure nutrient content'!U$5</f>
        <v>114</v>
      </c>
      <c r="F37">
        <f>F20*'Manure nutrient content'!V$5</f>
        <v>45</v>
      </c>
      <c r="G37">
        <f>G20*'Manure nutrient content'!E$5</f>
        <v>44.800000000000004</v>
      </c>
      <c r="H37">
        <f>H20*'Manure nutrient content'!W$5</f>
        <v>98</v>
      </c>
      <c r="I37">
        <f>I20*'Manure nutrient content'!X$5</f>
        <v>75</v>
      </c>
      <c r="J37">
        <f>J20*'Manure nutrient content'!F$5</f>
        <v>0</v>
      </c>
      <c r="K37">
        <f>K20*'Manure nutrient content'!AB$5</f>
        <v>10.199999999999999</v>
      </c>
    </row>
    <row r="38" spans="2:11" x14ac:dyDescent="0.2">
      <c r="B38" t="s">
        <v>61</v>
      </c>
      <c r="C38">
        <f>C20*'Manure nutrient content'!S$6</f>
        <v>120</v>
      </c>
      <c r="D38">
        <f>D20*'Manure nutrient content'!T$6</f>
        <v>76.800000000000011</v>
      </c>
      <c r="E38">
        <f>E20*'Manure nutrient content'!U$6</f>
        <v>152</v>
      </c>
      <c r="F38">
        <f>F20*'Manure nutrient content'!V$6</f>
        <v>60</v>
      </c>
      <c r="G38">
        <f>G20*'Manure nutrient content'!E$6</f>
        <v>112</v>
      </c>
      <c r="H38">
        <f>H20*'Manure nutrient content'!W$6</f>
        <v>66.5</v>
      </c>
      <c r="I38">
        <f>I20*'Manure nutrient content'!X$6</f>
        <v>54</v>
      </c>
      <c r="J38">
        <f>J20*'Manure nutrient content'!F$6</f>
        <v>0</v>
      </c>
      <c r="K38">
        <f>K20*'Manure nutrient content'!AB$6</f>
        <v>20.25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C2" sqref="C2"/>
    </sheetView>
  </sheetViews>
  <sheetFormatPr baseColWidth="10" defaultColWidth="11.5" defaultRowHeight="15" x14ac:dyDescent="0.2"/>
  <sheetData>
    <row r="1" spans="1:10" x14ac:dyDescent="0.2">
      <c r="A1" t="s">
        <v>66</v>
      </c>
      <c r="B1" t="s">
        <v>65</v>
      </c>
      <c r="C1">
        <v>2015</v>
      </c>
      <c r="D1">
        <v>2014</v>
      </c>
      <c r="E1">
        <v>2013</v>
      </c>
      <c r="F1">
        <v>2012</v>
      </c>
      <c r="G1">
        <v>2011</v>
      </c>
      <c r="H1">
        <v>2010</v>
      </c>
      <c r="I1">
        <v>2009</v>
      </c>
      <c r="J1">
        <v>2008</v>
      </c>
    </row>
    <row r="2" spans="1:10" x14ac:dyDescent="0.2">
      <c r="A2" t="s">
        <v>29</v>
      </c>
      <c r="B2" t="s">
        <v>59</v>
      </c>
      <c r="C2">
        <f>'2015'!$N26</f>
        <v>34.258612257803271</v>
      </c>
      <c r="D2">
        <f>'2014'!$N26</f>
        <v>33.03</v>
      </c>
      <c r="E2">
        <f>'2013'!$N26</f>
        <v>32.726966666666669</v>
      </c>
      <c r="F2">
        <f>'2012'!$N26</f>
        <v>19.049466666666671</v>
      </c>
      <c r="G2">
        <f>'2011'!$N26</f>
        <v>29.374893333333333</v>
      </c>
      <c r="H2">
        <f>'2010'!$N26</f>
        <v>36.066200000000002</v>
      </c>
      <c r="I2">
        <f>'2009'!$N26</f>
        <v>28.488666666666667</v>
      </c>
      <c r="J2">
        <f>'2008'!$N26</f>
        <v>34.514000000000003</v>
      </c>
    </row>
    <row r="3" spans="1:10" x14ac:dyDescent="0.2">
      <c r="A3" t="s">
        <v>29</v>
      </c>
      <c r="B3" t="s">
        <v>60</v>
      </c>
      <c r="C3">
        <f>'2015'!$N27</f>
        <v>27.49909588556951</v>
      </c>
      <c r="D3">
        <f>'2014'!$N27</f>
        <v>27.869</v>
      </c>
      <c r="E3">
        <f>'2013'!$N27</f>
        <v>29.849533333333337</v>
      </c>
      <c r="F3">
        <f>'2012'!$N27</f>
        <v>17.139133333333334</v>
      </c>
      <c r="G3">
        <f>'2011'!$N27</f>
        <v>26.114066666666663</v>
      </c>
      <c r="H3">
        <f>'2010'!$N27</f>
        <v>32.780799999999999</v>
      </c>
      <c r="I3">
        <f>'2009'!$N27</f>
        <v>26.207133333333331</v>
      </c>
      <c r="J3">
        <f>'2008'!$N27</f>
        <v>29.332399999999996</v>
      </c>
    </row>
    <row r="4" spans="1:10" x14ac:dyDescent="0.2">
      <c r="A4" t="s">
        <v>29</v>
      </c>
      <c r="B4" t="s">
        <v>61</v>
      </c>
      <c r="C4">
        <f>'2015'!$N28</f>
        <v>29.50796260840298</v>
      </c>
      <c r="D4">
        <f>'2014'!$N28</f>
        <v>27.630399999999995</v>
      </c>
      <c r="E4">
        <f>'2013'!$N28</f>
        <v>24.3521</v>
      </c>
      <c r="F4">
        <f>'2012'!$N28</f>
        <v>13.841599999999998</v>
      </c>
      <c r="G4">
        <f>'2011'!$N28</f>
        <v>22.254880000000004</v>
      </c>
      <c r="H4">
        <f>'2010'!$N28</f>
        <v>28.635599999999997</v>
      </c>
      <c r="I4">
        <f>'2009'!$N28</f>
        <v>20.909600000000001</v>
      </c>
      <c r="J4">
        <f>'2008'!$N28</f>
        <v>27.0306</v>
      </c>
    </row>
    <row r="5" spans="1:10" x14ac:dyDescent="0.2">
      <c r="A5" t="s">
        <v>35</v>
      </c>
      <c r="B5" t="s">
        <v>59</v>
      </c>
      <c r="C5">
        <f>'2015'!$N31</f>
        <v>35.105669357417007</v>
      </c>
      <c r="D5">
        <f>'2014'!$N31</f>
        <v>33.368133333333333</v>
      </c>
      <c r="E5">
        <f>'2013'!$N31</f>
        <v>31.952300000000001</v>
      </c>
      <c r="F5">
        <f>'2012'!$N31</f>
        <v>23.224399999999999</v>
      </c>
      <c r="G5">
        <f>'2011'!$N31</f>
        <v>31.654199999999999</v>
      </c>
      <c r="H5">
        <f>'2010'!$N31</f>
        <v>37.503999999999998</v>
      </c>
      <c r="I5">
        <f>'2009'!$N31</f>
        <v>27.486466666666676</v>
      </c>
      <c r="J5">
        <f>'2008'!$N31</f>
        <v>30.5959</v>
      </c>
    </row>
    <row r="6" spans="1:10" x14ac:dyDescent="0.2">
      <c r="A6" t="s">
        <v>35</v>
      </c>
      <c r="B6" t="s">
        <v>60</v>
      </c>
      <c r="C6">
        <f>'2015'!$N32</f>
        <v>27.440901193946505</v>
      </c>
      <c r="D6">
        <f>'2014'!$N32</f>
        <v>27.301266666666667</v>
      </c>
      <c r="E6">
        <f>'2013'!$N32</f>
        <v>28.579000000000001</v>
      </c>
      <c r="F6">
        <f>'2012'!$N32</f>
        <v>24.102400000000003</v>
      </c>
      <c r="G6">
        <f>'2011'!$N32</f>
        <v>30.1096</v>
      </c>
      <c r="H6">
        <f>'2010'!$N32</f>
        <v>32.884799999999998</v>
      </c>
      <c r="I6">
        <f>'2009'!$N32</f>
        <v>27.34333333333333</v>
      </c>
      <c r="J6">
        <f>'2008'!$N32</f>
        <v>24.991800000000001</v>
      </c>
    </row>
    <row r="7" spans="1:10" x14ac:dyDescent="0.2">
      <c r="A7" t="s">
        <v>35</v>
      </c>
      <c r="B7" t="s">
        <v>61</v>
      </c>
      <c r="C7">
        <f>'2015'!$N33</f>
        <v>30.854492494041732</v>
      </c>
      <c r="D7">
        <f>'2014'!$N33</f>
        <v>29.119600000000005</v>
      </c>
      <c r="E7">
        <f>'2013'!$N33</f>
        <v>24.131700000000006</v>
      </c>
      <c r="F7">
        <f>'2012'!$N33</f>
        <v>14.710400000000002</v>
      </c>
      <c r="G7">
        <f>'2011'!$N33</f>
        <v>22.3687</v>
      </c>
      <c r="H7">
        <f>'2010'!$N33</f>
        <v>29.648400000000002</v>
      </c>
      <c r="I7">
        <f>'2009'!$N33</f>
        <v>19.042199999999998</v>
      </c>
      <c r="J7">
        <f>'2008'!$N33</f>
        <v>25.100300000000001</v>
      </c>
    </row>
    <row r="8" spans="1:10" x14ac:dyDescent="0.2">
      <c r="A8" t="s">
        <v>36</v>
      </c>
      <c r="B8" t="s">
        <v>59</v>
      </c>
      <c r="C8">
        <f>'2015'!$N36</f>
        <v>24.688960182979425</v>
      </c>
      <c r="D8">
        <f>'2014'!$N36</f>
        <v>14.912666666666668</v>
      </c>
      <c r="E8">
        <f>'2013'!$N36</f>
        <v>23.564416666666666</v>
      </c>
      <c r="F8">
        <f>'2012'!$N36</f>
        <v>21.528266666666667</v>
      </c>
      <c r="G8">
        <f>'2011'!$N36</f>
        <v>27.330399999999994</v>
      </c>
      <c r="H8">
        <f>'2010'!$N36</f>
        <v>30.303500000000003</v>
      </c>
      <c r="I8">
        <f>'2009'!$N36</f>
        <v>18.132466666666669</v>
      </c>
      <c r="J8">
        <f>'2008'!$N36</f>
        <v>17.582299999999996</v>
      </c>
    </row>
    <row r="9" spans="1:10" x14ac:dyDescent="0.2">
      <c r="A9" t="s">
        <v>36</v>
      </c>
      <c r="B9" t="s">
        <v>60</v>
      </c>
      <c r="C9">
        <f>'2015'!$N37</f>
        <v>21.479130865550488</v>
      </c>
      <c r="D9">
        <f>'2014'!$N37</f>
        <v>7.8633333333333333</v>
      </c>
      <c r="E9">
        <f>'2013'!$N37</f>
        <v>23.63133333333333</v>
      </c>
      <c r="F9">
        <f>'2012'!$N37</f>
        <v>25.988133333333334</v>
      </c>
      <c r="G9">
        <f>'2011'!$N37</f>
        <v>30.352799999999998</v>
      </c>
      <c r="H9">
        <f>'2010'!$N37</f>
        <v>29.109200000000001</v>
      </c>
      <c r="I9">
        <f>'2009'!$N37</f>
        <v>16.717333333333332</v>
      </c>
      <c r="J9">
        <f>'2008'!$N37</f>
        <v>14.903400000000001</v>
      </c>
    </row>
    <row r="10" spans="1:10" x14ac:dyDescent="0.2">
      <c r="A10" t="s">
        <v>36</v>
      </c>
      <c r="B10" t="s">
        <v>61</v>
      </c>
      <c r="C10">
        <f>'2015'!$N38</f>
        <v>18.717373916212154</v>
      </c>
      <c r="D10">
        <f>'2014'!$N38</f>
        <v>17.09</v>
      </c>
      <c r="E10">
        <f>'2013'!$N38</f>
        <v>15.073250000000003</v>
      </c>
      <c r="F10">
        <f>'2012'!$N38</f>
        <v>10.1548</v>
      </c>
      <c r="G10">
        <f>'2011'!$N38</f>
        <v>16.447700000000001</v>
      </c>
      <c r="H10">
        <f>'2010'!$N38</f>
        <v>21.820900000000002</v>
      </c>
      <c r="I10">
        <f>'2009'!$N38</f>
        <v>13.6286</v>
      </c>
      <c r="J10">
        <f>'2008'!$N38</f>
        <v>14.776299999999999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8"/>
  <sheetViews>
    <sheetView zoomScale="90" zoomScaleNormal="90" workbookViewId="0">
      <selection activeCell="B5" sqref="B5:L24"/>
    </sheetView>
  </sheetViews>
  <sheetFormatPr baseColWidth="10" defaultColWidth="8.83203125" defaultRowHeight="15" x14ac:dyDescent="0.2"/>
  <cols>
    <col min="2" max="2" width="25.33203125" bestFit="1" customWidth="1"/>
    <col min="3" max="6" width="12" bestFit="1" customWidth="1"/>
    <col min="7" max="7" width="13.5" bestFit="1" customWidth="1"/>
    <col min="8" max="8" width="19.1640625" bestFit="1" customWidth="1"/>
    <col min="9" max="9" width="12" bestFit="1" customWidth="1"/>
    <col min="10" max="10" width="18.6640625" bestFit="1" customWidth="1"/>
    <col min="11" max="11" width="12" bestFit="1" customWidth="1"/>
    <col min="12" max="12" width="16.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  <row r="5" spans="2:12" x14ac:dyDescent="0.2">
      <c r="B5" t="s">
        <v>29</v>
      </c>
    </row>
    <row r="6" spans="2:12" x14ac:dyDescent="0.2">
      <c r="B6" t="s">
        <v>30</v>
      </c>
      <c r="C6">
        <v>9.0784360121550094</v>
      </c>
      <c r="D6">
        <v>1.6151421496356726</v>
      </c>
      <c r="E6">
        <v>1.7564710138936994</v>
      </c>
      <c r="F6">
        <v>0.38240459591359144</v>
      </c>
      <c r="G6">
        <v>2.3912781932563401</v>
      </c>
      <c r="H6">
        <v>1.6948823084676927</v>
      </c>
      <c r="I6">
        <v>0.52008893019520275</v>
      </c>
      <c r="K6">
        <v>2.060723139778343</v>
      </c>
      <c r="L6">
        <v>1.282555723052816</v>
      </c>
    </row>
    <row r="7" spans="2:12" x14ac:dyDescent="0.2">
      <c r="B7" t="s">
        <v>31</v>
      </c>
      <c r="C7">
        <v>294294.14178371697</v>
      </c>
      <c r="D7">
        <v>52357.792922627697</v>
      </c>
      <c r="E7">
        <v>56939.227077188698</v>
      </c>
      <c r="F7">
        <v>12396.3458262923</v>
      </c>
      <c r="G7">
        <v>77517.665235318505</v>
      </c>
      <c r="H7">
        <v>54942.716314470403</v>
      </c>
      <c r="I7">
        <v>16859.6358621771</v>
      </c>
      <c r="K7">
        <v>66802.1173540171</v>
      </c>
      <c r="L7">
        <v>41576.394359145299</v>
      </c>
    </row>
    <row r="8" spans="2:12" x14ac:dyDescent="0.2">
      <c r="B8" t="s">
        <v>32</v>
      </c>
      <c r="C8">
        <v>23.551982466048489</v>
      </c>
      <c r="D8">
        <v>36.253430200569788</v>
      </c>
      <c r="E8">
        <v>20.683342741604651</v>
      </c>
      <c r="F8">
        <v>30.692701656380649</v>
      </c>
      <c r="G8">
        <v>7.6649540261623397</v>
      </c>
      <c r="H8">
        <v>7.3722618542542531</v>
      </c>
      <c r="I8">
        <v>12.861878323801497</v>
      </c>
      <c r="K8">
        <v>20.628150546283614</v>
      </c>
      <c r="L8">
        <v>26.137652026898849</v>
      </c>
    </row>
    <row r="9" spans="2:12" x14ac:dyDescent="0.2">
      <c r="B9" t="s">
        <v>33</v>
      </c>
      <c r="C9">
        <v>6.9312104671508905</v>
      </c>
      <c r="D9">
        <v>1.8981495911763699</v>
      </c>
      <c r="E9">
        <v>1.1776935490795499</v>
      </c>
      <c r="F9">
        <v>0.38047734407570899</v>
      </c>
      <c r="G9">
        <v>0.59416934024415902</v>
      </c>
      <c r="H9">
        <v>0.40505209165428302</v>
      </c>
      <c r="I9">
        <v>0.21684658504292201</v>
      </c>
      <c r="K9">
        <v>1.37800413358917</v>
      </c>
      <c r="L9">
        <v>1.08670932829246</v>
      </c>
    </row>
    <row r="10" spans="2:12" x14ac:dyDescent="0.2">
      <c r="B10" t="s">
        <v>34</v>
      </c>
      <c r="C10">
        <v>347</v>
      </c>
      <c r="D10">
        <v>54</v>
      </c>
      <c r="E10">
        <v>27</v>
      </c>
      <c r="F10">
        <v>12</v>
      </c>
      <c r="G10">
        <v>38</v>
      </c>
      <c r="H10">
        <v>33</v>
      </c>
      <c r="I10">
        <v>29</v>
      </c>
      <c r="J10">
        <v>0</v>
      </c>
      <c r="K10">
        <v>40</v>
      </c>
      <c r="L10">
        <v>25</v>
      </c>
    </row>
    <row r="11" spans="2:12" x14ac:dyDescent="0.2">
      <c r="B11" t="s">
        <v>35</v>
      </c>
    </row>
    <row r="12" spans="2:12" x14ac:dyDescent="0.2">
      <c r="B12" t="s">
        <v>30</v>
      </c>
      <c r="C12">
        <v>20.308550793931808</v>
      </c>
      <c r="D12">
        <v>5.7477370764276339</v>
      </c>
      <c r="E12">
        <v>1.6277852460771847</v>
      </c>
      <c r="F12">
        <v>0.39166512266173292</v>
      </c>
      <c r="G12">
        <v>1.4053052857253516</v>
      </c>
      <c r="H12">
        <v>1.4307106554822429</v>
      </c>
      <c r="I12">
        <v>1.567642560842079</v>
      </c>
      <c r="K12">
        <v>1.5061830658903395</v>
      </c>
      <c r="L12">
        <v>1.2652389936399886</v>
      </c>
    </row>
    <row r="13" spans="2:12" x14ac:dyDescent="0.2">
      <c r="B13" t="s">
        <v>31</v>
      </c>
      <c r="C13">
        <v>328396.14531409001</v>
      </c>
      <c r="D13">
        <v>92942.855417418905</v>
      </c>
      <c r="E13">
        <v>26321.838797607401</v>
      </c>
      <c r="F13">
        <v>6333.3576994826899</v>
      </c>
      <c r="G13">
        <v>22724.262479606201</v>
      </c>
      <c r="H13">
        <v>23135.0759139619</v>
      </c>
      <c r="I13">
        <v>25349.311205636201</v>
      </c>
      <c r="K13">
        <v>24355.490354513098</v>
      </c>
      <c r="L13">
        <v>20459.343092890798</v>
      </c>
    </row>
    <row r="14" spans="2:12" x14ac:dyDescent="0.2">
      <c r="B14" t="s">
        <v>32</v>
      </c>
      <c r="C14">
        <v>25.15203283864458</v>
      </c>
      <c r="D14">
        <v>34.244085001896615</v>
      </c>
      <c r="E14">
        <v>18.028911683932922</v>
      </c>
      <c r="F14">
        <v>27.563396478452471</v>
      </c>
      <c r="G14">
        <v>6.8426624604889552</v>
      </c>
      <c r="H14">
        <v>8.5965644704453563</v>
      </c>
      <c r="I14">
        <v>19.41194441384614</v>
      </c>
      <c r="K14">
        <v>19.243344264588739</v>
      </c>
      <c r="L14">
        <v>29.231949278008432</v>
      </c>
    </row>
    <row r="15" spans="2:12" x14ac:dyDescent="0.2">
      <c r="B15" t="s">
        <v>33</v>
      </c>
      <c r="C15">
        <v>8.2598306310242897</v>
      </c>
      <c r="D15">
        <v>3.1827430412330799</v>
      </c>
      <c r="E15">
        <v>0.47455410704078299</v>
      </c>
      <c r="F15">
        <v>0.17456884931070102</v>
      </c>
      <c r="G15">
        <v>0.15549445781149901</v>
      </c>
      <c r="H15">
        <v>0.19888217162302099</v>
      </c>
      <c r="I15">
        <v>0.49207942005309702</v>
      </c>
      <c r="K15">
        <v>0.46868108562476601</v>
      </c>
      <c r="L15">
        <v>0.59806647955275594</v>
      </c>
    </row>
    <row r="16" spans="2:12" x14ac:dyDescent="0.2">
      <c r="B16" t="s">
        <v>34</v>
      </c>
      <c r="C16">
        <v>479</v>
      </c>
      <c r="D16">
        <v>118</v>
      </c>
      <c r="E16">
        <v>31</v>
      </c>
      <c r="F16">
        <v>5</v>
      </c>
      <c r="G16">
        <v>22</v>
      </c>
      <c r="H16">
        <v>29</v>
      </c>
      <c r="I16">
        <v>20</v>
      </c>
      <c r="J16">
        <v>3</v>
      </c>
      <c r="K16">
        <v>15</v>
      </c>
      <c r="L16">
        <v>18</v>
      </c>
    </row>
    <row r="17" spans="2:14" x14ac:dyDescent="0.2">
      <c r="B17" t="s">
        <v>36</v>
      </c>
    </row>
    <row r="18" spans="2:14" x14ac:dyDescent="0.2">
      <c r="B18" t="s">
        <v>30</v>
      </c>
      <c r="C18">
        <v>21.266720644774281</v>
      </c>
      <c r="D18">
        <v>24.059862987311949</v>
      </c>
      <c r="F18">
        <v>0.37231852965493917</v>
      </c>
      <c r="G18">
        <v>0.50277420566474729</v>
      </c>
      <c r="H18">
        <v>0.21497264438599928</v>
      </c>
      <c r="I18">
        <v>2.0943310619099815</v>
      </c>
      <c r="J18">
        <v>0.75017437871859882</v>
      </c>
      <c r="K18">
        <v>0.12082467636941017</v>
      </c>
      <c r="L18">
        <v>0.23674596989674002</v>
      </c>
    </row>
    <row r="19" spans="2:14" x14ac:dyDescent="0.2">
      <c r="B19" t="s">
        <v>31</v>
      </c>
      <c r="C19">
        <v>1185049.32073554</v>
      </c>
      <c r="D19">
        <v>1340692.09664962</v>
      </c>
      <c r="F19">
        <v>20746.772764575599</v>
      </c>
      <c r="G19">
        <v>28016.177992762801</v>
      </c>
      <c r="H19">
        <v>11978.959542544701</v>
      </c>
      <c r="I19">
        <v>116702.78853837401</v>
      </c>
      <c r="J19">
        <v>41802.102580029299</v>
      </c>
      <c r="K19">
        <v>6732.7352933864004</v>
      </c>
      <c r="L19">
        <v>13192.238497849799</v>
      </c>
    </row>
    <row r="20" spans="2:14" x14ac:dyDescent="0.2">
      <c r="B20" t="s">
        <v>32</v>
      </c>
      <c r="C20">
        <v>14.8164877163968</v>
      </c>
      <c r="D20">
        <v>24.898719359195056</v>
      </c>
      <c r="F20">
        <v>40.294213500970685</v>
      </c>
      <c r="G20">
        <v>4.6798733401456536</v>
      </c>
      <c r="H20">
        <v>9.5864807771618263</v>
      </c>
      <c r="I20">
        <v>11.556120709558414</v>
      </c>
      <c r="J20">
        <v>26.117636520915759</v>
      </c>
      <c r="K20">
        <v>19.486124112445413</v>
      </c>
      <c r="L20">
        <v>15.12303631273514</v>
      </c>
    </row>
    <row r="21" spans="2:14" x14ac:dyDescent="0.2">
      <c r="B21" t="s">
        <v>33</v>
      </c>
      <c r="C21">
        <v>17.558268704002501</v>
      </c>
      <c r="D21">
        <v>33.381516261569701</v>
      </c>
      <c r="F21">
        <v>0.83597489123193303</v>
      </c>
      <c r="G21">
        <v>0.13111216448110602</v>
      </c>
      <c r="H21">
        <v>0.114836065385004</v>
      </c>
      <c r="I21">
        <v>1.3486315114915202</v>
      </c>
      <c r="J21">
        <v>1.09177212099524</v>
      </c>
      <c r="K21">
        <v>0.13119491554316898</v>
      </c>
      <c r="L21">
        <v>0.19950670184924499</v>
      </c>
    </row>
    <row r="22" spans="2:14" x14ac:dyDescent="0.2">
      <c r="B22" t="s">
        <v>34</v>
      </c>
      <c r="C22">
        <v>682</v>
      </c>
      <c r="D22">
        <v>491</v>
      </c>
      <c r="E22">
        <v>1</v>
      </c>
      <c r="F22">
        <v>17</v>
      </c>
      <c r="G22">
        <v>14</v>
      </c>
      <c r="H22">
        <v>6</v>
      </c>
      <c r="I22">
        <v>58</v>
      </c>
      <c r="J22">
        <v>18</v>
      </c>
      <c r="K22">
        <v>5</v>
      </c>
      <c r="L22">
        <v>8</v>
      </c>
    </row>
    <row r="24" spans="2:14" x14ac:dyDescent="0.2">
      <c r="C24">
        <f>C9/SUM($C$9:$L$9)</f>
        <v>0.49268243803143685</v>
      </c>
      <c r="D24">
        <f>D9/SUM($C$9:$L$9)</f>
        <v>0.13492375866542711</v>
      </c>
      <c r="E24">
        <f>E9/SUM($C$9:$L$9)</f>
        <v>8.3712496073274537E-2</v>
      </c>
      <c r="F24">
        <f>F9/SUM($C$9:$L$9)</f>
        <v>2.7044988228730027E-2</v>
      </c>
      <c r="G24">
        <f>G9/SUM($C$9:$L$9)</f>
        <v>4.2234585220343707E-2</v>
      </c>
      <c r="H24">
        <f>H9/SUM($C$9:$L$9)</f>
        <v>2.8791803825861342E-2</v>
      </c>
      <c r="I24">
        <f>I9/SUM($C$9:$L$9)</f>
        <v>1.5413830629450474E-2</v>
      </c>
      <c r="J24">
        <f>J9/SUM($C$9:$L$9)</f>
        <v>0</v>
      </c>
      <c r="K24">
        <f>K9/SUM($C$9:$L$9)</f>
        <v>9.7950919160759944E-2</v>
      </c>
      <c r="L24">
        <f>L9/SUM($C$9:$L$9)</f>
        <v>7.7245180164715779E-2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C$8*'Manure nutrient content'!S$4</f>
        <v>141.31189479629094</v>
      </c>
      <c r="D26">
        <f>D$8*'Manure nutrient content'!T$4</f>
        <v>94.258918521481448</v>
      </c>
      <c r="E26">
        <f>E$8*'Manure nutrient content'!U$4</f>
        <v>144.78339919123255</v>
      </c>
      <c r="F26">
        <f>F$8*'Manure nutrient content'!V$4</f>
        <v>110.49372596297034</v>
      </c>
      <c r="G26">
        <f>G$8*'Manure nutrient content'!W$4</f>
        <v>145.63412649708445</v>
      </c>
      <c r="H26">
        <f>H$8*'Manure nutrient content'!X$4</f>
        <v>221.1678556276276</v>
      </c>
      <c r="I26">
        <f>I$8*'Manure nutrient content'!Y$4</f>
        <v>85.74585549200998</v>
      </c>
      <c r="J26">
        <f>J$8*'Manure nutrient content'!Z$4</f>
        <v>0</v>
      </c>
      <c r="K26">
        <f>K$8*'Manure nutrient content'!AA$4</f>
        <v>299.10818292111242</v>
      </c>
      <c r="L26">
        <f>L$8*'Manure nutrient content'!AB$4</f>
        <v>241.77328124881436</v>
      </c>
      <c r="N26">
        <f>SUMPRODUCT($C$6:$L$6, C26:L26)/100</f>
        <v>34.258612257803271</v>
      </c>
    </row>
    <row r="27" spans="2:14" x14ac:dyDescent="0.2">
      <c r="B27" t="s">
        <v>60</v>
      </c>
      <c r="C27">
        <f>C$8*'Manure nutrient content'!S$5</f>
        <v>75.366343891355172</v>
      </c>
      <c r="D27">
        <f>D$8*'Manure nutrient content'!T$5</f>
        <v>43.504116240683743</v>
      </c>
      <c r="E27">
        <f>E$8*'Manure nutrient content'!U$5</f>
        <v>124.10005644962791</v>
      </c>
      <c r="F27">
        <f>F$8*'Manure nutrient content'!V$5</f>
        <v>55.246862981485172</v>
      </c>
      <c r="G27">
        <f>G$8*'Manure nutrient content'!W$5</f>
        <v>107.30935636627275</v>
      </c>
      <c r="H27">
        <f>H$8*'Manure nutrient content'!X$5</f>
        <v>184.30654635635634</v>
      </c>
      <c r="I27">
        <f>I$8*'Manure nutrient content'!Y$5</f>
        <v>53.16243040504618</v>
      </c>
      <c r="J27">
        <f>J$8*'Manure nutrient content'!Z$5</f>
        <v>0</v>
      </c>
      <c r="K27">
        <f>K$8*'Manure nutrient content'!AA$5</f>
        <v>507.45250343857691</v>
      </c>
      <c r="L27">
        <f>L$8*'Manure nutrient content'!AB$5</f>
        <v>88.86801689145608</v>
      </c>
      <c r="N27">
        <f>SUMPRODUCT($C$6:$L$6, C27:L27)/100</f>
        <v>27.49909588556951</v>
      </c>
    </row>
    <row r="28" spans="2:14" x14ac:dyDescent="0.2">
      <c r="B28" t="s">
        <v>61</v>
      </c>
      <c r="C28">
        <f>C$8*'Manure nutrient content'!S$6</f>
        <v>188.41585972838791</v>
      </c>
      <c r="D28">
        <f>D$8*'Manure nutrient content'!T$6</f>
        <v>116.01097664182333</v>
      </c>
      <c r="E28">
        <f>E$8*'Manure nutrient content'!U$6</f>
        <v>165.46674193283721</v>
      </c>
      <c r="F28">
        <f>F$8*'Manure nutrient content'!V$6</f>
        <v>73.662483975313549</v>
      </c>
      <c r="G28">
        <f>G$8*'Manure nutrient content'!W$6</f>
        <v>72.817063248542226</v>
      </c>
      <c r="H28">
        <f>H$8*'Manure nutrient content'!X$6</f>
        <v>132.70071337657654</v>
      </c>
      <c r="I28">
        <f>I$8*'Manure nutrient content'!Y$6</f>
        <v>102.89502659041197</v>
      </c>
      <c r="J28">
        <f>J$8*'Manure nutrient content'!Z$6</f>
        <v>0</v>
      </c>
      <c r="K28">
        <f>K$8*'Manure nutrient content'!AA$6</f>
        <v>26.816595710168698</v>
      </c>
      <c r="L28">
        <f>L$8*'Manure nutrient content'!AB$6</f>
        <v>176.42915118156722</v>
      </c>
      <c r="N28">
        <f>SUMPRODUCT($C$6:$L$6, C28:L28)/100</f>
        <v>29.50796260840298</v>
      </c>
    </row>
    <row r="30" spans="2:14" x14ac:dyDescent="0.2">
      <c r="B30" t="s">
        <v>35</v>
      </c>
    </row>
    <row r="31" spans="2:14" x14ac:dyDescent="0.2">
      <c r="B31" t="s">
        <v>59</v>
      </c>
      <c r="C31">
        <f>C14*'Manure nutrient content'!S$4</f>
        <v>150.91219703186749</v>
      </c>
      <c r="D31">
        <f>D14*'Manure nutrient content'!T$4</f>
        <v>89.034621004931196</v>
      </c>
      <c r="E31">
        <f>E14*'Manure nutrient content'!U$4</f>
        <v>126.20238178753046</v>
      </c>
      <c r="F31">
        <f>F14*'Manure nutrient content'!V$4</f>
        <v>99.228227322428893</v>
      </c>
      <c r="G31">
        <f>G14*'Manure nutrient content'!W$4</f>
        <v>130.01058674929016</v>
      </c>
      <c r="H31">
        <f>H14*'Manure nutrient content'!X$4</f>
        <v>257.89693411336071</v>
      </c>
      <c r="I31">
        <f>I14*'Manure nutrient content'!Y$4</f>
        <v>129.41296275897426</v>
      </c>
      <c r="J31">
        <f>J14*'Manure nutrient content'!Z$4</f>
        <v>0</v>
      </c>
      <c r="K31">
        <f>K14*'Manure nutrient content'!AA$4</f>
        <v>279.02849183653672</v>
      </c>
      <c r="L31">
        <f>L14*'Manure nutrient content'!AB$4</f>
        <v>270.39553082157801</v>
      </c>
      <c r="N31">
        <f>SUMPRODUCT($C$6:$L$6, C31:L31)/100</f>
        <v>35.105669357417007</v>
      </c>
    </row>
    <row r="32" spans="2:14" x14ac:dyDescent="0.2">
      <c r="B32" t="s">
        <v>60</v>
      </c>
      <c r="C32">
        <f>C14*'Manure nutrient content'!S$5</f>
        <v>80.486505083662664</v>
      </c>
      <c r="D32">
        <f>D14*'Manure nutrient content'!T$5</f>
        <v>41.092902002275935</v>
      </c>
      <c r="E32">
        <f>E14*'Manure nutrient content'!U$5</f>
        <v>108.17347010359754</v>
      </c>
      <c r="F32">
        <f>F14*'Manure nutrient content'!V$5</f>
        <v>49.614113661214446</v>
      </c>
      <c r="G32">
        <f>G14*'Manure nutrient content'!W$5</f>
        <v>95.797274446845378</v>
      </c>
      <c r="H32">
        <f>H14*'Manure nutrient content'!X$5</f>
        <v>214.91411176113391</v>
      </c>
      <c r="I32">
        <f>I14*'Manure nutrient content'!Y$5</f>
        <v>80.236036910564039</v>
      </c>
      <c r="J32">
        <f>J14*'Manure nutrient content'!Z$5</f>
        <v>0</v>
      </c>
      <c r="K32">
        <f>K14*'Manure nutrient content'!AA$5</f>
        <v>473.38626890888298</v>
      </c>
      <c r="L32">
        <f>L14*'Manure nutrient content'!AB$5</f>
        <v>99.388627545228672</v>
      </c>
      <c r="N32">
        <f>SUMPRODUCT($C$6:$L$6, C32:L32)/100</f>
        <v>27.440901193946505</v>
      </c>
    </row>
    <row r="33" spans="2:14" x14ac:dyDescent="0.2">
      <c r="B33" t="s">
        <v>61</v>
      </c>
      <c r="C33">
        <f>C14*'Manure nutrient content'!S$6</f>
        <v>201.21626270915664</v>
      </c>
      <c r="D33">
        <f>D14*'Manure nutrient content'!T$6</f>
        <v>109.58107200606918</v>
      </c>
      <c r="E33">
        <f>E14*'Manure nutrient content'!U$6</f>
        <v>144.23129347146337</v>
      </c>
      <c r="F33">
        <f>F14*'Manure nutrient content'!V$6</f>
        <v>66.152151548285929</v>
      </c>
      <c r="G33">
        <f>G14*'Manure nutrient content'!W$6</f>
        <v>65.005293374645078</v>
      </c>
      <c r="H33">
        <f>H14*'Manure nutrient content'!X$6</f>
        <v>154.73816046801642</v>
      </c>
      <c r="I33">
        <f>I14*'Manure nutrient content'!Y$6</f>
        <v>155.29555531076912</v>
      </c>
      <c r="J33">
        <f>J14*'Manure nutrient content'!Z$6</f>
        <v>0</v>
      </c>
      <c r="K33">
        <f>K14*'Manure nutrient content'!AA$6</f>
        <v>25.016347543965363</v>
      </c>
      <c r="L33">
        <f>L14*'Manure nutrient content'!AB$6</f>
        <v>197.31565762655691</v>
      </c>
      <c r="N33">
        <f>SUMPRODUCT($C$6:$L$6, C33:L33)/100</f>
        <v>30.854492494041732</v>
      </c>
    </row>
    <row r="35" spans="2:14" x14ac:dyDescent="0.2">
      <c r="B35" t="s">
        <v>36</v>
      </c>
    </row>
    <row r="36" spans="2:14" x14ac:dyDescent="0.2">
      <c r="B36" t="s">
        <v>59</v>
      </c>
      <c r="C36">
        <f>C20*'Manure nutrient content'!S$4</f>
        <v>88.8989262983808</v>
      </c>
      <c r="D36">
        <f>D20*'Manure nutrient content'!T$4</f>
        <v>64.736670333907142</v>
      </c>
      <c r="E36">
        <f>E20*'Manure nutrient content'!U$4</f>
        <v>0</v>
      </c>
      <c r="F36">
        <f>F20*'Manure nutrient content'!V$4</f>
        <v>145.05916860349447</v>
      </c>
      <c r="G36">
        <f>G20*'Manure nutrient content'!W$4</f>
        <v>88.917593462767414</v>
      </c>
      <c r="H36">
        <f>H20*'Manure nutrient content'!X$4</f>
        <v>287.59442331485479</v>
      </c>
      <c r="I36">
        <f>I20*'Manure nutrient content'!Y$4</f>
        <v>77.040804730389425</v>
      </c>
      <c r="J36">
        <f>J20*'Manure nutrient content'!Z$4</f>
        <v>322.29163466810047</v>
      </c>
      <c r="K36">
        <f>K20*'Manure nutrient content'!AA$4</f>
        <v>282.54879963045852</v>
      </c>
      <c r="L36">
        <f>L20*'Manure nutrient content'!AB$4</f>
        <v>139.88808589280004</v>
      </c>
      <c r="N36">
        <f>SUMPRODUCT($C$6:$L$6, C36:L36)/100</f>
        <v>24.688960182979425</v>
      </c>
    </row>
    <row r="37" spans="2:14" x14ac:dyDescent="0.2">
      <c r="B37" t="s">
        <v>60</v>
      </c>
      <c r="C37">
        <f>C20*'Manure nutrient content'!S$5</f>
        <v>47.41276069246976</v>
      </c>
      <c r="D37">
        <f>D20*'Manure nutrient content'!T$5</f>
        <v>29.878463231034065</v>
      </c>
      <c r="E37">
        <f>E20*'Manure nutrient content'!U$5</f>
        <v>0</v>
      </c>
      <c r="F37">
        <f>F20*'Manure nutrient content'!V$5</f>
        <v>72.529584301747235</v>
      </c>
      <c r="G37">
        <f>G20*'Manure nutrient content'!W$5</f>
        <v>65.518226762039149</v>
      </c>
      <c r="H37">
        <f>H20*'Manure nutrient content'!X$5</f>
        <v>239.66201942904567</v>
      </c>
      <c r="I37">
        <f>I20*'Manure nutrient content'!Y$5</f>
        <v>47.765298932841439</v>
      </c>
      <c r="J37">
        <f>J20*'Manure nutrient content'!Z$5</f>
        <v>248.11754694869973</v>
      </c>
      <c r="K37">
        <f>K20*'Manure nutrient content'!AA$5</f>
        <v>479.35865316615718</v>
      </c>
      <c r="L37">
        <f>L20*'Manure nutrient content'!AB$5</f>
        <v>51.418323463299473</v>
      </c>
      <c r="N37">
        <f>SUMPRODUCT($C$6:$L$6, C37:L37)/100</f>
        <v>21.479130865550488</v>
      </c>
    </row>
    <row r="38" spans="2:14" x14ac:dyDescent="0.2">
      <c r="B38" t="s">
        <v>61</v>
      </c>
      <c r="C38">
        <f>C20*'Manure nutrient content'!S$6</f>
        <v>118.5319017311744</v>
      </c>
      <c r="D38">
        <f>D20*'Manure nutrient content'!T$6</f>
        <v>79.675901949424187</v>
      </c>
      <c r="E38">
        <f>E20*'Manure nutrient content'!U$6</f>
        <v>0</v>
      </c>
      <c r="F38">
        <f>F20*'Manure nutrient content'!V$6</f>
        <v>96.706112402329637</v>
      </c>
      <c r="G38">
        <f>G20*'Manure nutrient content'!W$6</f>
        <v>44.458796731383707</v>
      </c>
      <c r="H38">
        <f>H20*'Manure nutrient content'!X$6</f>
        <v>172.55665398891287</v>
      </c>
      <c r="I38">
        <f>I20*'Manure nutrient content'!Y$6</f>
        <v>92.44896567646731</v>
      </c>
      <c r="J38">
        <f>J20*'Manure nutrient content'!Z$6</f>
        <v>212.07520854983599</v>
      </c>
      <c r="K38">
        <f>K20*'Manure nutrient content'!AA$6</f>
        <v>25.331961346179039</v>
      </c>
      <c r="L38">
        <f>L20*'Manure nutrient content'!AB$6</f>
        <v>102.08049511096219</v>
      </c>
      <c r="N38">
        <f>SUMPRODUCT($C$6:$L$6, C38:L38)/100</f>
        <v>18.717373916212154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8"/>
  <sheetViews>
    <sheetView zoomScale="90" zoomScaleNormal="90" workbookViewId="0">
      <selection activeCell="B6" sqref="B6:L22"/>
    </sheetView>
  </sheetViews>
  <sheetFormatPr baseColWidth="10" defaultColWidth="8.83203125" defaultRowHeight="15" x14ac:dyDescent="0.2"/>
  <cols>
    <col min="2" max="2" width="24.33203125" bestFit="1" customWidth="1"/>
    <col min="3" max="3" width="10.1640625" bestFit="1" customWidth="1"/>
    <col min="4" max="4" width="11.66406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6" spans="2:12" x14ac:dyDescent="0.2">
      <c r="B6" t="s">
        <v>30</v>
      </c>
      <c r="C6">
        <v>9.6</v>
      </c>
      <c r="D6">
        <v>1.6</v>
      </c>
      <c r="E6">
        <v>1.2</v>
      </c>
      <c r="F6">
        <v>1.5</v>
      </c>
      <c r="G6">
        <v>1.2</v>
      </c>
      <c r="H6">
        <v>1.4</v>
      </c>
      <c r="I6">
        <v>0.1</v>
      </c>
      <c r="K6">
        <v>2.4</v>
      </c>
      <c r="L6">
        <v>0.8</v>
      </c>
    </row>
    <row r="7" spans="2:12" x14ac:dyDescent="0.2">
      <c r="B7" t="s">
        <v>31</v>
      </c>
      <c r="C7" s="1">
        <v>293748</v>
      </c>
      <c r="D7" s="1">
        <v>48991</v>
      </c>
      <c r="E7" s="1">
        <v>35323</v>
      </c>
      <c r="F7" s="1">
        <v>45426</v>
      </c>
      <c r="G7" s="1">
        <v>37423</v>
      </c>
      <c r="H7" s="1">
        <v>42663</v>
      </c>
      <c r="I7" s="1">
        <v>4467</v>
      </c>
      <c r="K7" s="1">
        <v>74791</v>
      </c>
      <c r="L7" s="1">
        <v>25318</v>
      </c>
    </row>
    <row r="8" spans="2:12" x14ac:dyDescent="0.2">
      <c r="B8" t="s">
        <v>62</v>
      </c>
      <c r="C8">
        <v>23</v>
      </c>
      <c r="D8">
        <v>35</v>
      </c>
      <c r="E8">
        <v>18</v>
      </c>
      <c r="F8">
        <v>31</v>
      </c>
      <c r="G8">
        <v>8</v>
      </c>
      <c r="H8">
        <v>8</v>
      </c>
      <c r="I8">
        <v>12</v>
      </c>
      <c r="K8">
        <v>22</v>
      </c>
      <c r="L8">
        <v>30</v>
      </c>
    </row>
    <row r="9" spans="2:12" x14ac:dyDescent="0.2">
      <c r="B9" t="s">
        <v>49</v>
      </c>
      <c r="C9">
        <v>6.9</v>
      </c>
      <c r="D9">
        <v>1.7</v>
      </c>
      <c r="E9">
        <v>0.6</v>
      </c>
      <c r="F9">
        <v>1.4</v>
      </c>
      <c r="G9">
        <v>0.3</v>
      </c>
      <c r="H9">
        <v>0.3</v>
      </c>
      <c r="I9">
        <v>0.1</v>
      </c>
      <c r="K9">
        <v>1.6</v>
      </c>
      <c r="L9">
        <v>0.8</v>
      </c>
    </row>
    <row r="10" spans="2:12" x14ac:dyDescent="0.2">
      <c r="B10" t="s">
        <v>34</v>
      </c>
      <c r="C10">
        <v>353</v>
      </c>
      <c r="D10">
        <v>53</v>
      </c>
      <c r="E10">
        <v>26</v>
      </c>
      <c r="F10">
        <v>21</v>
      </c>
      <c r="G10">
        <v>34</v>
      </c>
      <c r="H10">
        <v>39</v>
      </c>
      <c r="I10">
        <v>8</v>
      </c>
      <c r="J10">
        <v>4</v>
      </c>
      <c r="K10">
        <v>50</v>
      </c>
      <c r="L10">
        <v>23</v>
      </c>
    </row>
    <row r="11" spans="2:12" x14ac:dyDescent="0.2">
      <c r="B11" t="s">
        <v>35</v>
      </c>
    </row>
    <row r="12" spans="2:12" x14ac:dyDescent="0.2">
      <c r="B12" t="s">
        <v>30</v>
      </c>
      <c r="C12">
        <v>26.1</v>
      </c>
      <c r="D12">
        <v>5.3</v>
      </c>
      <c r="E12">
        <v>1.7</v>
      </c>
      <c r="F12">
        <v>0.7</v>
      </c>
      <c r="G12">
        <v>1.7</v>
      </c>
      <c r="H12">
        <v>1.1000000000000001</v>
      </c>
      <c r="I12">
        <v>0.5</v>
      </c>
      <c r="K12">
        <v>1.3</v>
      </c>
      <c r="L12">
        <v>1.2</v>
      </c>
    </row>
    <row r="13" spans="2:12" x14ac:dyDescent="0.2">
      <c r="B13" t="s">
        <v>31</v>
      </c>
      <c r="C13" s="1">
        <v>387958</v>
      </c>
      <c r="D13" s="1">
        <v>78598</v>
      </c>
      <c r="E13" s="1">
        <v>25700</v>
      </c>
      <c r="F13" s="1">
        <v>10218</v>
      </c>
      <c r="G13" s="1">
        <v>25422</v>
      </c>
      <c r="H13" s="1">
        <v>15838</v>
      </c>
      <c r="I13" s="1">
        <v>7342</v>
      </c>
      <c r="K13" s="1">
        <v>19415</v>
      </c>
      <c r="L13" s="1">
        <v>17973</v>
      </c>
    </row>
    <row r="14" spans="2:12" x14ac:dyDescent="0.2">
      <c r="B14" t="s">
        <v>62</v>
      </c>
      <c r="C14">
        <v>25</v>
      </c>
      <c r="D14">
        <v>33</v>
      </c>
      <c r="E14">
        <v>21</v>
      </c>
      <c r="F14">
        <v>33</v>
      </c>
      <c r="G14">
        <v>9</v>
      </c>
      <c r="H14">
        <v>7</v>
      </c>
      <c r="I14">
        <v>26</v>
      </c>
      <c r="K14">
        <v>20</v>
      </c>
      <c r="L14">
        <v>26</v>
      </c>
    </row>
    <row r="15" spans="2:12" x14ac:dyDescent="0.2">
      <c r="B15" t="s">
        <v>49</v>
      </c>
      <c r="C15">
        <v>9.6</v>
      </c>
      <c r="D15">
        <v>2.6</v>
      </c>
      <c r="E15">
        <v>0.5</v>
      </c>
      <c r="F15">
        <v>0.3</v>
      </c>
      <c r="G15">
        <v>0.2</v>
      </c>
      <c r="H15">
        <v>0.1</v>
      </c>
      <c r="I15">
        <v>0.2</v>
      </c>
      <c r="K15">
        <v>0.4</v>
      </c>
      <c r="L15">
        <v>0.5</v>
      </c>
    </row>
    <row r="16" spans="2:12" x14ac:dyDescent="0.2">
      <c r="B16" t="s">
        <v>34</v>
      </c>
      <c r="C16">
        <v>512</v>
      </c>
      <c r="D16">
        <v>88</v>
      </c>
      <c r="E16">
        <v>26</v>
      </c>
      <c r="F16">
        <v>12</v>
      </c>
      <c r="G16">
        <v>25</v>
      </c>
      <c r="H16">
        <v>25</v>
      </c>
      <c r="I16">
        <v>10</v>
      </c>
      <c r="J16">
        <v>4</v>
      </c>
      <c r="K16">
        <v>15</v>
      </c>
      <c r="L16">
        <v>26</v>
      </c>
    </row>
    <row r="17" spans="2:14" x14ac:dyDescent="0.2">
      <c r="B17" t="s">
        <v>36</v>
      </c>
    </row>
    <row r="18" spans="2:14" x14ac:dyDescent="0.2">
      <c r="B18" t="s">
        <v>30</v>
      </c>
      <c r="C18">
        <v>23.1</v>
      </c>
      <c r="D18">
        <v>24.5</v>
      </c>
      <c r="F18">
        <v>0.3</v>
      </c>
      <c r="G18">
        <v>0.4</v>
      </c>
      <c r="I18">
        <v>1.1000000000000001</v>
      </c>
      <c r="J18">
        <v>0.7</v>
      </c>
      <c r="L18">
        <v>0.3</v>
      </c>
    </row>
    <row r="19" spans="2:14" x14ac:dyDescent="0.2">
      <c r="B19" t="s">
        <v>31</v>
      </c>
      <c r="C19" s="1">
        <v>1297087</v>
      </c>
      <c r="D19" s="1">
        <v>1377212</v>
      </c>
      <c r="F19" s="1">
        <v>14509</v>
      </c>
      <c r="G19" s="1">
        <v>20277</v>
      </c>
      <c r="I19" s="1">
        <v>61379</v>
      </c>
      <c r="J19" s="1">
        <v>38066</v>
      </c>
      <c r="L19" s="1">
        <v>17617</v>
      </c>
    </row>
    <row r="20" spans="2:14" x14ac:dyDescent="0.2">
      <c r="B20" t="s">
        <v>62</v>
      </c>
      <c r="C20">
        <v>17</v>
      </c>
      <c r="D20">
        <v>30</v>
      </c>
      <c r="F20">
        <v>16</v>
      </c>
      <c r="G20">
        <v>6</v>
      </c>
      <c r="I20">
        <v>13</v>
      </c>
      <c r="J20">
        <v>40</v>
      </c>
      <c r="L20">
        <v>21</v>
      </c>
    </row>
    <row r="21" spans="2:14" x14ac:dyDescent="0.2">
      <c r="B21" t="s">
        <v>49</v>
      </c>
      <c r="C21">
        <v>22.3</v>
      </c>
      <c r="D21">
        <v>40.700000000000003</v>
      </c>
      <c r="F21">
        <v>0.2</v>
      </c>
      <c r="G21">
        <v>0.1</v>
      </c>
      <c r="I21">
        <v>0.8</v>
      </c>
      <c r="J21">
        <v>1.5</v>
      </c>
      <c r="L21">
        <v>0.4</v>
      </c>
    </row>
    <row r="22" spans="2:14" x14ac:dyDescent="0.2">
      <c r="B22" t="s">
        <v>34</v>
      </c>
      <c r="C22">
        <v>734</v>
      </c>
      <c r="D22">
        <v>481</v>
      </c>
      <c r="E22">
        <v>4</v>
      </c>
      <c r="F22">
        <v>16</v>
      </c>
      <c r="G22">
        <v>14</v>
      </c>
      <c r="H22">
        <v>2</v>
      </c>
      <c r="I22">
        <v>40</v>
      </c>
      <c r="J22">
        <v>17</v>
      </c>
      <c r="K22">
        <v>4</v>
      </c>
      <c r="L22">
        <v>19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C8*'Manure nutrient content'!S$4</f>
        <v>138</v>
      </c>
      <c r="D26">
        <f>D8*'Manure nutrient content'!T$4</f>
        <v>91</v>
      </c>
      <c r="E26">
        <f>E8*'Manure nutrient content'!U$4</f>
        <v>126</v>
      </c>
      <c r="F26">
        <f>F8*'Manure nutrient content'!V$4</f>
        <v>111.60000000000001</v>
      </c>
      <c r="G26">
        <f>G8*'Manure nutrient content'!W$4</f>
        <v>152</v>
      </c>
      <c r="H26">
        <f>H8*'Manure nutrient content'!X$4</f>
        <v>240</v>
      </c>
      <c r="I26">
        <f>I8*'Manure nutrient content'!Y$4</f>
        <v>80</v>
      </c>
      <c r="J26">
        <f>J8*'Manure nutrient content'!Z$4</f>
        <v>0</v>
      </c>
      <c r="K26">
        <f>K8*'Manure nutrient content'!AA$4</f>
        <v>319</v>
      </c>
      <c r="L26">
        <f>L8*'Manure nutrient content'!AB$4</f>
        <v>277.5</v>
      </c>
      <c r="N26">
        <f>SUMPRODUCT($C$6:$L$6, C26:L26)/100</f>
        <v>33.03</v>
      </c>
    </row>
    <row r="27" spans="2:14" x14ac:dyDescent="0.2">
      <c r="B27" t="s">
        <v>60</v>
      </c>
      <c r="C27">
        <f>C8*'Manure nutrient content'!S$5</f>
        <v>73.600000000000009</v>
      </c>
      <c r="D27">
        <f>D8*'Manure nutrient content'!T$5</f>
        <v>42</v>
      </c>
      <c r="E27">
        <f>E8*'Manure nutrient content'!U$5</f>
        <v>108</v>
      </c>
      <c r="F27">
        <f>F8*'Manure nutrient content'!V$5</f>
        <v>55.800000000000004</v>
      </c>
      <c r="G27">
        <f>G8*'Manure nutrient content'!W$5</f>
        <v>112</v>
      </c>
      <c r="H27">
        <f>H8*'Manure nutrient content'!X$5</f>
        <v>200</v>
      </c>
      <c r="I27">
        <f>I8*'Manure nutrient content'!Y$5</f>
        <v>49.599999999999994</v>
      </c>
      <c r="J27">
        <f>J8*'Manure nutrient content'!Z$5</f>
        <v>0</v>
      </c>
      <c r="K27">
        <f>K8*'Manure nutrient content'!AA$5</f>
        <v>541.20000000000005</v>
      </c>
      <c r="L27">
        <f>L8*'Manure nutrient content'!AB$5</f>
        <v>102</v>
      </c>
      <c r="N27">
        <f>SUMPRODUCT($C$6:$L$6, C27:L27)/100</f>
        <v>27.869</v>
      </c>
    </row>
    <row r="28" spans="2:14" x14ac:dyDescent="0.2">
      <c r="B28" t="s">
        <v>61</v>
      </c>
      <c r="C28">
        <f>C8*'Manure nutrient content'!S$6</f>
        <v>184</v>
      </c>
      <c r="D28">
        <f>D8*'Manure nutrient content'!T$6</f>
        <v>112</v>
      </c>
      <c r="E28">
        <f>E8*'Manure nutrient content'!U$6</f>
        <v>144</v>
      </c>
      <c r="F28">
        <f>F8*'Manure nutrient content'!V$6</f>
        <v>74.399999999999991</v>
      </c>
      <c r="G28">
        <f>G8*'Manure nutrient content'!W$6</f>
        <v>76</v>
      </c>
      <c r="H28">
        <f>H8*'Manure nutrient content'!X$6</f>
        <v>144</v>
      </c>
      <c r="I28">
        <f>I8*'Manure nutrient content'!Y$6</f>
        <v>96</v>
      </c>
      <c r="J28">
        <f>J8*'Manure nutrient content'!Z$6</f>
        <v>0</v>
      </c>
      <c r="K28">
        <f>K8*'Manure nutrient content'!AA$6</f>
        <v>28.6</v>
      </c>
      <c r="L28">
        <f>L8*'Manure nutrient content'!AB$6</f>
        <v>202.5</v>
      </c>
      <c r="N28">
        <f>SUMPRODUCT($C$6:$L$6, C28:L28)/100</f>
        <v>27.630399999999995</v>
      </c>
    </row>
    <row r="30" spans="2:14" x14ac:dyDescent="0.2">
      <c r="B30" t="s">
        <v>35</v>
      </c>
    </row>
    <row r="31" spans="2:14" x14ac:dyDescent="0.2">
      <c r="B31" t="s">
        <v>59</v>
      </c>
      <c r="C31">
        <f>C14*'Manure nutrient content'!S$4</f>
        <v>150</v>
      </c>
      <c r="D31">
        <f>D14*'Manure nutrient content'!T$4</f>
        <v>85.8</v>
      </c>
      <c r="E31">
        <f>E14*'Manure nutrient content'!U$4</f>
        <v>147</v>
      </c>
      <c r="F31">
        <f>F14*'Manure nutrient content'!V$4</f>
        <v>118.8</v>
      </c>
      <c r="G31">
        <f>G14*'Manure nutrient content'!W$4</f>
        <v>171</v>
      </c>
      <c r="H31">
        <f>H14*'Manure nutrient content'!X$4</f>
        <v>210</v>
      </c>
      <c r="I31">
        <f>I14*'Manure nutrient content'!Y$4</f>
        <v>173.33333333333334</v>
      </c>
      <c r="J31">
        <f>J14*'Manure nutrient content'!Z$4</f>
        <v>0</v>
      </c>
      <c r="K31">
        <f>K14*'Manure nutrient content'!AA$4</f>
        <v>290</v>
      </c>
      <c r="L31">
        <f>L14*'Manure nutrient content'!AB$4</f>
        <v>240.5</v>
      </c>
      <c r="N31">
        <f>SUMPRODUCT($C$6:$L$6, C31:L31)/100</f>
        <v>33.368133333333333</v>
      </c>
    </row>
    <row r="32" spans="2:14" x14ac:dyDescent="0.2">
      <c r="B32" t="s">
        <v>60</v>
      </c>
      <c r="C32">
        <f>C14*'Manure nutrient content'!S$5</f>
        <v>80</v>
      </c>
      <c r="D32">
        <f>D14*'Manure nutrient content'!T$5</f>
        <v>39.6</v>
      </c>
      <c r="E32">
        <f>E14*'Manure nutrient content'!U$5</f>
        <v>126</v>
      </c>
      <c r="F32">
        <f>F14*'Manure nutrient content'!V$5</f>
        <v>59.4</v>
      </c>
      <c r="G32">
        <f>G14*'Manure nutrient content'!W$5</f>
        <v>126</v>
      </c>
      <c r="H32">
        <f>H14*'Manure nutrient content'!X$5</f>
        <v>175</v>
      </c>
      <c r="I32">
        <f>I14*'Manure nutrient content'!Y$5</f>
        <v>107.46666666666665</v>
      </c>
      <c r="J32">
        <f>J14*'Manure nutrient content'!Z$5</f>
        <v>0</v>
      </c>
      <c r="K32">
        <f>K14*'Manure nutrient content'!AA$5</f>
        <v>492</v>
      </c>
      <c r="L32">
        <f>L14*'Manure nutrient content'!AB$5</f>
        <v>88.399999999999991</v>
      </c>
      <c r="N32">
        <f>SUMPRODUCT($C$6:$L$6, C32:L32)/100</f>
        <v>27.301266666666667</v>
      </c>
    </row>
    <row r="33" spans="2:14" x14ac:dyDescent="0.2">
      <c r="B33" t="s">
        <v>61</v>
      </c>
      <c r="C33">
        <f>C14*'Manure nutrient content'!S$6</f>
        <v>200</v>
      </c>
      <c r="D33">
        <f>D14*'Manure nutrient content'!T$6</f>
        <v>105.60000000000001</v>
      </c>
      <c r="E33">
        <f>E14*'Manure nutrient content'!U$6</f>
        <v>168</v>
      </c>
      <c r="F33">
        <f>F14*'Manure nutrient content'!V$6</f>
        <v>79.2</v>
      </c>
      <c r="G33">
        <f>G14*'Manure nutrient content'!W$6</f>
        <v>85.5</v>
      </c>
      <c r="H33">
        <f>H14*'Manure nutrient content'!X$6</f>
        <v>126</v>
      </c>
      <c r="I33">
        <f>I14*'Manure nutrient content'!Y$6</f>
        <v>208</v>
      </c>
      <c r="J33">
        <f>J14*'Manure nutrient content'!Z$6</f>
        <v>0</v>
      </c>
      <c r="K33">
        <f>K14*'Manure nutrient content'!AA$6</f>
        <v>26</v>
      </c>
      <c r="L33">
        <f>L14*'Manure nutrient content'!AB$6</f>
        <v>175.5</v>
      </c>
      <c r="N33">
        <f>SUMPRODUCT($C$6:$L$6, C33:L33)/100</f>
        <v>29.119600000000005</v>
      </c>
    </row>
    <row r="35" spans="2:14" x14ac:dyDescent="0.2">
      <c r="B35" t="s">
        <v>36</v>
      </c>
    </row>
    <row r="36" spans="2:14" x14ac:dyDescent="0.2">
      <c r="B36" t="s">
        <v>59</v>
      </c>
      <c r="C36">
        <f>C20*'Manure nutrient content'!S$4</f>
        <v>102</v>
      </c>
      <c r="D36">
        <f>D20*'Manure nutrient content'!T$4</f>
        <v>78</v>
      </c>
      <c r="E36">
        <f>E20*'Manure nutrient content'!U$4</f>
        <v>0</v>
      </c>
      <c r="F36">
        <f>F20*'Manure nutrient content'!V$4</f>
        <v>57.6</v>
      </c>
      <c r="G36">
        <f>G20*'Manure nutrient content'!W$4</f>
        <v>114</v>
      </c>
      <c r="H36">
        <f>H20*'Manure nutrient content'!X$4</f>
        <v>0</v>
      </c>
      <c r="I36">
        <f>I20*'Manure nutrient content'!Y$4</f>
        <v>86.666666666666671</v>
      </c>
      <c r="J36">
        <f>J20*'Manure nutrient content'!Z$4</f>
        <v>493.6</v>
      </c>
      <c r="K36">
        <f>K20*'Manure nutrient content'!AA$4</f>
        <v>0</v>
      </c>
      <c r="L36">
        <f>L20*'Manure nutrient content'!AB$4</f>
        <v>194.25</v>
      </c>
      <c r="N36">
        <f>SUMPRODUCT($C$6:$L$6, C36:L36)/100</f>
        <v>14.912666666666668</v>
      </c>
    </row>
    <row r="37" spans="2:14" x14ac:dyDescent="0.2">
      <c r="B37" t="s">
        <v>60</v>
      </c>
      <c r="C37">
        <f>C20*'Manure nutrient content'!S$5</f>
        <v>54.400000000000006</v>
      </c>
      <c r="D37">
        <f>D20*'Manure nutrient content'!T$5</f>
        <v>36</v>
      </c>
      <c r="E37">
        <f>E20*'Manure nutrient content'!U$5</f>
        <v>0</v>
      </c>
      <c r="F37">
        <f>F20*'Manure nutrient content'!V$5</f>
        <v>28.8</v>
      </c>
      <c r="G37">
        <f>G20*'Manure nutrient content'!W$5</f>
        <v>84</v>
      </c>
      <c r="H37">
        <f>H20*'Manure nutrient content'!X$5</f>
        <v>0</v>
      </c>
      <c r="I37">
        <f>I20*'Manure nutrient content'!Y$5</f>
        <v>53.733333333333327</v>
      </c>
      <c r="J37">
        <f>J20*'Manure nutrient content'!Z$5</f>
        <v>380</v>
      </c>
      <c r="K37">
        <f>K20*'Manure nutrient content'!AA$5</f>
        <v>0</v>
      </c>
      <c r="L37">
        <f>L20*'Manure nutrient content'!AB$5</f>
        <v>71.399999999999991</v>
      </c>
      <c r="N37">
        <f>SUMPRODUCT($C$6:$L$6, C37:L37)/100</f>
        <v>7.8633333333333333</v>
      </c>
    </row>
    <row r="38" spans="2:14" x14ac:dyDescent="0.2">
      <c r="B38" t="s">
        <v>61</v>
      </c>
      <c r="C38">
        <f>C20*'Manure nutrient content'!S$6</f>
        <v>136</v>
      </c>
      <c r="D38">
        <f>D20*'Manure nutrient content'!T$6</f>
        <v>96</v>
      </c>
      <c r="E38">
        <f>E20*'Manure nutrient content'!U$6</f>
        <v>0</v>
      </c>
      <c r="F38">
        <f>F20*'Manure nutrient content'!V$6</f>
        <v>38.4</v>
      </c>
      <c r="G38">
        <f>G20*'Manure nutrient content'!W$6</f>
        <v>57</v>
      </c>
      <c r="H38">
        <f>H20*'Manure nutrient content'!X$6</f>
        <v>0</v>
      </c>
      <c r="I38">
        <f>I20*'Manure nutrient content'!Y$6</f>
        <v>104</v>
      </c>
      <c r="J38">
        <f>J20*'Manure nutrient content'!Z$6</f>
        <v>324.80000000000007</v>
      </c>
      <c r="K38">
        <f>K20*'Manure nutrient content'!AA$6</f>
        <v>0</v>
      </c>
      <c r="L38">
        <f>L20*'Manure nutrient content'!AB$6</f>
        <v>141.75</v>
      </c>
      <c r="N38">
        <f>SUMPRODUCT($C$6:$L$6, C38:L38)/100</f>
        <v>17.09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8"/>
  <sheetViews>
    <sheetView zoomScale="90" zoomScaleNormal="90" workbookViewId="0">
      <selection activeCell="N34" sqref="N34:N35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7.2</v>
      </c>
      <c r="D6">
        <v>0.8</v>
      </c>
      <c r="E6">
        <v>0.9</v>
      </c>
      <c r="F6">
        <v>1.8</v>
      </c>
      <c r="G6">
        <v>2</v>
      </c>
      <c r="H6">
        <v>1.7</v>
      </c>
      <c r="I6">
        <v>0.7</v>
      </c>
      <c r="K6">
        <v>2.9</v>
      </c>
      <c r="L6">
        <v>0.9</v>
      </c>
    </row>
    <row r="7" spans="2:12" x14ac:dyDescent="0.2">
      <c r="B7" t="s">
        <v>31</v>
      </c>
      <c r="C7" s="1">
        <v>175001</v>
      </c>
      <c r="D7" s="1">
        <v>20278</v>
      </c>
      <c r="E7" s="1">
        <v>22123</v>
      </c>
      <c r="F7" s="1">
        <v>43851</v>
      </c>
      <c r="G7" s="1">
        <v>48108</v>
      </c>
      <c r="H7" s="1">
        <v>42559</v>
      </c>
      <c r="I7" s="1">
        <v>16946</v>
      </c>
      <c r="K7" s="1">
        <v>71816</v>
      </c>
      <c r="L7" s="1">
        <v>22990</v>
      </c>
    </row>
    <row r="8" spans="2:12" x14ac:dyDescent="0.2">
      <c r="B8" t="s">
        <v>32</v>
      </c>
      <c r="C8">
        <v>24</v>
      </c>
      <c r="D8">
        <v>33</v>
      </c>
      <c r="E8">
        <v>23</v>
      </c>
      <c r="F8">
        <v>28</v>
      </c>
      <c r="G8">
        <v>9</v>
      </c>
      <c r="H8">
        <v>8</v>
      </c>
      <c r="I8">
        <v>16</v>
      </c>
      <c r="K8">
        <v>21</v>
      </c>
      <c r="L8">
        <v>16</v>
      </c>
    </row>
    <row r="9" spans="2:12" x14ac:dyDescent="0.2">
      <c r="B9" t="s">
        <v>33</v>
      </c>
      <c r="C9">
        <v>4.2</v>
      </c>
      <c r="D9">
        <v>0.7</v>
      </c>
      <c r="E9">
        <v>0.5</v>
      </c>
      <c r="F9">
        <v>1.2</v>
      </c>
      <c r="G9">
        <v>0.4</v>
      </c>
      <c r="H9">
        <v>0.3</v>
      </c>
      <c r="I9">
        <v>0.3</v>
      </c>
      <c r="K9">
        <v>1.5</v>
      </c>
      <c r="L9">
        <v>0.4</v>
      </c>
    </row>
    <row r="10" spans="2:12" x14ac:dyDescent="0.2">
      <c r="B10" t="s">
        <v>34</v>
      </c>
      <c r="C10">
        <v>227</v>
      </c>
      <c r="D10">
        <v>22</v>
      </c>
      <c r="E10">
        <v>12</v>
      </c>
      <c r="F10">
        <v>20</v>
      </c>
      <c r="G10">
        <v>32</v>
      </c>
      <c r="H10">
        <v>30</v>
      </c>
      <c r="I10">
        <v>16</v>
      </c>
      <c r="J10">
        <v>1</v>
      </c>
      <c r="K10">
        <v>45</v>
      </c>
      <c r="L10">
        <v>21</v>
      </c>
    </row>
    <row r="11" spans="2:12" x14ac:dyDescent="0.2">
      <c r="B11" t="s">
        <v>35</v>
      </c>
    </row>
    <row r="12" spans="2:12" x14ac:dyDescent="0.2">
      <c r="B12" t="s">
        <v>30</v>
      </c>
      <c r="C12">
        <v>19.3</v>
      </c>
      <c r="D12">
        <v>3.5</v>
      </c>
      <c r="E12">
        <v>2</v>
      </c>
      <c r="F12">
        <v>0.7</v>
      </c>
      <c r="G12">
        <v>1.9</v>
      </c>
      <c r="H12">
        <v>1.7</v>
      </c>
      <c r="I12">
        <v>1</v>
      </c>
      <c r="K12">
        <v>1.9</v>
      </c>
      <c r="L12">
        <v>1.1000000000000001</v>
      </c>
    </row>
    <row r="13" spans="2:12" x14ac:dyDescent="0.2">
      <c r="B13" t="s">
        <v>31</v>
      </c>
      <c r="C13" s="1">
        <v>385589</v>
      </c>
      <c r="D13" s="1">
        <v>69779</v>
      </c>
      <c r="E13" s="1">
        <v>40705</v>
      </c>
      <c r="F13" s="1">
        <v>14980</v>
      </c>
      <c r="G13" s="1">
        <v>38094</v>
      </c>
      <c r="H13" s="1">
        <v>34328</v>
      </c>
      <c r="I13" s="1">
        <v>19798</v>
      </c>
      <c r="K13" s="1">
        <v>38276</v>
      </c>
      <c r="L13" s="1">
        <v>22611</v>
      </c>
    </row>
    <row r="14" spans="2:12" x14ac:dyDescent="0.2">
      <c r="B14" t="s">
        <v>32</v>
      </c>
      <c r="C14">
        <v>24</v>
      </c>
      <c r="D14">
        <v>30</v>
      </c>
      <c r="E14">
        <v>20</v>
      </c>
      <c r="F14">
        <v>31</v>
      </c>
      <c r="G14">
        <v>8</v>
      </c>
      <c r="H14">
        <v>7</v>
      </c>
      <c r="I14">
        <v>18</v>
      </c>
      <c r="K14">
        <v>20</v>
      </c>
      <c r="L14">
        <v>22</v>
      </c>
    </row>
    <row r="15" spans="2:12" x14ac:dyDescent="0.2">
      <c r="B15" t="s">
        <v>33</v>
      </c>
      <c r="C15">
        <v>9.1999999999999993</v>
      </c>
      <c r="D15">
        <v>2.1</v>
      </c>
      <c r="E15">
        <v>0.8</v>
      </c>
      <c r="F15">
        <v>0.5</v>
      </c>
      <c r="G15">
        <v>0.3</v>
      </c>
      <c r="H15">
        <v>0.3</v>
      </c>
      <c r="I15">
        <v>0.4</v>
      </c>
      <c r="K15">
        <v>0.8</v>
      </c>
      <c r="L15">
        <v>0.5</v>
      </c>
    </row>
    <row r="16" spans="2:12" x14ac:dyDescent="0.2">
      <c r="B16" t="s">
        <v>34</v>
      </c>
      <c r="C16">
        <v>504</v>
      </c>
      <c r="D16">
        <v>90</v>
      </c>
      <c r="E16">
        <v>28</v>
      </c>
      <c r="F16">
        <v>11</v>
      </c>
      <c r="G16">
        <v>36</v>
      </c>
      <c r="H16">
        <v>37</v>
      </c>
      <c r="I16">
        <v>16</v>
      </c>
      <c r="J16">
        <v>2</v>
      </c>
      <c r="K16">
        <v>32</v>
      </c>
      <c r="L16">
        <v>29</v>
      </c>
    </row>
    <row r="17" spans="2:14" x14ac:dyDescent="0.2">
      <c r="B17" t="s">
        <v>36</v>
      </c>
    </row>
    <row r="18" spans="2:14" x14ac:dyDescent="0.2">
      <c r="B18" t="s">
        <v>30</v>
      </c>
      <c r="C18">
        <v>24</v>
      </c>
      <c r="D18">
        <v>24.4</v>
      </c>
      <c r="F18">
        <v>0.2</v>
      </c>
      <c r="G18">
        <v>0.3</v>
      </c>
      <c r="H18">
        <v>0.1</v>
      </c>
      <c r="I18">
        <v>1.5</v>
      </c>
      <c r="J18">
        <v>0.7</v>
      </c>
      <c r="K18">
        <v>0.2</v>
      </c>
      <c r="L18">
        <v>0.1</v>
      </c>
    </row>
    <row r="19" spans="2:14" x14ac:dyDescent="0.2">
      <c r="B19" t="s">
        <v>31</v>
      </c>
      <c r="C19" s="1">
        <v>1344933</v>
      </c>
      <c r="D19" s="1">
        <v>1367815</v>
      </c>
      <c r="F19" s="1">
        <v>12801</v>
      </c>
      <c r="G19" s="1">
        <v>18898</v>
      </c>
      <c r="H19" s="1">
        <v>4111</v>
      </c>
      <c r="I19" s="1">
        <v>84325</v>
      </c>
      <c r="J19" s="1">
        <v>37355</v>
      </c>
      <c r="K19" s="1">
        <v>13989</v>
      </c>
      <c r="L19" s="1">
        <v>8200</v>
      </c>
    </row>
    <row r="20" spans="2:14" x14ac:dyDescent="0.2">
      <c r="B20" t="s">
        <v>32</v>
      </c>
      <c r="C20">
        <v>15</v>
      </c>
      <c r="D20">
        <v>27</v>
      </c>
      <c r="F20">
        <v>23</v>
      </c>
      <c r="G20">
        <v>6</v>
      </c>
      <c r="H20">
        <v>4</v>
      </c>
      <c r="I20">
        <v>10</v>
      </c>
      <c r="J20">
        <v>31</v>
      </c>
      <c r="K20">
        <v>21</v>
      </c>
      <c r="L20">
        <v>17</v>
      </c>
    </row>
    <row r="21" spans="2:14" x14ac:dyDescent="0.2">
      <c r="B21" t="s">
        <v>33</v>
      </c>
      <c r="C21">
        <v>20.6</v>
      </c>
      <c r="D21">
        <v>37</v>
      </c>
      <c r="F21">
        <v>0.3</v>
      </c>
      <c r="G21">
        <v>0.1</v>
      </c>
      <c r="H21">
        <v>0</v>
      </c>
      <c r="I21">
        <v>0.8</v>
      </c>
      <c r="J21">
        <v>1.2</v>
      </c>
      <c r="K21">
        <v>0.3</v>
      </c>
      <c r="L21">
        <v>0.1</v>
      </c>
    </row>
    <row r="22" spans="2:14" x14ac:dyDescent="0.2">
      <c r="B22" t="s">
        <v>34</v>
      </c>
      <c r="C22">
        <v>731</v>
      </c>
      <c r="D22">
        <v>566</v>
      </c>
      <c r="E22">
        <v>4</v>
      </c>
      <c r="F22">
        <v>10</v>
      </c>
      <c r="G22">
        <v>13</v>
      </c>
      <c r="H22">
        <v>9</v>
      </c>
      <c r="I22">
        <v>47</v>
      </c>
      <c r="J22">
        <v>17</v>
      </c>
      <c r="K22">
        <v>7</v>
      </c>
      <c r="L22">
        <v>7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C8*'Manure nutrient content'!S$4</f>
        <v>144</v>
      </c>
      <c r="D26">
        <f>D8*'Manure nutrient content'!T$4</f>
        <v>85.8</v>
      </c>
      <c r="E26">
        <f>E8*'Manure nutrient content'!U$4</f>
        <v>161</v>
      </c>
      <c r="F26">
        <f>F8*'Manure nutrient content'!V$4</f>
        <v>100.8</v>
      </c>
      <c r="G26">
        <f>G8*'Manure nutrient content'!W$4</f>
        <v>171</v>
      </c>
      <c r="H26">
        <f>H8*'Manure nutrient content'!X$4</f>
        <v>240</v>
      </c>
      <c r="I26">
        <f>I8*'Manure nutrient content'!Y$4</f>
        <v>106.66666666666667</v>
      </c>
      <c r="J26">
        <f>J8*'Manure nutrient content'!Z$4</f>
        <v>0</v>
      </c>
      <c r="K26">
        <f>K8*'Manure nutrient content'!AA$4</f>
        <v>304.5</v>
      </c>
      <c r="L26">
        <f>L8*'Manure nutrient content'!AB$4</f>
        <v>148</v>
      </c>
      <c r="N26">
        <f>SUMPRODUCT($C$6:$L$6, C26:L26)/100</f>
        <v>32.726966666666669</v>
      </c>
    </row>
    <row r="27" spans="2:14" x14ac:dyDescent="0.2">
      <c r="B27" t="s">
        <v>60</v>
      </c>
      <c r="C27">
        <f>C8*'Manure nutrient content'!S$5</f>
        <v>76.800000000000011</v>
      </c>
      <c r="D27">
        <f>D8*'Manure nutrient content'!T$5</f>
        <v>39.6</v>
      </c>
      <c r="E27">
        <f>E8*'Manure nutrient content'!U$5</f>
        <v>138</v>
      </c>
      <c r="F27">
        <f>F8*'Manure nutrient content'!V$5</f>
        <v>50.4</v>
      </c>
      <c r="G27">
        <f>G8*'Manure nutrient content'!W$5</f>
        <v>126</v>
      </c>
      <c r="H27">
        <f>H8*'Manure nutrient content'!X$5</f>
        <v>200</v>
      </c>
      <c r="I27">
        <f>I8*'Manure nutrient content'!Y$5</f>
        <v>66.133333333333326</v>
      </c>
      <c r="J27">
        <f>J8*'Manure nutrient content'!Z$5</f>
        <v>0</v>
      </c>
      <c r="K27">
        <f>K8*'Manure nutrient content'!AA$5</f>
        <v>516.6</v>
      </c>
      <c r="L27">
        <f>L8*'Manure nutrient content'!AB$5</f>
        <v>54.4</v>
      </c>
      <c r="N27">
        <f t="shared" ref="N27:N38" si="0">SUMPRODUCT($C$6:$L$6, C27:L27)/100</f>
        <v>29.849533333333337</v>
      </c>
    </row>
    <row r="28" spans="2:14" x14ac:dyDescent="0.2">
      <c r="B28" t="s">
        <v>61</v>
      </c>
      <c r="C28">
        <f>C8*'Manure nutrient content'!S$6</f>
        <v>192</v>
      </c>
      <c r="D28">
        <f>D8*'Manure nutrient content'!T$6</f>
        <v>105.60000000000001</v>
      </c>
      <c r="E28">
        <f>E8*'Manure nutrient content'!U$6</f>
        <v>184</v>
      </c>
      <c r="F28">
        <f>F8*'Manure nutrient content'!V$6</f>
        <v>67.2</v>
      </c>
      <c r="G28">
        <f>G8*'Manure nutrient content'!W$6</f>
        <v>85.5</v>
      </c>
      <c r="H28">
        <f>H8*'Manure nutrient content'!X$6</f>
        <v>144</v>
      </c>
      <c r="I28">
        <f>I8*'Manure nutrient content'!Y$6</f>
        <v>128</v>
      </c>
      <c r="J28">
        <f>J8*'Manure nutrient content'!Z$6</f>
        <v>0</v>
      </c>
      <c r="K28">
        <f>K8*'Manure nutrient content'!AA$6</f>
        <v>27.3</v>
      </c>
      <c r="L28">
        <f>L8*'Manure nutrient content'!AB$6</f>
        <v>108</v>
      </c>
      <c r="N28">
        <f t="shared" si="0"/>
        <v>24.3521</v>
      </c>
    </row>
    <row r="30" spans="2:14" x14ac:dyDescent="0.2">
      <c r="B30" t="s">
        <v>35</v>
      </c>
    </row>
    <row r="31" spans="2:14" x14ac:dyDescent="0.2">
      <c r="B31" t="s">
        <v>59</v>
      </c>
      <c r="C31">
        <f>C14*'Manure nutrient content'!S$4</f>
        <v>144</v>
      </c>
      <c r="D31">
        <f>D14*'Manure nutrient content'!T$4</f>
        <v>78</v>
      </c>
      <c r="E31">
        <f>E14*'Manure nutrient content'!U$4</f>
        <v>140</v>
      </c>
      <c r="F31">
        <f>F14*'Manure nutrient content'!V$4</f>
        <v>111.60000000000001</v>
      </c>
      <c r="G31">
        <f>G14*'Manure nutrient content'!W$4</f>
        <v>152</v>
      </c>
      <c r="H31">
        <f>H14*'Manure nutrient content'!X$4</f>
        <v>210</v>
      </c>
      <c r="I31">
        <f>I14*'Manure nutrient content'!Y$4</f>
        <v>120</v>
      </c>
      <c r="J31">
        <f>J14*'Manure nutrient content'!Z$4</f>
        <v>0</v>
      </c>
      <c r="K31">
        <f>K14*'Manure nutrient content'!AA$4</f>
        <v>290</v>
      </c>
      <c r="L31">
        <f>L14*'Manure nutrient content'!AB$4</f>
        <v>203.5</v>
      </c>
      <c r="N31">
        <f t="shared" si="0"/>
        <v>31.952300000000001</v>
      </c>
    </row>
    <row r="32" spans="2:14" x14ac:dyDescent="0.2">
      <c r="B32" t="s">
        <v>60</v>
      </c>
      <c r="C32">
        <f>C14*'Manure nutrient content'!S$5</f>
        <v>76.800000000000011</v>
      </c>
      <c r="D32">
        <f>D14*'Manure nutrient content'!T$5</f>
        <v>36</v>
      </c>
      <c r="E32">
        <f>E14*'Manure nutrient content'!U$5</f>
        <v>120</v>
      </c>
      <c r="F32">
        <f>F14*'Manure nutrient content'!V$5</f>
        <v>55.800000000000004</v>
      </c>
      <c r="G32">
        <f>G14*'Manure nutrient content'!W$5</f>
        <v>112</v>
      </c>
      <c r="H32">
        <f>H14*'Manure nutrient content'!X$5</f>
        <v>175</v>
      </c>
      <c r="I32">
        <f>I14*'Manure nutrient content'!Y$5</f>
        <v>74.399999999999991</v>
      </c>
      <c r="J32">
        <f>J14*'Manure nutrient content'!Z$5</f>
        <v>0</v>
      </c>
      <c r="K32">
        <f>K14*'Manure nutrient content'!AA$5</f>
        <v>492</v>
      </c>
      <c r="L32">
        <f>L14*'Manure nutrient content'!AB$5</f>
        <v>74.8</v>
      </c>
      <c r="N32">
        <f t="shared" si="0"/>
        <v>28.579000000000001</v>
      </c>
    </row>
    <row r="33" spans="2:14" x14ac:dyDescent="0.2">
      <c r="B33" t="s">
        <v>61</v>
      </c>
      <c r="C33">
        <f>C14*'Manure nutrient content'!S$6</f>
        <v>192</v>
      </c>
      <c r="D33">
        <f>D14*'Manure nutrient content'!T$6</f>
        <v>96</v>
      </c>
      <c r="E33">
        <f>E14*'Manure nutrient content'!U$6</f>
        <v>160</v>
      </c>
      <c r="F33">
        <f>F14*'Manure nutrient content'!V$6</f>
        <v>74.399999999999991</v>
      </c>
      <c r="G33">
        <f>G14*'Manure nutrient content'!W$6</f>
        <v>76</v>
      </c>
      <c r="H33">
        <f>H14*'Manure nutrient content'!X$6</f>
        <v>126</v>
      </c>
      <c r="I33">
        <f>I14*'Manure nutrient content'!Y$6</f>
        <v>144</v>
      </c>
      <c r="J33">
        <f>J14*'Manure nutrient content'!Z$6</f>
        <v>0</v>
      </c>
      <c r="K33">
        <f>K14*'Manure nutrient content'!AA$6</f>
        <v>26</v>
      </c>
      <c r="L33">
        <f>L14*'Manure nutrient content'!AB$6</f>
        <v>148.5</v>
      </c>
      <c r="N33">
        <f t="shared" si="0"/>
        <v>24.131700000000006</v>
      </c>
    </row>
    <row r="35" spans="2:14" x14ac:dyDescent="0.2">
      <c r="B35" t="s">
        <v>36</v>
      </c>
    </row>
    <row r="36" spans="2:14" x14ac:dyDescent="0.2">
      <c r="B36" t="s">
        <v>59</v>
      </c>
      <c r="C36">
        <f>C20*'Manure nutrient content'!S$4</f>
        <v>90</v>
      </c>
      <c r="D36">
        <f>D20*'Manure nutrient content'!T$4</f>
        <v>70.2</v>
      </c>
      <c r="E36">
        <f>E20*'Manure nutrient content'!U$4</f>
        <v>0</v>
      </c>
      <c r="F36">
        <f>F20*'Manure nutrient content'!V$4</f>
        <v>82.8</v>
      </c>
      <c r="G36">
        <f>G20*'Manure nutrient content'!W$4</f>
        <v>114</v>
      </c>
      <c r="H36">
        <f>H20*'Manure nutrient content'!X$4</f>
        <v>120</v>
      </c>
      <c r="I36">
        <f>I20*'Manure nutrient content'!Y$4</f>
        <v>66.666666666666671</v>
      </c>
      <c r="J36">
        <f>J20*'Manure nutrient content'!Z$4</f>
        <v>382.54</v>
      </c>
      <c r="K36">
        <f>K20*'Manure nutrient content'!AA$4</f>
        <v>304.5</v>
      </c>
      <c r="L36">
        <f>L20*'Manure nutrient content'!AB$4</f>
        <v>157.25</v>
      </c>
      <c r="N36">
        <f t="shared" si="0"/>
        <v>23.564416666666666</v>
      </c>
    </row>
    <row r="37" spans="2:14" x14ac:dyDescent="0.2">
      <c r="B37" t="s">
        <v>60</v>
      </c>
      <c r="C37">
        <f>C20*'Manure nutrient content'!S$5</f>
        <v>48</v>
      </c>
      <c r="D37">
        <f>D20*'Manure nutrient content'!T$5</f>
        <v>32.4</v>
      </c>
      <c r="E37">
        <f>E20*'Manure nutrient content'!U$5</f>
        <v>0</v>
      </c>
      <c r="F37">
        <f>F20*'Manure nutrient content'!V$5</f>
        <v>41.4</v>
      </c>
      <c r="G37">
        <f>G20*'Manure nutrient content'!W$5</f>
        <v>84</v>
      </c>
      <c r="H37">
        <f>H20*'Manure nutrient content'!X$5</f>
        <v>100</v>
      </c>
      <c r="I37">
        <f>I20*'Manure nutrient content'!Y$5</f>
        <v>41.333333333333329</v>
      </c>
      <c r="J37">
        <f>J20*'Manure nutrient content'!Z$5</f>
        <v>294.5</v>
      </c>
      <c r="K37">
        <f>K20*'Manure nutrient content'!AA$5</f>
        <v>516.6</v>
      </c>
      <c r="L37">
        <f>L20*'Manure nutrient content'!AB$5</f>
        <v>57.8</v>
      </c>
      <c r="N37">
        <f t="shared" si="0"/>
        <v>23.63133333333333</v>
      </c>
    </row>
    <row r="38" spans="2:14" x14ac:dyDescent="0.2">
      <c r="B38" t="s">
        <v>61</v>
      </c>
      <c r="C38">
        <f>C20*'Manure nutrient content'!S$6</f>
        <v>120</v>
      </c>
      <c r="D38">
        <f>D20*'Manure nutrient content'!T$6</f>
        <v>86.4</v>
      </c>
      <c r="E38">
        <f>E20*'Manure nutrient content'!U$6</f>
        <v>0</v>
      </c>
      <c r="F38">
        <f>F20*'Manure nutrient content'!V$6</f>
        <v>55.199999999999996</v>
      </c>
      <c r="G38">
        <f>G20*'Manure nutrient content'!W$6</f>
        <v>57</v>
      </c>
      <c r="H38">
        <f>H20*'Manure nutrient content'!X$6</f>
        <v>72</v>
      </c>
      <c r="I38">
        <f>I20*'Manure nutrient content'!Y$6</f>
        <v>80</v>
      </c>
      <c r="J38">
        <f>J20*'Manure nutrient content'!Z$6</f>
        <v>251.72000000000003</v>
      </c>
      <c r="K38">
        <f>K20*'Manure nutrient content'!AA$6</f>
        <v>27.3</v>
      </c>
      <c r="L38">
        <f>L20*'Manure nutrient content'!AB$6</f>
        <v>114.75</v>
      </c>
      <c r="N38">
        <f t="shared" si="0"/>
        <v>15.073250000000003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38"/>
  <sheetViews>
    <sheetView zoomScale="90" zoomScaleNormal="90" workbookViewId="0">
      <selection activeCell="N26" sqref="N26:N38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4.3</v>
      </c>
      <c r="D6">
        <v>0.4</v>
      </c>
      <c r="E6">
        <v>0.4</v>
      </c>
      <c r="F6">
        <v>0.8</v>
      </c>
      <c r="G6">
        <v>1.2</v>
      </c>
      <c r="H6">
        <v>1.1000000000000001</v>
      </c>
      <c r="I6">
        <v>0.2</v>
      </c>
      <c r="K6">
        <v>2</v>
      </c>
      <c r="L6">
        <v>0.8</v>
      </c>
    </row>
    <row r="7" spans="2:12" x14ac:dyDescent="0.2">
      <c r="B7" t="s">
        <v>31</v>
      </c>
      <c r="C7" s="1">
        <v>235382</v>
      </c>
      <c r="D7" s="1">
        <v>23819</v>
      </c>
      <c r="E7" s="1">
        <v>20422</v>
      </c>
      <c r="F7" s="1">
        <v>43034</v>
      </c>
      <c r="G7" s="1">
        <v>68956</v>
      </c>
      <c r="H7" s="1">
        <v>58638</v>
      </c>
      <c r="I7" s="1">
        <v>12160</v>
      </c>
      <c r="K7" s="1">
        <v>112143</v>
      </c>
      <c r="L7" s="1">
        <v>45368</v>
      </c>
    </row>
    <row r="8" spans="2:12" x14ac:dyDescent="0.2">
      <c r="B8" t="s">
        <v>32</v>
      </c>
      <c r="C8">
        <v>22</v>
      </c>
      <c r="D8">
        <v>27</v>
      </c>
      <c r="E8">
        <v>26</v>
      </c>
      <c r="F8">
        <v>35</v>
      </c>
      <c r="G8">
        <v>7</v>
      </c>
      <c r="H8">
        <v>7</v>
      </c>
      <c r="I8">
        <v>23</v>
      </c>
      <c r="K8">
        <v>18</v>
      </c>
      <c r="L8">
        <v>26</v>
      </c>
    </row>
    <row r="9" spans="2:12" x14ac:dyDescent="0.2">
      <c r="B9" t="s">
        <v>33</v>
      </c>
      <c r="C9">
        <v>5.2</v>
      </c>
      <c r="D9">
        <v>0.7</v>
      </c>
      <c r="E9">
        <v>0.5</v>
      </c>
      <c r="F9">
        <v>1.5</v>
      </c>
      <c r="G9">
        <v>0.5</v>
      </c>
      <c r="H9">
        <v>0.4</v>
      </c>
      <c r="I9">
        <v>0.3</v>
      </c>
      <c r="K9">
        <v>2.1</v>
      </c>
      <c r="L9">
        <v>1.2</v>
      </c>
    </row>
    <row r="10" spans="2:12" x14ac:dyDescent="0.2">
      <c r="B10" t="s">
        <v>34</v>
      </c>
      <c r="C10">
        <v>320</v>
      </c>
      <c r="D10">
        <v>43</v>
      </c>
      <c r="E10">
        <v>20</v>
      </c>
      <c r="F10">
        <v>24</v>
      </c>
      <c r="G10">
        <v>45</v>
      </c>
      <c r="H10">
        <v>43</v>
      </c>
      <c r="I10">
        <v>14</v>
      </c>
      <c r="J10">
        <v>0</v>
      </c>
      <c r="K10">
        <v>72</v>
      </c>
      <c r="L10">
        <v>42</v>
      </c>
    </row>
    <row r="11" spans="2:12" x14ac:dyDescent="0.2">
      <c r="B11" t="s">
        <v>35</v>
      </c>
    </row>
    <row r="12" spans="2:12" x14ac:dyDescent="0.2">
      <c r="B12" t="s">
        <v>30</v>
      </c>
      <c r="C12">
        <v>23.3</v>
      </c>
      <c r="D12">
        <v>6.5</v>
      </c>
      <c r="E12">
        <v>2.5</v>
      </c>
      <c r="F12">
        <v>0.6</v>
      </c>
      <c r="G12">
        <v>1.1000000000000001</v>
      </c>
      <c r="H12">
        <v>2.4</v>
      </c>
      <c r="I12">
        <v>1</v>
      </c>
      <c r="K12">
        <v>2.5</v>
      </c>
      <c r="L12">
        <v>1.2</v>
      </c>
    </row>
    <row r="13" spans="2:12" x14ac:dyDescent="0.2">
      <c r="B13" t="s">
        <v>31</v>
      </c>
      <c r="C13" s="1">
        <v>298383</v>
      </c>
      <c r="D13" s="1">
        <v>82921</v>
      </c>
      <c r="E13" s="1">
        <v>32304</v>
      </c>
      <c r="F13" s="1">
        <v>7639</v>
      </c>
      <c r="G13" s="1">
        <v>14277</v>
      </c>
      <c r="H13" s="1">
        <v>30976</v>
      </c>
      <c r="I13" s="1">
        <v>13173</v>
      </c>
      <c r="K13" s="1">
        <v>32192</v>
      </c>
      <c r="L13" s="1">
        <v>15470</v>
      </c>
    </row>
    <row r="14" spans="2:12" x14ac:dyDescent="0.2">
      <c r="B14" t="s">
        <v>32</v>
      </c>
      <c r="C14">
        <v>24</v>
      </c>
      <c r="D14">
        <v>34</v>
      </c>
      <c r="E14">
        <v>25</v>
      </c>
      <c r="F14">
        <v>26</v>
      </c>
      <c r="G14">
        <v>5</v>
      </c>
      <c r="H14">
        <v>8</v>
      </c>
      <c r="I14">
        <v>24</v>
      </c>
      <c r="K14">
        <v>32</v>
      </c>
      <c r="L14">
        <v>25</v>
      </c>
    </row>
    <row r="15" spans="2:12" x14ac:dyDescent="0.2">
      <c r="B15" t="s">
        <v>33</v>
      </c>
      <c r="C15">
        <v>7.1</v>
      </c>
      <c r="D15">
        <v>2.8</v>
      </c>
      <c r="E15">
        <v>0.8</v>
      </c>
      <c r="F15">
        <v>0.2</v>
      </c>
      <c r="G15">
        <v>0.1</v>
      </c>
      <c r="H15">
        <v>0.2</v>
      </c>
      <c r="I15">
        <v>0.3</v>
      </c>
      <c r="K15">
        <v>1</v>
      </c>
      <c r="L15">
        <v>0.4</v>
      </c>
    </row>
    <row r="16" spans="2:12" x14ac:dyDescent="0.2">
      <c r="B16" t="s">
        <v>34</v>
      </c>
      <c r="C16">
        <v>451</v>
      </c>
      <c r="D16">
        <v>110</v>
      </c>
      <c r="E16">
        <v>36</v>
      </c>
      <c r="F16">
        <v>11</v>
      </c>
      <c r="G16">
        <v>15</v>
      </c>
      <c r="H16">
        <v>46</v>
      </c>
      <c r="I16">
        <v>18</v>
      </c>
      <c r="J16">
        <v>0</v>
      </c>
      <c r="K16">
        <v>31</v>
      </c>
      <c r="L16">
        <v>26</v>
      </c>
    </row>
    <row r="17" spans="2:14" x14ac:dyDescent="0.2">
      <c r="B17" t="s">
        <v>36</v>
      </c>
    </row>
    <row r="18" spans="2:14" x14ac:dyDescent="0.2">
      <c r="B18" t="s">
        <v>30</v>
      </c>
      <c r="C18">
        <v>38</v>
      </c>
      <c r="D18">
        <v>48</v>
      </c>
      <c r="F18">
        <v>0.9</v>
      </c>
      <c r="G18">
        <v>0.7</v>
      </c>
      <c r="H18">
        <v>0.2</v>
      </c>
      <c r="I18">
        <v>3.5</v>
      </c>
      <c r="J18">
        <v>1.7</v>
      </c>
      <c r="K18">
        <v>0.5</v>
      </c>
      <c r="L18">
        <v>0.5</v>
      </c>
    </row>
    <row r="19" spans="2:14" x14ac:dyDescent="0.2">
      <c r="B19" t="s">
        <v>31</v>
      </c>
      <c r="C19" s="1">
        <v>1177521</v>
      </c>
      <c r="D19" s="1">
        <v>1485285</v>
      </c>
      <c r="F19" s="1">
        <v>27369</v>
      </c>
      <c r="G19" s="1">
        <v>21637</v>
      </c>
      <c r="H19" s="1">
        <v>5964</v>
      </c>
      <c r="I19" s="1">
        <v>107578</v>
      </c>
      <c r="J19" s="1">
        <v>52448</v>
      </c>
      <c r="K19" s="1">
        <v>15447</v>
      </c>
      <c r="L19" s="1">
        <v>16610</v>
      </c>
    </row>
    <row r="20" spans="2:14" x14ac:dyDescent="0.2">
      <c r="B20" t="s">
        <v>32</v>
      </c>
      <c r="C20">
        <v>15</v>
      </c>
      <c r="D20">
        <v>27</v>
      </c>
      <c r="F20">
        <v>21</v>
      </c>
      <c r="G20">
        <v>4</v>
      </c>
      <c r="H20">
        <v>10</v>
      </c>
      <c r="I20">
        <v>11</v>
      </c>
      <c r="J20">
        <v>34</v>
      </c>
      <c r="K20">
        <v>40</v>
      </c>
      <c r="L20">
        <v>11</v>
      </c>
    </row>
    <row r="21" spans="2:14" x14ac:dyDescent="0.2">
      <c r="B21" t="s">
        <v>33</v>
      </c>
      <c r="C21">
        <v>18</v>
      </c>
      <c r="D21">
        <v>40.299999999999997</v>
      </c>
      <c r="F21">
        <v>0.6</v>
      </c>
      <c r="G21">
        <v>0.1</v>
      </c>
      <c r="H21">
        <v>0.1</v>
      </c>
      <c r="I21">
        <v>1.2</v>
      </c>
      <c r="J21">
        <v>1.8</v>
      </c>
      <c r="K21">
        <v>0.6</v>
      </c>
      <c r="L21">
        <v>0.2</v>
      </c>
    </row>
    <row r="22" spans="2:14" x14ac:dyDescent="0.2">
      <c r="B22" t="s">
        <v>34</v>
      </c>
      <c r="C22">
        <v>686</v>
      </c>
      <c r="D22">
        <v>597</v>
      </c>
      <c r="E22">
        <v>2</v>
      </c>
      <c r="F22">
        <v>19</v>
      </c>
      <c r="G22">
        <v>14</v>
      </c>
      <c r="H22">
        <v>7</v>
      </c>
      <c r="I22">
        <v>50</v>
      </c>
      <c r="J22">
        <v>25</v>
      </c>
      <c r="K22">
        <v>10</v>
      </c>
      <c r="L22">
        <v>7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C8*'Manure nutrient content'!S$4</f>
        <v>132</v>
      </c>
      <c r="D26">
        <f>D8*'Manure nutrient content'!T$4</f>
        <v>70.2</v>
      </c>
      <c r="E26">
        <f>E8*'Manure nutrient content'!U$4</f>
        <v>182</v>
      </c>
      <c r="F26">
        <f>F8*'Manure nutrient content'!V$4</f>
        <v>126</v>
      </c>
      <c r="G26">
        <f>G8*'Manure nutrient content'!W$4</f>
        <v>133</v>
      </c>
      <c r="H26">
        <f>H8*'Manure nutrient content'!X$4</f>
        <v>210</v>
      </c>
      <c r="I26">
        <f>I8*'Manure nutrient content'!Y$4</f>
        <v>153.33333333333334</v>
      </c>
      <c r="J26">
        <f>J8*'Manure nutrient content'!Z$4</f>
        <v>0</v>
      </c>
      <c r="K26">
        <f>K8*'Manure nutrient content'!AA$4</f>
        <v>261</v>
      </c>
      <c r="L26">
        <f>L8*'Manure nutrient content'!AB$4</f>
        <v>240.5</v>
      </c>
      <c r="N26">
        <f>SUMPRODUCT($C$6:$L$6, C26:L26)/100</f>
        <v>19.049466666666671</v>
      </c>
    </row>
    <row r="27" spans="2:14" x14ac:dyDescent="0.2">
      <c r="B27" t="s">
        <v>60</v>
      </c>
      <c r="C27">
        <f>C8*'Manure nutrient content'!S$5</f>
        <v>70.400000000000006</v>
      </c>
      <c r="D27">
        <f>D8*'Manure nutrient content'!T$5</f>
        <v>32.4</v>
      </c>
      <c r="E27">
        <f>E8*'Manure nutrient content'!U$5</f>
        <v>156</v>
      </c>
      <c r="F27">
        <f>F8*'Manure nutrient content'!V$5</f>
        <v>63</v>
      </c>
      <c r="G27">
        <f>G8*'Manure nutrient content'!W$5</f>
        <v>98</v>
      </c>
      <c r="H27">
        <f>H8*'Manure nutrient content'!X$5</f>
        <v>175</v>
      </c>
      <c r="I27">
        <f>I8*'Manure nutrient content'!Y$5</f>
        <v>95.066666666666663</v>
      </c>
      <c r="J27">
        <f>J8*'Manure nutrient content'!Z$5</f>
        <v>0</v>
      </c>
      <c r="K27">
        <f>K8*'Manure nutrient content'!AA$5</f>
        <v>442.8</v>
      </c>
      <c r="L27">
        <f>L8*'Manure nutrient content'!AB$5</f>
        <v>88.399999999999991</v>
      </c>
      <c r="N27">
        <f t="shared" ref="N27:N38" si="0">SUMPRODUCT($C$6:$L$6, C27:L27)/100</f>
        <v>17.139133333333334</v>
      </c>
    </row>
    <row r="28" spans="2:14" x14ac:dyDescent="0.2">
      <c r="B28" t="s">
        <v>61</v>
      </c>
      <c r="C28">
        <f>C8*'Manure nutrient content'!S$6</f>
        <v>176</v>
      </c>
      <c r="D28">
        <f>D8*'Manure nutrient content'!T$6</f>
        <v>86.4</v>
      </c>
      <c r="E28">
        <f>E8*'Manure nutrient content'!U$6</f>
        <v>208</v>
      </c>
      <c r="F28">
        <f>F8*'Manure nutrient content'!V$6</f>
        <v>84</v>
      </c>
      <c r="G28">
        <f>G8*'Manure nutrient content'!W$6</f>
        <v>66.5</v>
      </c>
      <c r="H28">
        <f>H8*'Manure nutrient content'!X$6</f>
        <v>126</v>
      </c>
      <c r="I28">
        <f>I8*'Manure nutrient content'!Y$6</f>
        <v>184</v>
      </c>
      <c r="J28">
        <f>J8*'Manure nutrient content'!Z$6</f>
        <v>0</v>
      </c>
      <c r="K28">
        <f>K8*'Manure nutrient content'!AA$6</f>
        <v>23.400000000000002</v>
      </c>
      <c r="L28">
        <f>L8*'Manure nutrient content'!AB$6</f>
        <v>175.5</v>
      </c>
      <c r="N28">
        <f t="shared" si="0"/>
        <v>13.841599999999998</v>
      </c>
    </row>
    <row r="30" spans="2:14" x14ac:dyDescent="0.2">
      <c r="B30" t="s">
        <v>35</v>
      </c>
    </row>
    <row r="31" spans="2:14" x14ac:dyDescent="0.2">
      <c r="B31" t="s">
        <v>59</v>
      </c>
      <c r="C31">
        <f>C14*'Manure nutrient content'!S$4</f>
        <v>144</v>
      </c>
      <c r="D31">
        <f>D14*'Manure nutrient content'!T$4</f>
        <v>88.4</v>
      </c>
      <c r="E31">
        <f>E14*'Manure nutrient content'!U$4</f>
        <v>175</v>
      </c>
      <c r="F31">
        <f>F14*'Manure nutrient content'!V$4</f>
        <v>93.600000000000009</v>
      </c>
      <c r="G31">
        <f>G14*'Manure nutrient content'!W$4</f>
        <v>95</v>
      </c>
      <c r="H31">
        <f>H14*'Manure nutrient content'!X$4</f>
        <v>240</v>
      </c>
      <c r="I31">
        <f>I14*'Manure nutrient content'!Y$4</f>
        <v>160</v>
      </c>
      <c r="J31">
        <f>J14*'Manure nutrient content'!Z$4</f>
        <v>0</v>
      </c>
      <c r="K31">
        <f>K14*'Manure nutrient content'!AA$4</f>
        <v>464</v>
      </c>
      <c r="L31">
        <f>L14*'Manure nutrient content'!AB$4</f>
        <v>231.25</v>
      </c>
      <c r="N31">
        <f t="shared" si="0"/>
        <v>23.224399999999999</v>
      </c>
    </row>
    <row r="32" spans="2:14" x14ac:dyDescent="0.2">
      <c r="B32" t="s">
        <v>60</v>
      </c>
      <c r="C32">
        <f>C14*'Manure nutrient content'!S$5</f>
        <v>76.800000000000011</v>
      </c>
      <c r="D32">
        <f>D14*'Manure nutrient content'!T$5</f>
        <v>40.799999999999997</v>
      </c>
      <c r="E32">
        <f>E14*'Manure nutrient content'!U$5</f>
        <v>150</v>
      </c>
      <c r="F32">
        <f>F14*'Manure nutrient content'!V$5</f>
        <v>46.800000000000004</v>
      </c>
      <c r="G32">
        <f>G14*'Manure nutrient content'!W$5</f>
        <v>70</v>
      </c>
      <c r="H32">
        <f>H14*'Manure nutrient content'!X$5</f>
        <v>200</v>
      </c>
      <c r="I32">
        <f>I14*'Manure nutrient content'!Y$5</f>
        <v>99.199999999999989</v>
      </c>
      <c r="J32">
        <f>J14*'Manure nutrient content'!Z$5</f>
        <v>0</v>
      </c>
      <c r="K32">
        <f>K14*'Manure nutrient content'!AA$5</f>
        <v>787.2</v>
      </c>
      <c r="L32">
        <f>L14*'Manure nutrient content'!AB$5</f>
        <v>85</v>
      </c>
      <c r="N32">
        <f t="shared" si="0"/>
        <v>24.102400000000003</v>
      </c>
    </row>
    <row r="33" spans="2:14" x14ac:dyDescent="0.2">
      <c r="B33" t="s">
        <v>61</v>
      </c>
      <c r="C33">
        <f>C14*'Manure nutrient content'!S$6</f>
        <v>192</v>
      </c>
      <c r="D33">
        <f>D14*'Manure nutrient content'!T$6</f>
        <v>108.80000000000001</v>
      </c>
      <c r="E33">
        <f>E14*'Manure nutrient content'!U$6</f>
        <v>200</v>
      </c>
      <c r="F33">
        <f>F14*'Manure nutrient content'!V$6</f>
        <v>62.4</v>
      </c>
      <c r="G33">
        <f>G14*'Manure nutrient content'!W$6</f>
        <v>47.5</v>
      </c>
      <c r="H33">
        <f>H14*'Manure nutrient content'!X$6</f>
        <v>144</v>
      </c>
      <c r="I33">
        <f>I14*'Manure nutrient content'!Y$6</f>
        <v>192</v>
      </c>
      <c r="J33">
        <f>J14*'Manure nutrient content'!Z$6</f>
        <v>0</v>
      </c>
      <c r="K33">
        <f>K14*'Manure nutrient content'!AA$6</f>
        <v>41.6</v>
      </c>
      <c r="L33">
        <f>L14*'Manure nutrient content'!AB$6</f>
        <v>168.75</v>
      </c>
      <c r="N33">
        <f t="shared" si="0"/>
        <v>14.710400000000002</v>
      </c>
    </row>
    <row r="35" spans="2:14" x14ac:dyDescent="0.2">
      <c r="B35" t="s">
        <v>36</v>
      </c>
    </row>
    <row r="36" spans="2:14" x14ac:dyDescent="0.2">
      <c r="B36" t="s">
        <v>59</v>
      </c>
      <c r="C36">
        <f>C20*'Manure nutrient content'!S$4</f>
        <v>90</v>
      </c>
      <c r="D36">
        <f>D20*'Manure nutrient content'!T$4</f>
        <v>70.2</v>
      </c>
      <c r="E36">
        <f>E20*'Manure nutrient content'!U$4</f>
        <v>0</v>
      </c>
      <c r="F36">
        <f>F20*'Manure nutrient content'!V$4</f>
        <v>75.600000000000009</v>
      </c>
      <c r="G36">
        <f>G20*'Manure nutrient content'!W$4</f>
        <v>76</v>
      </c>
      <c r="H36">
        <f>H20*'Manure nutrient content'!X$4</f>
        <v>300</v>
      </c>
      <c r="I36">
        <f>I20*'Manure nutrient content'!Y$4</f>
        <v>73.333333333333343</v>
      </c>
      <c r="J36">
        <f>J20*'Manure nutrient content'!Z$4</f>
        <v>419.56</v>
      </c>
      <c r="K36">
        <f>K20*'Manure nutrient content'!AA$4</f>
        <v>580</v>
      </c>
      <c r="L36">
        <f>L20*'Manure nutrient content'!AB$4</f>
        <v>101.75</v>
      </c>
      <c r="N36">
        <f t="shared" si="0"/>
        <v>21.528266666666667</v>
      </c>
    </row>
    <row r="37" spans="2:14" x14ac:dyDescent="0.2">
      <c r="B37" t="s">
        <v>60</v>
      </c>
      <c r="C37">
        <f>C20*'Manure nutrient content'!S$5</f>
        <v>48</v>
      </c>
      <c r="D37">
        <f>D20*'Manure nutrient content'!T$5</f>
        <v>32.4</v>
      </c>
      <c r="E37">
        <f>E20*'Manure nutrient content'!U$5</f>
        <v>0</v>
      </c>
      <c r="F37">
        <f>F20*'Manure nutrient content'!V$5</f>
        <v>37.800000000000004</v>
      </c>
      <c r="G37">
        <f>G20*'Manure nutrient content'!W$5</f>
        <v>56</v>
      </c>
      <c r="H37">
        <f>H20*'Manure nutrient content'!X$5</f>
        <v>250</v>
      </c>
      <c r="I37">
        <f>I20*'Manure nutrient content'!Y$5</f>
        <v>45.466666666666661</v>
      </c>
      <c r="J37">
        <f>J20*'Manure nutrient content'!Z$5</f>
        <v>323</v>
      </c>
      <c r="K37">
        <f>K20*'Manure nutrient content'!AA$5</f>
        <v>984</v>
      </c>
      <c r="L37">
        <f>L20*'Manure nutrient content'!AB$5</f>
        <v>37.4</v>
      </c>
      <c r="N37">
        <f t="shared" si="0"/>
        <v>25.988133333333334</v>
      </c>
    </row>
    <row r="38" spans="2:14" x14ac:dyDescent="0.2">
      <c r="B38" t="s">
        <v>61</v>
      </c>
      <c r="C38">
        <f>C20*'Manure nutrient content'!S$6</f>
        <v>120</v>
      </c>
      <c r="D38">
        <f>D20*'Manure nutrient content'!T$6</f>
        <v>86.4</v>
      </c>
      <c r="E38">
        <f>E20*'Manure nutrient content'!U$6</f>
        <v>0</v>
      </c>
      <c r="F38">
        <f>F20*'Manure nutrient content'!V$6</f>
        <v>50.4</v>
      </c>
      <c r="G38">
        <f>G20*'Manure nutrient content'!W$6</f>
        <v>38</v>
      </c>
      <c r="H38">
        <f>H20*'Manure nutrient content'!X$6</f>
        <v>180</v>
      </c>
      <c r="I38">
        <f>I20*'Manure nutrient content'!Y$6</f>
        <v>88</v>
      </c>
      <c r="J38">
        <f>J20*'Manure nutrient content'!Z$6</f>
        <v>276.08000000000004</v>
      </c>
      <c r="K38">
        <f>K20*'Manure nutrient content'!AA$6</f>
        <v>52</v>
      </c>
      <c r="L38">
        <f>L20*'Manure nutrient content'!AB$6</f>
        <v>74.25</v>
      </c>
      <c r="N38">
        <f t="shared" si="0"/>
        <v>10.1548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8"/>
  <sheetViews>
    <sheetView zoomScale="90" zoomScaleNormal="90" workbookViewId="0">
      <selection activeCell="M15" sqref="M15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7.6</v>
      </c>
      <c r="D6">
        <v>0.9</v>
      </c>
      <c r="E6">
        <v>0.6</v>
      </c>
      <c r="F6">
        <v>0.6</v>
      </c>
      <c r="G6">
        <v>1.3</v>
      </c>
      <c r="H6">
        <v>1.6</v>
      </c>
      <c r="I6">
        <v>0.4</v>
      </c>
      <c r="J6">
        <v>0.2</v>
      </c>
      <c r="K6">
        <v>2.8</v>
      </c>
      <c r="L6">
        <v>1.6</v>
      </c>
    </row>
    <row r="7" spans="2:12" x14ac:dyDescent="0.2">
      <c r="B7" t="s">
        <v>31</v>
      </c>
      <c r="C7" s="1">
        <v>238827</v>
      </c>
      <c r="D7" s="1">
        <v>26967</v>
      </c>
      <c r="E7" s="1">
        <v>20144</v>
      </c>
      <c r="F7" s="1">
        <v>19749</v>
      </c>
      <c r="G7" s="1">
        <v>40909</v>
      </c>
      <c r="H7" s="1">
        <v>51488</v>
      </c>
      <c r="I7" s="1">
        <v>13823</v>
      </c>
      <c r="J7" s="1">
        <v>7856</v>
      </c>
      <c r="K7" s="1">
        <v>87248</v>
      </c>
      <c r="L7" s="1">
        <v>50851</v>
      </c>
    </row>
    <row r="8" spans="2:12" x14ac:dyDescent="0.2">
      <c r="B8" t="s">
        <v>32</v>
      </c>
      <c r="C8">
        <v>20</v>
      </c>
      <c r="D8">
        <v>30</v>
      </c>
      <c r="E8">
        <v>32</v>
      </c>
      <c r="F8">
        <v>32</v>
      </c>
      <c r="G8">
        <v>8</v>
      </c>
      <c r="H8">
        <v>7</v>
      </c>
      <c r="I8">
        <v>26</v>
      </c>
      <c r="J8">
        <v>27</v>
      </c>
      <c r="K8">
        <v>19</v>
      </c>
      <c r="L8">
        <v>21</v>
      </c>
    </row>
    <row r="9" spans="2:12" x14ac:dyDescent="0.2">
      <c r="B9" t="s">
        <v>50</v>
      </c>
      <c r="C9">
        <v>4.7</v>
      </c>
      <c r="D9">
        <v>0.8</v>
      </c>
      <c r="E9">
        <v>0.7</v>
      </c>
      <c r="F9">
        <v>0.6</v>
      </c>
      <c r="G9">
        <v>0.3</v>
      </c>
      <c r="H9">
        <v>0.3</v>
      </c>
      <c r="I9">
        <v>0.4</v>
      </c>
      <c r="J9">
        <v>0.2</v>
      </c>
      <c r="K9">
        <v>1.6</v>
      </c>
      <c r="L9">
        <v>1.1000000000000001</v>
      </c>
    </row>
    <row r="10" spans="2:12" x14ac:dyDescent="0.2">
      <c r="B10" t="s">
        <v>34</v>
      </c>
      <c r="C10">
        <v>326</v>
      </c>
      <c r="D10">
        <v>37</v>
      </c>
      <c r="E10">
        <v>21</v>
      </c>
      <c r="F10">
        <v>25</v>
      </c>
      <c r="G10">
        <v>33</v>
      </c>
      <c r="H10">
        <v>39</v>
      </c>
      <c r="I10">
        <v>18</v>
      </c>
      <c r="J10">
        <v>9</v>
      </c>
      <c r="K10">
        <v>63</v>
      </c>
      <c r="L10">
        <v>41</v>
      </c>
    </row>
    <row r="11" spans="2:12" x14ac:dyDescent="0.2">
      <c r="B11" t="s">
        <v>35</v>
      </c>
    </row>
    <row r="12" spans="2:12" x14ac:dyDescent="0.2">
      <c r="B12" t="s">
        <v>30</v>
      </c>
      <c r="C12">
        <v>26.5</v>
      </c>
      <c r="D12">
        <v>4.8</v>
      </c>
      <c r="E12">
        <v>1.5</v>
      </c>
      <c r="F12">
        <v>0.3</v>
      </c>
      <c r="G12">
        <v>0.8</v>
      </c>
      <c r="H12">
        <v>1.3</v>
      </c>
      <c r="I12">
        <v>0.9</v>
      </c>
      <c r="K12">
        <v>1.5</v>
      </c>
      <c r="L12">
        <v>1.2</v>
      </c>
    </row>
    <row r="13" spans="2:12" x14ac:dyDescent="0.2">
      <c r="B13" t="s">
        <v>31</v>
      </c>
      <c r="C13" s="1">
        <v>373595</v>
      </c>
      <c r="D13" s="1">
        <v>68440</v>
      </c>
      <c r="E13" s="1">
        <v>21538</v>
      </c>
      <c r="F13" s="1">
        <v>4534</v>
      </c>
      <c r="G13" s="1">
        <v>11499</v>
      </c>
      <c r="H13" s="1">
        <v>19017</v>
      </c>
      <c r="I13" s="1">
        <v>13246</v>
      </c>
      <c r="K13" s="1">
        <v>20559</v>
      </c>
      <c r="L13" s="1">
        <v>16736</v>
      </c>
    </row>
    <row r="14" spans="2:12" x14ac:dyDescent="0.2">
      <c r="B14" t="s">
        <v>32</v>
      </c>
      <c r="C14">
        <v>21</v>
      </c>
      <c r="D14">
        <v>32</v>
      </c>
      <c r="E14">
        <v>25</v>
      </c>
      <c r="F14">
        <v>29</v>
      </c>
      <c r="G14">
        <v>9</v>
      </c>
      <c r="H14">
        <v>8</v>
      </c>
      <c r="I14">
        <v>18</v>
      </c>
      <c r="K14">
        <v>25</v>
      </c>
      <c r="L14">
        <v>20</v>
      </c>
    </row>
    <row r="15" spans="2:12" x14ac:dyDescent="0.2">
      <c r="B15" t="s">
        <v>50</v>
      </c>
      <c r="C15">
        <v>7.9</v>
      </c>
      <c r="D15">
        <v>2.2000000000000002</v>
      </c>
      <c r="E15">
        <v>0.5</v>
      </c>
      <c r="F15">
        <v>0.1</v>
      </c>
      <c r="G15">
        <v>0.1</v>
      </c>
      <c r="H15">
        <v>0.2</v>
      </c>
      <c r="I15">
        <v>0.2</v>
      </c>
      <c r="K15">
        <v>0.5</v>
      </c>
      <c r="L15">
        <v>0.3</v>
      </c>
    </row>
    <row r="16" spans="2:12" x14ac:dyDescent="0.2">
      <c r="B16" t="s">
        <v>34</v>
      </c>
      <c r="C16">
        <v>590</v>
      </c>
      <c r="D16">
        <v>123</v>
      </c>
      <c r="E16">
        <v>25</v>
      </c>
      <c r="F16">
        <v>13</v>
      </c>
      <c r="G16">
        <v>20</v>
      </c>
      <c r="H16">
        <v>27</v>
      </c>
      <c r="I16">
        <v>20</v>
      </c>
      <c r="J16">
        <v>4</v>
      </c>
      <c r="K16">
        <v>26</v>
      </c>
      <c r="L16">
        <v>30</v>
      </c>
    </row>
    <row r="17" spans="2:14" x14ac:dyDescent="0.2">
      <c r="B17" t="s">
        <v>36</v>
      </c>
    </row>
    <row r="18" spans="2:14" x14ac:dyDescent="0.2">
      <c r="B18" t="s">
        <v>30</v>
      </c>
      <c r="C18">
        <v>22.3</v>
      </c>
      <c r="D18">
        <v>22.9</v>
      </c>
      <c r="E18">
        <v>0.2</v>
      </c>
      <c r="F18">
        <v>0.2</v>
      </c>
      <c r="G18">
        <v>0.3</v>
      </c>
      <c r="H18">
        <v>0.3</v>
      </c>
      <c r="I18">
        <v>1.5</v>
      </c>
      <c r="J18">
        <v>0.8</v>
      </c>
      <c r="K18">
        <v>0.3</v>
      </c>
      <c r="L18">
        <v>0.2</v>
      </c>
    </row>
    <row r="19" spans="2:14" x14ac:dyDescent="0.2">
      <c r="B19" t="s">
        <v>31</v>
      </c>
      <c r="C19" s="1">
        <v>1167027</v>
      </c>
      <c r="D19" s="1">
        <v>1197583</v>
      </c>
      <c r="E19" s="1">
        <v>9929</v>
      </c>
      <c r="F19" s="1">
        <v>11226</v>
      </c>
      <c r="G19" s="1">
        <v>15693</v>
      </c>
      <c r="H19" s="1">
        <v>14688</v>
      </c>
      <c r="I19" s="1">
        <v>77509</v>
      </c>
      <c r="J19" s="1">
        <v>41658</v>
      </c>
      <c r="K19" s="1">
        <v>17749</v>
      </c>
      <c r="L19" s="1">
        <v>12405</v>
      </c>
    </row>
    <row r="20" spans="2:14" x14ac:dyDescent="0.2">
      <c r="B20" t="s">
        <v>32</v>
      </c>
      <c r="C20">
        <v>16</v>
      </c>
      <c r="D20">
        <v>29</v>
      </c>
      <c r="E20">
        <v>18</v>
      </c>
      <c r="F20">
        <v>22</v>
      </c>
      <c r="G20">
        <v>3</v>
      </c>
      <c r="H20">
        <v>6</v>
      </c>
      <c r="I20">
        <v>9</v>
      </c>
      <c r="J20">
        <v>20</v>
      </c>
      <c r="K20">
        <v>31</v>
      </c>
      <c r="L20">
        <v>8</v>
      </c>
    </row>
    <row r="21" spans="2:14" x14ac:dyDescent="0.2">
      <c r="B21" t="s">
        <v>50</v>
      </c>
      <c r="C21">
        <v>18.8</v>
      </c>
      <c r="D21">
        <v>35.1</v>
      </c>
      <c r="E21">
        <v>0.2</v>
      </c>
      <c r="F21">
        <v>0.2</v>
      </c>
      <c r="G21">
        <v>0.1</v>
      </c>
      <c r="H21">
        <v>0.1</v>
      </c>
      <c r="I21">
        <v>0.7</v>
      </c>
      <c r="J21">
        <v>0.9</v>
      </c>
      <c r="K21">
        <v>0.6</v>
      </c>
      <c r="L21">
        <v>0.1</v>
      </c>
    </row>
    <row r="22" spans="2:14" x14ac:dyDescent="0.2">
      <c r="B22" t="s">
        <v>34</v>
      </c>
      <c r="C22">
        <v>761</v>
      </c>
      <c r="D22">
        <v>610</v>
      </c>
      <c r="E22">
        <v>11</v>
      </c>
      <c r="F22">
        <v>9</v>
      </c>
      <c r="G22">
        <v>12</v>
      </c>
      <c r="H22">
        <v>24</v>
      </c>
      <c r="I22">
        <v>46</v>
      </c>
      <c r="J22">
        <v>25</v>
      </c>
      <c r="K22">
        <v>6</v>
      </c>
      <c r="L22">
        <v>12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C8*'Manure nutrient content'!S$4</f>
        <v>120</v>
      </c>
      <c r="D26">
        <f>D8*'Manure nutrient content'!T$4</f>
        <v>78</v>
      </c>
      <c r="E26">
        <f>E8*'Manure nutrient content'!U$4</f>
        <v>224</v>
      </c>
      <c r="F26">
        <f>F8*'Manure nutrient content'!V$4</f>
        <v>115.2</v>
      </c>
      <c r="G26">
        <f>G8*'Manure nutrient content'!W$4</f>
        <v>152</v>
      </c>
      <c r="H26">
        <f>H8*'Manure nutrient content'!X$4</f>
        <v>210</v>
      </c>
      <c r="I26">
        <f>I8*'Manure nutrient content'!Y$4</f>
        <v>173.33333333333334</v>
      </c>
      <c r="J26">
        <f>J8*'Manure nutrient content'!Z$4</f>
        <v>333.18</v>
      </c>
      <c r="K26">
        <f>K8*'Manure nutrient content'!AA$4</f>
        <v>275.5</v>
      </c>
      <c r="L26">
        <f>L8*'Manure nutrient content'!AB$4</f>
        <v>194.25</v>
      </c>
      <c r="N26">
        <f>SUMPRODUCT($C$6:$L$6, C26:L26)/100</f>
        <v>29.374893333333333</v>
      </c>
    </row>
    <row r="27" spans="2:14" x14ac:dyDescent="0.2">
      <c r="B27" t="s">
        <v>60</v>
      </c>
      <c r="C27">
        <f>C8*'Manure nutrient content'!S$5</f>
        <v>64</v>
      </c>
      <c r="D27">
        <f>D8*'Manure nutrient content'!T$5</f>
        <v>36</v>
      </c>
      <c r="E27">
        <f>E8*'Manure nutrient content'!U$5</f>
        <v>192</v>
      </c>
      <c r="F27">
        <f>F8*'Manure nutrient content'!V$5</f>
        <v>57.6</v>
      </c>
      <c r="G27">
        <f>G8*'Manure nutrient content'!W$5</f>
        <v>112</v>
      </c>
      <c r="H27">
        <f>H8*'Manure nutrient content'!X$5</f>
        <v>175</v>
      </c>
      <c r="I27">
        <f>I8*'Manure nutrient content'!Y$5</f>
        <v>107.46666666666665</v>
      </c>
      <c r="J27">
        <f>J8*'Manure nutrient content'!Z$5</f>
        <v>256.5</v>
      </c>
      <c r="K27">
        <f>K8*'Manure nutrient content'!AA$5</f>
        <v>467.40000000000003</v>
      </c>
      <c r="L27">
        <f>L8*'Manure nutrient content'!AB$5</f>
        <v>71.399999999999991</v>
      </c>
      <c r="N27">
        <f t="shared" ref="N27:N38" si="0">SUMPRODUCT($C$6:$L$6, C27:L27)/100</f>
        <v>26.114066666666663</v>
      </c>
    </row>
    <row r="28" spans="2:14" x14ac:dyDescent="0.2">
      <c r="B28" t="s">
        <v>61</v>
      </c>
      <c r="C28">
        <f>C8*'Manure nutrient content'!S$6</f>
        <v>160</v>
      </c>
      <c r="D28">
        <f>D8*'Manure nutrient content'!T$6</f>
        <v>96</v>
      </c>
      <c r="E28">
        <f>E8*'Manure nutrient content'!U$6</f>
        <v>256</v>
      </c>
      <c r="F28">
        <f>F8*'Manure nutrient content'!V$6</f>
        <v>76.8</v>
      </c>
      <c r="G28">
        <f>G8*'Manure nutrient content'!W$6</f>
        <v>76</v>
      </c>
      <c r="H28">
        <f>H8*'Manure nutrient content'!X$6</f>
        <v>126</v>
      </c>
      <c r="I28">
        <f>I8*'Manure nutrient content'!Y$6</f>
        <v>208</v>
      </c>
      <c r="J28">
        <f>J8*'Manure nutrient content'!Z$6</f>
        <v>219.24000000000004</v>
      </c>
      <c r="K28">
        <f>K8*'Manure nutrient content'!AA$6</f>
        <v>24.7</v>
      </c>
      <c r="L28">
        <f>L8*'Manure nutrient content'!AB$6</f>
        <v>141.75</v>
      </c>
      <c r="N28">
        <f t="shared" si="0"/>
        <v>22.254880000000004</v>
      </c>
    </row>
    <row r="30" spans="2:14" x14ac:dyDescent="0.2">
      <c r="B30" t="s">
        <v>35</v>
      </c>
    </row>
    <row r="31" spans="2:14" x14ac:dyDescent="0.2">
      <c r="B31" t="s">
        <v>59</v>
      </c>
      <c r="C31">
        <f>C14*'Manure nutrient content'!S$4</f>
        <v>126</v>
      </c>
      <c r="D31">
        <f>D14*'Manure nutrient content'!T$4</f>
        <v>83.2</v>
      </c>
      <c r="E31">
        <f>E14*'Manure nutrient content'!U$4</f>
        <v>175</v>
      </c>
      <c r="F31">
        <f>F14*'Manure nutrient content'!V$4</f>
        <v>104.4</v>
      </c>
      <c r="G31">
        <f>G14*'Manure nutrient content'!W$4</f>
        <v>171</v>
      </c>
      <c r="H31">
        <f>H14*'Manure nutrient content'!X$4</f>
        <v>240</v>
      </c>
      <c r="I31">
        <f>I14*'Manure nutrient content'!Y$4</f>
        <v>120</v>
      </c>
      <c r="J31">
        <f>J14*'Manure nutrient content'!Z$4</f>
        <v>0</v>
      </c>
      <c r="K31">
        <f>K14*'Manure nutrient content'!AA$4</f>
        <v>362.5</v>
      </c>
      <c r="L31">
        <f>L14*'Manure nutrient content'!AB$4</f>
        <v>185</v>
      </c>
      <c r="N31">
        <f t="shared" si="0"/>
        <v>31.654199999999999</v>
      </c>
    </row>
    <row r="32" spans="2:14" x14ac:dyDescent="0.2">
      <c r="B32" t="s">
        <v>60</v>
      </c>
      <c r="C32">
        <f>C14*'Manure nutrient content'!S$5</f>
        <v>67.2</v>
      </c>
      <c r="D32">
        <f>D14*'Manure nutrient content'!T$5</f>
        <v>38.4</v>
      </c>
      <c r="E32">
        <f>E14*'Manure nutrient content'!U$5</f>
        <v>150</v>
      </c>
      <c r="F32">
        <f>F14*'Manure nutrient content'!V$5</f>
        <v>52.2</v>
      </c>
      <c r="G32">
        <f>G14*'Manure nutrient content'!W$5</f>
        <v>126</v>
      </c>
      <c r="H32">
        <f>H14*'Manure nutrient content'!X$5</f>
        <v>200</v>
      </c>
      <c r="I32">
        <f>I14*'Manure nutrient content'!Y$5</f>
        <v>74.399999999999991</v>
      </c>
      <c r="J32">
        <f>J14*'Manure nutrient content'!Z$5</f>
        <v>0</v>
      </c>
      <c r="K32">
        <f>K14*'Manure nutrient content'!AA$5</f>
        <v>615</v>
      </c>
      <c r="L32">
        <f>L14*'Manure nutrient content'!AB$5</f>
        <v>68</v>
      </c>
      <c r="N32">
        <f t="shared" si="0"/>
        <v>30.1096</v>
      </c>
    </row>
    <row r="33" spans="2:14" x14ac:dyDescent="0.2">
      <c r="B33" t="s">
        <v>61</v>
      </c>
      <c r="C33">
        <f>C14*'Manure nutrient content'!S$6</f>
        <v>168</v>
      </c>
      <c r="D33">
        <f>D14*'Manure nutrient content'!T$6</f>
        <v>102.4</v>
      </c>
      <c r="E33">
        <f>E14*'Manure nutrient content'!U$6</f>
        <v>200</v>
      </c>
      <c r="F33">
        <f>F14*'Manure nutrient content'!V$6</f>
        <v>69.599999999999994</v>
      </c>
      <c r="G33">
        <f>G14*'Manure nutrient content'!W$6</f>
        <v>85.5</v>
      </c>
      <c r="H33">
        <f>H14*'Manure nutrient content'!X$6</f>
        <v>144</v>
      </c>
      <c r="I33">
        <f>I14*'Manure nutrient content'!Y$6</f>
        <v>144</v>
      </c>
      <c r="J33">
        <f>J14*'Manure nutrient content'!Z$6</f>
        <v>0</v>
      </c>
      <c r="K33">
        <f>K14*'Manure nutrient content'!AA$6</f>
        <v>32.5</v>
      </c>
      <c r="L33">
        <f>L14*'Manure nutrient content'!AB$6</f>
        <v>135</v>
      </c>
      <c r="N33">
        <f t="shared" si="0"/>
        <v>22.3687</v>
      </c>
    </row>
    <row r="35" spans="2:14" x14ac:dyDescent="0.2">
      <c r="B35" t="s">
        <v>36</v>
      </c>
    </row>
    <row r="36" spans="2:14" x14ac:dyDescent="0.2">
      <c r="B36" t="s">
        <v>59</v>
      </c>
      <c r="C36">
        <f>C20*'Manure nutrient content'!S$4</f>
        <v>96</v>
      </c>
      <c r="D36">
        <f>D20*'Manure nutrient content'!T$4</f>
        <v>75.400000000000006</v>
      </c>
      <c r="E36">
        <f>E20*'Manure nutrient content'!U$4</f>
        <v>126</v>
      </c>
      <c r="F36">
        <f>F20*'Manure nutrient content'!V$4</f>
        <v>79.2</v>
      </c>
      <c r="G36">
        <f>G20*'Manure nutrient content'!W$4</f>
        <v>57</v>
      </c>
      <c r="H36">
        <f>H20*'Manure nutrient content'!X$4</f>
        <v>180</v>
      </c>
      <c r="I36">
        <f>I20*'Manure nutrient content'!Y$4</f>
        <v>60</v>
      </c>
      <c r="J36">
        <f>J20*'Manure nutrient content'!Z$4</f>
        <v>246.8</v>
      </c>
      <c r="K36">
        <f>K20*'Manure nutrient content'!AA$4</f>
        <v>449.5</v>
      </c>
      <c r="L36">
        <f>L20*'Manure nutrient content'!AB$4</f>
        <v>74</v>
      </c>
      <c r="N36">
        <f t="shared" si="0"/>
        <v>27.330399999999994</v>
      </c>
    </row>
    <row r="37" spans="2:14" x14ac:dyDescent="0.2">
      <c r="B37" t="s">
        <v>60</v>
      </c>
      <c r="C37">
        <f>C20*'Manure nutrient content'!S$5</f>
        <v>51.2</v>
      </c>
      <c r="D37">
        <f>D20*'Manure nutrient content'!T$5</f>
        <v>34.799999999999997</v>
      </c>
      <c r="E37">
        <f>E20*'Manure nutrient content'!U$5</f>
        <v>108</v>
      </c>
      <c r="F37">
        <f>F20*'Manure nutrient content'!V$5</f>
        <v>39.6</v>
      </c>
      <c r="G37">
        <f>G20*'Manure nutrient content'!W$5</f>
        <v>42</v>
      </c>
      <c r="H37">
        <f>H20*'Manure nutrient content'!X$5</f>
        <v>150</v>
      </c>
      <c r="I37">
        <f>I20*'Manure nutrient content'!Y$5</f>
        <v>37.199999999999996</v>
      </c>
      <c r="J37">
        <f>J20*'Manure nutrient content'!Z$5</f>
        <v>190</v>
      </c>
      <c r="K37">
        <f>K20*'Manure nutrient content'!AA$5</f>
        <v>762.6</v>
      </c>
      <c r="L37">
        <f>L20*'Manure nutrient content'!AB$5</f>
        <v>27.2</v>
      </c>
      <c r="N37">
        <f t="shared" si="0"/>
        <v>30.352799999999998</v>
      </c>
    </row>
    <row r="38" spans="2:14" x14ac:dyDescent="0.2">
      <c r="B38" t="s">
        <v>61</v>
      </c>
      <c r="C38">
        <f>C20*'Manure nutrient content'!S$6</f>
        <v>128</v>
      </c>
      <c r="D38">
        <f>D20*'Manure nutrient content'!T$6</f>
        <v>92.800000000000011</v>
      </c>
      <c r="E38">
        <f>E20*'Manure nutrient content'!U$6</f>
        <v>144</v>
      </c>
      <c r="F38">
        <f>F20*'Manure nutrient content'!V$6</f>
        <v>52.8</v>
      </c>
      <c r="G38">
        <f>G20*'Manure nutrient content'!W$6</f>
        <v>28.5</v>
      </c>
      <c r="H38">
        <f>H20*'Manure nutrient content'!X$6</f>
        <v>108</v>
      </c>
      <c r="I38">
        <f>I20*'Manure nutrient content'!Y$6</f>
        <v>72</v>
      </c>
      <c r="J38">
        <f>J20*'Manure nutrient content'!Z$6</f>
        <v>162.40000000000003</v>
      </c>
      <c r="K38">
        <f>K20*'Manure nutrient content'!AA$6</f>
        <v>40.300000000000004</v>
      </c>
      <c r="L38">
        <f>L20*'Manure nutrient content'!AB$6</f>
        <v>54</v>
      </c>
      <c r="N38">
        <f t="shared" si="0"/>
        <v>16.447700000000001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38"/>
  <sheetViews>
    <sheetView topLeftCell="B1" zoomScale="90" zoomScaleNormal="90" workbookViewId="0">
      <selection activeCell="B17" sqref="B17:L21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7.7</v>
      </c>
      <c r="D6">
        <v>1.1000000000000001</v>
      </c>
      <c r="E6">
        <v>2.1</v>
      </c>
      <c r="F6">
        <v>0.7</v>
      </c>
      <c r="G6">
        <v>1.4</v>
      </c>
      <c r="H6">
        <v>1.6</v>
      </c>
      <c r="I6">
        <v>0.3</v>
      </c>
      <c r="K6">
        <v>3.1</v>
      </c>
      <c r="L6">
        <v>0.8</v>
      </c>
    </row>
    <row r="7" spans="2:12" x14ac:dyDescent="0.2">
      <c r="B7" t="s">
        <v>32</v>
      </c>
      <c r="C7">
        <v>24</v>
      </c>
      <c r="D7">
        <v>26</v>
      </c>
      <c r="E7">
        <v>35</v>
      </c>
      <c r="F7">
        <v>28</v>
      </c>
      <c r="G7">
        <v>14</v>
      </c>
      <c r="H7">
        <v>7</v>
      </c>
      <c r="I7">
        <v>23</v>
      </c>
      <c r="K7">
        <v>20</v>
      </c>
      <c r="L7">
        <v>25</v>
      </c>
    </row>
    <row r="8" spans="2:12" x14ac:dyDescent="0.2">
      <c r="B8" t="s">
        <v>50</v>
      </c>
      <c r="C8">
        <v>5.8</v>
      </c>
      <c r="D8">
        <v>0.9</v>
      </c>
      <c r="E8">
        <v>2.2999999999999998</v>
      </c>
      <c r="F8">
        <v>0.6</v>
      </c>
      <c r="G8">
        <v>0.6</v>
      </c>
      <c r="H8">
        <v>0.3</v>
      </c>
      <c r="I8">
        <v>0.2</v>
      </c>
      <c r="K8">
        <v>1.9</v>
      </c>
      <c r="L8">
        <v>0.6</v>
      </c>
    </row>
    <row r="9" spans="2:12" x14ac:dyDescent="0.2">
      <c r="B9" t="s">
        <v>34</v>
      </c>
      <c r="C9">
        <v>306</v>
      </c>
      <c r="D9">
        <v>42</v>
      </c>
      <c r="E9">
        <v>33</v>
      </c>
      <c r="F9">
        <v>28</v>
      </c>
      <c r="G9">
        <v>38</v>
      </c>
      <c r="H9">
        <v>39</v>
      </c>
      <c r="I9">
        <v>14</v>
      </c>
      <c r="J9">
        <v>1</v>
      </c>
      <c r="K9">
        <v>65</v>
      </c>
      <c r="L9">
        <v>21</v>
      </c>
    </row>
    <row r="11" spans="2:12" x14ac:dyDescent="0.2">
      <c r="B11" t="s">
        <v>35</v>
      </c>
    </row>
    <row r="12" spans="2:12" x14ac:dyDescent="0.2">
      <c r="B12" t="s">
        <v>30</v>
      </c>
      <c r="C12">
        <v>25.6</v>
      </c>
      <c r="D12">
        <v>4.2</v>
      </c>
      <c r="E12">
        <v>1.6</v>
      </c>
      <c r="F12">
        <v>0.5</v>
      </c>
      <c r="G12">
        <v>1.3</v>
      </c>
      <c r="H12">
        <v>1.3</v>
      </c>
      <c r="I12">
        <v>0.5</v>
      </c>
      <c r="K12">
        <v>1.1000000000000001</v>
      </c>
      <c r="L12">
        <v>0.8</v>
      </c>
    </row>
    <row r="13" spans="2:12" x14ac:dyDescent="0.2">
      <c r="B13" t="s">
        <v>32</v>
      </c>
      <c r="C13">
        <v>24</v>
      </c>
      <c r="D13">
        <v>35</v>
      </c>
      <c r="E13">
        <v>28</v>
      </c>
      <c r="F13">
        <v>30</v>
      </c>
      <c r="G13">
        <v>13</v>
      </c>
      <c r="H13">
        <v>13</v>
      </c>
      <c r="I13">
        <v>23</v>
      </c>
      <c r="K13">
        <v>18</v>
      </c>
      <c r="L13">
        <v>31</v>
      </c>
    </row>
    <row r="14" spans="2:12" x14ac:dyDescent="0.2">
      <c r="B14" t="s">
        <v>50</v>
      </c>
      <c r="C14">
        <v>8.1999999999999993</v>
      </c>
      <c r="D14">
        <v>2</v>
      </c>
      <c r="E14">
        <v>0.6</v>
      </c>
      <c r="F14">
        <v>0.2</v>
      </c>
      <c r="G14">
        <v>0.2</v>
      </c>
      <c r="H14">
        <v>0.2</v>
      </c>
      <c r="I14">
        <v>0.1</v>
      </c>
      <c r="K14">
        <v>0.3</v>
      </c>
      <c r="L14">
        <v>0.3</v>
      </c>
    </row>
    <row r="15" spans="2:12" x14ac:dyDescent="0.2">
      <c r="B15" t="s">
        <v>34</v>
      </c>
      <c r="C15">
        <v>501</v>
      </c>
      <c r="D15">
        <v>87</v>
      </c>
      <c r="E15">
        <v>23</v>
      </c>
      <c r="F15">
        <v>14</v>
      </c>
      <c r="G15">
        <v>21</v>
      </c>
      <c r="H15">
        <v>33</v>
      </c>
      <c r="I15">
        <v>11</v>
      </c>
      <c r="J15">
        <v>2</v>
      </c>
      <c r="K15">
        <v>13</v>
      </c>
      <c r="L15">
        <v>18</v>
      </c>
    </row>
    <row r="17" spans="2:14" x14ac:dyDescent="0.2">
      <c r="B17" t="s">
        <v>36</v>
      </c>
    </row>
    <row r="18" spans="2:14" x14ac:dyDescent="0.2">
      <c r="B18" t="s">
        <v>30</v>
      </c>
      <c r="C18">
        <v>23.3</v>
      </c>
      <c r="D18">
        <v>24.2</v>
      </c>
      <c r="E18">
        <v>0.2</v>
      </c>
      <c r="F18">
        <v>0.4</v>
      </c>
      <c r="G18">
        <v>0.1</v>
      </c>
      <c r="H18">
        <v>0.5</v>
      </c>
      <c r="I18">
        <v>1.1000000000000001</v>
      </c>
      <c r="J18">
        <v>0.3</v>
      </c>
      <c r="K18">
        <v>0.1</v>
      </c>
      <c r="L18">
        <v>0.3</v>
      </c>
    </row>
    <row r="19" spans="2:14" x14ac:dyDescent="0.2">
      <c r="B19" t="s">
        <v>32</v>
      </c>
      <c r="C19">
        <v>17</v>
      </c>
      <c r="D19">
        <v>29</v>
      </c>
      <c r="E19">
        <v>20</v>
      </c>
      <c r="F19">
        <v>13</v>
      </c>
      <c r="G19">
        <v>8</v>
      </c>
      <c r="H19">
        <v>13</v>
      </c>
      <c r="I19">
        <v>13</v>
      </c>
      <c r="J19">
        <v>34</v>
      </c>
      <c r="K19">
        <v>19</v>
      </c>
      <c r="L19">
        <v>16</v>
      </c>
    </row>
    <row r="20" spans="2:14" x14ac:dyDescent="0.2">
      <c r="B20" t="s">
        <v>50</v>
      </c>
      <c r="C20">
        <v>20.7</v>
      </c>
      <c r="D20">
        <v>36.299999999999997</v>
      </c>
      <c r="E20">
        <v>0.2</v>
      </c>
      <c r="F20">
        <v>0.3</v>
      </c>
      <c r="G20">
        <v>0.1</v>
      </c>
      <c r="H20">
        <v>0.3</v>
      </c>
      <c r="I20">
        <v>0.7</v>
      </c>
      <c r="J20">
        <v>0.5</v>
      </c>
      <c r="K20">
        <v>0.1</v>
      </c>
      <c r="L20">
        <v>0.2</v>
      </c>
    </row>
    <row r="21" spans="2:14" x14ac:dyDescent="0.2">
      <c r="B21" t="s">
        <v>34</v>
      </c>
      <c r="C21">
        <v>716</v>
      </c>
      <c r="D21">
        <v>560</v>
      </c>
      <c r="E21">
        <v>10</v>
      </c>
      <c r="F21">
        <v>13</v>
      </c>
      <c r="G21">
        <v>10</v>
      </c>
      <c r="H21">
        <v>12</v>
      </c>
      <c r="I21">
        <v>39</v>
      </c>
      <c r="J21">
        <v>14</v>
      </c>
      <c r="K21">
        <v>6</v>
      </c>
      <c r="L21">
        <v>6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C7*'Manure nutrient content'!S$4</f>
        <v>144</v>
      </c>
      <c r="D26">
        <f>D7*'Manure nutrient content'!T$4</f>
        <v>67.600000000000009</v>
      </c>
      <c r="E26">
        <f>E7*'Manure nutrient content'!U$4</f>
        <v>245</v>
      </c>
      <c r="F26">
        <f>F7*'Manure nutrient content'!V$4</f>
        <v>100.8</v>
      </c>
      <c r="G26">
        <f>G7*'Manure nutrient content'!W$4</f>
        <v>266</v>
      </c>
      <c r="H26">
        <f>H7*'Manure nutrient content'!X$4</f>
        <v>210</v>
      </c>
      <c r="I26">
        <f>I7*'Manure nutrient content'!Y$4</f>
        <v>153.33333333333334</v>
      </c>
      <c r="J26">
        <f>J7*'Manure nutrient content'!Z$4</f>
        <v>0</v>
      </c>
      <c r="K26">
        <f>K7*'Manure nutrient content'!AA$4</f>
        <v>290</v>
      </c>
      <c r="L26">
        <f>L7*'Manure nutrient content'!AB$4</f>
        <v>231.25</v>
      </c>
      <c r="N26">
        <f>SUMPRODUCT($C$6:$L$6, C26:L26)/100</f>
        <v>36.066200000000002</v>
      </c>
    </row>
    <row r="27" spans="2:14" x14ac:dyDescent="0.2">
      <c r="B27" t="s">
        <v>60</v>
      </c>
      <c r="C27">
        <f>C7*'Manure nutrient content'!S$5</f>
        <v>76.800000000000011</v>
      </c>
      <c r="D27">
        <f>D7*'Manure nutrient content'!T$5</f>
        <v>31.2</v>
      </c>
      <c r="E27">
        <f>E7*'Manure nutrient content'!U$5</f>
        <v>210</v>
      </c>
      <c r="F27">
        <f>F7*'Manure nutrient content'!V$5</f>
        <v>50.4</v>
      </c>
      <c r="G27">
        <f>G7*'Manure nutrient content'!W$5</f>
        <v>196</v>
      </c>
      <c r="H27">
        <f>H7*'Manure nutrient content'!X$5</f>
        <v>175</v>
      </c>
      <c r="I27">
        <f>I7*'Manure nutrient content'!Y$5</f>
        <v>95.066666666666663</v>
      </c>
      <c r="J27">
        <f>J7*'Manure nutrient content'!Z$5</f>
        <v>0</v>
      </c>
      <c r="K27">
        <f>K7*'Manure nutrient content'!AA$5</f>
        <v>492</v>
      </c>
      <c r="L27">
        <f>L7*'Manure nutrient content'!AB$5</f>
        <v>85</v>
      </c>
      <c r="N27">
        <f t="shared" ref="N27:N38" si="0">SUMPRODUCT($C$6:$L$6, C27:L27)/100</f>
        <v>32.780799999999999</v>
      </c>
    </row>
    <row r="28" spans="2:14" x14ac:dyDescent="0.2">
      <c r="B28" t="s">
        <v>61</v>
      </c>
      <c r="C28">
        <f>C7*'Manure nutrient content'!S$6</f>
        <v>192</v>
      </c>
      <c r="D28">
        <f>D7*'Manure nutrient content'!T$6</f>
        <v>83.2</v>
      </c>
      <c r="E28">
        <f>E7*'Manure nutrient content'!U$6</f>
        <v>280</v>
      </c>
      <c r="F28">
        <f>F7*'Manure nutrient content'!V$6</f>
        <v>67.2</v>
      </c>
      <c r="G28">
        <f>G7*'Manure nutrient content'!W$6</f>
        <v>133</v>
      </c>
      <c r="H28">
        <f>H7*'Manure nutrient content'!X$6</f>
        <v>126</v>
      </c>
      <c r="I28">
        <f>I7*'Manure nutrient content'!Y$6</f>
        <v>184</v>
      </c>
      <c r="J28">
        <f>J7*'Manure nutrient content'!Z$6</f>
        <v>0</v>
      </c>
      <c r="K28">
        <f>K7*'Manure nutrient content'!AA$6</f>
        <v>26</v>
      </c>
      <c r="L28">
        <f>L7*'Manure nutrient content'!AB$6</f>
        <v>168.75</v>
      </c>
      <c r="N28">
        <f t="shared" si="0"/>
        <v>28.635599999999997</v>
      </c>
    </row>
    <row r="30" spans="2:14" x14ac:dyDescent="0.2">
      <c r="B30" t="s">
        <v>35</v>
      </c>
    </row>
    <row r="31" spans="2:14" x14ac:dyDescent="0.2">
      <c r="B31" t="s">
        <v>59</v>
      </c>
      <c r="C31">
        <f>C13*'Manure nutrient content'!S$4</f>
        <v>144</v>
      </c>
      <c r="D31">
        <f>D13*'Manure nutrient content'!T$4</f>
        <v>91</v>
      </c>
      <c r="E31">
        <f>E13*'Manure nutrient content'!U$4</f>
        <v>196</v>
      </c>
      <c r="F31">
        <f>F13*'Manure nutrient content'!V$4</f>
        <v>108</v>
      </c>
      <c r="G31">
        <f>G13*'Manure nutrient content'!W$4</f>
        <v>247</v>
      </c>
      <c r="H31">
        <f>H13*'Manure nutrient content'!X$4</f>
        <v>390</v>
      </c>
      <c r="I31">
        <f>I13*'Manure nutrient content'!Y$4</f>
        <v>153.33333333333334</v>
      </c>
      <c r="J31">
        <f>J13*'Manure nutrient content'!Z$4</f>
        <v>0</v>
      </c>
      <c r="K31">
        <f>K13*'Manure nutrient content'!AA$4</f>
        <v>261</v>
      </c>
      <c r="L31">
        <f>L13*'Manure nutrient content'!AB$4</f>
        <v>286.75</v>
      </c>
      <c r="N31">
        <f t="shared" si="0"/>
        <v>37.503999999999998</v>
      </c>
    </row>
    <row r="32" spans="2:14" x14ac:dyDescent="0.2">
      <c r="B32" t="s">
        <v>60</v>
      </c>
      <c r="C32">
        <f>C13*'Manure nutrient content'!S$5</f>
        <v>76.800000000000011</v>
      </c>
      <c r="D32">
        <f>D13*'Manure nutrient content'!T$5</f>
        <v>42</v>
      </c>
      <c r="E32">
        <f>E13*'Manure nutrient content'!U$5</f>
        <v>168</v>
      </c>
      <c r="F32">
        <f>F13*'Manure nutrient content'!V$5</f>
        <v>54</v>
      </c>
      <c r="G32">
        <f>G13*'Manure nutrient content'!W$5</f>
        <v>182</v>
      </c>
      <c r="H32">
        <f>H13*'Manure nutrient content'!X$5</f>
        <v>325</v>
      </c>
      <c r="I32">
        <f>I13*'Manure nutrient content'!Y$5</f>
        <v>95.066666666666663</v>
      </c>
      <c r="J32">
        <f>J13*'Manure nutrient content'!Z$5</f>
        <v>0</v>
      </c>
      <c r="K32">
        <f>K13*'Manure nutrient content'!AA$5</f>
        <v>442.8</v>
      </c>
      <c r="L32">
        <f>L13*'Manure nutrient content'!AB$5</f>
        <v>105.39999999999999</v>
      </c>
      <c r="N32">
        <f t="shared" si="0"/>
        <v>32.884799999999998</v>
      </c>
    </row>
    <row r="33" spans="2:14" x14ac:dyDescent="0.2">
      <c r="B33" t="s">
        <v>61</v>
      </c>
      <c r="C33">
        <f>C13*'Manure nutrient content'!S$6</f>
        <v>192</v>
      </c>
      <c r="D33">
        <f>D13*'Manure nutrient content'!T$6</f>
        <v>112</v>
      </c>
      <c r="E33">
        <f>E13*'Manure nutrient content'!U$6</f>
        <v>224</v>
      </c>
      <c r="F33">
        <f>F13*'Manure nutrient content'!V$6</f>
        <v>72</v>
      </c>
      <c r="G33">
        <f>G13*'Manure nutrient content'!W$6</f>
        <v>123.5</v>
      </c>
      <c r="H33">
        <f>H13*'Manure nutrient content'!X$6</f>
        <v>234</v>
      </c>
      <c r="I33">
        <f>I13*'Manure nutrient content'!Y$6</f>
        <v>184</v>
      </c>
      <c r="J33">
        <f>J13*'Manure nutrient content'!Z$6</f>
        <v>0</v>
      </c>
      <c r="K33">
        <f>K13*'Manure nutrient content'!AA$6</f>
        <v>23.400000000000002</v>
      </c>
      <c r="L33">
        <f>L13*'Manure nutrient content'!AB$6</f>
        <v>209.25</v>
      </c>
      <c r="N33">
        <f t="shared" si="0"/>
        <v>29.648400000000002</v>
      </c>
    </row>
    <row r="35" spans="2:14" x14ac:dyDescent="0.2">
      <c r="B35" t="s">
        <v>36</v>
      </c>
    </row>
    <row r="36" spans="2:14" x14ac:dyDescent="0.2">
      <c r="B36" t="s">
        <v>59</v>
      </c>
      <c r="C36">
        <f>C19*'Manure nutrient content'!S$4</f>
        <v>102</v>
      </c>
      <c r="D36">
        <f>D19*'Manure nutrient content'!T$4</f>
        <v>75.400000000000006</v>
      </c>
      <c r="E36">
        <f>E19*'Manure nutrient content'!U$4</f>
        <v>140</v>
      </c>
      <c r="F36">
        <f>F19*'Manure nutrient content'!V$4</f>
        <v>46.800000000000004</v>
      </c>
      <c r="G36">
        <f>G19*'Manure nutrient content'!W$4</f>
        <v>152</v>
      </c>
      <c r="H36">
        <f>H19*'Manure nutrient content'!X$4</f>
        <v>390</v>
      </c>
      <c r="I36">
        <f>I19*'Manure nutrient content'!Y$4</f>
        <v>86.666666666666671</v>
      </c>
      <c r="J36">
        <f>J19*'Manure nutrient content'!Z$4</f>
        <v>419.56</v>
      </c>
      <c r="K36">
        <f>K19*'Manure nutrient content'!AA$4</f>
        <v>275.5</v>
      </c>
      <c r="L36">
        <f>L19*'Manure nutrient content'!AB$4</f>
        <v>148</v>
      </c>
      <c r="N36">
        <f t="shared" si="0"/>
        <v>30.303500000000003</v>
      </c>
    </row>
    <row r="37" spans="2:14" x14ac:dyDescent="0.2">
      <c r="B37" t="s">
        <v>60</v>
      </c>
      <c r="C37">
        <f>C19*'Manure nutrient content'!S$5</f>
        <v>54.400000000000006</v>
      </c>
      <c r="D37">
        <f>D19*'Manure nutrient content'!T$5</f>
        <v>34.799999999999997</v>
      </c>
      <c r="E37">
        <f>E19*'Manure nutrient content'!U$5</f>
        <v>120</v>
      </c>
      <c r="F37">
        <f>F19*'Manure nutrient content'!V$5</f>
        <v>23.400000000000002</v>
      </c>
      <c r="G37">
        <f>G19*'Manure nutrient content'!W$5</f>
        <v>112</v>
      </c>
      <c r="H37">
        <f>H19*'Manure nutrient content'!X$5</f>
        <v>325</v>
      </c>
      <c r="I37">
        <f>I19*'Manure nutrient content'!Y$5</f>
        <v>53.733333333333327</v>
      </c>
      <c r="J37">
        <f>J19*'Manure nutrient content'!Z$5</f>
        <v>323</v>
      </c>
      <c r="K37">
        <f>K19*'Manure nutrient content'!AA$5</f>
        <v>467.40000000000003</v>
      </c>
      <c r="L37">
        <f>L19*'Manure nutrient content'!AB$5</f>
        <v>54.4</v>
      </c>
      <c r="N37">
        <f t="shared" si="0"/>
        <v>29.109200000000001</v>
      </c>
    </row>
    <row r="38" spans="2:14" x14ac:dyDescent="0.2">
      <c r="B38" t="s">
        <v>61</v>
      </c>
      <c r="C38">
        <f>C19*'Manure nutrient content'!S$6</f>
        <v>136</v>
      </c>
      <c r="D38">
        <f>D19*'Manure nutrient content'!T$6</f>
        <v>92.800000000000011</v>
      </c>
      <c r="E38">
        <f>E19*'Manure nutrient content'!U$6</f>
        <v>160</v>
      </c>
      <c r="F38">
        <f>F19*'Manure nutrient content'!V$6</f>
        <v>31.2</v>
      </c>
      <c r="G38">
        <f>G19*'Manure nutrient content'!W$6</f>
        <v>76</v>
      </c>
      <c r="H38">
        <f>H19*'Manure nutrient content'!X$6</f>
        <v>234</v>
      </c>
      <c r="I38">
        <f>I19*'Manure nutrient content'!Y$6</f>
        <v>104</v>
      </c>
      <c r="J38">
        <f>J19*'Manure nutrient content'!Z$6</f>
        <v>276.08000000000004</v>
      </c>
      <c r="K38">
        <f>K19*'Manure nutrient content'!AA$6</f>
        <v>24.7</v>
      </c>
      <c r="L38">
        <f>L19*'Manure nutrient content'!AB$6</f>
        <v>108</v>
      </c>
      <c r="N38">
        <f t="shared" si="0"/>
        <v>21.820900000000002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38"/>
  <sheetViews>
    <sheetView topLeftCell="B1" zoomScale="90" zoomScaleNormal="90" workbookViewId="0">
      <selection activeCell="B17" sqref="B17:L21"/>
    </sheetView>
  </sheetViews>
  <sheetFormatPr baseColWidth="10" defaultColWidth="8.83203125" defaultRowHeight="15" x14ac:dyDescent="0.2"/>
  <cols>
    <col min="2" max="2" width="25.33203125" bestFit="1" customWidth="1"/>
  </cols>
  <sheetData>
    <row r="1" spans="2:12" x14ac:dyDescent="0.2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">
      <c r="H4" t="s">
        <v>48</v>
      </c>
      <c r="J4" t="s">
        <v>43</v>
      </c>
      <c r="L4" t="s">
        <v>45</v>
      </c>
    </row>
    <row r="5" spans="2:12" x14ac:dyDescent="0.2">
      <c r="B5" t="s">
        <v>29</v>
      </c>
    </row>
    <row r="6" spans="2:12" x14ac:dyDescent="0.2">
      <c r="B6" t="s">
        <v>30</v>
      </c>
      <c r="C6">
        <v>6.2</v>
      </c>
      <c r="D6">
        <v>1</v>
      </c>
      <c r="E6">
        <v>0.6</v>
      </c>
      <c r="F6">
        <v>0.3</v>
      </c>
      <c r="G6">
        <v>1.2</v>
      </c>
      <c r="H6">
        <v>1.5</v>
      </c>
      <c r="I6">
        <v>0.1</v>
      </c>
      <c r="K6">
        <v>2.6</v>
      </c>
      <c r="L6">
        <v>0.8</v>
      </c>
    </row>
    <row r="7" spans="2:12" x14ac:dyDescent="0.2">
      <c r="B7" t="s">
        <v>32</v>
      </c>
      <c r="C7">
        <v>25</v>
      </c>
      <c r="D7">
        <v>24</v>
      </c>
      <c r="E7">
        <v>23</v>
      </c>
      <c r="F7">
        <v>30</v>
      </c>
      <c r="G7">
        <v>8</v>
      </c>
      <c r="H7">
        <v>9</v>
      </c>
      <c r="I7">
        <v>22</v>
      </c>
      <c r="K7">
        <v>22</v>
      </c>
      <c r="L7">
        <v>40</v>
      </c>
    </row>
    <row r="8" spans="2:12" x14ac:dyDescent="0.2">
      <c r="B8" t="s">
        <v>50</v>
      </c>
      <c r="C8">
        <v>4.4000000000000004</v>
      </c>
      <c r="D8">
        <v>0.7</v>
      </c>
      <c r="E8">
        <v>0.4</v>
      </c>
      <c r="F8">
        <v>0.3</v>
      </c>
      <c r="G8">
        <v>0.3</v>
      </c>
      <c r="H8">
        <v>0.4</v>
      </c>
      <c r="I8">
        <v>0.1</v>
      </c>
      <c r="K8">
        <v>1.7</v>
      </c>
      <c r="L8">
        <v>0.9</v>
      </c>
    </row>
    <row r="9" spans="2:12" x14ac:dyDescent="0.2">
      <c r="B9" t="s">
        <v>34</v>
      </c>
      <c r="C9">
        <v>254</v>
      </c>
      <c r="D9">
        <v>33</v>
      </c>
      <c r="E9">
        <v>15</v>
      </c>
      <c r="F9">
        <v>16</v>
      </c>
      <c r="G9">
        <v>21</v>
      </c>
      <c r="H9">
        <v>36</v>
      </c>
      <c r="I9">
        <v>6</v>
      </c>
      <c r="J9">
        <v>3</v>
      </c>
      <c r="K9">
        <v>59</v>
      </c>
      <c r="L9">
        <v>23</v>
      </c>
    </row>
    <row r="11" spans="2:12" x14ac:dyDescent="0.2">
      <c r="B11" t="s">
        <v>35</v>
      </c>
    </row>
    <row r="12" spans="2:12" x14ac:dyDescent="0.2">
      <c r="B12" t="s">
        <v>30</v>
      </c>
      <c r="C12">
        <v>20.100000000000001</v>
      </c>
      <c r="D12">
        <v>2.6</v>
      </c>
      <c r="E12">
        <v>2.2000000000000002</v>
      </c>
      <c r="F12">
        <v>0.2</v>
      </c>
      <c r="G12">
        <v>1.1000000000000001</v>
      </c>
      <c r="H12">
        <v>1.3</v>
      </c>
      <c r="I12">
        <v>0.4</v>
      </c>
      <c r="K12">
        <v>1.3</v>
      </c>
      <c r="L12">
        <v>1</v>
      </c>
    </row>
    <row r="13" spans="2:12" x14ac:dyDescent="0.2">
      <c r="B13" t="s">
        <v>32</v>
      </c>
      <c r="C13">
        <v>23</v>
      </c>
      <c r="D13">
        <v>27</v>
      </c>
      <c r="E13">
        <v>25</v>
      </c>
      <c r="F13">
        <v>21</v>
      </c>
      <c r="G13">
        <v>9</v>
      </c>
      <c r="H13">
        <v>9</v>
      </c>
      <c r="I13">
        <v>25</v>
      </c>
      <c r="K13">
        <v>25</v>
      </c>
      <c r="L13">
        <v>17</v>
      </c>
    </row>
    <row r="14" spans="2:12" x14ac:dyDescent="0.2">
      <c r="B14" t="s">
        <v>50</v>
      </c>
      <c r="C14">
        <v>5.5</v>
      </c>
      <c r="D14">
        <v>0.8</v>
      </c>
      <c r="E14">
        <v>0.6</v>
      </c>
      <c r="F14">
        <v>0.1</v>
      </c>
      <c r="G14">
        <v>0.1</v>
      </c>
      <c r="H14">
        <v>0.1</v>
      </c>
      <c r="I14">
        <v>0.1</v>
      </c>
      <c r="K14">
        <v>0.4</v>
      </c>
      <c r="L14">
        <v>0.2</v>
      </c>
    </row>
    <row r="15" spans="2:12" x14ac:dyDescent="0.2">
      <c r="B15" t="s">
        <v>34</v>
      </c>
      <c r="C15">
        <v>311</v>
      </c>
      <c r="D15">
        <v>44</v>
      </c>
      <c r="E15">
        <v>29</v>
      </c>
      <c r="F15">
        <v>5</v>
      </c>
      <c r="G15">
        <v>16</v>
      </c>
      <c r="H15">
        <v>24</v>
      </c>
      <c r="I15">
        <v>10</v>
      </c>
      <c r="J15">
        <v>2</v>
      </c>
      <c r="K15">
        <v>20</v>
      </c>
      <c r="L15">
        <v>5</v>
      </c>
    </row>
    <row r="17" spans="2:14" x14ac:dyDescent="0.2">
      <c r="B17" t="s">
        <v>36</v>
      </c>
    </row>
    <row r="18" spans="2:14" x14ac:dyDescent="0.2">
      <c r="B18" t="s">
        <v>30</v>
      </c>
      <c r="C18">
        <v>26</v>
      </c>
      <c r="D18">
        <v>23.6</v>
      </c>
      <c r="F18">
        <v>0.3</v>
      </c>
      <c r="G18">
        <v>0.1</v>
      </c>
      <c r="H18">
        <v>0.3</v>
      </c>
      <c r="I18">
        <v>0.8</v>
      </c>
      <c r="J18">
        <v>0.4</v>
      </c>
      <c r="K18">
        <v>0.7</v>
      </c>
    </row>
    <row r="19" spans="2:14" x14ac:dyDescent="0.2">
      <c r="B19" t="s">
        <v>32</v>
      </c>
      <c r="C19">
        <v>18</v>
      </c>
      <c r="D19">
        <v>32</v>
      </c>
      <c r="F19">
        <v>21</v>
      </c>
      <c r="G19">
        <v>10</v>
      </c>
      <c r="H19">
        <v>7</v>
      </c>
      <c r="I19">
        <v>7</v>
      </c>
      <c r="J19">
        <v>40</v>
      </c>
      <c r="K19">
        <v>13</v>
      </c>
    </row>
    <row r="20" spans="2:14" x14ac:dyDescent="0.2">
      <c r="B20" t="s">
        <v>50</v>
      </c>
      <c r="C20">
        <v>23.1</v>
      </c>
      <c r="D20">
        <v>37.299999999999997</v>
      </c>
      <c r="F20">
        <v>0.3</v>
      </c>
      <c r="G20">
        <v>0.1</v>
      </c>
      <c r="H20">
        <v>0.1</v>
      </c>
      <c r="I20">
        <v>0.3</v>
      </c>
      <c r="J20">
        <v>0.7</v>
      </c>
      <c r="K20">
        <v>0.5</v>
      </c>
    </row>
    <row r="21" spans="2:14" x14ac:dyDescent="0.2">
      <c r="B21" t="s">
        <v>34</v>
      </c>
      <c r="C21">
        <v>745</v>
      </c>
      <c r="D21">
        <v>495</v>
      </c>
      <c r="E21">
        <v>4</v>
      </c>
      <c r="F21">
        <v>13</v>
      </c>
      <c r="G21">
        <v>10</v>
      </c>
      <c r="H21">
        <v>11</v>
      </c>
      <c r="I21">
        <v>29</v>
      </c>
      <c r="J21">
        <v>14</v>
      </c>
      <c r="K21">
        <v>19</v>
      </c>
      <c r="L21">
        <v>3</v>
      </c>
    </row>
    <row r="25" spans="2:14" x14ac:dyDescent="0.2">
      <c r="B25" t="s">
        <v>29</v>
      </c>
      <c r="N25" t="s">
        <v>64</v>
      </c>
    </row>
    <row r="26" spans="2:14" x14ac:dyDescent="0.2">
      <c r="B26" t="s">
        <v>59</v>
      </c>
      <c r="C26">
        <f>C7*'Manure nutrient content'!S$4</f>
        <v>150</v>
      </c>
      <c r="D26">
        <f>D7*'Manure nutrient content'!T$4</f>
        <v>62.400000000000006</v>
      </c>
      <c r="E26">
        <f>E7*'Manure nutrient content'!U$4</f>
        <v>161</v>
      </c>
      <c r="F26">
        <f>F7*'Manure nutrient content'!V$4</f>
        <v>108</v>
      </c>
      <c r="G26">
        <f>G7*'Manure nutrient content'!W$4</f>
        <v>152</v>
      </c>
      <c r="H26">
        <f>H7*'Manure nutrient content'!X$4</f>
        <v>270</v>
      </c>
      <c r="I26">
        <f>I7*'Manure nutrient content'!Y$4</f>
        <v>146.66666666666669</v>
      </c>
      <c r="J26">
        <f>J7*'Manure nutrient content'!Z$4</f>
        <v>0</v>
      </c>
      <c r="K26">
        <f>K7*'Manure nutrient content'!AA$4</f>
        <v>319</v>
      </c>
      <c r="L26">
        <f>L7*'Manure nutrient content'!AB$4</f>
        <v>370</v>
      </c>
      <c r="N26">
        <f>SUMPRODUCT($C$6:$L$6, C26:L26)/100</f>
        <v>28.488666666666667</v>
      </c>
    </row>
    <row r="27" spans="2:14" x14ac:dyDescent="0.2">
      <c r="B27" t="s">
        <v>60</v>
      </c>
      <c r="C27">
        <f>C7*'Manure nutrient content'!S$5</f>
        <v>80</v>
      </c>
      <c r="D27">
        <f>D7*'Manure nutrient content'!T$5</f>
        <v>28.799999999999997</v>
      </c>
      <c r="E27">
        <f>E7*'Manure nutrient content'!U$5</f>
        <v>138</v>
      </c>
      <c r="F27">
        <f>F7*'Manure nutrient content'!V$5</f>
        <v>54</v>
      </c>
      <c r="G27">
        <f>G7*'Manure nutrient content'!W$5</f>
        <v>112</v>
      </c>
      <c r="H27">
        <f>H7*'Manure nutrient content'!X$5</f>
        <v>225</v>
      </c>
      <c r="I27">
        <f>I7*'Manure nutrient content'!Y$5</f>
        <v>90.933333333333323</v>
      </c>
      <c r="J27">
        <f>J7*'Manure nutrient content'!Z$5</f>
        <v>0</v>
      </c>
      <c r="K27">
        <f>K7*'Manure nutrient content'!AA$5</f>
        <v>541.20000000000005</v>
      </c>
      <c r="L27">
        <f>L7*'Manure nutrient content'!AB$5</f>
        <v>136</v>
      </c>
      <c r="N27">
        <f t="shared" ref="N27:N38" si="0">SUMPRODUCT($C$6:$L$6, C27:L27)/100</f>
        <v>26.207133333333331</v>
      </c>
    </row>
    <row r="28" spans="2:14" x14ac:dyDescent="0.2">
      <c r="B28" t="s">
        <v>61</v>
      </c>
      <c r="C28">
        <f>C7*'Manure nutrient content'!S$6</f>
        <v>200</v>
      </c>
      <c r="D28">
        <f>D7*'Manure nutrient content'!T$6</f>
        <v>76.800000000000011</v>
      </c>
      <c r="E28">
        <f>E7*'Manure nutrient content'!U$6</f>
        <v>184</v>
      </c>
      <c r="F28">
        <f>F7*'Manure nutrient content'!V$6</f>
        <v>72</v>
      </c>
      <c r="G28">
        <f>G7*'Manure nutrient content'!W$6</f>
        <v>76</v>
      </c>
      <c r="H28">
        <f>H7*'Manure nutrient content'!X$6</f>
        <v>162</v>
      </c>
      <c r="I28">
        <f>I7*'Manure nutrient content'!Y$6</f>
        <v>176</v>
      </c>
      <c r="J28">
        <f>J7*'Manure nutrient content'!Z$6</f>
        <v>0</v>
      </c>
      <c r="K28">
        <f>K7*'Manure nutrient content'!AA$6</f>
        <v>28.6</v>
      </c>
      <c r="L28">
        <f>L7*'Manure nutrient content'!AB$6</f>
        <v>270</v>
      </c>
      <c r="N28">
        <f t="shared" si="0"/>
        <v>20.909600000000001</v>
      </c>
    </row>
    <row r="30" spans="2:14" x14ac:dyDescent="0.2">
      <c r="B30" t="s">
        <v>35</v>
      </c>
    </row>
    <row r="31" spans="2:14" x14ac:dyDescent="0.2">
      <c r="B31" t="s">
        <v>59</v>
      </c>
      <c r="C31">
        <f>C13*'Manure nutrient content'!S$4</f>
        <v>138</v>
      </c>
      <c r="D31">
        <f>D13*'Manure nutrient content'!T$4</f>
        <v>70.2</v>
      </c>
      <c r="E31">
        <f>E13*'Manure nutrient content'!U$4</f>
        <v>175</v>
      </c>
      <c r="F31">
        <f>F13*'Manure nutrient content'!V$4</f>
        <v>75.600000000000009</v>
      </c>
      <c r="G31">
        <f>G13*'Manure nutrient content'!W$4</f>
        <v>171</v>
      </c>
      <c r="H31">
        <f>H13*'Manure nutrient content'!X$4</f>
        <v>270</v>
      </c>
      <c r="I31">
        <f>I13*'Manure nutrient content'!Y$4</f>
        <v>166.66666666666669</v>
      </c>
      <c r="J31">
        <f>J13*'Manure nutrient content'!Z$4</f>
        <v>0</v>
      </c>
      <c r="K31">
        <f>K13*'Manure nutrient content'!AA$4</f>
        <v>362.5</v>
      </c>
      <c r="L31">
        <f>L13*'Manure nutrient content'!AB$4</f>
        <v>157.25</v>
      </c>
      <c r="N31">
        <f t="shared" si="0"/>
        <v>27.486466666666676</v>
      </c>
    </row>
    <row r="32" spans="2:14" x14ac:dyDescent="0.2">
      <c r="B32" t="s">
        <v>60</v>
      </c>
      <c r="C32">
        <f>C13*'Manure nutrient content'!S$5</f>
        <v>73.600000000000009</v>
      </c>
      <c r="D32">
        <f>D13*'Manure nutrient content'!T$5</f>
        <v>32.4</v>
      </c>
      <c r="E32">
        <f>E13*'Manure nutrient content'!U$5</f>
        <v>150</v>
      </c>
      <c r="F32">
        <f>F13*'Manure nutrient content'!V$5</f>
        <v>37.800000000000004</v>
      </c>
      <c r="G32">
        <f>G13*'Manure nutrient content'!W$5</f>
        <v>126</v>
      </c>
      <c r="H32">
        <f>H13*'Manure nutrient content'!X$5</f>
        <v>225</v>
      </c>
      <c r="I32">
        <f>I13*'Manure nutrient content'!Y$5</f>
        <v>103.33333333333331</v>
      </c>
      <c r="J32">
        <f>J13*'Manure nutrient content'!Z$5</f>
        <v>0</v>
      </c>
      <c r="K32">
        <f>K13*'Manure nutrient content'!AA$5</f>
        <v>615</v>
      </c>
      <c r="L32">
        <f>L13*'Manure nutrient content'!AB$5</f>
        <v>57.8</v>
      </c>
      <c r="N32">
        <f t="shared" si="0"/>
        <v>27.34333333333333</v>
      </c>
    </row>
    <row r="33" spans="2:14" x14ac:dyDescent="0.2">
      <c r="B33" t="s">
        <v>61</v>
      </c>
      <c r="C33">
        <f>C13*'Manure nutrient content'!S$6</f>
        <v>184</v>
      </c>
      <c r="D33">
        <f>D13*'Manure nutrient content'!T$6</f>
        <v>86.4</v>
      </c>
      <c r="E33">
        <f>E13*'Manure nutrient content'!U$6</f>
        <v>200</v>
      </c>
      <c r="F33">
        <f>F13*'Manure nutrient content'!V$6</f>
        <v>50.4</v>
      </c>
      <c r="G33">
        <f>G13*'Manure nutrient content'!W$6</f>
        <v>85.5</v>
      </c>
      <c r="H33">
        <f>H13*'Manure nutrient content'!X$6</f>
        <v>162</v>
      </c>
      <c r="I33">
        <f>I13*'Manure nutrient content'!Y$6</f>
        <v>200</v>
      </c>
      <c r="J33">
        <f>J13*'Manure nutrient content'!Z$6</f>
        <v>0</v>
      </c>
      <c r="K33">
        <f>K13*'Manure nutrient content'!AA$6</f>
        <v>32.5</v>
      </c>
      <c r="L33">
        <f>L13*'Manure nutrient content'!AB$6</f>
        <v>114.75</v>
      </c>
      <c r="N33">
        <f t="shared" si="0"/>
        <v>19.042199999999998</v>
      </c>
    </row>
    <row r="35" spans="2:14" x14ac:dyDescent="0.2">
      <c r="B35" t="s">
        <v>36</v>
      </c>
    </row>
    <row r="36" spans="2:14" x14ac:dyDescent="0.2">
      <c r="B36" t="s">
        <v>59</v>
      </c>
      <c r="C36">
        <f>C19*'Manure nutrient content'!S$4</f>
        <v>108</v>
      </c>
      <c r="D36">
        <f>D19*'Manure nutrient content'!T$4</f>
        <v>83.2</v>
      </c>
      <c r="E36">
        <f>E19*'Manure nutrient content'!U$4</f>
        <v>0</v>
      </c>
      <c r="F36">
        <f>F19*'Manure nutrient content'!V$4</f>
        <v>75.600000000000009</v>
      </c>
      <c r="G36">
        <f>G19*'Manure nutrient content'!W$4</f>
        <v>190</v>
      </c>
      <c r="H36">
        <f>H19*'Manure nutrient content'!X$4</f>
        <v>210</v>
      </c>
      <c r="I36">
        <f>I19*'Manure nutrient content'!Y$4</f>
        <v>46.666666666666671</v>
      </c>
      <c r="J36">
        <f>J19*'Manure nutrient content'!Z$4</f>
        <v>493.6</v>
      </c>
      <c r="K36">
        <f>K19*'Manure nutrient content'!AA$4</f>
        <v>188.5</v>
      </c>
      <c r="L36">
        <f>L19*'Manure nutrient content'!AB$4</f>
        <v>0</v>
      </c>
      <c r="N36">
        <f t="shared" si="0"/>
        <v>18.132466666666669</v>
      </c>
    </row>
    <row r="37" spans="2:14" x14ac:dyDescent="0.2">
      <c r="B37" t="s">
        <v>60</v>
      </c>
      <c r="C37">
        <f>C19*'Manure nutrient content'!S$5</f>
        <v>57.6</v>
      </c>
      <c r="D37">
        <f>D19*'Manure nutrient content'!T$5</f>
        <v>38.4</v>
      </c>
      <c r="E37">
        <f>E19*'Manure nutrient content'!U$5</f>
        <v>0</v>
      </c>
      <c r="F37">
        <f>F19*'Manure nutrient content'!V$5</f>
        <v>37.800000000000004</v>
      </c>
      <c r="G37">
        <f>G19*'Manure nutrient content'!W$5</f>
        <v>140</v>
      </c>
      <c r="H37">
        <f>H19*'Manure nutrient content'!X$5</f>
        <v>175</v>
      </c>
      <c r="I37">
        <f>I19*'Manure nutrient content'!Y$5</f>
        <v>28.93333333333333</v>
      </c>
      <c r="J37">
        <f>J19*'Manure nutrient content'!Z$5</f>
        <v>380</v>
      </c>
      <c r="K37">
        <f>K19*'Manure nutrient content'!AA$5</f>
        <v>319.8</v>
      </c>
      <c r="L37">
        <f>L19*'Manure nutrient content'!AB$5</f>
        <v>0</v>
      </c>
      <c r="N37">
        <f t="shared" si="0"/>
        <v>16.717333333333332</v>
      </c>
    </row>
    <row r="38" spans="2:14" x14ac:dyDescent="0.2">
      <c r="B38" t="s">
        <v>61</v>
      </c>
      <c r="C38">
        <f>C19*'Manure nutrient content'!S$6</f>
        <v>144</v>
      </c>
      <c r="D38">
        <f>D19*'Manure nutrient content'!T$6</f>
        <v>102.4</v>
      </c>
      <c r="E38">
        <f>E19*'Manure nutrient content'!U$6</f>
        <v>0</v>
      </c>
      <c r="F38">
        <f>F19*'Manure nutrient content'!V$6</f>
        <v>50.4</v>
      </c>
      <c r="G38">
        <f>G19*'Manure nutrient content'!W$6</f>
        <v>95</v>
      </c>
      <c r="H38">
        <f>H19*'Manure nutrient content'!X$6</f>
        <v>126</v>
      </c>
      <c r="I38">
        <f>I19*'Manure nutrient content'!Y$6</f>
        <v>56</v>
      </c>
      <c r="J38">
        <f>J19*'Manure nutrient content'!Z$6</f>
        <v>324.80000000000007</v>
      </c>
      <c r="K38">
        <f>K19*'Manure nutrient content'!AA$6</f>
        <v>16.900000000000002</v>
      </c>
      <c r="L38">
        <f>L19*'Manure nutrient content'!AB$6</f>
        <v>0</v>
      </c>
      <c r="N38">
        <f t="shared" si="0"/>
        <v>13.6286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Manure nutrient content</vt:lpstr>
      <vt:lpstr>Master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>SRUC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Sykes</dc:creator>
  <cp:lastModifiedBy>Alasdair Sykes</cp:lastModifiedBy>
  <dcterms:created xsi:type="dcterms:W3CDTF">2017-02-22T12:22:26Z</dcterms:created>
  <dcterms:modified xsi:type="dcterms:W3CDTF">2020-05-25T17:00:30Z</dcterms:modified>
</cp:coreProperties>
</file>