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985925A7-A0FC-4F04-9D97-8691D1BD9B74}" xr6:coauthVersionLast="47" xr6:coauthVersionMax="47" xr10:uidLastSave="{00000000-0000-0000-0000-000000000000}"/>
  <bookViews>
    <workbookView xWindow="14828" yWindow="3382" windowWidth="13642" windowHeight="11423" xr2:uid="{30FE0510-EBF8-4FE3-A1C3-74F3A7220286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6" i="1" l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<sst xmlns="http://schemas.openxmlformats.org/spreadsheetml/2006/main" count="2" uniqueCount="2">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</sst>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71.TW-ID" advise="1">
        <values>
          <value t="str">
            <val>1471</val>
          </value>
        </values>
      </ddeItem>
      <ddeItem name="1471.TW-Name" advise="1">
        <values>
          <value t="str">
            <val>首利</val>
          </value>
        </values>
      </ddeItem>
      <ddeItem name="1582.TW-ID" advise="1">
        <values>
          <value t="str">
            <val>1582</val>
          </value>
        </values>
      </ddeItem>
      <ddeItem name="1582.TW-Name" advise="1">
        <values>
          <value t="str">
            <val>信錦</val>
          </value>
        </values>
      </ddeItem>
      <ddeItem name="2059.TW-ID" advise="1">
        <values>
          <value t="str">
            <val>2059</val>
          </value>
        </values>
      </ddeItem>
      <ddeItem name="2059.TW-Name" advise="1">
        <values>
          <value t="str">
            <val>川湖</val>
          </value>
        </values>
      </ddeItem>
      <ddeItem name="2301.TW-ID" advise="1">
        <values>
          <value t="str">
            <val>2301</val>
          </value>
        </values>
      </ddeItem>
      <ddeItem name="2301.TW-Name" advise="1">
        <values>
          <value t="str">
            <val>光寶科</val>
          </value>
        </values>
      </ddeItem>
      <ddeItem name="2302.TW-ID" advise="1">
        <values>
          <value t="str">
            <val>2302</val>
          </value>
        </values>
      </ddeItem>
      <ddeItem name="2302.TW-Name" advise="1">
        <values>
          <value t="str">
            <val>麗正</val>
          </value>
        </values>
      </ddeItem>
      <ddeItem name="2303.TW-ID" advise="1">
        <values>
          <value t="str">
            <val>2303</val>
          </value>
        </values>
      </ddeItem>
      <ddeItem name="2303.TW-Name" advise="1">
        <values>
          <value t="str">
            <val>聯電</val>
          </value>
        </values>
      </ddeItem>
      <ddeItem name="2305.TW-ID" advise="1">
        <values>
          <value t="str">
            <val>2305</val>
          </value>
        </values>
      </ddeItem>
      <ddeItem name="2305.TW-Name" advise="1">
        <values>
          <value t="str">
            <val>全友</val>
          </value>
        </values>
      </ddeItem>
      <ddeItem name="2308.TW-ID" advise="1">
        <values>
          <value t="str">
            <val>2308</val>
          </value>
        </values>
      </ddeItem>
      <ddeItem name="2308.TW-Name" advise="1">
        <values>
          <value t="str">
            <val>台達電</val>
          </value>
        </values>
      </ddeItem>
      <ddeItem name="2312.TW-ID" advise="1">
        <values>
          <value t="str">
            <val>2312</val>
          </value>
        </values>
      </ddeItem>
      <ddeItem name="2312.TW-Name" advise="1">
        <values>
          <value t="str">
            <val>金寶</val>
          </value>
        </values>
      </ddeItem>
      <ddeItem name="2313.TW-ID" advise="1">
        <values>
          <value t="str">
            <val>2313</val>
          </value>
        </values>
      </ddeItem>
      <ddeItem name="2313.TW-Name" advise="1">
        <values>
          <value t="str">
            <val>華通</val>
          </value>
        </values>
      </ddeItem>
      <ddeItem name="2314.TW-ID" advise="1">
        <values>
          <value t="str">
            <val>2314</val>
          </value>
        </values>
      </ddeItem>
      <ddeItem name="2314.TW-Name" advise="1">
        <values>
          <value t="str">
            <val>台揚</val>
          </value>
        </values>
      </ddeItem>
      <ddeItem name="2316.TW-ID" advise="1">
        <values>
          <value t="str">
            <val>2316</val>
          </value>
        </values>
      </ddeItem>
      <ddeItem name="2316.TW-Name" advise="1">
        <values>
          <value t="str">
            <val>楠梓電</val>
          </value>
        </values>
      </ddeItem>
      <ddeItem name="2317.TW-ID" advise="1">
        <values>
          <value t="str">
            <val>2317</val>
          </value>
        </values>
      </ddeItem>
      <ddeItem name="2317.TW-Name" advise="1">
        <values>
          <value t="str">
            <val>鴻海</val>
          </value>
        </values>
      </ddeItem>
      <ddeItem name="2321.TW-ID" advise="1">
        <values>
          <value t="str">
            <val>2321</val>
          </value>
        </values>
      </ddeItem>
      <ddeItem name="2321.TW-Name" advise="1">
        <values>
          <value t="str">
            <val>東訊</val>
          </value>
        </values>
      </ddeItem>
      <ddeItem name="2323.TW-ID" advise="1">
        <values>
          <value t="str">
            <val>2323</val>
          </value>
        </values>
      </ddeItem>
      <ddeItem name="2323.TW-Name" advise="1">
        <values>
          <value t="str">
            <val>中環</val>
          </value>
        </values>
      </ddeItem>
      <ddeItem name="2324.TW-ID" advise="1">
        <values>
          <value t="str">
            <val>2324</val>
          </value>
        </values>
      </ddeItem>
      <ddeItem name="2324.TW-Name" advise="1">
        <values>
          <value t="str">
            <val>仁寶</val>
          </value>
        </values>
      </ddeItem>
      <ddeItem name="2327.TW-ID" advise="1">
        <values>
          <value t="str">
            <val>2327</val>
          </value>
        </values>
      </ddeItem>
      <ddeItem name="2327.TW-Name" advise="1">
        <values>
          <value t="str">
            <val>國巨</val>
          </value>
        </values>
      </ddeItem>
      <ddeItem name="2328.TW-ID" advise="1">
        <values>
          <value t="str">
            <val>2328</val>
          </value>
        </values>
      </ddeItem>
      <ddeItem name="2328.TW-Name" advise="1">
        <values>
          <value t="str">
            <val>廣宇</val>
          </value>
        </values>
      </ddeItem>
      <ddeItem name="2329.TW-ID" advise="1">
        <values>
          <value t="str">
            <val>2329</val>
          </value>
        </values>
      </ddeItem>
      <ddeItem name="2329.TW-Name" advise="1">
        <values>
          <value t="str">
            <val>華泰</val>
          </value>
        </values>
      </ddeItem>
      <ddeItem name="2330.TW-ID" advise="1">
        <values>
          <value t="str">
            <val>2330</val>
          </value>
        </values>
      </ddeItem>
      <ddeItem name="2330.TW-Name" advise="1">
        <values>
          <value t="str">
            <val>台積電</val>
          </value>
        </values>
      </ddeItem>
      <ddeItem name="2331.TW-ID" advise="1">
        <values>
          <value t="str">
            <val>2331</val>
          </value>
        </values>
      </ddeItem>
      <ddeItem name="2331.TW-Name" advise="1">
        <values>
          <value t="str">
            <val>精英</val>
          </value>
        </values>
      </ddeItem>
      <ddeItem name="2332.TW-ID" advise="1">
        <values>
          <value t="str">
            <val>2332</val>
          </value>
        </values>
      </ddeItem>
      <ddeItem name="2332.TW-Name" advise="1">
        <values>
          <value t="str">
            <val>友訊</val>
          </value>
        </values>
      </ddeItem>
      <ddeItem name="2337.TW-ID" advise="1">
        <values>
          <value t="str">
            <val>2337</val>
          </value>
        </values>
      </ddeItem>
      <ddeItem name="2337.TW-Name" advise="1">
        <values>
          <value t="str">
            <val>旺宏</val>
          </value>
        </values>
      </ddeItem>
      <ddeItem name="2338.TW-ID" advise="1">
        <values>
          <value t="str">
            <val>2338</val>
          </value>
        </values>
      </ddeItem>
      <ddeItem name="2338.TW-Name" advise="1">
        <values>
          <value t="str">
            <val>光罩</val>
          </value>
        </values>
      </ddeItem>
      <ddeItem name="2340.TW-ID" advise="1">
        <values>
          <value t="str">
            <val>2340</val>
          </value>
        </values>
      </ddeItem>
      <ddeItem name="2340.TW-Name" advise="1">
        <values>
          <value t="str">
            <val>台亞</val>
          </value>
        </values>
      </ddeItem>
      <ddeItem name="2342.TW-ID" advise="1">
        <values>
          <value t="str">
            <val>2342</val>
          </value>
        </values>
      </ddeItem>
      <ddeItem name="2342.TW-Name" advise="1">
        <values>
          <value t="str">
            <val>茂矽</val>
          </value>
        </values>
      </ddeItem>
      <ddeItem name="2344.TW-ID" advise="1">
        <values>
          <value t="str">
            <val>2344</val>
          </value>
        </values>
      </ddeItem>
      <ddeItem name="2344.TW-Name" advise="1">
        <values>
          <value t="str">
            <val>華邦電</val>
          </value>
        </values>
      </ddeItem>
      <ddeItem name="2345.TW-ID" advise="1">
        <values>
          <value t="str">
            <val>2345</val>
          </value>
        </values>
      </ddeItem>
      <ddeItem name="2345.TW-Name" advise="1">
        <values>
          <value t="str">
            <val>智邦</val>
          </value>
        </values>
      </ddeItem>
      <ddeItem name="2347.TW-ID" advise="1">
        <values>
          <value t="str">
            <val>2347</val>
          </value>
        </values>
      </ddeItem>
      <ddeItem name="2347.TW-Name" advise="1">
        <values>
          <value t="str">
            <val>聯強</val>
          </value>
        </values>
      </ddeItem>
      <ddeItem name="2349.TW-ID" advise="1">
        <values>
          <value t="str">
            <val>2349</val>
          </value>
        </values>
      </ddeItem>
      <ddeItem name="2349.TW-Name" advise="1">
        <values>
          <value t="str">
            <val>錸德</val>
          </value>
        </values>
      </ddeItem>
      <ddeItem name="2351.TW-ID" advise="1">
        <values>
          <value t="str">
            <val>2351</val>
          </value>
        </values>
      </ddeItem>
      <ddeItem name="2351.TW-Name" advise="1">
        <values>
          <value t="str">
            <val>順德</val>
          </value>
        </values>
      </ddeItem>
      <ddeItem name="2352.TW-ID" advise="1">
        <values>
          <value t="str">
            <val>2352</val>
          </value>
        </values>
      </ddeItem>
      <ddeItem name="2352.TW-Name" advise="1">
        <values>
          <value t="str">
            <val>佳世達</val>
          </value>
        </values>
      </ddeItem>
      <ddeItem name="2353.TW-ID" advise="1">
        <values>
          <value t="str">
            <val>2353</val>
          </value>
        </values>
      </ddeItem>
      <ddeItem name="2353.TW-Name" advise="1">
        <values>
          <value t="str">
            <val>宏碁</val>
          </value>
        </values>
      </ddeItem>
      <ddeItem name="2354.TW-ID" advise="1">
        <values>
          <value t="str">
            <val>2354</val>
          </value>
        </values>
      </ddeItem>
      <ddeItem name="2354.TW-Name" advise="1">
        <values>
          <value t="str">
            <val>鴻準</val>
          </value>
        </values>
      </ddeItem>
      <ddeItem name="2355.TW-ID" advise="1">
        <values>
          <value t="str">
            <val>2355</val>
          </value>
        </values>
      </ddeItem>
      <ddeItem name="2355.TW-Name" advise="1">
        <values>
          <value t="str">
            <val>敬鵬</val>
          </value>
        </values>
      </ddeItem>
      <ddeItem name="2356.TW-ID" advise="1">
        <values>
          <value t="str">
            <val>2356</val>
          </value>
        </values>
      </ddeItem>
      <ddeItem name="2356.TW-Name" advise="1">
        <values>
          <value t="str">
            <val>英業達</val>
          </value>
        </values>
      </ddeItem>
      <ddeItem name="2357.TW-ID" advise="1">
        <values>
          <value t="str">
            <val>2357</val>
          </value>
        </values>
      </ddeItem>
      <ddeItem name="2357.TW-Name" advise="1">
        <values>
          <value t="str">
            <val>華碩</val>
          </value>
        </values>
      </ddeItem>
      <ddeItem name="2359.TW-ID" advise="1">
        <values>
          <value t="str">
            <val>2359</val>
          </value>
        </values>
      </ddeItem>
      <ddeItem name="2359.TW-Name" advise="1">
        <values>
          <value t="str">
            <val>所羅門</val>
          </value>
        </values>
      </ddeItem>
      <ddeItem name="2360.TW-ID" advise="1">
        <values>
          <value t="str">
            <val>2360</val>
          </value>
        </values>
      </ddeItem>
      <ddeItem name="2360.TW-Name" advise="1">
        <values>
          <value t="str">
            <val>致茂</val>
          </value>
        </values>
      </ddeItem>
      <ddeItem name="2362.TW-ID" advise="1">
        <values>
          <value t="str">
            <val>2362</val>
          </value>
        </values>
      </ddeItem>
      <ddeItem name="2362.TW-Name" advise="1">
        <values>
          <value t="str">
            <val>藍天</val>
          </value>
        </values>
      </ddeItem>
      <ddeItem name="2363.TW-ID" advise="1">
        <values>
          <value t="str">
            <val>2363</val>
          </value>
        </values>
      </ddeItem>
      <ddeItem name="2363.TW-Name" advise="1">
        <values>
          <value t="str">
            <val>矽統</val>
          </value>
        </values>
      </ddeItem>
      <ddeItem name="2364.TW-ID" advise="1">
        <values>
          <value t="str">
            <val>2364</val>
          </value>
        </values>
      </ddeItem>
      <ddeItem name="2364.TW-Name" advise="1">
        <values>
          <value t="str">
            <val>倫飛</val>
          </value>
        </values>
      </ddeItem>
      <ddeItem name="2365.TW-ID" advise="1">
        <values>
          <value t="str">
            <val>2365</val>
          </value>
        </values>
      </ddeItem>
      <ddeItem name="2365.TW-Name" advise="1">
        <values>
          <value t="str">
            <val>昆盈</val>
          </value>
        </values>
      </ddeItem>
      <ddeItem name="2367.TW-ID" advise="1">
        <values>
          <value t="str">
            <val>2367</val>
          </value>
        </values>
      </ddeItem>
      <ddeItem name="2367.TW-Name" advise="1">
        <values>
          <value t="str">
            <val>燿華</val>
          </value>
        </values>
      </ddeItem>
      <ddeItem name="2368.TW-ID" advise="1">
        <values>
          <value t="str">
            <val>2368</val>
          </value>
        </values>
      </ddeItem>
      <ddeItem name="2368.TW-Name" advise="1">
        <values>
          <value t="str">
            <val>金像電</val>
          </value>
        </values>
      </ddeItem>
      <ddeItem name="2369.TW-ID" advise="1">
        <values>
          <value t="str">
            <val>2369</val>
          </value>
        </values>
      </ddeItem>
      <ddeItem name="2369.TW-Name" advise="1">
        <values>
          <value t="str">
            <val>菱生</val>
          </value>
        </values>
      </ddeItem>
      <ddeItem name="2373.TW-ID" advise="1">
        <values>
          <value t="str">
            <val>2373</val>
          </value>
        </values>
      </ddeItem>
      <ddeItem name="2373.TW-Name" advise="1">
        <values>
          <value t="str">
            <val>震旦行</val>
          </value>
        </values>
      </ddeItem>
      <ddeItem name="2374.TW-ID" advise="1">
        <values>
          <value t="str">
            <val>2374</val>
          </value>
        </values>
      </ddeItem>
      <ddeItem name="2374.TW-Name" advise="1">
        <values>
          <value t="str">
            <val>佳能</val>
          </value>
        </values>
      </ddeItem>
      <ddeItem name="2375.TW-ID" advise="1">
        <values>
          <value t="str">
            <val>2375</val>
          </value>
        </values>
      </ddeItem>
      <ddeItem name="2375.TW-Name" advise="1">
        <values>
          <value t="str">
            <val>凱美</val>
          </value>
        </values>
      </ddeItem>
      <ddeItem name="2376.TW-ID" advise="1">
        <values>
          <value t="str">
            <val>2376</val>
          </value>
        </values>
      </ddeItem>
      <ddeItem name="2376.TW-Name" advise="1">
        <values>
          <value t="str">
            <val>技嘉</val>
          </value>
        </values>
      </ddeItem>
      <ddeItem name="2377.TW-ID" advise="1">
        <values>
          <value t="str">
            <val>2377</val>
          </value>
        </values>
      </ddeItem>
      <ddeItem name="2377.TW-Name" advise="1">
        <values>
          <value t="str">
            <val>微星</val>
          </value>
        </values>
      </ddeItem>
      <ddeItem name="2379.TW-ID" advise="1">
        <values>
          <value t="str">
            <val>2379</val>
          </value>
        </values>
      </ddeItem>
      <ddeItem name="2379.TW-Name" advise="1">
        <values>
          <value t="str">
            <val>瑞昱</val>
          </value>
        </values>
      </ddeItem>
      <ddeItem name="2380.TW-ID" advise="1">
        <values>
          <value t="str">
            <val>2380</val>
          </value>
        </values>
      </ddeItem>
      <ddeItem name="2380.TW-Name" advise="1">
        <values>
          <value t="str">
            <val>虹光</val>
          </value>
        </values>
      </ddeItem>
      <ddeItem name="2382.TW-ID" advise="1">
        <values>
          <value t="str">
            <val>2382</val>
          </value>
        </values>
      </ddeItem>
      <ddeItem name="2382.TW-Name" advise="1">
        <values>
          <value t="str">
            <val>廣達</val>
          </value>
        </values>
      </ddeItem>
      <ddeItem name="2383.TW-ID" advise="1">
        <values>
          <value t="str">
            <val>2383</val>
          </value>
        </values>
      </ddeItem>
      <ddeItem name="2383.TW-Name" advise="1">
        <values>
          <value t="str">
            <val>台光電</val>
          </value>
        </values>
      </ddeItem>
      <ddeItem name="2385.TW-ID" advise="1">
        <values>
          <value t="str">
            <val>2385</val>
          </value>
        </values>
      </ddeItem>
      <ddeItem name="2385.TW-Name" advise="1">
        <values>
          <value t="str">
            <val>群光</val>
          </value>
        </values>
      </ddeItem>
      <ddeItem name="2387.TW-ID" advise="1">
        <values>
          <value t="str">
            <val>2387</val>
          </value>
        </values>
      </ddeItem>
      <ddeItem name="2387.TW-Name" advise="1">
        <values>
          <value t="str">
            <val>精元</val>
          </value>
        </values>
      </ddeItem>
      <ddeItem name="2388.TW-ID" advise="1">
        <values>
          <value t="str">
            <val>2388</val>
          </value>
        </values>
      </ddeItem>
      <ddeItem name="2388.TW-Name" advise="1">
        <values>
          <value t="str">
            <val>威盛</val>
          </value>
        </values>
      </ddeItem>
      <ddeItem name="2390.TW-ID" advise="1">
        <values>
          <value t="str">
            <val>2390</val>
          </value>
        </values>
      </ddeItem>
      <ddeItem name="2390.TW-Name" advise="1">
        <values>
          <value t="str">
            <val>云辰</val>
          </value>
        </values>
      </ddeItem>
      <ddeItem name="2392.TW-ID" advise="1">
        <values>
          <value t="str">
            <val>2392</val>
          </value>
        </values>
      </ddeItem>
      <ddeItem name="2392.TW-Name" advise="1">
        <values>
          <value t="str">
            <val>正崴</val>
          </value>
        </values>
      </ddeItem>
      <ddeItem name="2393.TW-ID" advise="1">
        <values>
          <value t="str">
            <val>2393</val>
          </value>
        </values>
      </ddeItem>
      <ddeItem name="2393.TW-Name" advise="1">
        <values>
          <value t="str">
            <val>億光</val>
          </value>
        </values>
      </ddeItem>
      <ddeItem name="2395.TW-ID" advise="1">
        <values>
          <value t="str">
            <val>2395</val>
          </value>
        </values>
      </ddeItem>
      <ddeItem name="2395.TW-Name" advise="1">
        <values>
          <value t="str">
            <val>研華</val>
          </value>
        </values>
      </ddeItem>
      <ddeItem name="2397.TW-ID" advise="1">
        <values>
          <value t="str">
            <val>2397</val>
          </value>
        </values>
      </ddeItem>
      <ddeItem name="2397.TW-Name" advise="1">
        <values>
          <value t="str">
            <val>友通</val>
          </value>
        </values>
      </ddeItem>
      <ddeItem name="2399.TW-ID" advise="1">
        <values>
          <value t="str">
            <val>2399</val>
          </value>
        </values>
      </ddeItem>
      <ddeItem name="2399.TW-Name" advise="1">
        <values>
          <value t="str">
            <val>映泰</val>
          </value>
        </values>
      </ddeItem>
      <ddeItem name="2401.TW-ID" advise="1">
        <values>
          <value t="str">
            <val>2401</val>
          </value>
        </values>
      </ddeItem>
      <ddeItem name="2401.TW-Name" advise="1">
        <values>
          <value t="str">
            <val>凌陽</val>
          </value>
        </values>
      </ddeItem>
      <ddeItem name="2402.TW-ID" advise="1">
        <values>
          <value t="str">
            <val>2402</val>
          </value>
        </values>
      </ddeItem>
      <ddeItem name="2402.TW-Name" advise="1">
        <values>
          <value t="str">
            <val>毅嘉</val>
          </value>
        </values>
      </ddeItem>
      <ddeItem name="2404.TW-ID" advise="1">
        <values>
          <value t="str">
            <val>2404</val>
          </value>
        </values>
      </ddeItem>
      <ddeItem name="2404.TW-Name" advise="1">
        <values>
          <value t="str">
            <val>漢唐</val>
          </value>
        </values>
      </ddeItem>
      <ddeItem name="2405.TW-ID" advise="1">
        <values>
          <value t="str">
            <val>2405</val>
          </value>
        </values>
      </ddeItem>
      <ddeItem name="2405.TW-Name" advise="1">
        <values>
          <value t="str">
            <val>輔信</val>
          </value>
        </values>
      </ddeItem>
      <ddeItem name="2406.TW-ID" advise="1">
        <values>
          <value t="str">
            <val>2406</val>
          </value>
        </values>
      </ddeItem>
      <ddeItem name="2406.TW-Name" advise="1">
        <values>
          <value t="str">
            <val>國碩</val>
          </value>
        </values>
      </ddeItem>
      <ddeItem name="2408.TW-ID" advise="1">
        <values>
          <value t="str">
            <val>2408</val>
          </value>
        </values>
      </ddeItem>
      <ddeItem name="2408.TW-Name" advise="1">
        <values>
          <value t="str">
            <val>南亞科</val>
          </value>
        </values>
      </ddeItem>
      <ddeItem name="2409.TW-ID" advise="1">
        <values>
          <value t="str">
            <val>2409</val>
          </value>
        </values>
      </ddeItem>
      <ddeItem name="2409.TW-Name" advise="1">
        <values>
          <value t="str">
            <val>友達</val>
          </value>
        </values>
      </ddeItem>
      <ddeItem name="2412.TW-ID" advise="1">
        <values>
          <value t="str">
            <val>2412</val>
          </value>
        </values>
      </ddeItem>
      <ddeItem name="2412.TW-Name" advise="1">
        <values>
          <value t="str">
            <val>中華電</val>
          </value>
        </values>
      </ddeItem>
      <ddeItem name="2413.TW-ID" advise="1">
        <values>
          <value t="str">
            <val>2413</val>
          </value>
        </values>
      </ddeItem>
      <ddeItem name="2413.TW-Name" advise="1">
        <values>
          <value t="str">
            <val>環科</val>
          </value>
        </values>
      </ddeItem>
      <ddeItem name="2414.TW-ID" advise="1">
        <values>
          <value t="str">
            <val>2414</val>
          </value>
        </values>
      </ddeItem>
      <ddeItem name="2414.TW-Name" advise="1">
        <values>
          <value t="str">
            <val>精技</val>
          </value>
        </values>
      </ddeItem>
      <ddeItem name="2415.TW-ID" advise="1">
        <values>
          <value t="str">
            <val>2415</val>
          </value>
        </values>
      </ddeItem>
      <ddeItem name="2415.TW-Name" advise="1">
        <values>
          <value t="str">
            <val>錩新</val>
          </value>
        </values>
      </ddeItem>
      <ddeItem name="2417.TW-ID" advise="1">
        <values>
          <value t="str">
            <val>2417</val>
          </value>
        </values>
      </ddeItem>
      <ddeItem name="2417.TW-Name" advise="1">
        <values>
          <value t="str">
            <val>圓剛</val>
          </value>
        </values>
      </ddeItem>
      <ddeItem name="2419.TW-ID" advise="1">
        <values>
          <value t="str">
            <val>2419</val>
          </value>
        </values>
      </ddeItem>
      <ddeItem name="2419.TW-Name" advise="1">
        <values>
          <value t="str">
            <val>仲琦</val>
          </value>
        </values>
      </ddeItem>
      <ddeItem name="2420.TW-ID" advise="1">
        <values>
          <value t="str">
            <val>2420</val>
          </value>
        </values>
      </ddeItem>
      <ddeItem name="2420.TW-Name" advise="1">
        <values>
          <value t="str">
            <val>新巨</val>
          </value>
        </values>
      </ddeItem>
      <ddeItem name="2421.TW-ID" advise="1">
        <values>
          <value t="str">
            <val>2421</val>
          </value>
        </values>
      </ddeItem>
      <ddeItem name="2421.TW-Name" advise="1">
        <values>
          <value t="str">
            <val>建準</val>
          </value>
        </values>
      </ddeItem>
      <ddeItem name="2423.TW-ID" advise="1">
        <values>
          <value t="str">
            <val>2423</val>
          </value>
        </values>
      </ddeItem>
      <ddeItem name="2423.TW-Name" advise="1">
        <values>
          <value t="str">
            <val>固緯</val>
          </value>
        </values>
      </ddeItem>
      <ddeItem name="2424.TW-ID" advise="1">
        <values>
          <value t="str">
            <val>2424</val>
          </value>
        </values>
      </ddeItem>
      <ddeItem name="2424.TW-Name" advise="1">
        <values>
          <value t="str">
            <val>隴華</val>
          </value>
        </values>
      </ddeItem>
      <ddeItem name="2425.TW-ID" advise="1">
        <values>
          <value t="str">
            <val>2425</val>
          </value>
        </values>
      </ddeItem>
      <ddeItem name="2425.TW-Name" advise="1">
        <values>
          <value t="str">
            <val>承啟</val>
          </value>
        </values>
      </ddeItem>
      <ddeItem name="2426.TW-ID" advise="1">
        <values>
          <value t="str">
            <val>2426</val>
          </value>
        </values>
      </ddeItem>
      <ddeItem name="2426.TW-Name" advise="1">
        <values>
          <value t="str">
            <val>鼎元</val>
          </value>
        </values>
      </ddeItem>
      <ddeItem name="2427.TW-ID" advise="1">
        <values>
          <value t="str">
            <val>2427</val>
          </value>
        </values>
      </ddeItem>
      <ddeItem name="2427.TW-Name" advise="1">
        <values>
          <value t="str">
            <val>三商電</val>
          </value>
        </values>
      </ddeItem>
      <ddeItem name="2428.TW-ID" advise="1">
        <values>
          <value t="str">
            <val>2428</val>
          </value>
        </values>
      </ddeItem>
      <ddeItem name="2428.TW-Name" advise="1">
        <values>
          <value t="str">
            <val>興勤</val>
          </value>
        </values>
      </ddeItem>
      <ddeItem name="2429.TW-ID" advise="1">
        <values>
          <value t="str">
            <val>2429</val>
          </value>
        </values>
      </ddeItem>
      <ddeItem name="2429.TW-Name" advise="1">
        <values>
          <value t="str">
            <val>銘旺科</val>
          </value>
        </values>
      </ddeItem>
      <ddeItem name="2430.TW-ID" advise="1">
        <values>
          <value t="str">
            <val>2430</val>
          </value>
        </values>
      </ddeItem>
      <ddeItem name="2430.TW-Name" advise="1">
        <values>
          <value t="str">
            <val>燦坤</val>
          </value>
        </values>
      </ddeItem>
      <ddeItem name="2431.TW-ID" advise="1">
        <values>
          <value t="str">
            <val>2431</val>
          </value>
        </values>
      </ddeItem>
      <ddeItem name="2431.TW-Name" advise="1">
        <values>
          <value t="str">
            <val>聯昌</val>
          </value>
        </values>
      </ddeItem>
      <ddeItem name="2432.TW-ID" advise="1">
        <values>
          <value t="str">
            <val>2432</val>
          </value>
        </values>
      </ddeItem>
      <ddeItem name="2432.TW-Name" advise="1">
        <values>
          <value t="str">
            <val>倚天酷碁-創</val>
          </value>
        </values>
      </ddeItem>
      <ddeItem name="2433.TW-ID" advise="1">
        <values>
          <value t="str">
            <val>2433</val>
          </value>
        </values>
      </ddeItem>
      <ddeItem name="2433.TW-Name" advise="1">
        <values>
          <value t="str">
            <val>互盛電</val>
          </value>
        </values>
      </ddeItem>
      <ddeItem name="2434.TW-ID" advise="1">
        <values>
          <value t="str">
            <val>2434</val>
          </value>
        </values>
      </ddeItem>
      <ddeItem name="2434.TW-Name" advise="1">
        <values>
          <value t="str">
            <val>統懋</val>
          </value>
        </values>
      </ddeItem>
      <ddeItem name="2436.TW-ID" advise="1">
        <values>
          <value t="str">
            <val>2436</val>
          </value>
        </values>
      </ddeItem>
      <ddeItem name="2436.TW-Name" advise="1">
        <values>
          <value t="str">
            <val>偉詮電</val>
          </value>
        </values>
      </ddeItem>
      <ddeItem name="2438.TW-ID" advise="1">
        <values>
          <value t="str">
            <val>2438</val>
          </value>
        </values>
      </ddeItem>
      <ddeItem name="2438.TW-Name" advise="1">
        <values>
          <value t="str">
            <val>翔耀</val>
          </value>
        </values>
      </ddeItem>
      <ddeItem name="2439.TW-ID" advise="1">
        <values>
          <value t="str">
            <val>2439</val>
          </value>
        </values>
      </ddeItem>
      <ddeItem name="2439.TW-Name" advise="1">
        <values>
          <value t="str">
            <val>美律</val>
          </value>
        </values>
      </ddeItem>
      <ddeItem name="2440.TW-ID" advise="1">
        <values>
          <value t="str">
            <val>2440</val>
          </value>
        </values>
      </ddeItem>
      <ddeItem name="2440.TW-Name" advise="1">
        <values>
          <value t="str">
            <val>太空梭</val>
          </value>
        </values>
      </ddeItem>
      <ddeItem name="2441.TW-ID" advise="1">
        <values>
          <value t="str">
            <val>2441</val>
          </value>
        </values>
      </ddeItem>
      <ddeItem name="2441.TW-Name" advise="1">
        <values>
          <value t="str">
            <val>超豐</val>
          </value>
        </values>
      </ddeItem>
      <ddeItem name="2444.TW-ID" advise="1">
        <values>
          <value t="str">
            <val>2444</val>
          </value>
        </values>
      </ddeItem>
      <ddeItem name="2444.TW-Name" advise="1">
        <values>
          <value t="str">
            <val>兆勁</val>
          </value>
        </values>
      </ddeItem>
      <ddeItem name="2449.TW-ID" advise="1">
        <values>
          <value t="str">
            <val>2449</val>
          </value>
        </values>
      </ddeItem>
      <ddeItem name="2449.TW-Name" advise="1">
        <values>
          <value t="str">
            <val>京元電子</val>
          </value>
        </values>
      </ddeItem>
      <ddeItem name="2450.TW-ID" advise="1">
        <values>
          <value t="str">
            <val>2450</val>
          </value>
        </values>
      </ddeItem>
      <ddeItem name="2450.TW-Name" advise="1">
        <values>
          <value t="str">
            <val>神腦</val>
          </value>
        </values>
      </ddeItem>
      <ddeItem name="2451.TW-ID" advise="1">
        <values>
          <value t="str">
            <val>2451</val>
          </value>
        </values>
      </ddeItem>
      <ddeItem name="2451.TW-Name" advise="1">
        <values>
          <value t="str">
            <val>創見</val>
          </value>
        </values>
      </ddeItem>
      <ddeItem name="2453.TW-ID" advise="1">
        <values>
          <value t="str">
            <val>2453</val>
          </value>
        </values>
      </ddeItem>
      <ddeItem name="2453.TW-Name" advise="1">
        <values>
          <value t="str">
            <val>凌群</val>
          </value>
        </values>
      </ddeItem>
      <ddeItem name="2454.TW-ID" advise="1">
        <values>
          <value t="str">
            <val>2454</val>
          </value>
        </values>
      </ddeItem>
      <ddeItem name="2454.TW-Name" advise="1">
        <values>
          <value t="str">
            <val>聯發科</val>
          </value>
        </values>
      </ddeItem>
      <ddeItem name="2455.TW-ID" advise="1">
        <values>
          <value t="str">
            <val>2455</val>
          </value>
        </values>
      </ddeItem>
      <ddeItem name="2455.TW-Name" advise="1">
        <values>
          <value t="str">
            <val>全新</val>
          </value>
        </values>
      </ddeItem>
      <ddeItem name="2457.TW-ID" advise="1">
        <values>
          <value t="str">
            <val>2457</val>
          </value>
        </values>
      </ddeItem>
      <ddeItem name="2457.TW-Name" advise="1">
        <values>
          <value t="str">
            <val>飛宏</val>
          </value>
        </values>
      </ddeItem>
      <ddeItem name="2458.TW-ID" advise="1">
        <values>
          <value t="str">
            <val>2458</val>
          </value>
        </values>
      </ddeItem>
      <ddeItem name="2458.TW-Name" advise="1">
        <values>
          <value t="str">
            <val>義隆</val>
          </value>
        </values>
      </ddeItem>
      <ddeItem name="2459.TW-ID" advise="1">
        <values>
          <value t="str">
            <val>2459</val>
          </value>
        </values>
      </ddeItem>
      <ddeItem name="2459.TW-Name" advise="1">
        <values>
          <value t="str">
            <val>敦吉</val>
          </value>
        </values>
      </ddeItem>
      <ddeItem name="2460.TW-ID" advise="1">
        <values>
          <value t="str">
            <val>2460</val>
          </value>
        </values>
      </ddeItem>
      <ddeItem name="2460.TW-Name" advise="1">
        <values>
          <value t="str">
            <val>建通</val>
          </value>
        </values>
      </ddeItem>
      <ddeItem name="2461.TW-ID" advise="1">
        <values>
          <value t="str">
            <val>2461</val>
          </value>
        </values>
      </ddeItem>
      <ddeItem name="2461.TW-Name" advise="1">
        <values>
          <value t="str">
            <val>光群雷</val>
          </value>
        </values>
      </ddeItem>
      <ddeItem name="2462.TW-ID" advise="1">
        <values>
          <value t="str">
            <val>2462</val>
          </value>
        </values>
      </ddeItem>
      <ddeItem name="2462.TW-Name" advise="1">
        <values>
          <value t="str">
            <val>良得電</val>
          </value>
        </values>
      </ddeItem>
      <ddeItem name="2464.TW-ID" advise="1">
        <values>
          <value t="str">
            <val>2464</val>
          </value>
        </values>
      </ddeItem>
      <ddeItem name="2464.TW-Name" advise="1">
        <values>
          <value t="str">
            <val>盟立</val>
          </value>
        </values>
      </ddeItem>
      <ddeItem name="2465.TW-ID" advise="1">
        <values>
          <value t="str">
            <val>2465</val>
          </value>
        </values>
      </ddeItem>
      <ddeItem name="2465.TW-Name" advise="1">
        <values>
          <value t="str">
            <val>麗臺</val>
          </value>
        </values>
      </ddeItem>
      <ddeItem name="2466.TW-ID" advise="1">
        <values>
          <value t="str">
            <val>2466</val>
          </value>
        </values>
      </ddeItem>
      <ddeItem name="2466.TW-Name" advise="1">
        <values>
          <value t="str">
            <val>冠西電</val>
          </value>
        </values>
      </ddeItem>
      <ddeItem name="2467.TW-ID" advise="1">
        <values>
          <value t="str">
            <val>2467</val>
          </value>
        </values>
      </ddeItem>
      <ddeItem name="2467.TW-Name" advise="1">
        <values>
          <value t="str">
            <val>志聖</val>
          </value>
        </values>
      </ddeItem>
      <ddeItem name="2468.TW-ID" advise="1">
        <values>
          <value t="str">
            <val>2468</val>
          </value>
        </values>
      </ddeItem>
      <ddeItem name="2468.TW-Name" advise="1">
        <values>
          <value t="str">
            <val>華經</val>
          </value>
        </values>
      </ddeItem>
      <ddeItem name="2471.TW-ID" advise="1">
        <values>
          <value t="str">
            <val>2471</val>
          </value>
        </values>
      </ddeItem>
      <ddeItem name="2471.TW-Name" advise="1">
        <values>
          <value t="str">
            <val>資通</val>
          </value>
        </values>
      </ddeItem>
      <ddeItem name="2472.TW-ID" advise="1">
        <values>
          <value t="str">
            <val>2472</val>
          </value>
        </values>
      </ddeItem>
      <ddeItem name="2472.TW-Name" advise="1">
        <values>
          <value t="str">
            <val>立隆電</val>
          </value>
        </values>
      </ddeItem>
      <ddeItem name="2474.TW-ID" advise="1">
        <values>
          <value t="str">
            <val>2474</val>
          </value>
        </values>
      </ddeItem>
      <ddeItem name="2474.TW-Name" advise="1">
        <values>
          <value t="str">
            <val>可成</val>
          </value>
        </values>
      </ddeItem>
      <ddeItem name="2476.TW-ID" advise="1">
        <values>
          <value t="str">
            <val>2476</val>
          </value>
        </values>
      </ddeItem>
      <ddeItem name="2476.TW-Name" advise="1">
        <values>
          <value t="str">
            <val>鉅祥</val>
          </value>
        </values>
      </ddeItem>
      <ddeItem name="2477.TW-ID" advise="1">
        <values>
          <value t="str">
            <val>2477</val>
          </value>
        </values>
      </ddeItem>
      <ddeItem name="2477.TW-Name" advise="1">
        <values>
          <value t="str">
            <val>美隆電</val>
          </value>
        </values>
      </ddeItem>
      <ddeItem name="2478.TW-ID" advise="1">
        <values>
          <value t="str">
            <val>2478</val>
          </value>
        </values>
      </ddeItem>
      <ddeItem name="2478.TW-Name" advise="1">
        <values>
          <value t="str">
            <val>大毅</val>
          </value>
        </values>
      </ddeItem>
      <ddeItem name="2480.TW-ID" advise="1">
        <values>
          <value t="str">
            <val>2480</val>
          </value>
        </values>
      </ddeItem>
      <ddeItem name="2480.TW-Name" advise="1">
        <values>
          <value t="str">
            <val>敦陽科</val>
          </value>
        </values>
      </ddeItem>
      <ddeItem name="2481.TW-ID" advise="1">
        <values>
          <value t="str">
            <val>2481</val>
          </value>
        </values>
      </ddeItem>
      <ddeItem name="2481.TW-Name" advise="1">
        <values>
          <value t="str">
            <val>強茂</val>
          </value>
        </values>
      </ddeItem>
      <ddeItem name="2482.TW-ID" advise="1">
        <values>
          <value t="str">
            <val>2482</val>
          </value>
        </values>
      </ddeItem>
      <ddeItem name="2482.TW-Name" advise="1">
        <values>
          <value t="str">
            <val>連宇</val>
          </value>
        </values>
      </ddeItem>
      <ddeItem name="2483.TW-ID" advise="1">
        <values>
          <value t="str">
            <val>2483</val>
          </value>
        </values>
      </ddeItem>
      <ddeItem name="2483.TW-Name" advise="1">
        <values>
          <value t="str">
            <val>百容</val>
          </value>
        </values>
      </ddeItem>
      <ddeItem name="2484.TW-ID" advise="1">
        <values>
          <value t="str">
            <val>2484</val>
          </value>
        </values>
      </ddeItem>
      <ddeItem name="2484.TW-Name" advise="1">
        <values>
          <value t="str">
            <val>希華</val>
          </value>
        </values>
      </ddeItem>
      <ddeItem name="2485.TW-ID" advise="1">
        <values>
          <value t="str">
            <val>2485</val>
          </value>
        </values>
      </ddeItem>
      <ddeItem name="2485.TW-Name" advise="1">
        <values>
          <value t="str">
            <val>兆赫</val>
          </value>
        </values>
      </ddeItem>
      <ddeItem name="2486.TW-ID" advise="1">
        <values>
          <value t="str">
            <val>2486</val>
          </value>
        </values>
      </ddeItem>
      <ddeItem name="2486.TW-Name" advise="1">
        <values>
          <value t="str">
            <val>一詮</val>
          </value>
        </values>
      </ddeItem>
      <ddeItem name="2488.TW-ID" advise="1">
        <values>
          <value t="str">
            <val>2488</val>
          </value>
        </values>
      </ddeItem>
      <ddeItem name="2488.TW-Name" advise="1">
        <values>
          <value t="str">
            <val>漢平</val>
          </value>
        </values>
      </ddeItem>
      <ddeItem name="2489.TW-ID" advise="1">
        <values>
          <value t="str">
            <val>2489</val>
          </value>
        </values>
      </ddeItem>
      <ddeItem name="2489.TW-Name" advise="1">
        <values>
          <value t="str">
            <val>瑞軒</val>
          </value>
        </values>
      </ddeItem>
      <ddeItem name="2491.TW-ID" advise="1">
        <values>
          <value t="str">
            <val>2491</val>
          </value>
        </values>
      </ddeItem>
      <ddeItem name="2491.TW-Name" advise="1">
        <values>
          <value t="str">
            <val>吉祥全</val>
          </value>
        </values>
      </ddeItem>
      <ddeItem name="2492.TW-ID" advise="1">
        <values>
          <value t="str">
            <val>2492</val>
          </value>
        </values>
      </ddeItem>
      <ddeItem name="2492.TW-Name" advise="1">
        <values>
          <value t="str">
            <val>華新科</val>
          </value>
        </values>
      </ddeItem>
      <ddeItem name="2493.TW-ID" advise="1">
        <values>
          <value t="str">
            <val>2493</val>
          </value>
        </values>
      </ddeItem>
      <ddeItem name="2493.TW-Name" advise="1">
        <values>
          <value t="str">
            <val>揚博</val>
          </value>
        </values>
      </ddeItem>
      <ddeItem name="2495.TW-ID" advise="1">
        <values>
          <value t="str">
            <val>2495</val>
          </value>
        </values>
      </ddeItem>
      <ddeItem name="2495.TW-Name" advise="1">
        <values>
          <value t="str">
            <val>普安</val>
          </value>
        </values>
      </ddeItem>
      <ddeItem name="2498.TW-ID" advise="1">
        <values>
          <value t="str">
            <val>2498</val>
          </value>
        </values>
      </ddeItem>
      <ddeItem name="2498.TW-Name" advise="1">
        <values>
          <value t="str">
            <val>宏達電</val>
          </value>
        </values>
      </ddeItem>
      <ddeItem name="3002.TW-ID" advise="1">
        <values>
          <value t="str">
            <val>3002</val>
          </value>
        </values>
      </ddeItem>
      <ddeItem name="3002.TW-Name" advise="1">
        <values>
          <value t="str">
            <val>歐格</val>
          </value>
        </values>
      </ddeItem>
      <ddeItem name="3003.TW-ID" advise="1">
        <values>
          <value t="str">
            <val>3003</val>
          </value>
        </values>
      </ddeItem>
      <ddeItem name="3003.TW-Name" advise="1">
        <values>
          <value t="str">
            <val>健和興</val>
          </value>
        </values>
      </ddeItem>
      <ddeItem name="3005.TW-ID" advise="1">
        <values>
          <value t="str">
            <val>3005</val>
          </value>
        </values>
      </ddeItem>
      <ddeItem name="3005.TW-Name" advise="1">
        <values>
          <value t="str">
            <val>神基</val>
          </value>
        </values>
      </ddeItem>
      <ddeItem name="3006.TW-ID" advise="1">
        <values>
          <value t="str">
            <val>3006</val>
          </value>
        </values>
      </ddeItem>
      <ddeItem name="3006.TW-Name" advise="1">
        <values>
          <value t="str">
            <val>晶豪科</val>
          </value>
        </values>
      </ddeItem>
      <ddeItem name="3008.TW-ID" advise="1">
        <values>
          <value t="str">
            <val>3008</val>
          </value>
        </values>
      </ddeItem>
      <ddeItem name="3008.TW-Name" advise="1">
        <values>
          <value t="str">
            <val>大立光</val>
          </value>
        </values>
      </ddeItem>
      <ddeItem name="3010.TW-ID" advise="1">
        <values>
          <value t="str">
            <val>3010</val>
          </value>
        </values>
      </ddeItem>
      <ddeItem name="3010.TW-Name" advise="1">
        <values>
          <value t="str">
            <val>華立</val>
          </value>
        </values>
      </ddeItem>
      <ddeItem name="3011.TW-ID" advise="1">
        <values>
          <value t="str">
            <val>3011</val>
          </value>
        </values>
      </ddeItem>
      <ddeItem name="3011.TW-Name" advise="1">
        <values>
          <value t="str">
            <val>今皓</val>
          </value>
        </values>
      </ddeItem>
      <ddeItem name="3013.TW-ID" advise="1">
        <values>
          <value t="str">
            <val>3013</val>
          </value>
        </values>
      </ddeItem>
      <ddeItem name="3013.TW-Name" advise="1">
        <values>
          <value t="str">
            <val>晟銘電</val>
          </value>
        </values>
      </ddeItem>
      <ddeItem name="3014.TW-ID" advise="1">
        <values>
          <value t="str">
            <val>3014</val>
          </value>
        </values>
      </ddeItem>
      <ddeItem name="3014.TW-Name" advise="1">
        <values>
          <value t="str">
            <val>聯陽</val>
          </value>
        </values>
      </ddeItem>
      <ddeItem name="3015.TW-ID" advise="1">
        <values>
          <value t="str">
            <val>3015</val>
          </value>
        </values>
      </ddeItem>
      <ddeItem name="3015.TW-Name" advise="1">
        <values>
          <value t="str">
            <val>全漢</val>
          </value>
        </values>
      </ddeItem>
      <ddeItem name="3016.TW-ID" advise="1">
        <values>
          <value t="str">
            <val>3016</val>
          </value>
        </values>
      </ddeItem>
      <ddeItem name="3016.TW-Name" advise="1">
        <values>
          <value t="str">
            <val>嘉晶</val>
          </value>
        </values>
      </ddeItem>
      <ddeItem name="3017.TW-ID" advise="1">
        <values>
          <value t="str">
            <val>3017</val>
          </value>
        </values>
      </ddeItem>
      <ddeItem name="3017.TW-Name" advise="1">
        <values>
          <value t="str">
            <val>奇鋐</val>
          </value>
        </values>
      </ddeItem>
      <ddeItem name="3018.TW-ID" advise="1">
        <values>
          <value t="str">
            <val>3018</val>
          </value>
        </values>
      </ddeItem>
      <ddeItem name="3018.TW-Name" advise="1">
        <values>
          <value t="str">
            <val>隆銘綠能</val>
          </value>
        </values>
      </ddeItem>
      <ddeItem name="3019.TW-ID" advise="1">
        <values>
          <value t="str">
            <val>3019</val>
          </value>
        </values>
      </ddeItem>
      <ddeItem name="3019.TW-Name" advise="1">
        <values>
          <value t="str">
            <val>亞光</val>
          </value>
        </values>
      </ddeItem>
      <ddeItem name="3021.TW-ID" advise="1">
        <values>
          <value t="str">
            <val>3021</val>
          </value>
        </values>
      </ddeItem>
      <ddeItem name="3021.TW-Name" advise="1">
        <values>
          <value t="str">
            <val>鴻名</val>
          </value>
        </values>
      </ddeItem>
      <ddeItem name="3022.TW-ID" advise="1">
        <values>
          <value t="str">
            <val>3022</val>
          </value>
        </values>
      </ddeItem>
      <ddeItem name="3022.TW-Name" advise="1">
        <values>
          <value t="str">
            <val>威強電</val>
          </value>
        </values>
      </ddeItem>
      <ddeItem name="3023.TW-ID" advise="1">
        <values>
          <value t="str">
            <val>3023</val>
          </value>
        </values>
      </ddeItem>
      <ddeItem name="3023.TW-Name" advise="1">
        <values>
          <value t="str">
            <val>信邦</val>
          </value>
        </values>
      </ddeItem>
      <ddeItem name="3024.TW-ID" advise="1">
        <values>
          <value t="str">
            <val>3024</val>
          </value>
        </values>
      </ddeItem>
      <ddeItem name="3024.TW-Name" advise="1">
        <values>
          <value t="str">
            <val>憶聲</val>
          </value>
        </values>
      </ddeItem>
      <ddeItem name="3026.TW-ID" advise="1">
        <values>
          <value t="str">
            <val>3026</val>
          </value>
        </values>
      </ddeItem>
      <ddeItem name="3026.TW-Name" advise="1">
        <values>
          <value t="str">
            <val>禾伸堂</val>
          </value>
        </values>
      </ddeItem>
      <ddeItem name="3027.TW-ID" advise="1">
        <values>
          <value t="str">
            <val>3027</val>
          </value>
        </values>
      </ddeItem>
      <ddeItem name="3027.TW-Name" advise="1">
        <values>
          <value t="str">
            <val>盛達</val>
          </value>
        </values>
      </ddeItem>
      <ddeItem name="3028.TW-ID" advise="1">
        <values>
          <value t="str">
            <val>3028</val>
          </value>
        </values>
      </ddeItem>
      <ddeItem name="3028.TW-Name" advise="1">
        <values>
          <value t="str">
            <val>增你強</val>
          </value>
        </values>
      </ddeItem>
      <ddeItem name="3029.TW-ID" advise="1">
        <values>
          <value t="str">
            <val>3029</val>
          </value>
        </values>
      </ddeItem>
      <ddeItem name="3029.TW-Name" advise="1">
        <values>
          <value t="str">
            <val>零壹</val>
          </value>
        </values>
      </ddeItem>
      <ddeItem name="3030.TW-ID" advise="1">
        <values>
          <value t="str">
            <val>3030</val>
          </value>
        </values>
      </ddeItem>
      <ddeItem name="3030.TW-Name" advise="1">
        <values>
          <value t="str">
            <val>德律</val>
          </value>
        </values>
      </ddeItem>
      <ddeItem name="3031.TW-ID" advise="1">
        <values>
          <value t="str">
            <val>3031</val>
          </value>
        </values>
      </ddeItem>
      <ddeItem name="3031.TW-Name" advise="1">
        <values>
          <value t="str">
            <val>佰鴻</val>
          </value>
        </values>
      </ddeItem>
      <ddeItem name="3032.TW-ID" advise="1">
        <values>
          <value t="str">
            <val>3032</val>
          </value>
        </values>
      </ddeItem>
      <ddeItem name="3032.TW-Name" advise="1">
        <values>
          <value t="str">
            <val>偉訓</val>
          </value>
        </values>
      </ddeItem>
      <ddeItem name="3033.TW-ID" advise="1">
        <values>
          <value t="str">
            <val>3033</val>
          </value>
        </values>
      </ddeItem>
      <ddeItem name="3033.TW-Name" advise="1">
        <values>
          <value t="str">
            <val>威健</val>
          </value>
        </values>
      </ddeItem>
      <ddeItem name="3034.TW-ID" advise="1">
        <values>
          <value t="str">
            <val>3034</val>
          </value>
        </values>
      </ddeItem>
      <ddeItem name="3034.TW-Name" advise="1">
        <values>
          <value t="str">
            <val>聯詠</val>
          </value>
        </values>
      </ddeItem>
      <ddeItem name="3035.TW-ID" advise="1">
        <values>
          <value t="str">
            <val>3035</val>
          </value>
        </values>
      </ddeItem>
      <ddeItem name="3035.TW-Name" advise="1">
        <values>
          <value t="str">
            <val>智原</val>
          </value>
        </values>
      </ddeItem>
      <ddeItem name="3036.TW-ID" advise="1">
        <values>
          <value t="str">
            <val>3036</val>
          </value>
        </values>
      </ddeItem>
      <ddeItem name="3036.TW-Name" advise="1">
        <values>
          <value t="str">
            <val>文曄</val>
          </value>
        </values>
      </ddeItem>
      <ddeItem name="3037.TW-ID" advise="1">
        <values>
          <value t="str">
            <val>3037</val>
          </value>
        </values>
      </ddeItem>
      <ddeItem name="3037.TW-Name" advise="1">
        <values>
          <value t="str">
            <val>欣興</val>
          </value>
        </values>
      </ddeItem>
      <ddeItem name="3038.TW-ID" advise="1">
        <values>
          <value t="str">
            <val>3038</val>
          </value>
        </values>
      </ddeItem>
      <ddeItem name="3038.TW-Name" advise="1">
        <values>
          <value t="str">
            <val>全台</val>
          </value>
        </values>
      </ddeItem>
      <ddeItem name="3041.TW-ID" advise="1">
        <values>
          <value t="str">
            <val>3041</val>
          </value>
        </values>
      </ddeItem>
      <ddeItem name="3041.TW-Name" advise="1">
        <values>
          <value t="str">
            <val>揚智</val>
          </value>
        </values>
      </ddeItem>
      <ddeItem name="3042.TW-ID" advise="1">
        <values>
          <value t="str">
            <val>3042</val>
          </value>
        </values>
      </ddeItem>
      <ddeItem name="3042.TW-Name" advise="1">
        <values>
          <value t="str">
            <val>晶技</val>
          </value>
        </values>
      </ddeItem>
      <ddeItem name="3043.TW-ID" advise="1">
        <values>
          <value t="str">
            <val>3043</val>
          </value>
        </values>
      </ddeItem>
      <ddeItem name="3043.TW-Name" advise="1">
        <values>
          <value t="str">
            <val>科風</val>
          </value>
        </values>
      </ddeItem>
      <ddeItem name="3044.TW-ID" advise="1">
        <values>
          <value t="str">
            <val>3044</val>
          </value>
        </values>
      </ddeItem>
      <ddeItem name="3044.TW-Name" advise="1">
        <values>
          <value t="str">
            <val>健鼎</val>
          </value>
        </values>
      </ddeItem>
      <ddeItem name="3045.TW-ID" advise="1">
        <values>
          <value t="str">
            <val>3045</val>
          </value>
        </values>
      </ddeItem>
      <ddeItem name="3045.TW-Name" advise="1">
        <values>
          <value t="str">
            <val>台灣大</val>
          </value>
        </values>
      </ddeItem>
      <ddeItem name="3046.TW-ID" advise="1">
        <values>
          <value t="str">
            <val>3046</val>
          </value>
        </values>
      </ddeItem>
      <ddeItem name="3046.TW-Name" advise="1">
        <values>
          <value t="str">
            <val>建碁</val>
          </value>
        </values>
      </ddeItem>
      <ddeItem name="3047.TW-ID" advise="1">
        <values>
          <value t="str">
            <val>3047</val>
          </value>
        </values>
      </ddeItem>
      <ddeItem name="3047.TW-Name" advise="1">
        <values>
          <value t="str">
            <val>訊舟</val>
          </value>
        </values>
      </ddeItem>
      <ddeItem name="3048.TW-ID" advise="1">
        <values>
          <value t="str">
            <val>3048</val>
          </value>
        </values>
      </ddeItem>
      <ddeItem name="3048.TW-Name" advise="1">
        <values>
          <value t="str">
            <val>益登</val>
          </value>
        </values>
      </ddeItem>
      <ddeItem name="3049.TW-ID" advise="1">
        <values>
          <value t="str">
            <val>3049</val>
          </value>
        </values>
      </ddeItem>
      <ddeItem name="3049.TW-Name" advise="1">
        <values>
          <value t="str">
            <val>精金</val>
          </value>
        </values>
      </ddeItem>
      <ddeItem name="3050.TW-ID" advise="1">
        <values>
          <value t="str">
            <val>3050</val>
          </value>
        </values>
      </ddeItem>
      <ddeItem name="3050.TW-Name" advise="1">
        <values>
          <value t="str">
            <val>鈺德</val>
          </value>
        </values>
      </ddeItem>
      <ddeItem name="3051.TW-ID" advise="1">
        <values>
          <value t="str">
            <val>3051</val>
          </value>
        </values>
      </ddeItem>
      <ddeItem name="3051.TW-Name" advise="1">
        <values>
          <value t="str">
            <val>力特</val>
          </value>
        </values>
      </ddeItem>
      <ddeItem name="3055.TW-ID" advise="1">
        <values>
          <value t="str">
            <val>3055</val>
          </value>
        </values>
      </ddeItem>
      <ddeItem name="3055.TW-Name" advise="1">
        <values>
          <value t="str">
            <val>蔚華科</val>
          </value>
        </values>
      </ddeItem>
      <ddeItem name="3057.TW-ID" advise="1">
        <values>
          <value t="str">
            <val>3057</val>
          </value>
        </values>
      </ddeItem>
      <ddeItem name="3057.TW-Name" advise="1">
        <values>
          <value t="str">
            <val>喬鼎</val>
          </value>
        </values>
      </ddeItem>
      <ddeItem name="3058.TW-ID" advise="1">
        <values>
          <value t="str">
            <val>3058</val>
          </value>
        </values>
      </ddeItem>
      <ddeItem name="3058.TW-Name" advise="1">
        <values>
          <value t="str">
            <val>立德</val>
          </value>
        </values>
      </ddeItem>
      <ddeItem name="3059.TW-ID" advise="1">
        <values>
          <value t="str">
            <val>3059</val>
          </value>
        </values>
      </ddeItem>
      <ddeItem name="3059.TW-Name" advise="1">
        <values>
          <value t="str">
            <val>華晶科</val>
          </value>
        </values>
      </ddeItem>
      <ddeItem name="3060.TW-ID" advise="1">
        <values>
          <value t="str">
            <val>3060</val>
          </value>
        </values>
      </ddeItem>
      <ddeItem name="3060.TW-Name" advise="1">
        <values>
          <value t="str">
            <val>銘異</val>
          </value>
        </values>
      </ddeItem>
      <ddeItem name="3062.TW-ID" advise="1">
        <values>
          <value t="str">
            <val>3062</val>
          </value>
        </values>
      </ddeItem>
      <ddeItem name="3062.TW-Name" advise="1">
        <values>
          <value t="str">
            <val>建漢</val>
          </value>
        </values>
      </ddeItem>
      <ddeItem name="3090.TW-ID" advise="1">
        <values>
          <value t="str">
            <val>3090</val>
          </value>
        </values>
      </ddeItem>
      <ddeItem name="3090.TW-Name" advise="1">
        <values>
          <value t="str">
            <val>日電貿</val>
          </value>
        </values>
      </ddeItem>
      <ddeItem name="3092.TW-ID" advise="1">
        <values>
          <value t="str">
            <val>3092</val>
          </value>
        </values>
      </ddeItem>
      <ddeItem name="3092.TW-Name" advise="1">
        <values>
          <value t="str">
            <val>鴻碩</val>
          </value>
        </values>
      </ddeItem>
      <ddeItem name="3094.TW-ID" advise="1">
        <values>
          <value t="str">
            <val>3094</val>
          </value>
        </values>
      </ddeItem>
      <ddeItem name="3094.TW-Name" advise="1">
        <values>
          <value t="str">
            <val>聯傑</val>
          </value>
        </values>
      </ddeItem>
      <ddeItem name="3138.TW-ID" advise="1">
        <values>
          <value t="str">
            <val>3138</val>
          </value>
        </values>
      </ddeItem>
      <ddeItem name="3138.TW-Name" advise="1">
        <values>
          <value t="str">
            <val>耀登</val>
          </value>
        </values>
      </ddeItem>
      <ddeItem name="3149.TW-ID" advise="1">
        <values>
          <value t="str">
            <val>3149</val>
          </value>
        </values>
      </ddeItem>
      <ddeItem name="3149.TW-Name" advise="1">
        <values>
          <value t="str">
            <val>正達</val>
          </value>
        </values>
      </ddeItem>
      <ddeItem name="3189.TW-ID" advise="1">
        <values>
          <value t="str">
            <val>3189</val>
          </value>
        </values>
      </ddeItem>
      <ddeItem name="3189.TW-Name" advise="1">
        <values>
          <value t="str">
            <val>景碩</val>
          </value>
        </values>
      </ddeItem>
      <ddeItem name="3209.TW-ID" advise="1">
        <values>
          <value t="str">
            <val>3209</val>
          </value>
        </values>
      </ddeItem>
      <ddeItem name="3209.TW-Name" advise="1">
        <values>
          <value t="str">
            <val>全科</val>
          </value>
        </values>
      </ddeItem>
      <ddeItem name="3229.TW-ID" advise="1">
        <values>
          <value t="str">
            <val>3229</val>
          </value>
        </values>
      </ddeItem>
      <ddeItem name="3229.TW-Name" advise="1">
        <values>
          <value t="str">
            <val>晟鈦</val>
          </value>
        </values>
      </ddeItem>
      <ddeItem name="3231.TW-ID" advise="1">
        <values>
          <value t="str">
            <val>3231</val>
          </value>
        </values>
      </ddeItem>
      <ddeItem name="3231.TW-Name" advise="1">
        <values>
          <value t="str">
            <val>緯創</val>
          </value>
        </values>
      </ddeItem>
      <ddeItem name="3257.TW-ID" advise="1">
        <values>
          <value t="str">
            <val>3257</val>
          </value>
        </values>
      </ddeItem>
      <ddeItem name="3257.TW-Name" advise="1">
        <values>
          <value t="str">
            <val>虹冠電</val>
          </value>
        </values>
      </ddeItem>
      <ddeItem name="3296.TW-ID" advise="1">
        <values>
          <value t="str">
            <val>3296</val>
          </value>
        </values>
      </ddeItem>
      <ddeItem name="3296.TW-Name" advise="1">
        <values>
          <value t="str">
            <val>勝德</val>
          </value>
        </values>
      </ddeItem>
      <ddeItem name="3305.TW-ID" advise="1">
        <values>
          <value t="str">
            <val>3305</val>
          </value>
        </values>
      </ddeItem>
      <ddeItem name="3305.TW-Name" advise="1">
        <values>
          <value t="str">
            <val>昇貿</val>
          </value>
        </values>
      </ddeItem>
      <ddeItem name="3311.TW-ID" advise="1">
        <values>
          <value t="str">
            <val>3311</val>
          </value>
        </values>
      </ddeItem>
      <ddeItem name="3311.TW-Name" advise="1">
        <values>
          <value t="str">
            <val>閎暉</val>
          </value>
        </values>
      </ddeItem>
      <ddeItem name="3312.TW-ID" advise="1">
        <values>
          <value t="str">
            <val>3312</val>
          </value>
        </values>
      </ddeItem>
      <ddeItem name="3312.TW-Name" advise="1">
        <values>
          <value t="str">
            <val>弘憶股</val>
          </value>
        </values>
      </ddeItem>
      <ddeItem name="3321.TW-ID" advise="1">
        <values>
          <value t="str">
            <val>3321</val>
          </value>
        </values>
      </ddeItem>
      <ddeItem name="3321.TW-Name" advise="1">
        <values>
          <value t="str">
            <val>同泰</val>
          </value>
        </values>
      </ddeItem>
      <ddeItem name="3338.TW-ID" advise="1">
        <values>
          <value t="str">
            <val>3338</val>
          </value>
        </values>
      </ddeItem>
      <ddeItem name="3338.TW-Name" advise="1">
        <values>
          <value t="str">
            <val>泰碩</val>
          </value>
        </values>
      </ddeItem>
      <ddeItem name="3356.TW-ID" advise="1">
        <values>
          <value t="str">
            <val>3356</val>
          </value>
        </values>
      </ddeItem>
      <ddeItem name="3356.TW-Name" advise="1">
        <values>
          <value t="str">
            <val>奇偶</val>
          </value>
        </values>
      </ddeItem>
      <ddeItem name="3376.TW-ID" advise="1">
        <values>
          <value t="str">
            <val>3376</val>
          </value>
        </values>
      </ddeItem>
      <ddeItem name="3376.TW-Name" advise="1">
        <values>
          <value t="str">
            <val>新日興</val>
          </value>
        </values>
      </ddeItem>
      <ddeItem name="3380.TW-ID" advise="1">
        <values>
          <value t="str">
            <val>3380</val>
          </value>
        </values>
      </ddeItem>
      <ddeItem name="3380.TW-Name" advise="1">
        <values>
          <value t="str">
            <val>明泰</val>
          </value>
        </values>
      </ddeItem>
      <ddeItem name="3406.TW-ID" advise="1">
        <values>
          <value t="str">
            <val>3406</val>
          </value>
        </values>
      </ddeItem>
      <ddeItem name="3406.TW-Name" advise="1">
        <values>
          <value t="str">
            <val>玉晶光</val>
          </value>
        </values>
      </ddeItem>
      <ddeItem name="3413.TW-ID" advise="1">
        <values>
          <value t="str">
            <val>3413</val>
          </value>
        </values>
      </ddeItem>
      <ddeItem name="3413.TW-Name" advise="1">
        <values>
          <value t="str">
            <val>京鼎</val>
          </value>
        </values>
      </ddeItem>
      <ddeItem name="3416.TW-ID" advise="1">
        <values>
          <value t="str">
            <val>3416</val>
          </value>
        </values>
      </ddeItem>
      <ddeItem name="3416.TW-Name" advise="1">
        <values>
          <value t="str">
            <val>融程電</val>
          </value>
        </values>
      </ddeItem>
      <ddeItem name="3419.TW-ID" advise="1">
        <values>
          <value t="str">
            <val>3419</val>
          </value>
        </values>
      </ddeItem>
      <ddeItem name="3419.TW-Name" advise="1">
        <values>
          <value t="str">
            <val>譁裕</val>
          </value>
        </values>
      </ddeItem>
      <ddeItem name="3432.TW-ID" advise="1">
        <values>
          <value t="str">
            <val>3432</val>
          </value>
        </values>
      </ddeItem>
      <ddeItem name="3432.TW-Name" advise="1">
        <values>
          <value t="str">
            <val>台端</val>
          </value>
        </values>
      </ddeItem>
      <ddeItem name="3437.TW-ID" advise="1">
        <values>
          <value t="str">
            <val>3437</val>
          </value>
        </values>
      </ddeItem>
      <ddeItem name="3437.TW-Name" advise="1">
        <values>
          <value t="str">
            <val>榮創</val>
          </value>
        </values>
      </ddeItem>
      <ddeItem name="3443.TW-ID" advise="1">
        <values>
          <value t="str">
            <val>3443</val>
          </value>
        </values>
      </ddeItem>
      <ddeItem name="3443.TW-Name" advise="1">
        <values>
          <value t="str">
            <val>創意</val>
          </value>
        </values>
      </ddeItem>
      <ddeItem name="3447.TW-ID" advise="1">
        <values>
          <value t="str">
            <val>3447</val>
          </value>
        </values>
      </ddeItem>
      <ddeItem name="3447.TW-Name" advise="1">
        <values>
          <value t="str">
            <val>展達</val>
          </value>
        </values>
      </ddeItem>
      <ddeItem name="3450.TW-ID" advise="1">
        <values>
          <value t="str">
            <val>3450</val>
          </value>
        </values>
      </ddeItem>
      <ddeItem name="3450.TW-Name" advise="1">
        <values>
          <value t="str">
            <val>聯鈞</val>
          </value>
        </values>
      </ddeItem>
      <ddeItem name="3454.TW-ID" advise="1">
        <values>
          <value t="str">
            <val>3454</val>
          </value>
        </values>
      </ddeItem>
      <ddeItem name="3454.TW-Name" advise="1">
        <values>
          <value t="str">
            <val>晶睿</val>
          </value>
        </values>
      </ddeItem>
      <ddeItem name="3481.TW-ID" advise="1">
        <values>
          <value t="str">
            <val>3481</val>
          </value>
        </values>
      </ddeItem>
      <ddeItem name="3481.TW-Name" advise="1">
        <values>
          <value t="str">
            <val>群創</val>
          </value>
        </values>
      </ddeItem>
      <ddeItem name="3494.TW-ID" advise="1">
        <values>
          <value t="str">
            <val>3494</val>
          </value>
        </values>
      </ddeItem>
      <ddeItem name="3494.TW-Name" advise="1">
        <values>
          <value t="str">
            <val>誠研</val>
          </value>
        </values>
      </ddeItem>
      <ddeItem name="3501.TW-ID" advise="1">
        <values>
          <value t="str">
            <val>3501</val>
          </value>
        </values>
      </ddeItem>
      <ddeItem name="3501.TW-Name" advise="1">
        <values>
          <value t="str">
            <val>維熹</val>
          </value>
        </values>
      </ddeItem>
      <ddeItem name="3504.TW-ID" advise="1">
        <values>
          <value t="str">
            <val>3504</val>
          </value>
        </values>
      </ddeItem>
      <ddeItem name="3504.TW-Name" advise="1">
        <values>
          <value t="str">
            <val>揚明光</val>
          </value>
        </values>
      </ddeItem>
      <ddeItem name="3515.TW-ID" advise="1">
        <values>
          <value t="str">
            <val>3515</val>
          </value>
        </values>
      </ddeItem>
      <ddeItem name="3515.TW-Name" advise="1">
        <values>
          <value t="str">
            <val>華擎</val>
          </value>
        </values>
      </ddeItem>
      <ddeItem name="3518.TW-ID" advise="1">
        <values>
          <value t="str">
            <val>3518</val>
          </value>
        </values>
      </ddeItem>
      <ddeItem name="3518.TW-Name" advise="1">
        <values>
          <value t="str">
            <val>柏騰</val>
          </value>
        </values>
      </ddeItem>
      <ddeItem name="3528.TW-ID" advise="1">
        <values>
          <value t="str">
            <val>3528</val>
          </value>
        </values>
      </ddeItem>
      <ddeItem name="3528.TW-Name" advise="1">
        <values>
          <value t="str">
            <val>安馳</val>
          </value>
        </values>
      </ddeItem>
      <ddeItem name="3530.TW-ID" advise="1">
        <values>
          <value t="str">
            <val>3530</val>
          </value>
        </values>
      </ddeItem>
      <ddeItem name="3530.TW-Name" advise="1">
        <values>
          <value t="str">
            <val>晶相光</val>
          </value>
        </values>
      </ddeItem>
      <ddeItem name="3532.TW-ID" advise="1">
        <values>
          <value t="str">
            <val>3532</val>
          </value>
        </values>
      </ddeItem>
      <ddeItem name="3532.TW-Name" advise="1">
        <values>
          <value t="str">
            <val>台勝科</val>
          </value>
        </values>
      </ddeItem>
      <ddeItem name="3533.TW-ID" advise="1">
        <values>
          <value t="str">
            <val>3533</val>
          </value>
        </values>
      </ddeItem>
      <ddeItem name="3533.TW-Name" advise="1">
        <values>
          <value t="str">
            <val>嘉澤</val>
          </value>
        </values>
      </ddeItem>
      <ddeItem name="3535.TW-ID" advise="1">
        <values>
          <value t="str">
            <val>3535</val>
          </value>
        </values>
      </ddeItem>
      <ddeItem name="3535.TW-Name" advise="1">
        <values>
          <value t="str">
            <val>晶彩科</val>
          </value>
        </values>
      </ddeItem>
      <ddeItem name="3543.TW-ID" advise="1">
        <values>
          <value t="str">
            <val>3543</val>
          </value>
        </values>
      </ddeItem>
      <ddeItem name="3543.TW-Name" advise="1">
        <values>
          <value t="str">
            <val>州巧</val>
          </value>
        </values>
      </ddeItem>
      <ddeItem name="3545.TW-ID" advise="1">
        <values>
          <value t="str">
            <val>3545</val>
          </value>
        </values>
      </ddeItem>
      <ddeItem name="3545.TW-Name" advise="1">
        <values>
          <value t="str">
            <val>敦泰</val>
          </value>
        </values>
      </ddeItem>
      <ddeItem name="3550.TW-ID" advise="1">
        <values>
          <value t="str">
            <val>3550</val>
          </value>
        </values>
      </ddeItem>
      <ddeItem name="3550.TW-Name" advise="1">
        <values>
          <value t="str">
            <val>聯穎</val>
          </value>
        </values>
      </ddeItem>
      <ddeItem name="3563.TW-ID" advise="1">
        <values>
          <value t="str">
            <val>3563</val>
          </value>
        </values>
      </ddeItem>
      <ddeItem name="3563.TW-Name" advise="1">
        <values>
          <value t="str">
            <val>牧德</val>
          </value>
        </values>
      </ddeItem>
      <ddeItem name="3576.TW-ID" advise="1">
        <values>
          <value t="str">
            <val>3576</val>
          </value>
        </values>
      </ddeItem>
      <ddeItem name="3576.TW-Name" advise="1">
        <values>
          <value t="str">
            <val>聯合再生</val>
          </value>
        </values>
      </ddeItem>
      <ddeItem name="3583.TW-ID" advise="1">
        <values>
          <value t="str">
            <val>3583</val>
          </value>
        </values>
      </ddeItem>
      <ddeItem name="3583.TW-Name" advise="1">
        <values>
          <value t="str">
            <val>辛耘</val>
          </value>
        </values>
      </ddeItem>
      <ddeItem name="3588.TW-ID" advise="1">
        <values>
          <value t="str">
            <val>3588</val>
          </value>
        </values>
      </ddeItem>
      <ddeItem name="3588.TW-Name" advise="1">
        <values>
          <value t="str">
            <val>通嘉</val>
          </value>
        </values>
      </ddeItem>
      <ddeItem name="3591.TW-ID" advise="1">
        <values>
          <value t="str">
            <val>3591</val>
          </value>
        </values>
      </ddeItem>
      <ddeItem name="3591.TW-Name" advise="1">
        <values>
          <value t="str">
            <val>艾笛森</val>
          </value>
        </values>
      </ddeItem>
      <ddeItem name="3592.TW-ID" advise="1">
        <values>
          <value t="str">
            <val>3592</val>
          </value>
        </values>
      </ddeItem>
      <ddeItem name="3592.TW-Name" advise="1">
        <values>
          <value t="str">
            <val>瑞鼎</val>
          </value>
        </values>
      </ddeItem>
      <ddeItem name="3593.TW-ID" advise="1">
        <values>
          <value t="str">
            <val>3593</val>
          </value>
        </values>
      </ddeItem>
      <ddeItem name="3593.TW-Name" advise="1">
        <values>
          <value t="str">
            <val>力銘</val>
          </value>
        </values>
      </ddeItem>
      <ddeItem name="3596.TW-ID" advise="1">
        <values>
          <value t="str">
            <val>3596</val>
          </value>
        </values>
      </ddeItem>
      <ddeItem name="3596.TW-Name" advise="1">
        <values>
          <value t="str">
            <val>智易</val>
          </value>
        </values>
      </ddeItem>
      <ddeItem name="3605.TW-ID" advise="1">
        <values>
          <value t="str">
            <val>3605</val>
          </value>
        </values>
      </ddeItem>
      <ddeItem name="3605.TW-Name" advise="1">
        <values>
          <value t="str">
            <val>宏致</val>
          </value>
        </values>
      </ddeItem>
      <ddeItem name="3607.TW-ID" advise="1">
        <values>
          <value t="str">
            <val>3607</val>
          </value>
        </values>
      </ddeItem>
      <ddeItem name="3607.TW-Name" advise="1">
        <values>
          <value t="str">
            <val>谷崧</val>
          </value>
        </values>
      </ddeItem>
      <ddeItem name="3617.TW-ID" advise="1">
        <values>
          <value t="str">
            <val>3617</val>
          </value>
        </values>
      </ddeItem>
      <ddeItem name="3617.TW-Name" advise="1">
        <values>
          <value t="str">
            <val>碩天</val>
          </value>
        </values>
      </ddeItem>
      <ddeItem name="3622.TW-ID" advise="1">
        <values>
          <value t="str">
            <val>3622</val>
          </value>
        </values>
      </ddeItem>
      <ddeItem name="3622.TW-Name" advise="1">
        <values>
          <value t="str">
            <val>洋華</val>
          </value>
        </values>
      </ddeItem>
      <ddeItem name="3645.TW-ID" advise="1">
        <values>
          <value t="str">
            <val>3645</val>
          </value>
        </values>
      </ddeItem>
      <ddeItem name="3645.TW-Name" advise="1">
        <values>
          <value t="str">
            <val>達邁</val>
          </value>
        </values>
      </ddeItem>
      <ddeItem name="3652.TW-ID" advise="1">
        <values>
          <value t="str">
            <val>3652</val>
          </value>
        </values>
      </ddeItem>
      <ddeItem name="3652.TW-Name" advise="1">
        <values>
          <value t="str">
            <val>精聯</val>
          </value>
        </values>
      </ddeItem>
      <ddeItem name="3653.TW-ID" advise="1">
        <values>
          <value t="str">
            <val>3653</val>
          </value>
        </values>
      </ddeItem>
      <ddeItem name="3653.TW-Name" advise="1">
        <values>
          <value t="str">
            <val>健策</val>
          </value>
        </values>
      </ddeItem>
      <ddeItem name="3661.TW-ID" advise="1">
        <values>
          <value t="str">
            <val>3661</val>
          </value>
        </values>
      </ddeItem>
      <ddeItem name="3661.TW-Name" advise="1">
        <values>
          <value t="str">
            <val>世芯-KY</val>
          </value>
        </values>
      </ddeItem>
      <ddeItem name="3665.TW-ID" advise="1">
        <values>
          <value t="str">
            <val>3665</val>
          </value>
        </values>
      </ddeItem>
      <ddeItem name="3665.TW-Name" advise="1">
        <values>
          <value t="str">
            <val>貿聯-KY</val>
          </value>
        </values>
      </ddeItem>
      <ddeItem name="3669.TW-ID" advise="1">
        <values>
          <value t="str">
            <val>3669</val>
          </value>
        </values>
      </ddeItem>
      <ddeItem name="3669.TW-Name" advise="1">
        <values>
          <value t="str">
            <val>圓展</val>
          </value>
        </values>
      </ddeItem>
      <ddeItem name="3673.TW-ID" advise="1">
        <values>
          <value t="str">
            <val>3673</val>
          </value>
        </values>
      </ddeItem>
      <ddeItem name="3673.TW-Name" advise="1">
        <values>
          <value t="str">
            <val>TPK-KY</val>
          </value>
        </values>
      </ddeItem>
      <ddeItem name="3679.TW-ID" advise="1">
        <values>
          <value t="str">
            <val>3679</val>
          </value>
        </values>
      </ddeItem>
      <ddeItem name="3679.TW-Name" advise="1">
        <values>
          <value t="str">
            <val>新至陞</val>
          </value>
        </values>
      </ddeItem>
      <ddeItem name="3686.TW-ID" advise="1">
        <values>
          <value t="str">
            <val>3686</val>
          </value>
        </values>
      </ddeItem>
      <ddeItem name="3686.TW-Name" advise="1">
        <values>
          <value t="str">
            <val>達能</val>
          </value>
        </values>
      </ddeItem>
      <ddeItem name="3694.TW-ID" advise="1">
        <values>
          <value t="str">
            <val>3694</val>
          </value>
        </values>
      </ddeItem>
      <ddeItem name="3694.TW-Name" advise="1">
        <values>
          <value t="str">
            <val>海華</val>
          </value>
        </values>
      </ddeItem>
      <ddeItem name="3701.TW-ID" advise="1">
        <values>
          <value t="str">
            <val>3701</val>
          </value>
        </values>
      </ddeItem>
      <ddeItem name="3701.TW-Name" advise="1">
        <values>
          <value t="str">
            <val>大眾控</val>
          </value>
        </values>
      </ddeItem>
      <ddeItem name="3702.TW-ID" advise="1">
        <values>
          <value t="str">
            <val>3702</val>
          </value>
        </values>
      </ddeItem>
      <ddeItem name="3702.TW-Name" advise="1">
        <values>
          <value t="str">
            <val>大聯大</val>
          </value>
        </values>
      </ddeItem>
      <ddeItem name="3704.TW-ID" advise="1">
        <values>
          <value t="str">
            <val>3704</val>
          </value>
        </values>
      </ddeItem>
      <ddeItem name="3704.TW-Name" advise="1">
        <values>
          <value t="str">
            <val>合勤控</val>
          </value>
        </values>
      </ddeItem>
      <ddeItem name="3706.TW-ID" advise="1">
        <values>
          <value t="str">
            <val>3706</val>
          </value>
        </values>
      </ddeItem>
      <ddeItem name="3706.TW-Name" advise="1">
        <values>
          <value t="str">
            <val>神達</val>
          </value>
        </values>
      </ddeItem>
      <ddeItem name="3711.TW-ID" advise="1">
        <values>
          <value t="str">
            <val>3711</val>
          </value>
        </values>
      </ddeItem>
      <ddeItem name="3711.TW-Name" advise="1">
        <values>
          <value t="str">
            <val>日月光投控</val>
          </value>
        </values>
      </ddeItem>
      <ddeItem name="3712.TW-ID" advise="1">
        <values>
          <value t="str">
            <val>3712</val>
          </value>
        </values>
      </ddeItem>
      <ddeItem name="3712.TW-Name" advise="1">
        <values>
          <value t="str">
            <val>永崴投控</val>
          </value>
        </values>
      </ddeItem>
      <ddeItem name="3714.TW-ID" advise="1">
        <values>
          <value t="str">
            <val>3714</val>
          </value>
        </values>
      </ddeItem>
      <ddeItem name="3714.TW-Name" advise="1">
        <values>
          <value t="str">
            <val>富采</val>
          </value>
        </values>
      </ddeItem>
      <ddeItem name="3715.TW-ID" advise="1">
        <values>
          <value t="str">
            <val>3715</val>
          </value>
        </values>
      </ddeItem>
      <ddeItem name="3715.TW-Name" advise="1">
        <values>
          <value t="str">
            <val>定穎投控</val>
          </value>
        </values>
      </ddeItem>
      <ddeItem name="4545.TW-ID" advise="1">
        <values>
          <value t="str">
            <val>4545</val>
          </value>
        </values>
      </ddeItem>
      <ddeItem name="4545.TW-Name" advise="1">
        <values>
          <value t="str">
            <val>銘鈺</val>
          </value>
        </values>
      </ddeItem>
      <ddeItem name="4904.TW-ID" advise="1">
        <values>
          <value t="str">
            <val>4904</val>
          </value>
        </values>
      </ddeItem>
      <ddeItem name="4904.TW-Name" advise="1">
        <values>
          <value t="str">
            <val>遠傳</val>
          </value>
        </values>
      </ddeItem>
      <ddeItem name="4906.TW-ID" advise="1">
        <values>
          <value t="str">
            <val>4906</val>
          </value>
        </values>
      </ddeItem>
      <ddeItem name="4906.TW-Name" advise="1">
        <values>
          <value t="str">
            <val>正文</val>
          </value>
        </values>
      </ddeItem>
      <ddeItem name="4912.TW-ID" advise="1">
        <values>
          <value t="str">
            <val>4912</val>
          </value>
        </values>
      </ddeItem>
      <ddeItem name="4912.TW-Name" advise="1">
        <values>
          <value t="str">
            <val>聯德控股-KY</val>
          </value>
        </values>
      </ddeItem>
      <ddeItem name="4915.TW-ID" advise="1">
        <values>
          <value t="str">
            <val>4915</val>
          </value>
        </values>
      </ddeItem>
      <ddeItem name="4915.TW-Name" advise="1">
        <values>
          <value t="str">
            <val>致伸</val>
          </value>
        </values>
      </ddeItem>
      <ddeItem name="4916.TW-ID" advise="1">
        <values>
          <value t="str">
            <val>4916</val>
          </value>
        </values>
      </ddeItem>
      <ddeItem name="4916.TW-Name" advise="1">
        <values>
          <value t="str">
            <val>事欣科</val>
          </value>
        </values>
      </ddeItem>
      <ddeItem name="4919.TW-ID" advise="1">
        <values>
          <value t="str">
            <val>4919</val>
          </value>
        </values>
      </ddeItem>
      <ddeItem name="4919.TW-Name" advise="1">
        <values>
          <value t="str">
            <val>新唐</val>
          </value>
        </values>
      </ddeItem>
      <ddeItem name="4927.TW-ID" advise="1">
        <values>
          <value t="str">
            <val>4927</val>
          </value>
        </values>
      </ddeItem>
      <ddeItem name="4927.TW-Name" advise="1">
        <values>
          <value t="str">
            <val>泰鼎-KY</val>
          </value>
        </values>
      </ddeItem>
      <ddeItem name="4934.TW-ID" advise="1">
        <values>
          <value t="str">
            <val>4934</val>
          </value>
        </values>
      </ddeItem>
      <ddeItem name="4934.TW-Name" advise="1">
        <values>
          <value t="str">
            <val>太極</val>
          </value>
        </values>
      </ddeItem>
      <ddeItem name="4935.TW-ID" advise="1">
        <values>
          <value t="str">
            <val>4935</val>
          </value>
        </values>
      </ddeItem>
      <ddeItem name="4935.TW-Name" advise="1">
        <values>
          <value t="str">
            <val>茂林-KY</val>
          </value>
        </values>
      </ddeItem>
      <ddeItem name="4938.TW-ID" advise="1">
        <values>
          <value t="str">
            <val>4938</val>
          </value>
        </values>
      </ddeItem>
      <ddeItem name="4938.TW-Name" advise="1">
        <values>
          <value t="str">
            <val>和碩</val>
          </value>
        </values>
      </ddeItem>
      <ddeItem name="4942.TW-ID" advise="1">
        <values>
          <value t="str">
            <val>4942</val>
          </value>
        </values>
      </ddeItem>
      <ddeItem name="4942.TW-Name" advise="1">
        <values>
          <value t="str">
            <val>嘉彰</val>
          </value>
        </values>
      </ddeItem>
      <ddeItem name="4943.TW-ID" advise="1">
        <values>
          <value t="str">
            <val>4943</val>
          </value>
        </values>
      </ddeItem>
      <ddeItem name="4943.TW-Name" advise="1">
        <values>
          <value t="str">
            <val>康控-KY</val>
          </value>
        </values>
      </ddeItem>
      <ddeItem name="4952.TW-ID" advise="1">
        <values>
          <value t="str">
            <val>4952</val>
          </value>
        </values>
      </ddeItem>
      <ddeItem name="4952.TW-Name" advise="1">
        <values>
          <value t="str">
            <val>凌通</val>
          </value>
        </values>
      </ddeItem>
      <ddeItem name="4956.TW-ID" advise="1">
        <values>
          <value t="str">
            <val>4956</val>
          </value>
        </values>
      </ddeItem>
      <ddeItem name="4956.TW-Name" advise="1">
        <values>
          <value t="str">
            <val>光鋐</val>
          </value>
        </values>
      </ddeItem>
      <ddeItem name="4958.TW-ID" advise="1">
        <values>
          <value t="str">
            <val>4958</val>
          </value>
        </values>
      </ddeItem>
      <ddeItem name="4958.TW-Name" advise="1">
        <values>
          <value t="str">
            <val>臻鼎-KY</val>
          </value>
        </values>
      </ddeItem>
      <ddeItem name="4960.TW-ID" advise="1">
        <values>
          <value t="str">
            <val>4960</val>
          </value>
        </values>
      </ddeItem>
      <ddeItem name="4960.TW-Name" advise="1">
        <values>
          <value t="str">
            <val>誠美材</val>
          </value>
        </values>
      </ddeItem>
      <ddeItem name="4961.TW-ID" advise="1">
        <values>
          <value t="str">
            <val>4961</val>
          </value>
        </values>
      </ddeItem>
      <ddeItem name="4961.TW-Name" advise="1">
        <values>
          <value t="str">
            <val>天鈺</val>
          </value>
        </values>
      </ddeItem>
      <ddeItem name="4967.TW-ID" advise="1">
        <values>
          <value t="str">
            <val>4967</val>
          </value>
        </values>
      </ddeItem>
      <ddeItem name="4967.TW-Name" advise="1">
        <values>
          <value t="str">
            <val>十銓</val>
          </value>
        </values>
      </ddeItem>
      <ddeItem name="4968.TW-ID" advise="1">
        <values>
          <value t="str">
            <val>4968</val>
          </value>
        </values>
      </ddeItem>
      <ddeItem name="4968.TW-Name" advise="1">
        <values>
          <value t="str">
            <val>立積</val>
          </value>
        </values>
      </ddeItem>
      <ddeItem name="4976.TW-ID" advise="1">
        <values>
          <value t="str">
            <val>4976</val>
          </value>
        </values>
      </ddeItem>
      <ddeItem name="4976.TW-Name" advise="1">
        <values>
          <value t="str">
            <val>佳凌</val>
          </value>
        </values>
      </ddeItem>
      <ddeItem name="4977.TW-ID" advise="1">
        <values>
          <value t="str">
            <val>4977</val>
          </value>
        </values>
      </ddeItem>
      <ddeItem name="4977.TW-Name" advise="1">
        <values>
          <value t="str">
            <val>眾達-KY</val>
          </value>
        </values>
      </ddeItem>
      <ddeItem name="4989.TW-ID" advise="1">
        <values>
          <value t="str">
            <val>4989</val>
          </value>
        </values>
      </ddeItem>
      <ddeItem name="4989.TW-Name" advise="1">
        <values>
          <value t="str">
            <val>榮科</val>
          </value>
        </values>
      </ddeItem>
      <ddeItem name="4994.TW-ID" advise="1">
        <values>
          <value t="str">
            <val>4994</val>
          </value>
        </values>
      </ddeItem>
      <ddeItem name="4994.TW-Name" advise="1">
        <values>
          <value t="str">
            <val>傳奇</val>
          </value>
        </values>
      </ddeItem>
      <ddeItem name="4999.TW-ID" advise="1">
        <values>
          <value t="str">
            <val>4999</val>
          </value>
        </values>
      </ddeItem>
      <ddeItem name="4999.TW-Name" advise="1">
        <values>
          <value t="str">
            <val>鑫禾</val>
          </value>
        </values>
      </ddeItem>
      <ddeItem name="5203.TW-ID" advise="1">
        <values>
          <value t="str">
            <val>5203</val>
          </value>
        </values>
      </ddeItem>
      <ddeItem name="5203.TW-Name" advise="1">
        <values>
          <value t="str">
            <val>訊連</val>
          </value>
        </values>
      </ddeItem>
      <ddeItem name="5215.TW-ID" advise="1">
        <values>
          <value t="str">
            <val>5215</val>
          </value>
        </values>
      </ddeItem>
      <ddeItem name="5215.TW-Name" advise="1">
        <values>
          <value t="str">
            <val>科嘉-KY</val>
          </value>
        </values>
      </ddeItem>
      <ddeItem name="5222.TW-ID" advise="1">
        <values>
          <value t="str">
            <val>5222</val>
          </value>
        </values>
      </ddeItem>
      <ddeItem name="5222.TW-Name" advise="1">
        <values>
          <value t="str">
            <val>全訊</val>
          </value>
        </values>
      </ddeItem>
      <ddeItem name="5225.TW-ID" advise="1">
        <values>
          <value t="str">
            <val>5225</val>
          </value>
        </values>
      </ddeItem>
      <ddeItem name="5225.TW-Name" advise="1">
        <values>
          <value t="str">
            <val>東科-KY</val>
          </value>
        </values>
      </ddeItem>
      <ddeItem name="5234.TW-ID" advise="1">
        <values>
          <value t="str">
            <val>5234</val>
          </value>
        </values>
      </ddeItem>
      <ddeItem name="5234.TW-Name" advise="1">
        <values>
          <value t="str">
            <val>達興材料</val>
          </value>
        </values>
      </ddeItem>
      <ddeItem name="5243.TW-ID" advise="1">
        <values>
          <value t="str">
            <val>5243</val>
          </value>
        </values>
      </ddeItem>
      <ddeItem name="5243.TW-Name" advise="1">
        <values>
          <value t="str">
            <val>乙盛-KY</val>
          </value>
        </values>
      </ddeItem>
      <ddeItem name="5244.TW-ID" advise="1">
        <values>
          <value t="str">
            <val>5244</val>
          </value>
        </values>
      </ddeItem>
      <ddeItem name="5244.TW-Name" advise="1">
        <values>
          <value t="str">
            <val>弘凱</val>
          </value>
        </values>
      </ddeItem>
      <ddeItem name="5258.TW-ID" advise="1">
        <values>
          <value t="str">
            <val>5258</val>
          </value>
        </values>
      </ddeItem>
      <ddeItem name="5258.TW-Name" advise="1">
        <values>
          <value t="str">
            <val>虹堡</val>
          </value>
        </values>
      </ddeItem>
      <ddeItem name="5269.TW-ID" advise="1">
        <values>
          <value t="str">
            <val>5269</val>
          </value>
        </values>
      </ddeItem>
      <ddeItem name="5269.TW-Name" advise="1">
        <values>
          <value t="str">
            <val>祥碩</val>
          </value>
        </values>
      </ddeItem>
      <ddeItem name="5285.TW-ID" advise="1">
        <values>
          <value t="str">
            <val>5285</val>
          </value>
        </values>
      </ddeItem>
      <ddeItem name="5285.TW-Name" advise="1">
        <values>
          <value t="str">
            <val>界霖</val>
          </value>
        </values>
      </ddeItem>
      <ddeItem name="5388.TW-ID" advise="1">
        <values>
          <value t="str">
            <val>5388</val>
          </value>
        </values>
      </ddeItem>
      <ddeItem name="5388.TW-Name" advise="1">
        <values>
          <value t="str">
            <val>中磊</val>
          </value>
        </values>
      </ddeItem>
      <ddeItem name="5434.TW-ID" advise="1">
        <values>
          <value t="str">
            <val>5434</val>
          </value>
        </values>
      </ddeItem>
      <ddeItem name="5434.TW-Name" advise="1">
        <values>
          <value t="str">
            <val>崇越</val>
          </value>
        </values>
      </ddeItem>
      <ddeItem name="5469.TW-ID" advise="1">
        <values>
          <value t="str">
            <val>5469</val>
          </value>
        </values>
      </ddeItem>
      <ddeItem name="5469.TW-Name" advise="1">
        <values>
          <value t="str">
            <val>瀚宇博</val>
          </value>
        </values>
      </ddeItem>
      <ddeItem name="5471.TW-ID" advise="1">
        <values>
          <value t="str">
            <val>5471</val>
          </value>
        </values>
      </ddeItem>
      <ddeItem name="5471.TW-Name" advise="1">
        <values>
          <value t="str">
            <val>松翰</val>
          </value>
        </values>
      </ddeItem>
      <ddeItem name="5484.TW-ID" advise="1">
        <values>
          <value t="str">
            <val>5484</val>
          </value>
        </values>
      </ddeItem>
      <ddeItem name="5484.TW-Name" advise="1">
        <values>
          <value t="str">
            <val>慧友</val>
          </value>
        </values>
      </ddeItem>
      <ddeItem name="6108.TW-ID" advise="1">
        <values>
          <value t="str">
            <val>6108</val>
          </value>
        </values>
      </ddeItem>
      <ddeItem name="6108.TW-Name" advise="1">
        <values>
          <value t="str">
            <val>競國</val>
          </value>
        </values>
      </ddeItem>
      <ddeItem name="6112.TW-ID" advise="1">
        <values>
          <value t="str">
            <val>6112</val>
          </value>
        </values>
      </ddeItem>
      <ddeItem name="6112.TW-Name" advise="1">
        <values>
          <value t="str">
            <val>邁達特</val>
          </value>
        </values>
      </ddeItem>
      <ddeItem name="6115.TW-ID" advise="1">
        <values>
          <value t="str">
            <val>6115</val>
          </value>
        </values>
      </ddeItem>
      <ddeItem name="6115.TW-Name" advise="1">
        <values>
          <value t="str">
            <val>鎰勝</val>
          </value>
        </values>
      </ddeItem>
      <ddeItem name="6116.TW-ID" advise="1">
        <values>
          <value t="str">
            <val>6116</val>
          </value>
        </values>
      </ddeItem>
      <ddeItem name="6116.TW-Name" advise="1">
        <values>
          <value t="str">
            <val>彩晶</val>
          </value>
        </values>
      </ddeItem>
      <ddeItem name="6117.TW-ID" advise="1">
        <values>
          <value t="str">
            <val>6117</val>
          </value>
        </values>
      </ddeItem>
      <ddeItem name="6117.TW-Name" advise="1">
        <values>
          <value t="str">
            <val>迎廣</val>
          </value>
        </values>
      </ddeItem>
      <ddeItem name="6120.TW-ID" advise="1">
        <values>
          <value t="str">
            <val>6120</val>
          </value>
        </values>
      </ddeItem>
      <ddeItem name="6120.TW-Name" advise="1">
        <values>
          <value t="str">
            <val>達運</val>
          </value>
        </values>
      </ddeItem>
      <ddeItem name="6128.TW-ID" advise="1">
        <values>
          <value t="str">
            <val>6128</val>
          </value>
        </values>
      </ddeItem>
      <ddeItem name="6128.TW-Name" advise="1">
        <values>
          <value t="str">
            <val>上福</val>
          </value>
        </values>
      </ddeItem>
      <ddeItem name="6133.TW-ID" advise="1">
        <values>
          <value t="str">
            <val>6133</val>
          </value>
        </values>
      </ddeItem>
      <ddeItem name="6133.TW-Name" advise="1">
        <values>
          <value t="str">
            <val>金橋</val>
          </value>
        </values>
      </ddeItem>
      <ddeItem name="6136.TW-ID" advise="1">
        <values>
          <value t="str">
            <val>6136</val>
          </value>
        </values>
      </ddeItem>
      <ddeItem name="6136.TW-Name" advise="1">
        <values>
          <value t="str">
            <val>富爾特</val>
          </value>
        </values>
      </ddeItem>
      <ddeItem name="6139.TW-ID" advise="1">
        <values>
          <value t="str">
            <val>6139</val>
          </value>
        </values>
      </ddeItem>
      <ddeItem name="6139.TW-Name" advise="1">
        <values>
          <value t="str">
            <val>亞翔</val>
          </value>
        </values>
      </ddeItem>
      <ddeItem name="6141.TW-ID" advise="1">
        <values>
          <value t="str">
            <val>6141</val>
          </value>
        </values>
      </ddeItem>
      <ddeItem name="6141.TW-Name" advise="1">
        <values>
          <value t="str">
            <val>柏承</val>
          </value>
        </values>
      </ddeItem>
      <ddeItem name="6142.TW-ID" advise="1">
        <values>
          <value t="str">
            <val>6142</val>
          </value>
        </values>
      </ddeItem>
      <ddeItem name="6142.TW-Name" advise="1">
        <values>
          <value t="str">
            <val>友勁</val>
          </value>
        </values>
      </ddeItem>
      <ddeItem name="6152.TW-ID" advise="1">
        <values>
          <value t="str">
            <val>6152</val>
          </value>
        </values>
      </ddeItem>
      <ddeItem name="6152.TW-Name" advise="1">
        <values>
          <value t="str">
            <val>百一</val>
          </value>
        </values>
      </ddeItem>
      <ddeItem name="6153.TW-ID" advise="1">
        <values>
          <value t="str">
            <val>6153</val>
          </value>
        </values>
      </ddeItem>
      <ddeItem name="6153.TW-Name" advise="1">
        <values>
          <value t="str">
            <val>嘉聯益</val>
          </value>
        </values>
      </ddeItem>
      <ddeItem name="6155.TW-ID" advise="1">
        <values>
          <value t="str">
            <val>6155</val>
          </value>
        </values>
      </ddeItem>
      <ddeItem name="6155.TW-Name" advise="1">
        <values>
          <value t="str">
            <val>鈞寶</val>
          </value>
        </values>
      </ddeItem>
      <ddeItem name="6164.TW-ID" advise="1">
        <values>
          <value t="str">
            <val>6164</val>
          </value>
        </values>
      </ddeItem>
      <ddeItem name="6164.TW-Name" advise="1">
        <values>
          <value t="str">
            <val>華興</val>
          </value>
        </values>
      </ddeItem>
      <ddeItem name="6166.TW-ID" advise="1">
        <values>
          <value t="str">
            <val>6166</val>
          </value>
        </values>
      </ddeItem>
      <ddeItem name="6166.TW-Name" advise="1">
        <values>
          <value t="str">
            <val>凌華</val>
          </value>
        </values>
      </ddeItem>
      <ddeItem name="6168.TW-ID" advise="1">
        <values>
          <value t="str">
            <val>6168</val>
          </value>
        </values>
      </ddeItem>
      <ddeItem name="6168.TW-Name" advise="1">
        <values>
          <value t="str">
            <val>宏齊</val>
          </value>
        </values>
      </ddeItem>
      <ddeItem name="6176.TW-ID" advise="1">
        <values>
          <value t="str">
            <val>6176</val>
          </value>
        </values>
      </ddeItem>
      <ddeItem name="6176.TW-Name" advise="1">
        <values>
          <value t="str">
            <val>瑞儀</val>
          </value>
        </values>
      </ddeItem>
      <ddeItem name="6183.TW-ID" advise="1">
        <values>
          <value t="str">
            <val>6183</val>
          </value>
        </values>
      </ddeItem>
      <ddeItem name="6183.TW-Name" advise="1">
        <values>
          <value t="str">
            <val>關貿</val>
          </value>
        </values>
      </ddeItem>
      <ddeItem name="6189.TW-ID" advise="1">
        <values>
          <value t="str">
            <val>6189</val>
          </value>
        </values>
      </ddeItem>
      <ddeItem name="6189.TW-Name" advise="1">
        <values>
          <value t="str">
            <val>豐藝</val>
          </value>
        </values>
      </ddeItem>
      <ddeItem name="6191.TW-ID" advise="1">
        <values>
          <value t="str">
            <val>6191</val>
          </value>
        </values>
      </ddeItem>
      <ddeItem name="6191.TW-Name" advise="1">
        <values>
          <value t="str">
            <val>精成科</val>
          </value>
        </values>
      </ddeItem>
      <ddeItem name="6192.TW-ID" advise="1">
        <values>
          <value t="str">
            <val>6192</val>
          </value>
        </values>
      </ddeItem>
      <ddeItem name="6192.TW-Name" advise="1">
        <values>
          <value t="str">
            <val>巨路</val>
          </value>
        </values>
      </ddeItem>
      <ddeItem name="6196.TW-ID" advise="1">
        <values>
          <value t="str">
            <val>6196</val>
          </value>
        </values>
      </ddeItem>
      <ddeItem name="6196.TW-Name" advise="1">
        <values>
          <value t="str">
            <val>帆宣</val>
          </value>
        </values>
      </ddeItem>
      <ddeItem name="6197.TW-ID" advise="1">
        <values>
          <value t="str">
            <val>6197</val>
          </value>
        </values>
      </ddeItem>
      <ddeItem name="6197.TW-Name" advise="1">
        <values>
          <value t="str">
            <val>佳必琪</val>
          </value>
        </values>
      </ddeItem>
      <ddeItem name="6201.TW-ID" advise="1">
        <values>
          <value t="str">
            <val>6201</val>
          </value>
        </values>
      </ddeItem>
      <ddeItem name="6201.TW-Name" advise="1">
        <values>
          <value t="str">
            <val>亞弘電</val>
          </value>
        </values>
      </ddeItem>
      <ddeItem name="6202.TW-ID" advise="1">
        <values>
          <value t="str">
            <val>6202</val>
          </value>
        </values>
      </ddeItem>
      <ddeItem name="6202.TW-Name" advise="1">
        <values>
          <value t="str">
            <val>盛群</val>
          </value>
        </values>
      </ddeItem>
      <ddeItem name="6205.TW-ID" advise="1">
        <values>
          <value t="str">
            <val>6205</val>
          </value>
        </values>
      </ddeItem>
      <ddeItem name="6205.TW-Name" advise="1">
        <values>
          <value t="str">
            <val>詮欣</val>
          </value>
        </values>
      </ddeItem>
      <ddeItem name="6206.TW-ID" advise="1">
        <values>
          <value t="str">
            <val>6206</val>
          </value>
        </values>
      </ddeItem>
      <ddeItem name="6206.TW-Name" advise="1">
        <values>
          <value t="str">
            <val>飛捷</val>
          </value>
        </values>
      </ddeItem>
      <ddeItem name="6209.TW-ID" advise="1">
        <values>
          <value t="str">
            <val>6209</val>
          </value>
        </values>
      </ddeItem>
      <ddeItem name="6209.TW-Name" advise="1">
        <values>
          <value t="str">
            <val>今國光</val>
          </value>
        </values>
      </ddeItem>
      <ddeItem name="6213.TW-ID" advise="1">
        <values>
          <value t="str">
            <val>6213</val>
          </value>
        </values>
      </ddeItem>
      <ddeItem name="6213.TW-Name" advise="1">
        <values>
          <value t="str">
            <val>聯茂</val>
          </value>
        </values>
      </ddeItem>
      <ddeItem name="6214.TW-ID" advise="1">
        <values>
          <value t="str">
            <val>6214</val>
          </value>
        </values>
      </ddeItem>
      <ddeItem name="6214.TW-Name" advise="1">
        <values>
          <value t="str">
            <val>精誠</val>
          </value>
        </values>
      </ddeItem>
      <ddeItem name="6215.TW-ID" advise="1">
        <values>
          <value t="str">
            <val>6215</val>
          </value>
        </values>
      </ddeItem>
      <ddeItem name="6215.TW-Name" advise="1">
        <values>
          <value t="str">
            <val>和椿</val>
          </value>
        </values>
      </ddeItem>
      <ddeItem name="6216.TW-ID" advise="1">
        <values>
          <value t="str">
            <val>6216</val>
          </value>
        </values>
      </ddeItem>
      <ddeItem name="6216.TW-Name" advise="1">
        <values>
          <value t="str">
            <val>居易</val>
          </value>
        </values>
      </ddeItem>
      <ddeItem name="6224.TW-ID" advise="1">
        <values>
          <value t="str">
            <val>6224</val>
          </value>
        </values>
      </ddeItem>
      <ddeItem name="6224.TW-Name" advise="1">
        <values>
          <value t="str">
            <val>聚鼎</val>
          </value>
        </values>
      </ddeItem>
      <ddeItem name="6225.TW-ID" advise="1">
        <values>
          <value t="str">
            <val>6225</val>
          </value>
        </values>
      </ddeItem>
      <ddeItem name="6225.TW-Name" advise="1">
        <values>
          <value t="str">
            <val>天瀚</val>
          </value>
        </values>
      </ddeItem>
      <ddeItem name="6226.TW-ID" advise="1">
        <values>
          <value t="str">
            <val>6226</val>
          </value>
        </values>
      </ddeItem>
      <ddeItem name="6226.TW-Name" advise="1">
        <values>
          <value t="str">
            <val>光鼎</val>
          </value>
        </values>
      </ddeItem>
      <ddeItem name="6230.TW-ID" advise="1">
        <values>
          <value t="str">
            <val>6230</val>
          </value>
        </values>
      </ddeItem>
      <ddeItem name="6230.TW-Name" advise="1">
        <values>
          <value t="str">
            <val>尼得科超眾</val>
          </value>
        </values>
      </ddeItem>
      <ddeItem name="6235.TW-ID" advise="1">
        <values>
          <value t="str">
            <val>6235</val>
          </value>
        </values>
      </ddeItem>
      <ddeItem name="6235.TW-Name" advise="1">
        <values>
          <value t="str">
            <val>華孚</val>
          </value>
        </values>
      </ddeItem>
      <ddeItem name="6239.TW-ID" advise="1">
        <values>
          <value t="str">
            <val>6239</val>
          </value>
        </values>
      </ddeItem>
      <ddeItem name="6239.TW-Name" advise="1">
        <values>
          <value t="str">
            <val>力成</val>
          </value>
        </values>
      </ddeItem>
      <ddeItem name="6243.TW-ID" advise="1">
        <values>
          <value t="str">
            <val>6243</val>
          </value>
        </values>
      </ddeItem>
      <ddeItem name="6243.TW-Name" advise="1">
        <values>
          <value t="str">
            <val>迅杰</val>
          </value>
        </values>
      </ddeItem>
      <ddeItem name="6257.TW-ID" advise="1">
        <values>
          <value t="str">
            <val>6257</val>
          </value>
        </values>
      </ddeItem>
      <ddeItem name="6257.TW-Name" advise="1">
        <values>
          <value t="str">
            <val>矽格</val>
          </value>
        </values>
      </ddeItem>
      <ddeItem name="6269.TW-ID" advise="1">
        <values>
          <value t="str">
            <val>6269</val>
          </value>
        </values>
      </ddeItem>
      <ddeItem name="6269.TW-Name" advise="1">
        <values>
          <value t="str">
            <val>台郡</val>
          </value>
        </values>
      </ddeItem>
      <ddeItem name="6271.TW-ID" advise="1">
        <values>
          <value t="str">
            <val>6271</val>
          </value>
        </values>
      </ddeItem>
      <ddeItem name="6271.TW-Name" advise="1">
        <values>
          <value t="str">
            <val>同欣電</val>
          </value>
        </values>
      </ddeItem>
      <ddeItem name="6277.TW-ID" advise="1">
        <values>
          <value t="str">
            <val>6277</val>
          </value>
        </values>
      </ddeItem>
      <ddeItem name="6277.TW-Name" advise="1">
        <values>
          <value t="str">
            <val>宏正</val>
          </value>
        </values>
      </ddeItem>
      <ddeItem name="6278.TW-ID" advise="1">
        <values>
          <value t="str">
            <val>6278</val>
          </value>
        </values>
      </ddeItem>
      <ddeItem name="6278.TW-Name" advise="1">
        <values>
          <value t="str">
            <val>台表科</val>
          </value>
        </values>
      </ddeItem>
      <ddeItem name="6281.TW-ID" advise="1">
        <values>
          <value t="str">
            <val>6281</val>
          </value>
        </values>
      </ddeItem>
      <ddeItem name="6281.TW-Name" advise="1">
        <values>
          <value t="str">
            <val>全國電</val>
          </value>
        </values>
      </ddeItem>
      <ddeItem name="6282.TW-ID" advise="1">
        <values>
          <value t="str">
            <val>6282</val>
          </value>
        </values>
      </ddeItem>
      <ddeItem name="6282.TW-Name" advise="1">
        <values>
          <value t="str">
            <val>康舒</val>
          </value>
        </values>
      </ddeItem>
      <ddeItem name="6283.TW-ID" advise="1">
        <values>
          <value t="str">
            <val>6283</val>
          </value>
        </values>
      </ddeItem>
      <ddeItem name="6283.TW-Name" advise="1">
        <values>
          <value t="str">
            <val>淳安</val>
          </value>
        </values>
      </ddeItem>
      <ddeItem name="6285.TW-ID" advise="1">
        <values>
          <value t="str">
            <val>6285</val>
          </value>
        </values>
      </ddeItem>
      <ddeItem name="6285.TW-Name" advise="1">
        <values>
          <value t="str">
            <val>啟碁</val>
          </value>
        </values>
      </ddeItem>
      <ddeItem name="6405.TW-ID" advise="1">
        <values>
          <value t="str">
            <val>6405</val>
          </value>
        </values>
      </ddeItem>
      <ddeItem name="6405.TW-Name" advise="1">
        <values>
          <value t="str">
            <val>悅城</val>
          </value>
        </values>
      </ddeItem>
      <ddeItem name="6409.TW-ID" advise="1">
        <values>
          <value t="str">
            <val>6409</val>
          </value>
        </values>
      </ddeItem>
      <ddeItem name="6409.TW-Name" advise="1">
        <values>
          <value t="str">
            <val>旭隼</val>
          </value>
        </values>
      </ddeItem>
      <ddeItem name="6412.TW-ID" advise="1">
        <values>
          <value t="str">
            <val>6412</val>
          </value>
        </values>
      </ddeItem>
      <ddeItem name="6412.TW-Name" advise="1">
        <values>
          <value t="str">
            <val>群電</val>
          </value>
        </values>
      </ddeItem>
      <ddeItem name="6414.TW-ID" advise="1">
        <values>
          <value t="str">
            <val>6414</val>
          </value>
        </values>
      </ddeItem>
      <ddeItem name="6414.TW-Name" advise="1">
        <values>
          <value t="str">
            <val>樺漢</val>
          </value>
        </values>
      </ddeItem>
      <ddeItem name="6415.TW-ID" advise="1">
        <values>
          <value t="str">
            <val>6415</val>
          </value>
        </values>
      </ddeItem>
      <ddeItem name="6415.TW-Name" advise="1">
        <values>
          <value t="str">
            <val>矽力*-KY</val>
          </value>
        </values>
      </ddeItem>
      <ddeItem name="6416.TW-ID" advise="1">
        <values>
          <value t="str">
            <val>6416</val>
          </value>
        </values>
      </ddeItem>
      <ddeItem name="6416.TW-Name" advise="1">
        <values>
          <value t="str">
            <val>瑞祺電通</val>
          </value>
        </values>
      </ddeItem>
      <ddeItem name="6426.TW-ID" advise="1">
        <values>
          <value t="str">
            <val>6426</val>
          </value>
        </values>
      </ddeItem>
      <ddeItem name="6426.TW-Name" advise="1">
        <values>
          <value t="str">
            <val>統新</val>
          </value>
        </values>
      </ddeItem>
      <ddeItem name="6438.TW-ID" advise="1">
        <values>
          <value t="str">
            <val>6438</val>
          </value>
        </values>
      </ddeItem>
      <ddeItem name="6438.TW-Name" advise="1">
        <values>
          <value t="str">
            <val>迅得</val>
          </value>
        </values>
      </ddeItem>
      <ddeItem name="6442.TW-ID" advise="1">
        <values>
          <value t="str">
            <val>6442</val>
          </value>
        </values>
      </ddeItem>
      <ddeItem name="6442.TW-Name" advise="1">
        <values>
          <value t="str">
            <val>光聖</val>
          </value>
        </values>
      </ddeItem>
      <ddeItem name="6443.TW-ID" advise="1">
        <values>
          <value t="str">
            <val>6443</val>
          </value>
        </values>
      </ddeItem>
      <ddeItem name="6443.TW-Name" advise="1">
        <values>
          <value t="str">
            <val>元晶</val>
          </value>
        </values>
      </ddeItem>
      <ddeItem name="6449.TW-ID" advise="1">
        <values>
          <value t="str">
            <val>6449</val>
          </value>
        </values>
      </ddeItem>
      <ddeItem name="6449.TW-Name" advise="1">
        <values>
          <value t="str">
            <val>鈺邦</val>
          </value>
        </values>
      </ddeItem>
      <ddeItem name="6451.TW-ID" advise="1">
        <values>
          <value t="str">
            <val>6451</val>
          </value>
        </values>
      </ddeItem>
      <ddeItem name="6451.TW-Name" advise="1">
        <values>
          <value t="str">
            <val>訊芯-KY</val>
          </value>
        </values>
      </ddeItem>
      <ddeItem name="6456.TW-ID" advise="1">
        <values>
          <value t="str">
            <val>6456</val>
          </value>
        </values>
      </ddeItem>
      <ddeItem name="6456.TW-Name" advise="1">
        <values>
          <value t="str">
            <val>GIS-KY</val>
          </value>
        </values>
      </ddeItem>
      <ddeItem name="6477.TW-ID" advise="1">
        <values>
          <value t="str">
            <val>6477</val>
          </value>
        </values>
      </ddeItem>
      <ddeItem name="6477.TW-Name" advise="1">
        <values>
          <value t="str">
            <val>安集</val>
          </value>
        </values>
      </ddeItem>
      <ddeItem name="6515.TW-ID" advise="1">
        <values>
          <value t="str">
            <val>6515</val>
          </value>
        </values>
      </ddeItem>
      <ddeItem name="6515.TW-Name" advise="1">
        <values>
          <value t="str">
            <val>穎崴</val>
          </value>
        </values>
      </ddeItem>
      <ddeItem name="6525.TW-ID" advise="1">
        <values>
          <value t="str">
            <val>6525</val>
          </value>
        </values>
      </ddeItem>
      <ddeItem name="6525.TW-Name" advise="1">
        <values>
          <value t="str">
            <val>捷敏-KY</val>
          </value>
        </values>
      </ddeItem>
      <ddeItem name="6526.TW-ID" advise="1">
        <values>
          <value t="str">
            <val>6526</val>
          </value>
        </values>
      </ddeItem>
      <ddeItem name="6526.TW-Name" advise="1">
        <values>
          <value t="str">
            <val>達發</val>
          </value>
        </values>
      </ddeItem>
      <ddeItem name="6531.TW-ID" advise="1">
        <values>
          <value t="str">
            <val>6531</val>
          </value>
        </values>
      </ddeItem>
      <ddeItem name="6531.TW-Name" advise="1">
        <values>
          <value t="str">
            <val>愛普*</val>
          </value>
        </values>
      </ddeItem>
      <ddeItem name="6533.TW-ID" advise="1">
        <values>
          <value t="str">
            <val>6533</val>
          </value>
        </values>
      </ddeItem>
      <ddeItem name="6533.TW-Name" advise="1">
        <values>
          <value t="str">
            <val>晶心科</val>
          </value>
        </values>
      </ddeItem>
      <ddeItem name="6552.TW-ID" advise="1">
        <values>
          <value t="str">
            <val>6552</val>
          </value>
        </values>
      </ddeItem>
      <ddeItem name="6552.TW-Name" advise="1">
        <values>
          <value t="str">
            <val>易華電</val>
          </value>
        </values>
      </ddeItem>
      <ddeItem name="6558.TW-ID" advise="1">
        <values>
          <value t="str">
            <val>6558</val>
          </value>
        </values>
      </ddeItem>
      <ddeItem name="6558.TW-Name" advise="1">
        <values>
          <value t="str">
            <val>興能高</val>
          </value>
        </values>
      </ddeItem>
      <ddeItem name="6573.TW-ID" advise="1">
        <values>
          <value t="str">
            <val>6573</val>
          </value>
        </values>
      </ddeItem>
      <ddeItem name="6573.TW-Name" advise="1">
        <values>
          <value t="str">
            <val>虹揚-KY</val>
          </value>
        </values>
      </ddeItem>
      <ddeItem name="6579.TW-ID" advise="1">
        <values>
          <value t="str">
            <val>6579</val>
          </value>
        </values>
      </ddeItem>
      <ddeItem name="6579.TW-Name" advise="1">
        <values>
          <value t="str">
            <val>研揚</val>
          </value>
        </values>
      </ddeItem>
      <ddeItem name="6591.TW-ID" advise="1">
        <values>
          <value t="str">
            <val>6591</val>
          </value>
        </values>
      </ddeItem>
      <ddeItem name="6591.TW-Name" advise="1">
        <values>
          <value t="str">
            <val>動力-KY</val>
          </value>
        </values>
      </ddeItem>
      <ddeItem name="6658.TW-ID" advise="1">
        <values>
          <value t="str">
            <val>6658</val>
          </value>
        </values>
      </ddeItem>
      <ddeItem name="6658.TW-Name" advise="1">
        <values>
          <value t="str">
            <val>聯策</val>
          </value>
        </values>
      </ddeItem>
      <ddeItem name="6668.TW-ID" advise="1">
        <values>
          <value t="str">
            <val>6668</val>
          </value>
        </values>
      </ddeItem>
      <ddeItem name="6668.TW-Name" advise="1">
        <values>
          <value t="str">
            <val>中揚光</val>
          </value>
        </values>
      </ddeItem>
      <ddeItem name="6669.TW-ID" advise="1">
        <values>
          <value t="str">
            <val>6669</val>
          </value>
        </values>
      </ddeItem>
      <ddeItem name="6669.TW-Name" advise="1">
        <values>
          <value t="str">
            <val>緯穎</val>
          </value>
        </values>
      </ddeItem>
      <ddeItem name="6672.TW-ID" advise="1">
        <values>
          <value t="str">
            <val>6672</val>
          </value>
        </values>
      </ddeItem>
      <ddeItem name="6672.TW-Name" advise="1">
        <values>
          <value t="str">
            <val>騰輝電子-KY</val>
          </value>
        </values>
      </ddeItem>
      <ddeItem name="6674.TW-ID" advise="1">
        <values>
          <value t="str">
            <val>6674</val>
          </value>
        </values>
      </ddeItem>
      <ddeItem name="6674.TW-Name" advise="1">
        <values>
          <value t="str">
            <val>鋐寶科技</val>
          </value>
        </values>
      </ddeItem>
      <ddeItem name="6691.TW-ID" advise="1">
        <values>
          <value t="str">
            <val>6691</val>
          </value>
        </values>
      </ddeItem>
      <ddeItem name="6691.TW-Name" advise="1">
        <values>
          <value t="str">
            <val>洋基工程</val>
          </value>
        </values>
      </ddeItem>
      <ddeItem name="6695.TW-ID" advise="1">
        <values>
          <value t="str">
            <val>6695</val>
          </value>
        </values>
      </ddeItem>
      <ddeItem name="6695.TW-Name" advise="1">
        <values>
          <value t="str">
            <val>芯鼎</val>
          </value>
        </values>
      </ddeItem>
      <ddeItem name="6698.TW-ID" advise="1">
        <values>
          <value t="str">
            <val>6698</val>
          </value>
        </values>
      </ddeItem>
      <ddeItem name="6698.TW-Name" advise="1">
        <values>
          <value t="str">
            <val>旭暉應材</val>
          </value>
        </values>
      </ddeItem>
      <ddeItem name="6706.TW-ID" advise="1">
        <values>
          <value t="str">
            <val>6706</val>
          </value>
        </values>
      </ddeItem>
      <ddeItem name="6706.TW-Name" advise="1">
        <values>
          <value t="str">
            <val>惠特</val>
          </value>
        </values>
      </ddeItem>
      <ddeItem name="6715.TW-ID" advise="1">
        <values>
          <value t="str">
            <val>6715</val>
          </value>
        </values>
      </ddeItem>
      <ddeItem name="6715.TW-Name" advise="1">
        <values>
          <value t="str">
            <val>嘉基</val>
          </value>
        </values>
      </ddeItem>
      <ddeItem name="6719.TW-ID" advise="1">
        <values>
          <value t="str">
            <val>6719</val>
          </value>
        </values>
      </ddeItem>
      <ddeItem name="6719.TW-Name" advise="1">
        <values>
          <value t="str">
            <val>力智</val>
          </value>
        </values>
      </ddeItem>
      <ddeItem name="6742.TW-ID" advise="1">
        <values>
          <value t="str">
            <val>6742</val>
          </value>
        </values>
      </ddeItem>
      <ddeItem name="6742.TW-Name" advise="1">
        <values>
          <value t="str">
            <val>澤米</val>
          </value>
        </values>
      </ddeItem>
      <ddeItem name="6743.TW-ID" advise="1">
        <values>
          <value t="str">
            <val>6743</val>
          </value>
        </values>
      </ddeItem>
      <ddeItem name="6743.TW-Name" advise="1">
        <values>
          <value t="str">
            <val>安普新</val>
          </value>
        </values>
      </ddeItem>
      <ddeItem name="6756.TW-ID" advise="1">
        <values>
          <value t="str">
            <val>6756</val>
          </value>
        </values>
      </ddeItem>
      <ddeItem name="6756.TW-Name" advise="1">
        <values>
          <value t="str">
            <val>威鋒電子</val>
          </value>
        </values>
      </ddeItem>
      <ddeItem name="6770.TW-ID" advise="1">
        <values>
          <value t="str">
            <val>6770</val>
          </value>
        </values>
      </ddeItem>
      <ddeItem name="6770.TW-Name" advise="1">
        <values>
          <value t="str">
            <val>力積電</val>
          </value>
        </values>
      </ddeItem>
      <ddeItem name="6776.TW-ID" advise="1">
        <values>
          <value t="str">
            <val>6776</val>
          </value>
        </values>
      </ddeItem>
      <ddeItem name="6776.TW-Name" advise="1">
        <values>
          <value t="str">
            <val>展碁國際</val>
          </value>
        </values>
      </ddeItem>
      <ddeItem name="6781.TW-ID" advise="1">
        <values>
          <value t="str">
            <val>6781</val>
          </value>
        </values>
      </ddeItem>
      <ddeItem name="6781.TW-Name" advise="1">
        <values>
          <value t="str">
            <val>AES-KY</val>
          </value>
        </values>
      </ddeItem>
      <ddeItem name="6789.TW-ID" advise="1">
        <values>
          <value t="str">
            <val>6789</val>
          </value>
        </values>
      </ddeItem>
      <ddeItem name="6789.TW-Name" advise="1">
        <values>
          <value t="str">
            <val>采鈺</val>
          </value>
        </values>
      </ddeItem>
      <ddeItem name="6792.TW-ID" advise="1">
        <values>
          <value t="str">
            <val>6792</val>
          </value>
        </values>
      </ddeItem>
      <ddeItem name="6792.TW-Name" advise="1">
        <values>
          <value t="str">
            <val>詠業</val>
          </value>
        </values>
      </ddeItem>
      <ddeItem name="6799.TW-ID" advise="1">
        <values>
          <value t="str">
            <val>6799</val>
          </value>
        </values>
      </ddeItem>
      <ddeItem name="6799.TW-Name" advise="1">
        <values>
          <value t="str">
            <val>來頡</val>
          </value>
        </values>
      </ddeItem>
      <ddeItem name="6805.TW-ID" advise="1">
        <values>
          <value t="str">
            <val>6805</val>
          </value>
        </values>
      </ddeItem>
      <ddeItem name="6805.TW-Name" advise="1">
        <values>
          <value t="str">
            <val>富世達</val>
          </value>
        </values>
      </ddeItem>
      <ddeItem name="6830.TW-ID" advise="1">
        <values>
          <value t="str">
            <val>6830</val>
          </value>
        </values>
      </ddeItem>
      <ddeItem name="6830.TW-Name" advise="1">
        <values>
          <value t="str">
            <val>汎銓</val>
          </value>
        </values>
      </ddeItem>
      <ddeItem name="6834.TW-ID" advise="1">
        <values>
          <value t="str">
            <val>6834</val>
          </value>
        </values>
      </ddeItem>
      <ddeItem name="6834.TW-Name" advise="1">
        <values>
          <value t="str">
            <val>天二科技</val>
          </value>
        </values>
      </ddeItem>
      <ddeItem name="6835.TW-ID" advise="1">
        <values>
          <value t="str">
            <val>6835</val>
          </value>
        </values>
      </ddeItem>
      <ddeItem name="6835.TW-Name" advise="1">
        <values>
          <value t="str">
            <val>圓裕</val>
          </value>
        </values>
      </ddeItem>
      <ddeItem name="6854.TW-ID" advise="1">
        <values>
          <value t="str">
            <val>6854</val>
          </value>
        </values>
      </ddeItem>
      <ddeItem name="6854.TW-Name" advise="1">
        <values>
          <value t="str">
            <val>錼創科技-KY創</val>
          </value>
        </values>
      </ddeItem>
      <ddeItem name="6863.TW-ID" advise="1">
        <values>
          <value t="str">
            <val>6863</val>
          </value>
        </values>
      </ddeItem>
      <ddeItem name="6863.TW-Name" advise="1">
        <values>
          <value t="str">
            <val>永道-KY</val>
          </value>
        </values>
      </ddeItem>
      <ddeItem name="6916.TW-ID" advise="1">
        <values>
          <value t="str">
            <val>6916</val>
          </value>
        </values>
      </ddeItem>
      <ddeItem name="6916.TW-Name" advise="1">
        <values>
          <value t="str">
            <val>華凌</val>
          </value>
        </values>
      </ddeItem>
      <ddeItem name="6933.TW-ID" advise="1">
        <values>
          <value t="str">
            <val>6933</val>
          </value>
        </values>
      </ddeItem>
      <ddeItem name="6933.TW-Name" advise="1">
        <values>
          <value t="str">
            <val>AMAX-KY</val>
          </value>
        </values>
      </ddeItem>
      <ddeItem name="8011.TW-ID" advise="1">
        <values>
          <value t="str">
            <val>8011</val>
          </value>
        </values>
      </ddeItem>
      <ddeItem name="8011.TW-Name" advise="1">
        <values>
          <value t="str">
            <val>台通</val>
          </value>
        </values>
      </ddeItem>
      <ddeItem name="8016.TW-ID" advise="1">
        <values>
          <value t="str">
            <val>8016</val>
          </value>
        </values>
      </ddeItem>
      <ddeItem name="8016.TW-Name" advise="1">
        <values>
          <value t="str">
            <val>矽創</val>
          </value>
        </values>
      </ddeItem>
      <ddeItem name="8021.TW-ID" advise="1">
        <values>
          <value t="str">
            <val>8021</val>
          </value>
        </values>
      </ddeItem>
      <ddeItem name="8021.TW-Name" advise="1">
        <values>
          <value t="str">
            <val>尖點</val>
          </value>
        </values>
      </ddeItem>
      <ddeItem name="8028.TW-ID" advise="1">
        <values>
          <value t="str">
            <val>8028</val>
          </value>
        </values>
      </ddeItem>
      <ddeItem name="8028.TW-Name" advise="1">
        <values>
          <value t="str">
            <val>昇陽半導體</val>
          </value>
        </values>
      </ddeItem>
      <ddeItem name="8039.TW-ID" advise="1">
        <values>
          <value t="str">
            <val>8039</val>
          </value>
        </values>
      </ddeItem>
      <ddeItem name="8039.TW-Name" advise="1">
        <values>
          <value t="str">
            <val>台虹</val>
          </value>
        </values>
      </ddeItem>
      <ddeItem name="8046.TW-ID" advise="1">
        <values>
          <value t="str">
            <val>8046</val>
          </value>
        </values>
      </ddeItem>
      <ddeItem name="8046.TW-Name" advise="1">
        <values>
          <value t="str">
            <val>南電</val>
          </value>
        </values>
      </ddeItem>
      <ddeItem name="8070.TW-ID" advise="1">
        <values>
          <value t="str">
            <val>8070</val>
          </value>
        </values>
      </ddeItem>
      <ddeItem name="8070.TW-Name" advise="1">
        <values>
          <value t="str">
            <val>長華*</val>
          </value>
        </values>
      </ddeItem>
      <ddeItem name="8072.TW-ID" advise="1">
        <values>
          <value t="str">
            <val>8072</val>
          </value>
        </values>
      </ddeItem>
      <ddeItem name="8072.TW-Name" advise="1">
        <values>
          <value t="str">
            <val>陞泰</val>
          </value>
        </values>
      </ddeItem>
      <ddeItem name="8081.TW-ID" advise="1">
        <values>
          <value t="str">
            <val>8081</val>
          </value>
        </values>
      </ddeItem>
      <ddeItem name="8081.TW-Name" advise="1">
        <values>
          <value t="str">
            <val>致新</val>
          </value>
        </values>
      </ddeItem>
      <ddeItem name="8101.TW-ID" advise="1">
        <values>
          <value t="str">
            <val>8101</val>
          </value>
        </values>
      </ddeItem>
      <ddeItem name="8101.TW-Name" advise="1">
        <values>
          <value t="str">
            <val>華冠</val>
          </value>
        </values>
      </ddeItem>
      <ddeItem name="8103.TW-ID" advise="1">
        <values>
          <value t="str">
            <val>8103</val>
          </value>
        </values>
      </ddeItem>
      <ddeItem name="8103.TW-Name" advise="1">
        <values>
          <value t="str">
            <val>瀚荃</val>
          </value>
        </values>
      </ddeItem>
      <ddeItem name="8104.TW-ID" advise="1">
        <values>
          <value t="str">
            <val>8104</val>
          </value>
        </values>
      </ddeItem>
      <ddeItem name="8104.TW-Name" advise="1">
        <values>
          <value t="str">
            <val>錸寶</val>
          </value>
        </values>
      </ddeItem>
      <ddeItem name="8105.TW-ID" advise="1">
        <values>
          <value t="str">
            <val>8105</val>
          </value>
        </values>
      </ddeItem>
      <ddeItem name="8105.TW-Name" advise="1">
        <values>
          <value t="str">
            <val>凌巨</val>
          </value>
        </values>
      </ddeItem>
      <ddeItem name="8110.TW-ID" advise="1">
        <values>
          <value t="str">
            <val>8110</val>
          </value>
        </values>
      </ddeItem>
      <ddeItem name="8110.TW-Name" advise="1">
        <values>
          <value t="str">
            <val>華東</val>
          </value>
        </values>
      </ddeItem>
      <ddeItem name="8112.TW-ID" advise="1">
        <values>
          <value t="str">
            <val>8112</val>
          </value>
        </values>
      </ddeItem>
      <ddeItem name="8112.TW-Name" advise="1">
        <values>
          <value t="str">
            <val>至上</val>
          </value>
        </values>
      </ddeItem>
      <ddeItem name="8114.TW-ID" advise="1">
        <values>
          <value t="str">
            <val>8114</val>
          </value>
        </values>
      </ddeItem>
      <ddeItem name="8114.TW-Name" advise="1">
        <values>
          <value t="str">
            <val>振樺電</val>
          </value>
        </values>
      </ddeItem>
      <ddeItem name="8131.TW-ID" advise="1">
        <values>
          <value t="str">
            <val>8131</val>
          </value>
        </values>
      </ddeItem>
      <ddeItem name="8131.TW-Name" advise="1">
        <values>
          <value t="str">
            <val>福懋科</val>
          </value>
        </values>
      </ddeItem>
      <ddeItem name="8150.TW-ID" advise="1">
        <values>
          <value t="str">
            <val>8150</val>
          </value>
        </values>
      </ddeItem>
      <ddeItem name="8150.TW-Name" advise="1">
        <values>
          <value t="str">
            <val>南茂</val>
          </value>
        </values>
      </ddeItem>
      <ddeItem name="8163.TW-ID" advise="1">
        <values>
          <value t="str">
            <val>8163</val>
          </value>
        </values>
      </ddeItem>
      <ddeItem name="8163.TW-Name" advise="1">
        <values>
          <value t="str">
            <val>達方</val>
          </value>
        </values>
      </ddeItem>
      <ddeItem name="8201.TW-ID" advise="1">
        <values>
          <value t="str">
            <val>8201</val>
          </value>
        </values>
      </ddeItem>
      <ddeItem name="8201.TW-Name" advise="1">
        <values>
          <value t="str">
            <val>無敵</val>
          </value>
        </values>
      </ddeItem>
      <ddeItem name="8210.TW-ID" advise="1">
        <values>
          <value t="str">
            <val>8210</val>
          </value>
        </values>
      </ddeItem>
      <ddeItem name="8210.TW-Name" advise="1">
        <values>
          <value t="str">
            <val>勤誠</val>
          </value>
        </values>
      </ddeItem>
      <ddeItem name="8213.TW-ID" advise="1">
        <values>
          <value t="str">
            <val>8213</val>
          </value>
        </values>
      </ddeItem>
      <ddeItem name="8213.TW-Name" advise="1">
        <values>
          <value t="str">
            <val>志超</val>
          </value>
        </values>
      </ddeItem>
      <ddeItem name="8215.TW-ID" advise="1">
        <values>
          <value t="str">
            <val>8215</val>
          </value>
        </values>
      </ddeItem>
      <ddeItem name="8215.TW-Name" advise="1">
        <values>
          <value t="str">
            <val>明基材</val>
          </value>
        </values>
      </ddeItem>
      <ddeItem name="8249.TW-ID" advise="1">
        <values>
          <value t="str">
            <val>8249</val>
          </value>
        </values>
      </ddeItem>
      <ddeItem name="8249.TW-Name" advise="1">
        <values>
          <value t="str">
            <val>菱光</val>
          </value>
        </values>
      </ddeItem>
      <ddeItem name="8261.TW-ID" advise="1">
        <values>
          <value t="str">
            <val>8261</val>
          </value>
        </values>
      </ddeItem>
      <ddeItem name="8261.TW-Name" advise="1">
        <values>
          <value t="str">
            <val>富鼎</val>
          </value>
        </values>
      </ddeItem>
      <ddeItem name="8271.TW-ID" advise="1">
        <values>
          <value t="str">
            <val>8271</val>
          </value>
        </values>
      </ddeItem>
      <ddeItem name="8271.TW-Name" advise="1">
        <values>
          <value t="str">
            <val>宇瞻</val>
          </value>
        </values>
      </ddeItem>
      <ddeItem name="8499.TW-ID" advise="1">
        <values>
          <value t="str">
            <val>8499</val>
          </value>
        </values>
      </ddeItem>
      <ddeItem name="8499.TW-Name" advise="1">
        <values>
          <value t="str">
            <val>鼎炫-KY</val>
          </value>
        </values>
      </ddeItem>
      <ddeItem name="9912.TW-ID" advise="1">
        <values>
          <value t="str">
            <val>9912</val>
          </value>
        </values>
      </ddeItem>
      <ddeItem name="9912.TW-Name" advise="1">
        <values>
          <value t="str">
            <val>偉聯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6A70-BCF2-42EC-8C44-C6146128D0B7}">
  <dimension ref="A1:B426"/>
  <sheetViews>
    <sheetView tabSelected="1" topLeftCell="A408" workbookViewId="0">
      <selection activeCell="I415" sqref="I415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[1]!'1471.TW-ID'</f>
        <v>1471</v>
      </c>
      <c r="B2" t="str">
        <f>[1]!'1471.TW-Name'</f>
        <v>首利</v>
      </c>
    </row>
    <row r="3" spans="1:2" x14ac:dyDescent="0.45">
      <c r="A3" t="str">
        <f>[1]!'1582.TW-ID'</f>
        <v>1582</v>
      </c>
      <c r="B3" t="str">
        <f>[1]!'1582.TW-Name'</f>
        <v>信錦</v>
      </c>
    </row>
    <row r="4" spans="1:2" x14ac:dyDescent="0.45">
      <c r="A4" t="str">
        <f>[1]!'2059.TW-ID'</f>
        <v>2059</v>
      </c>
      <c r="B4" t="str">
        <f>[1]!'2059.TW-Name'</f>
        <v>川湖</v>
      </c>
    </row>
    <row r="5" spans="1:2" x14ac:dyDescent="0.45">
      <c r="A5" t="str">
        <f>[1]!'2301.TW-ID'</f>
        <v>2301</v>
      </c>
      <c r="B5" t="str">
        <f>[1]!'2301.TW-Name'</f>
        <v>光寶科</v>
      </c>
    </row>
    <row r="6" spans="1:2" x14ac:dyDescent="0.45">
      <c r="A6" t="str">
        <f>[1]!'2302.TW-ID'</f>
        <v>2302</v>
      </c>
      <c r="B6" t="str">
        <f>[1]!'2302.TW-Name'</f>
        <v>麗正</v>
      </c>
    </row>
    <row r="7" spans="1:2" x14ac:dyDescent="0.45">
      <c r="A7" t="str">
        <f>[1]!'2303.TW-ID'</f>
        <v>2303</v>
      </c>
      <c r="B7" t="str">
        <f>[1]!'2303.TW-Name'</f>
        <v>聯電</v>
      </c>
    </row>
    <row r="8" spans="1:2" x14ac:dyDescent="0.45">
      <c r="A8" t="str">
        <f>[1]!'2305.TW-ID'</f>
        <v>2305</v>
      </c>
      <c r="B8" t="str">
        <f>[1]!'2305.TW-Name'</f>
        <v>全友</v>
      </c>
    </row>
    <row r="9" spans="1:2" x14ac:dyDescent="0.45">
      <c r="A9" t="str">
        <f>[1]!'2308.TW-ID'</f>
        <v>2308</v>
      </c>
      <c r="B9" t="str">
        <f>[1]!'2308.TW-Name'</f>
        <v>台達電</v>
      </c>
    </row>
    <row r="10" spans="1:2" x14ac:dyDescent="0.45">
      <c r="A10" t="str">
        <f>[1]!'2312.TW-ID'</f>
        <v>2312</v>
      </c>
      <c r="B10" t="str">
        <f>[1]!'2312.TW-Name'</f>
        <v>金寶</v>
      </c>
    </row>
    <row r="11" spans="1:2" x14ac:dyDescent="0.45">
      <c r="A11" t="str">
        <f>[1]!'2313.TW-ID'</f>
        <v>2313</v>
      </c>
      <c r="B11" t="str">
        <f>[1]!'2313.TW-Name'</f>
        <v>華通</v>
      </c>
    </row>
    <row r="12" spans="1:2" x14ac:dyDescent="0.45">
      <c r="A12" t="str">
        <f>[1]!'2314.TW-ID'</f>
        <v>2314</v>
      </c>
      <c r="B12" t="str">
        <f>[1]!'2314.TW-Name'</f>
        <v>台揚</v>
      </c>
    </row>
    <row r="13" spans="1:2" x14ac:dyDescent="0.45">
      <c r="A13" t="str">
        <f>[1]!'2316.TW-ID'</f>
        <v>2316</v>
      </c>
      <c r="B13" t="str">
        <f>[1]!'2316.TW-Name'</f>
        <v>楠梓電</v>
      </c>
    </row>
    <row r="14" spans="1:2" x14ac:dyDescent="0.45">
      <c r="A14" t="str">
        <f>[1]!'2317.TW-ID'</f>
        <v>2317</v>
      </c>
      <c r="B14" t="str">
        <f>[1]!'2317.TW-Name'</f>
        <v>鴻海</v>
      </c>
    </row>
    <row r="15" spans="1:2" x14ac:dyDescent="0.45">
      <c r="A15" t="str">
        <f>[1]!'2321.TW-ID'</f>
        <v>2321</v>
      </c>
      <c r="B15" t="str">
        <f>[1]!'2321.TW-Name'</f>
        <v>東訊</v>
      </c>
    </row>
    <row r="16" spans="1:2" x14ac:dyDescent="0.45">
      <c r="A16" t="str">
        <f>[1]!'2323.TW-ID'</f>
        <v>2323</v>
      </c>
      <c r="B16" t="str">
        <f>[1]!'2323.TW-Name'</f>
        <v>中環</v>
      </c>
    </row>
    <row r="17" spans="1:2" x14ac:dyDescent="0.45">
      <c r="A17" t="str">
        <f>[1]!'2324.TW-ID'</f>
        <v>2324</v>
      </c>
      <c r="B17" t="str">
        <f>[1]!'2324.TW-Name'</f>
        <v>仁寶</v>
      </c>
    </row>
    <row r="18" spans="1:2" x14ac:dyDescent="0.45">
      <c r="A18" t="str">
        <f>[1]!'2327.TW-ID'</f>
        <v>2327</v>
      </c>
      <c r="B18" t="str">
        <f>[1]!'2327.TW-Name'</f>
        <v>國巨</v>
      </c>
    </row>
    <row r="19" spans="1:2" x14ac:dyDescent="0.45">
      <c r="A19" t="str">
        <f>[1]!'2328.TW-ID'</f>
        <v>2328</v>
      </c>
      <c r="B19" t="str">
        <f>[1]!'2328.TW-Name'</f>
        <v>廣宇</v>
      </c>
    </row>
    <row r="20" spans="1:2" x14ac:dyDescent="0.45">
      <c r="A20" t="str">
        <f>[1]!'2329.TW-ID'</f>
        <v>2329</v>
      </c>
      <c r="B20" t="str">
        <f>[1]!'2329.TW-Name'</f>
        <v>華泰</v>
      </c>
    </row>
    <row r="21" spans="1:2" x14ac:dyDescent="0.45">
      <c r="A21" t="str">
        <f>[1]!'2330.TW-ID'</f>
        <v>2330</v>
      </c>
      <c r="B21" t="str">
        <f>[1]!'2330.TW-Name'</f>
        <v>台積電</v>
      </c>
    </row>
    <row r="22" spans="1:2" x14ac:dyDescent="0.45">
      <c r="A22" t="str">
        <f>[1]!'2331.TW-ID'</f>
        <v>2331</v>
      </c>
      <c r="B22" t="str">
        <f>[1]!'2331.TW-Name'</f>
        <v>精英</v>
      </c>
    </row>
    <row r="23" spans="1:2" x14ac:dyDescent="0.45">
      <c r="A23" t="str">
        <f>[1]!'2332.TW-ID'</f>
        <v>2332</v>
      </c>
      <c r="B23" t="str">
        <f>[1]!'2332.TW-Name'</f>
        <v>友訊</v>
      </c>
    </row>
    <row r="24" spans="1:2" x14ac:dyDescent="0.45">
      <c r="A24" t="str">
        <f>[1]!'2337.TW-ID'</f>
        <v>2337</v>
      </c>
      <c r="B24" t="str">
        <f>[1]!'2337.TW-Name'</f>
        <v>旺宏</v>
      </c>
    </row>
    <row r="25" spans="1:2" x14ac:dyDescent="0.45">
      <c r="A25" t="str">
        <f>[1]!'2338.TW-ID'</f>
        <v>2338</v>
      </c>
      <c r="B25" t="str">
        <f>[1]!'2338.TW-Name'</f>
        <v>光罩</v>
      </c>
    </row>
    <row r="26" spans="1:2" x14ac:dyDescent="0.45">
      <c r="A26" t="str">
        <f>[1]!'2340.TW-ID'</f>
        <v>2340</v>
      </c>
      <c r="B26" t="str">
        <f>[1]!'2340.TW-Name'</f>
        <v>台亞</v>
      </c>
    </row>
    <row r="27" spans="1:2" x14ac:dyDescent="0.45">
      <c r="A27" t="str">
        <f>[1]!'2342.TW-ID'</f>
        <v>2342</v>
      </c>
      <c r="B27" t="str">
        <f>[1]!'2342.TW-Name'</f>
        <v>茂矽</v>
      </c>
    </row>
    <row r="28" spans="1:2" x14ac:dyDescent="0.45">
      <c r="A28" t="str">
        <f>[1]!'2344.TW-ID'</f>
        <v>2344</v>
      </c>
      <c r="B28" t="str">
        <f>[1]!'2344.TW-Name'</f>
        <v>華邦電</v>
      </c>
    </row>
    <row r="29" spans="1:2" x14ac:dyDescent="0.45">
      <c r="A29" t="str">
        <f>[1]!'2345.TW-ID'</f>
        <v>2345</v>
      </c>
      <c r="B29" t="str">
        <f>[1]!'2345.TW-Name'</f>
        <v>智邦</v>
      </c>
    </row>
    <row r="30" spans="1:2" x14ac:dyDescent="0.45">
      <c r="A30" t="str">
        <f>[1]!'2347.TW-ID'</f>
        <v>2347</v>
      </c>
      <c r="B30" t="str">
        <f>[1]!'2347.TW-Name'</f>
        <v>聯強</v>
      </c>
    </row>
    <row r="31" spans="1:2" x14ac:dyDescent="0.45">
      <c r="A31" t="str">
        <f>[1]!'2349.TW-ID'</f>
        <v>2349</v>
      </c>
      <c r="B31" t="str">
        <f>[1]!'2349.TW-Name'</f>
        <v>錸德</v>
      </c>
    </row>
    <row r="32" spans="1:2" x14ac:dyDescent="0.45">
      <c r="A32" t="str">
        <f>[1]!'2351.TW-ID'</f>
        <v>2351</v>
      </c>
      <c r="B32" t="str">
        <f>[1]!'2351.TW-Name'</f>
        <v>順德</v>
      </c>
    </row>
    <row r="33" spans="1:2" x14ac:dyDescent="0.45">
      <c r="A33" t="str">
        <f>[1]!'2352.TW-ID'</f>
        <v>2352</v>
      </c>
      <c r="B33" t="str">
        <f>[1]!'2352.TW-Name'</f>
        <v>佳世達</v>
      </c>
    </row>
    <row r="34" spans="1:2" x14ac:dyDescent="0.45">
      <c r="A34" t="str">
        <f>[1]!'2353.TW-ID'</f>
        <v>2353</v>
      </c>
      <c r="B34" t="str">
        <f>[1]!'2353.TW-Name'</f>
        <v>宏碁</v>
      </c>
    </row>
    <row r="35" spans="1:2" x14ac:dyDescent="0.45">
      <c r="A35" t="str">
        <f>[1]!'2354.TW-ID'</f>
        <v>2354</v>
      </c>
      <c r="B35" t="str">
        <f>[1]!'2354.TW-Name'</f>
        <v>鴻準</v>
      </c>
    </row>
    <row r="36" spans="1:2" x14ac:dyDescent="0.45">
      <c r="A36" t="str">
        <f>[1]!'2355.TW-ID'</f>
        <v>2355</v>
      </c>
      <c r="B36" t="str">
        <f>[1]!'2355.TW-Name'</f>
        <v>敬鵬</v>
      </c>
    </row>
    <row r="37" spans="1:2" x14ac:dyDescent="0.45">
      <c r="A37" t="str">
        <f>[1]!'2356.TW-ID'</f>
        <v>2356</v>
      </c>
      <c r="B37" t="str">
        <f>[1]!'2356.TW-Name'</f>
        <v>英業達</v>
      </c>
    </row>
    <row r="38" spans="1:2" x14ac:dyDescent="0.45">
      <c r="A38" t="str">
        <f>[1]!'2357.TW-ID'</f>
        <v>2357</v>
      </c>
      <c r="B38" t="str">
        <f>[1]!'2357.TW-Name'</f>
        <v>華碩</v>
      </c>
    </row>
    <row r="39" spans="1:2" x14ac:dyDescent="0.45">
      <c r="A39" t="str">
        <f>[1]!'2359.TW-ID'</f>
        <v>2359</v>
      </c>
      <c r="B39" t="str">
        <f>[1]!'2359.TW-Name'</f>
        <v>所羅門</v>
      </c>
    </row>
    <row r="40" spans="1:2" x14ac:dyDescent="0.45">
      <c r="A40" t="str">
        <f>[1]!'2360.TW-ID'</f>
        <v>2360</v>
      </c>
      <c r="B40" t="str">
        <f>[1]!'2360.TW-Name'</f>
        <v>致茂</v>
      </c>
    </row>
    <row r="41" spans="1:2" x14ac:dyDescent="0.45">
      <c r="A41" t="str">
        <f>[1]!'2362.TW-ID'</f>
        <v>2362</v>
      </c>
      <c r="B41" t="str">
        <f>[1]!'2362.TW-Name'</f>
        <v>藍天</v>
      </c>
    </row>
    <row r="42" spans="1:2" x14ac:dyDescent="0.45">
      <c r="A42" t="str">
        <f>[1]!'2363.TW-ID'</f>
        <v>2363</v>
      </c>
      <c r="B42" t="str">
        <f>[1]!'2363.TW-Name'</f>
        <v>矽統</v>
      </c>
    </row>
    <row r="43" spans="1:2" x14ac:dyDescent="0.45">
      <c r="A43" t="str">
        <f>[1]!'2364.TW-ID'</f>
        <v>2364</v>
      </c>
      <c r="B43" t="str">
        <f>[1]!'2364.TW-Name'</f>
        <v>倫飛</v>
      </c>
    </row>
    <row r="44" spans="1:2" x14ac:dyDescent="0.45">
      <c r="A44" t="str">
        <f>[1]!'2365.TW-ID'</f>
        <v>2365</v>
      </c>
      <c r="B44" t="str">
        <f>[1]!'2365.TW-Name'</f>
        <v>昆盈</v>
      </c>
    </row>
    <row r="45" spans="1:2" x14ac:dyDescent="0.45">
      <c r="A45" t="str">
        <f>[1]!'2367.TW-ID'</f>
        <v>2367</v>
      </c>
      <c r="B45" t="str">
        <f>[1]!'2367.TW-Name'</f>
        <v>燿華</v>
      </c>
    </row>
    <row r="46" spans="1:2" x14ac:dyDescent="0.45">
      <c r="A46" t="str">
        <f>[1]!'2368.TW-ID'</f>
        <v>2368</v>
      </c>
      <c r="B46" t="str">
        <f>[1]!'2368.TW-Name'</f>
        <v>金像電</v>
      </c>
    </row>
    <row r="47" spans="1:2" x14ac:dyDescent="0.45">
      <c r="A47" t="str">
        <f>[1]!'2369.TW-ID'</f>
        <v>2369</v>
      </c>
      <c r="B47" t="str">
        <f>[1]!'2369.TW-Name'</f>
        <v>菱生</v>
      </c>
    </row>
    <row r="48" spans="1:2" x14ac:dyDescent="0.45">
      <c r="A48" t="str">
        <f>[1]!'2373.TW-ID'</f>
        <v>2373</v>
      </c>
      <c r="B48" t="str">
        <f>[1]!'2373.TW-Name'</f>
        <v>震旦行</v>
      </c>
    </row>
    <row r="49" spans="1:2" x14ac:dyDescent="0.45">
      <c r="A49" t="str">
        <f>[1]!'2374.TW-ID'</f>
        <v>2374</v>
      </c>
      <c r="B49" t="str">
        <f>[1]!'2374.TW-Name'</f>
        <v>佳能</v>
      </c>
    </row>
    <row r="50" spans="1:2" x14ac:dyDescent="0.45">
      <c r="A50" t="str">
        <f>[1]!'2375.TW-ID'</f>
        <v>2375</v>
      </c>
      <c r="B50" t="str">
        <f>[1]!'2375.TW-Name'</f>
        <v>凱美</v>
      </c>
    </row>
    <row r="51" spans="1:2" x14ac:dyDescent="0.45">
      <c r="A51" t="str">
        <f>[1]!'2376.TW-ID'</f>
        <v>2376</v>
      </c>
      <c r="B51" t="str">
        <f>[1]!'2376.TW-Name'</f>
        <v>技嘉</v>
      </c>
    </row>
    <row r="52" spans="1:2" x14ac:dyDescent="0.45">
      <c r="A52" t="str">
        <f>[1]!'2377.TW-ID'</f>
        <v>2377</v>
      </c>
      <c r="B52" t="str">
        <f>[1]!'2377.TW-Name'</f>
        <v>微星</v>
      </c>
    </row>
    <row r="53" spans="1:2" x14ac:dyDescent="0.45">
      <c r="A53" t="str">
        <f>[1]!'2379.TW-ID'</f>
        <v>2379</v>
      </c>
      <c r="B53" t="str">
        <f>[1]!'2379.TW-Name'</f>
        <v>瑞昱</v>
      </c>
    </row>
    <row r="54" spans="1:2" x14ac:dyDescent="0.45">
      <c r="A54" t="str">
        <f>[1]!'2380.TW-ID'</f>
        <v>2380</v>
      </c>
      <c r="B54" t="str">
        <f>[1]!'2380.TW-Name'</f>
        <v>虹光</v>
      </c>
    </row>
    <row r="55" spans="1:2" x14ac:dyDescent="0.45">
      <c r="A55" t="str">
        <f>[1]!'2382.TW-ID'</f>
        <v>2382</v>
      </c>
      <c r="B55" t="str">
        <f>[1]!'2382.TW-Name'</f>
        <v>廣達</v>
      </c>
    </row>
    <row r="56" spans="1:2" x14ac:dyDescent="0.45">
      <c r="A56" t="str">
        <f>[1]!'2383.TW-ID'</f>
        <v>2383</v>
      </c>
      <c r="B56" t="str">
        <f>[1]!'2383.TW-Name'</f>
        <v>台光電</v>
      </c>
    </row>
    <row r="57" spans="1:2" x14ac:dyDescent="0.45">
      <c r="A57" t="str">
        <f>[1]!'2385.TW-ID'</f>
        <v>2385</v>
      </c>
      <c r="B57" t="str">
        <f>[1]!'2385.TW-Name'</f>
        <v>群光</v>
      </c>
    </row>
    <row r="58" spans="1:2" x14ac:dyDescent="0.45">
      <c r="A58" t="str">
        <f>[1]!'2387.TW-ID'</f>
        <v>2387</v>
      </c>
      <c r="B58" t="str">
        <f>[1]!'2387.TW-Name'</f>
        <v>精元</v>
      </c>
    </row>
    <row r="59" spans="1:2" x14ac:dyDescent="0.45">
      <c r="A59" t="str">
        <f>[1]!'2388.TW-ID'</f>
        <v>2388</v>
      </c>
      <c r="B59" t="str">
        <f>[1]!'2388.TW-Name'</f>
        <v>威盛</v>
      </c>
    </row>
    <row r="60" spans="1:2" x14ac:dyDescent="0.45">
      <c r="A60" t="str">
        <f>[1]!'2390.TW-ID'</f>
        <v>2390</v>
      </c>
      <c r="B60" t="str">
        <f>[1]!'2390.TW-Name'</f>
        <v>云辰</v>
      </c>
    </row>
    <row r="61" spans="1:2" x14ac:dyDescent="0.45">
      <c r="A61" t="str">
        <f>[1]!'2392.TW-ID'</f>
        <v>2392</v>
      </c>
      <c r="B61" t="str">
        <f>[1]!'2392.TW-Name'</f>
        <v>正崴</v>
      </c>
    </row>
    <row r="62" spans="1:2" x14ac:dyDescent="0.45">
      <c r="A62" t="str">
        <f>[1]!'2393.TW-ID'</f>
        <v>2393</v>
      </c>
      <c r="B62" t="str">
        <f>[1]!'2393.TW-Name'</f>
        <v>億光</v>
      </c>
    </row>
    <row r="63" spans="1:2" x14ac:dyDescent="0.45">
      <c r="A63" t="str">
        <f>[1]!'2395.TW-ID'</f>
        <v>2395</v>
      </c>
      <c r="B63" t="str">
        <f>[1]!'2395.TW-Name'</f>
        <v>研華</v>
      </c>
    </row>
    <row r="64" spans="1:2" x14ac:dyDescent="0.45">
      <c r="A64" t="str">
        <f>[1]!'2397.TW-ID'</f>
        <v>2397</v>
      </c>
      <c r="B64" t="str">
        <f>[1]!'2397.TW-Name'</f>
        <v>友通</v>
      </c>
    </row>
    <row r="65" spans="1:2" x14ac:dyDescent="0.45">
      <c r="A65" t="str">
        <f>[1]!'2399.TW-ID'</f>
        <v>2399</v>
      </c>
      <c r="B65" t="str">
        <f>[1]!'2399.TW-Name'</f>
        <v>映泰</v>
      </c>
    </row>
    <row r="66" spans="1:2" x14ac:dyDescent="0.45">
      <c r="A66" t="str">
        <f>[1]!'2401.TW-ID'</f>
        <v>2401</v>
      </c>
      <c r="B66" t="str">
        <f>[1]!'2401.TW-Name'</f>
        <v>凌陽</v>
      </c>
    </row>
    <row r="67" spans="1:2" x14ac:dyDescent="0.45">
      <c r="A67" t="str">
        <f>[1]!'2402.TW-ID'</f>
        <v>2402</v>
      </c>
      <c r="B67" t="str">
        <f>[1]!'2402.TW-Name'</f>
        <v>毅嘉</v>
      </c>
    </row>
    <row r="68" spans="1:2" x14ac:dyDescent="0.45">
      <c r="A68" t="str">
        <f>[1]!'2404.TW-ID'</f>
        <v>2404</v>
      </c>
      <c r="B68" t="str">
        <f>[1]!'2404.TW-Name'</f>
        <v>漢唐</v>
      </c>
    </row>
    <row r="69" spans="1:2" x14ac:dyDescent="0.45">
      <c r="A69" t="str">
        <f>[1]!'2405.TW-ID'</f>
        <v>2405</v>
      </c>
      <c r="B69" t="str">
        <f>[1]!'2405.TW-Name'</f>
        <v>輔信</v>
      </c>
    </row>
    <row r="70" spans="1:2" x14ac:dyDescent="0.45">
      <c r="A70" t="str">
        <f>[1]!'2406.TW-ID'</f>
        <v>2406</v>
      </c>
      <c r="B70" t="str">
        <f>[1]!'2406.TW-Name'</f>
        <v>國碩</v>
      </c>
    </row>
    <row r="71" spans="1:2" x14ac:dyDescent="0.45">
      <c r="A71" t="str">
        <f>[1]!'2408.TW-ID'</f>
        <v>2408</v>
      </c>
      <c r="B71" t="str">
        <f>[1]!'2408.TW-Name'</f>
        <v>南亞科</v>
      </c>
    </row>
    <row r="72" spans="1:2" x14ac:dyDescent="0.45">
      <c r="A72" t="str">
        <f>[1]!'2409.TW-ID'</f>
        <v>2409</v>
      </c>
      <c r="B72" t="str">
        <f>[1]!'2409.TW-Name'</f>
        <v>友達</v>
      </c>
    </row>
    <row r="73" spans="1:2" x14ac:dyDescent="0.45">
      <c r="A73" t="str">
        <f>[1]!'2412.TW-ID'</f>
        <v>2412</v>
      </c>
      <c r="B73" t="str">
        <f>[1]!'2412.TW-Name'</f>
        <v>中華電</v>
      </c>
    </row>
    <row r="74" spans="1:2" x14ac:dyDescent="0.45">
      <c r="A74" t="str">
        <f>[1]!'2413.TW-ID'</f>
        <v>2413</v>
      </c>
      <c r="B74" t="str">
        <f>[1]!'2413.TW-Name'</f>
        <v>環科</v>
      </c>
    </row>
    <row r="75" spans="1:2" x14ac:dyDescent="0.45">
      <c r="A75" t="str">
        <f>[1]!'2414.TW-ID'</f>
        <v>2414</v>
      </c>
      <c r="B75" t="str">
        <f>[1]!'2414.TW-Name'</f>
        <v>精技</v>
      </c>
    </row>
    <row r="76" spans="1:2" x14ac:dyDescent="0.45">
      <c r="A76" t="str">
        <f>[1]!'2415.TW-ID'</f>
        <v>2415</v>
      </c>
      <c r="B76" t="str">
        <f>[1]!'2415.TW-Name'</f>
        <v>錩新</v>
      </c>
    </row>
    <row r="77" spans="1:2" x14ac:dyDescent="0.45">
      <c r="A77" t="str">
        <f>[1]!'2417.TW-ID'</f>
        <v>2417</v>
      </c>
      <c r="B77" t="str">
        <f>[1]!'2417.TW-Name'</f>
        <v>圓剛</v>
      </c>
    </row>
    <row r="78" spans="1:2" x14ac:dyDescent="0.45">
      <c r="A78" t="str">
        <f>[1]!'2419.TW-ID'</f>
        <v>2419</v>
      </c>
      <c r="B78" t="str">
        <f>[1]!'2419.TW-Name'</f>
        <v>仲琦</v>
      </c>
    </row>
    <row r="79" spans="1:2" x14ac:dyDescent="0.45">
      <c r="A79" t="str">
        <f>[1]!'2420.TW-ID'</f>
        <v>2420</v>
      </c>
      <c r="B79" t="str">
        <f>[1]!'2420.TW-Name'</f>
        <v>新巨</v>
      </c>
    </row>
    <row r="80" spans="1:2" x14ac:dyDescent="0.45">
      <c r="A80" t="str">
        <f>[1]!'2421.TW-ID'</f>
        <v>2421</v>
      </c>
      <c r="B80" t="str">
        <f>[1]!'2421.TW-Name'</f>
        <v>建準</v>
      </c>
    </row>
    <row r="81" spans="1:2" x14ac:dyDescent="0.45">
      <c r="A81" t="str">
        <f>[1]!'2423.TW-ID'</f>
        <v>2423</v>
      </c>
      <c r="B81" t="str">
        <f>[1]!'2423.TW-Name'</f>
        <v>固緯</v>
      </c>
    </row>
    <row r="82" spans="1:2" x14ac:dyDescent="0.45">
      <c r="A82" t="str">
        <f>[1]!'2424.TW-ID'</f>
        <v>2424</v>
      </c>
      <c r="B82" t="str">
        <f>[1]!'2424.TW-Name'</f>
        <v>隴華</v>
      </c>
    </row>
    <row r="83" spans="1:2" x14ac:dyDescent="0.45">
      <c r="A83" t="str">
        <f>[1]!'2425.TW-ID'</f>
        <v>2425</v>
      </c>
      <c r="B83" t="str">
        <f>[1]!'2425.TW-Name'</f>
        <v>承啟</v>
      </c>
    </row>
    <row r="84" spans="1:2" x14ac:dyDescent="0.45">
      <c r="A84" t="str">
        <f>[1]!'2426.TW-ID'</f>
        <v>2426</v>
      </c>
      <c r="B84" t="str">
        <f>[1]!'2426.TW-Name'</f>
        <v>鼎元</v>
      </c>
    </row>
    <row r="85" spans="1:2" x14ac:dyDescent="0.45">
      <c r="A85" t="str">
        <f>[1]!'2427.TW-ID'</f>
        <v>2427</v>
      </c>
      <c r="B85" t="str">
        <f>[1]!'2427.TW-Name'</f>
        <v>三商電</v>
      </c>
    </row>
    <row r="86" spans="1:2" x14ac:dyDescent="0.45">
      <c r="A86" t="str">
        <f>[1]!'2428.TW-ID'</f>
        <v>2428</v>
      </c>
      <c r="B86" t="str">
        <f>[1]!'2428.TW-Name'</f>
        <v>興勤</v>
      </c>
    </row>
    <row r="87" spans="1:2" x14ac:dyDescent="0.45">
      <c r="A87" t="str">
        <f>[1]!'2429.TW-ID'</f>
        <v>2429</v>
      </c>
      <c r="B87" t="str">
        <f>[1]!'2429.TW-Name'</f>
        <v>銘旺科</v>
      </c>
    </row>
    <row r="88" spans="1:2" x14ac:dyDescent="0.45">
      <c r="A88" t="str">
        <f>[1]!'2430.TW-ID'</f>
        <v>2430</v>
      </c>
      <c r="B88" t="str">
        <f>[1]!'2430.TW-Name'</f>
        <v>燦坤</v>
      </c>
    </row>
    <row r="89" spans="1:2" x14ac:dyDescent="0.45">
      <c r="A89" t="str">
        <f>[1]!'2431.TW-ID'</f>
        <v>2431</v>
      </c>
      <c r="B89" t="str">
        <f>[1]!'2431.TW-Name'</f>
        <v>聯昌</v>
      </c>
    </row>
    <row r="90" spans="1:2" x14ac:dyDescent="0.45">
      <c r="A90" t="str">
        <f>[1]!'2432.TW-ID'</f>
        <v>2432</v>
      </c>
      <c r="B90" t="str">
        <f>[1]!'2432.TW-Name'</f>
        <v>倚天酷碁-創</v>
      </c>
    </row>
    <row r="91" spans="1:2" x14ac:dyDescent="0.45">
      <c r="A91" t="str">
        <f>[1]!'2433.TW-ID'</f>
        <v>2433</v>
      </c>
      <c r="B91" t="str">
        <f>[1]!'2433.TW-Name'</f>
        <v>互盛電</v>
      </c>
    </row>
    <row r="92" spans="1:2" x14ac:dyDescent="0.45">
      <c r="A92" t="str">
        <f>[1]!'2434.TW-ID'</f>
        <v>2434</v>
      </c>
      <c r="B92" t="str">
        <f>[1]!'2434.TW-Name'</f>
        <v>統懋</v>
      </c>
    </row>
    <row r="93" spans="1:2" x14ac:dyDescent="0.45">
      <c r="A93" t="str">
        <f>[1]!'2436.TW-ID'</f>
        <v>2436</v>
      </c>
      <c r="B93" t="str">
        <f>[1]!'2436.TW-Name'</f>
        <v>偉詮電</v>
      </c>
    </row>
    <row r="94" spans="1:2" x14ac:dyDescent="0.45">
      <c r="A94" t="str">
        <f>[1]!'2438.TW-ID'</f>
        <v>2438</v>
      </c>
      <c r="B94" t="str">
        <f>[1]!'2438.TW-Name'</f>
        <v>翔耀</v>
      </c>
    </row>
    <row r="95" spans="1:2" x14ac:dyDescent="0.45">
      <c r="A95" t="str">
        <f>[1]!'2439.TW-ID'</f>
        <v>2439</v>
      </c>
      <c r="B95" t="str">
        <f>[1]!'2439.TW-Name'</f>
        <v>美律</v>
      </c>
    </row>
    <row r="96" spans="1:2" x14ac:dyDescent="0.45">
      <c r="A96" t="str">
        <f>[1]!'2440.TW-ID'</f>
        <v>2440</v>
      </c>
      <c r="B96" t="str">
        <f>[1]!'2440.TW-Name'</f>
        <v>太空梭</v>
      </c>
    </row>
    <row r="97" spans="1:2" x14ac:dyDescent="0.45">
      <c r="A97" t="str">
        <f>[1]!'2441.TW-ID'</f>
        <v>2441</v>
      </c>
      <c r="B97" t="str">
        <f>[1]!'2441.TW-Name'</f>
        <v>超豐</v>
      </c>
    </row>
    <row r="98" spans="1:2" x14ac:dyDescent="0.45">
      <c r="A98" t="str">
        <f>[1]!'2444.TW-ID'</f>
        <v>2444</v>
      </c>
      <c r="B98" t="str">
        <f>[1]!'2444.TW-Name'</f>
        <v>兆勁</v>
      </c>
    </row>
    <row r="99" spans="1:2" x14ac:dyDescent="0.45">
      <c r="A99" t="str">
        <f>[1]!'2449.TW-ID'</f>
        <v>2449</v>
      </c>
      <c r="B99" t="str">
        <f>[1]!'2449.TW-Name'</f>
        <v>京元電子</v>
      </c>
    </row>
    <row r="100" spans="1:2" x14ac:dyDescent="0.45">
      <c r="A100" t="str">
        <f>[1]!'2450.TW-ID'</f>
        <v>2450</v>
      </c>
      <c r="B100" t="str">
        <f>[1]!'2450.TW-Name'</f>
        <v>神腦</v>
      </c>
    </row>
    <row r="101" spans="1:2" x14ac:dyDescent="0.45">
      <c r="A101" t="str">
        <f>[1]!'2451.TW-ID'</f>
        <v>2451</v>
      </c>
      <c r="B101" t="str">
        <f>[1]!'2451.TW-Name'</f>
        <v>創見</v>
      </c>
    </row>
    <row r="102" spans="1:2" x14ac:dyDescent="0.45">
      <c r="A102" t="str">
        <f>[1]!'2453.TW-ID'</f>
        <v>2453</v>
      </c>
      <c r="B102" t="str">
        <f>[1]!'2453.TW-Name'</f>
        <v>凌群</v>
      </c>
    </row>
    <row r="103" spans="1:2" x14ac:dyDescent="0.45">
      <c r="A103" t="str">
        <f>[1]!'2454.TW-ID'</f>
        <v>2454</v>
      </c>
      <c r="B103" t="str">
        <f>[1]!'2454.TW-Name'</f>
        <v>聯發科</v>
      </c>
    </row>
    <row r="104" spans="1:2" x14ac:dyDescent="0.45">
      <c r="A104" t="str">
        <f>[1]!'2455.TW-ID'</f>
        <v>2455</v>
      </c>
      <c r="B104" t="str">
        <f>[1]!'2455.TW-Name'</f>
        <v>全新</v>
      </c>
    </row>
    <row r="105" spans="1:2" x14ac:dyDescent="0.45">
      <c r="A105" t="str">
        <f>[1]!'2457.TW-ID'</f>
        <v>2457</v>
      </c>
      <c r="B105" t="str">
        <f>[1]!'2457.TW-Name'</f>
        <v>飛宏</v>
      </c>
    </row>
    <row r="106" spans="1:2" x14ac:dyDescent="0.45">
      <c r="A106" t="str">
        <f>[1]!'2458.TW-ID'</f>
        <v>2458</v>
      </c>
      <c r="B106" t="str">
        <f>[1]!'2458.TW-Name'</f>
        <v>義隆</v>
      </c>
    </row>
    <row r="107" spans="1:2" x14ac:dyDescent="0.45">
      <c r="A107" t="str">
        <f>[1]!'2459.TW-ID'</f>
        <v>2459</v>
      </c>
      <c r="B107" t="str">
        <f>[1]!'2459.TW-Name'</f>
        <v>敦吉</v>
      </c>
    </row>
    <row r="108" spans="1:2" x14ac:dyDescent="0.45">
      <c r="A108" t="str">
        <f>[1]!'2460.TW-ID'</f>
        <v>2460</v>
      </c>
      <c r="B108" t="str">
        <f>[1]!'2460.TW-Name'</f>
        <v>建通</v>
      </c>
    </row>
    <row r="109" spans="1:2" x14ac:dyDescent="0.45">
      <c r="A109" t="str">
        <f>[1]!'2461.TW-ID'</f>
        <v>2461</v>
      </c>
      <c r="B109" t="str">
        <f>[1]!'2461.TW-Name'</f>
        <v>光群雷</v>
      </c>
    </row>
    <row r="110" spans="1:2" x14ac:dyDescent="0.45">
      <c r="A110" t="str">
        <f>[1]!'2462.TW-ID'</f>
        <v>2462</v>
      </c>
      <c r="B110" t="str">
        <f>[1]!'2462.TW-Name'</f>
        <v>良得電</v>
      </c>
    </row>
    <row r="111" spans="1:2" x14ac:dyDescent="0.45">
      <c r="A111" t="str">
        <f>[1]!'2464.TW-ID'</f>
        <v>2464</v>
      </c>
      <c r="B111" t="str">
        <f>[1]!'2464.TW-Name'</f>
        <v>盟立</v>
      </c>
    </row>
    <row r="112" spans="1:2" x14ac:dyDescent="0.45">
      <c r="A112" t="str">
        <f>[1]!'2465.TW-ID'</f>
        <v>2465</v>
      </c>
      <c r="B112" t="str">
        <f>[1]!'2465.TW-Name'</f>
        <v>麗臺</v>
      </c>
    </row>
    <row r="113" spans="1:2" x14ac:dyDescent="0.45">
      <c r="A113" t="str">
        <f>[1]!'2466.TW-ID'</f>
        <v>2466</v>
      </c>
      <c r="B113" t="str">
        <f>[1]!'2466.TW-Name'</f>
        <v>冠西電</v>
      </c>
    </row>
    <row r="114" spans="1:2" x14ac:dyDescent="0.45">
      <c r="A114" t="str">
        <f>[1]!'2467.TW-ID'</f>
        <v>2467</v>
      </c>
      <c r="B114" t="str">
        <f>[1]!'2467.TW-Name'</f>
        <v>志聖</v>
      </c>
    </row>
    <row r="115" spans="1:2" x14ac:dyDescent="0.45">
      <c r="A115" t="str">
        <f>[1]!'2468.TW-ID'</f>
        <v>2468</v>
      </c>
      <c r="B115" t="str">
        <f>[1]!'2468.TW-Name'</f>
        <v>華經</v>
      </c>
    </row>
    <row r="116" spans="1:2" x14ac:dyDescent="0.45">
      <c r="A116" t="str">
        <f>[1]!'2471.TW-ID'</f>
        <v>2471</v>
      </c>
      <c r="B116" t="str">
        <f>[1]!'2471.TW-Name'</f>
        <v>資通</v>
      </c>
    </row>
    <row r="117" spans="1:2" x14ac:dyDescent="0.45">
      <c r="A117" t="str">
        <f>[1]!'2472.TW-ID'</f>
        <v>2472</v>
      </c>
      <c r="B117" t="str">
        <f>[1]!'2472.TW-Name'</f>
        <v>立隆電</v>
      </c>
    </row>
    <row r="118" spans="1:2" x14ac:dyDescent="0.45">
      <c r="A118" t="str">
        <f>[1]!'2474.TW-ID'</f>
        <v>2474</v>
      </c>
      <c r="B118" t="str">
        <f>[1]!'2474.TW-Name'</f>
        <v>可成</v>
      </c>
    </row>
    <row r="119" spans="1:2" x14ac:dyDescent="0.45">
      <c r="A119" t="str">
        <f>[1]!'2476.TW-ID'</f>
        <v>2476</v>
      </c>
      <c r="B119" t="str">
        <f>[1]!'2476.TW-Name'</f>
        <v>鉅祥</v>
      </c>
    </row>
    <row r="120" spans="1:2" x14ac:dyDescent="0.45">
      <c r="A120" t="str">
        <f>[1]!'2477.TW-ID'</f>
        <v>2477</v>
      </c>
      <c r="B120" t="str">
        <f>[1]!'2477.TW-Name'</f>
        <v>美隆電</v>
      </c>
    </row>
    <row r="121" spans="1:2" x14ac:dyDescent="0.45">
      <c r="A121" t="str">
        <f>[1]!'2478.TW-ID'</f>
        <v>2478</v>
      </c>
      <c r="B121" t="str">
        <f>[1]!'2478.TW-Name'</f>
        <v>大毅</v>
      </c>
    </row>
    <row r="122" spans="1:2" x14ac:dyDescent="0.45">
      <c r="A122" t="str">
        <f>[1]!'2480.TW-ID'</f>
        <v>2480</v>
      </c>
      <c r="B122" t="str">
        <f>[1]!'2480.TW-Name'</f>
        <v>敦陽科</v>
      </c>
    </row>
    <row r="123" spans="1:2" x14ac:dyDescent="0.45">
      <c r="A123" t="str">
        <f>[1]!'2481.TW-ID'</f>
        <v>2481</v>
      </c>
      <c r="B123" t="str">
        <f>[1]!'2481.TW-Name'</f>
        <v>強茂</v>
      </c>
    </row>
    <row r="124" spans="1:2" x14ac:dyDescent="0.45">
      <c r="A124" t="str">
        <f>[1]!'2482.TW-ID'</f>
        <v>2482</v>
      </c>
      <c r="B124" t="str">
        <f>[1]!'2482.TW-Name'</f>
        <v>連宇</v>
      </c>
    </row>
    <row r="125" spans="1:2" x14ac:dyDescent="0.45">
      <c r="A125" t="str">
        <f>[1]!'2483.TW-ID'</f>
        <v>2483</v>
      </c>
      <c r="B125" t="str">
        <f>[1]!'2483.TW-Name'</f>
        <v>百容</v>
      </c>
    </row>
    <row r="126" spans="1:2" x14ac:dyDescent="0.45">
      <c r="A126" t="str">
        <f>[1]!'2484.TW-ID'</f>
        <v>2484</v>
      </c>
      <c r="B126" t="str">
        <f>[1]!'2484.TW-Name'</f>
        <v>希華</v>
      </c>
    </row>
    <row r="127" spans="1:2" x14ac:dyDescent="0.45">
      <c r="A127" t="str">
        <f>[1]!'2485.TW-ID'</f>
        <v>2485</v>
      </c>
      <c r="B127" t="str">
        <f>[1]!'2485.TW-Name'</f>
        <v>兆赫</v>
      </c>
    </row>
    <row r="128" spans="1:2" x14ac:dyDescent="0.45">
      <c r="A128" t="str">
        <f>[1]!'2486.TW-ID'</f>
        <v>2486</v>
      </c>
      <c r="B128" t="str">
        <f>[1]!'2486.TW-Name'</f>
        <v>一詮</v>
      </c>
    </row>
    <row r="129" spans="1:2" x14ac:dyDescent="0.45">
      <c r="A129" t="str">
        <f>[1]!'2488.TW-ID'</f>
        <v>2488</v>
      </c>
      <c r="B129" t="str">
        <f>[1]!'2488.TW-Name'</f>
        <v>漢平</v>
      </c>
    </row>
    <row r="130" spans="1:2" x14ac:dyDescent="0.45">
      <c r="A130" t="str">
        <f>[1]!'2489.TW-ID'</f>
        <v>2489</v>
      </c>
      <c r="B130" t="str">
        <f>[1]!'2489.TW-Name'</f>
        <v>瑞軒</v>
      </c>
    </row>
    <row r="131" spans="1:2" x14ac:dyDescent="0.45">
      <c r="A131" t="str">
        <f>[1]!'2491.TW-ID'</f>
        <v>2491</v>
      </c>
      <c r="B131" t="str">
        <f>[1]!'2491.TW-Name'</f>
        <v>吉祥全</v>
      </c>
    </row>
    <row r="132" spans="1:2" x14ac:dyDescent="0.45">
      <c r="A132" t="str">
        <f>[1]!'2492.TW-ID'</f>
        <v>2492</v>
      </c>
      <c r="B132" t="str">
        <f>[1]!'2492.TW-Name'</f>
        <v>華新科</v>
      </c>
    </row>
    <row r="133" spans="1:2" x14ac:dyDescent="0.45">
      <c r="A133" t="str">
        <f>[1]!'2493.TW-ID'</f>
        <v>2493</v>
      </c>
      <c r="B133" t="str">
        <f>[1]!'2493.TW-Name'</f>
        <v>揚博</v>
      </c>
    </row>
    <row r="134" spans="1:2" x14ac:dyDescent="0.45">
      <c r="A134" t="str">
        <f>[1]!'2495.TW-ID'</f>
        <v>2495</v>
      </c>
      <c r="B134" t="str">
        <f>[1]!'2495.TW-Name'</f>
        <v>普安</v>
      </c>
    </row>
    <row r="135" spans="1:2" x14ac:dyDescent="0.45">
      <c r="A135" t="str">
        <f>[1]!'2498.TW-ID'</f>
        <v>2498</v>
      </c>
      <c r="B135" t="str">
        <f>[1]!'2498.TW-Name'</f>
        <v>宏達電</v>
      </c>
    </row>
    <row r="136" spans="1:2" x14ac:dyDescent="0.45">
      <c r="A136" t="str">
        <f>[1]!'3002.TW-ID'</f>
        <v>3002</v>
      </c>
      <c r="B136" t="str">
        <f>[1]!'3002.TW-Name'</f>
        <v>歐格</v>
      </c>
    </row>
    <row r="137" spans="1:2" x14ac:dyDescent="0.45">
      <c r="A137" t="str">
        <f>[1]!'3003.TW-ID'</f>
        <v>3003</v>
      </c>
      <c r="B137" t="str">
        <f>[1]!'3003.TW-Name'</f>
        <v>健和興</v>
      </c>
    </row>
    <row r="138" spans="1:2" x14ac:dyDescent="0.45">
      <c r="A138" t="str">
        <f>[1]!'3005.TW-ID'</f>
        <v>3005</v>
      </c>
      <c r="B138" t="str">
        <f>[1]!'3005.TW-Name'</f>
        <v>神基</v>
      </c>
    </row>
    <row r="139" spans="1:2" x14ac:dyDescent="0.45">
      <c r="A139" t="str">
        <f>[1]!'3006.TW-ID'</f>
        <v>3006</v>
      </c>
      <c r="B139" t="str">
        <f>[1]!'3006.TW-Name'</f>
        <v>晶豪科</v>
      </c>
    </row>
    <row r="140" spans="1:2" x14ac:dyDescent="0.45">
      <c r="A140" t="str">
        <f>[1]!'3008.TW-ID'</f>
        <v>3008</v>
      </c>
      <c r="B140" t="str">
        <f>[1]!'3008.TW-Name'</f>
        <v>大立光</v>
      </c>
    </row>
    <row r="141" spans="1:2" x14ac:dyDescent="0.45">
      <c r="A141" t="str">
        <f>[1]!'3010.TW-ID'</f>
        <v>3010</v>
      </c>
      <c r="B141" t="str">
        <f>[1]!'3010.TW-Name'</f>
        <v>華立</v>
      </c>
    </row>
    <row r="142" spans="1:2" x14ac:dyDescent="0.45">
      <c r="A142" t="str">
        <f>[1]!'3011.TW-ID'</f>
        <v>3011</v>
      </c>
      <c r="B142" t="str">
        <f>[1]!'3011.TW-Name'</f>
        <v>今皓</v>
      </c>
    </row>
    <row r="143" spans="1:2" x14ac:dyDescent="0.45">
      <c r="A143" t="str">
        <f>[1]!'3013.TW-ID'</f>
        <v>3013</v>
      </c>
      <c r="B143" t="str">
        <f>[1]!'3013.TW-Name'</f>
        <v>晟銘電</v>
      </c>
    </row>
    <row r="144" spans="1:2" x14ac:dyDescent="0.45">
      <c r="A144" t="str">
        <f>[1]!'3014.TW-ID'</f>
        <v>3014</v>
      </c>
      <c r="B144" t="str">
        <f>[1]!'3014.TW-Name'</f>
        <v>聯陽</v>
      </c>
    </row>
    <row r="145" spans="1:2" x14ac:dyDescent="0.45">
      <c r="A145" t="str">
        <f>[1]!'3015.TW-ID'</f>
        <v>3015</v>
      </c>
      <c r="B145" t="str">
        <f>[1]!'3015.TW-Name'</f>
        <v>全漢</v>
      </c>
    </row>
    <row r="146" spans="1:2" x14ac:dyDescent="0.45">
      <c r="A146" t="str">
        <f>[1]!'3016.TW-ID'</f>
        <v>3016</v>
      </c>
      <c r="B146" t="str">
        <f>[1]!'3016.TW-Name'</f>
        <v>嘉晶</v>
      </c>
    </row>
    <row r="147" spans="1:2" x14ac:dyDescent="0.45">
      <c r="A147" t="str">
        <f>[1]!'3017.TW-ID'</f>
        <v>3017</v>
      </c>
      <c r="B147" t="str">
        <f>[1]!'3017.TW-Name'</f>
        <v>奇鋐</v>
      </c>
    </row>
    <row r="148" spans="1:2" x14ac:dyDescent="0.45">
      <c r="A148" t="str">
        <f>[1]!'3018.TW-ID'</f>
        <v>3018</v>
      </c>
      <c r="B148" t="str">
        <f>[1]!'3018.TW-Name'</f>
        <v>隆銘綠能</v>
      </c>
    </row>
    <row r="149" spans="1:2" x14ac:dyDescent="0.45">
      <c r="A149" t="str">
        <f>[1]!'3019.TW-ID'</f>
        <v>3019</v>
      </c>
      <c r="B149" t="str">
        <f>[1]!'3019.TW-Name'</f>
        <v>亞光</v>
      </c>
    </row>
    <row r="150" spans="1:2" x14ac:dyDescent="0.45">
      <c r="A150" t="str">
        <f>[1]!'3021.TW-ID'</f>
        <v>3021</v>
      </c>
      <c r="B150" t="str">
        <f>[1]!'3021.TW-Name'</f>
        <v>鴻名</v>
      </c>
    </row>
    <row r="151" spans="1:2" x14ac:dyDescent="0.45">
      <c r="A151" t="str">
        <f>[1]!'3022.TW-ID'</f>
        <v>3022</v>
      </c>
      <c r="B151" t="str">
        <f>[1]!'3022.TW-Name'</f>
        <v>威強電</v>
      </c>
    </row>
    <row r="152" spans="1:2" x14ac:dyDescent="0.45">
      <c r="A152" t="str">
        <f>[1]!'3023.TW-ID'</f>
        <v>3023</v>
      </c>
      <c r="B152" t="str">
        <f>[1]!'3023.TW-Name'</f>
        <v>信邦</v>
      </c>
    </row>
    <row r="153" spans="1:2" x14ac:dyDescent="0.45">
      <c r="A153" t="str">
        <f>[1]!'3024.TW-ID'</f>
        <v>3024</v>
      </c>
      <c r="B153" t="str">
        <f>[1]!'3024.TW-Name'</f>
        <v>憶聲</v>
      </c>
    </row>
    <row r="154" spans="1:2" x14ac:dyDescent="0.45">
      <c r="A154" t="str">
        <f>[1]!'3026.TW-ID'</f>
        <v>3026</v>
      </c>
      <c r="B154" t="str">
        <f>[1]!'3026.TW-Name'</f>
        <v>禾伸堂</v>
      </c>
    </row>
    <row r="155" spans="1:2" x14ac:dyDescent="0.45">
      <c r="A155" t="str">
        <f>[1]!'3027.TW-ID'</f>
        <v>3027</v>
      </c>
      <c r="B155" t="str">
        <f>[1]!'3027.TW-Name'</f>
        <v>盛達</v>
      </c>
    </row>
    <row r="156" spans="1:2" x14ac:dyDescent="0.45">
      <c r="A156" t="str">
        <f>[1]!'3028.TW-ID'</f>
        <v>3028</v>
      </c>
      <c r="B156" t="str">
        <f>[1]!'3028.TW-Name'</f>
        <v>增你強</v>
      </c>
    </row>
    <row r="157" spans="1:2" x14ac:dyDescent="0.45">
      <c r="A157" t="str">
        <f>[1]!'3029.TW-ID'</f>
        <v>3029</v>
      </c>
      <c r="B157" t="str">
        <f>[1]!'3029.TW-Name'</f>
        <v>零壹</v>
      </c>
    </row>
    <row r="158" spans="1:2" x14ac:dyDescent="0.45">
      <c r="A158" t="str">
        <f>[1]!'3030.TW-ID'</f>
        <v>3030</v>
      </c>
      <c r="B158" t="str">
        <f>[1]!'3030.TW-Name'</f>
        <v>德律</v>
      </c>
    </row>
    <row r="159" spans="1:2" x14ac:dyDescent="0.45">
      <c r="A159" t="str">
        <f>[1]!'3031.TW-ID'</f>
        <v>3031</v>
      </c>
      <c r="B159" t="str">
        <f>[1]!'3031.TW-Name'</f>
        <v>佰鴻</v>
      </c>
    </row>
    <row r="160" spans="1:2" x14ac:dyDescent="0.45">
      <c r="A160" t="str">
        <f>[1]!'3032.TW-ID'</f>
        <v>3032</v>
      </c>
      <c r="B160" t="str">
        <f>[1]!'3032.TW-Name'</f>
        <v>偉訓</v>
      </c>
    </row>
    <row r="161" spans="1:2" x14ac:dyDescent="0.45">
      <c r="A161" t="str">
        <f>[1]!'3033.TW-ID'</f>
        <v>3033</v>
      </c>
      <c r="B161" t="str">
        <f>[1]!'3033.TW-Name'</f>
        <v>威健</v>
      </c>
    </row>
    <row r="162" spans="1:2" x14ac:dyDescent="0.45">
      <c r="A162" t="str">
        <f>[1]!'3034.TW-ID'</f>
        <v>3034</v>
      </c>
      <c r="B162" t="str">
        <f>[1]!'3034.TW-Name'</f>
        <v>聯詠</v>
      </c>
    </row>
    <row r="163" spans="1:2" x14ac:dyDescent="0.45">
      <c r="A163" t="str">
        <f>[1]!'3035.TW-ID'</f>
        <v>3035</v>
      </c>
      <c r="B163" t="str">
        <f>[1]!'3035.TW-Name'</f>
        <v>智原</v>
      </c>
    </row>
    <row r="164" spans="1:2" x14ac:dyDescent="0.45">
      <c r="A164" t="str">
        <f>[1]!'3036.TW-ID'</f>
        <v>3036</v>
      </c>
      <c r="B164" t="str">
        <f>[1]!'3036.TW-Name'</f>
        <v>文曄</v>
      </c>
    </row>
    <row r="165" spans="1:2" x14ac:dyDescent="0.45">
      <c r="A165" t="str">
        <f>[1]!'3037.TW-ID'</f>
        <v>3037</v>
      </c>
      <c r="B165" t="str">
        <f>[1]!'3037.TW-Name'</f>
        <v>欣興</v>
      </c>
    </row>
    <row r="166" spans="1:2" x14ac:dyDescent="0.45">
      <c r="A166" t="str">
        <f>[1]!'3038.TW-ID'</f>
        <v>3038</v>
      </c>
      <c r="B166" t="str">
        <f>[1]!'3038.TW-Name'</f>
        <v>全台</v>
      </c>
    </row>
    <row r="167" spans="1:2" x14ac:dyDescent="0.45">
      <c r="A167" t="str">
        <f>[1]!'3041.TW-ID'</f>
        <v>3041</v>
      </c>
      <c r="B167" t="str">
        <f>[1]!'3041.TW-Name'</f>
        <v>揚智</v>
      </c>
    </row>
    <row r="168" spans="1:2" x14ac:dyDescent="0.45">
      <c r="A168" t="str">
        <f>[1]!'3042.TW-ID'</f>
        <v>3042</v>
      </c>
      <c r="B168" t="str">
        <f>[1]!'3042.TW-Name'</f>
        <v>晶技</v>
      </c>
    </row>
    <row r="169" spans="1:2" x14ac:dyDescent="0.45">
      <c r="A169" t="str">
        <f>[1]!'3043.TW-ID'</f>
        <v>3043</v>
      </c>
      <c r="B169" t="str">
        <f>[1]!'3043.TW-Name'</f>
        <v>科風</v>
      </c>
    </row>
    <row r="170" spans="1:2" x14ac:dyDescent="0.45">
      <c r="A170" t="str">
        <f>[1]!'3044.TW-ID'</f>
        <v>3044</v>
      </c>
      <c r="B170" t="str">
        <f>[1]!'3044.TW-Name'</f>
        <v>健鼎</v>
      </c>
    </row>
    <row r="171" spans="1:2" x14ac:dyDescent="0.45">
      <c r="A171" t="str">
        <f>[1]!'3045.TW-ID'</f>
        <v>3045</v>
      </c>
      <c r="B171" t="str">
        <f>[1]!'3045.TW-Name'</f>
        <v>台灣大</v>
      </c>
    </row>
    <row r="172" spans="1:2" x14ac:dyDescent="0.45">
      <c r="A172" t="str">
        <f>[1]!'3046.TW-ID'</f>
        <v>3046</v>
      </c>
      <c r="B172" t="str">
        <f>[1]!'3046.TW-Name'</f>
        <v>建碁</v>
      </c>
    </row>
    <row r="173" spans="1:2" x14ac:dyDescent="0.45">
      <c r="A173" t="str">
        <f>[1]!'3047.TW-ID'</f>
        <v>3047</v>
      </c>
      <c r="B173" t="str">
        <f>[1]!'3047.TW-Name'</f>
        <v>訊舟</v>
      </c>
    </row>
    <row r="174" spans="1:2" x14ac:dyDescent="0.45">
      <c r="A174" t="str">
        <f>[1]!'3048.TW-ID'</f>
        <v>3048</v>
      </c>
      <c r="B174" t="str">
        <f>[1]!'3048.TW-Name'</f>
        <v>益登</v>
      </c>
    </row>
    <row r="175" spans="1:2" x14ac:dyDescent="0.45">
      <c r="A175" t="str">
        <f>[1]!'3049.TW-ID'</f>
        <v>3049</v>
      </c>
      <c r="B175" t="str">
        <f>[1]!'3049.TW-Name'</f>
        <v>精金</v>
      </c>
    </row>
    <row r="176" spans="1:2" x14ac:dyDescent="0.45">
      <c r="A176" t="str">
        <f>[1]!'3050.TW-ID'</f>
        <v>3050</v>
      </c>
      <c r="B176" t="str">
        <f>[1]!'3050.TW-Name'</f>
        <v>鈺德</v>
      </c>
    </row>
    <row r="177" spans="1:2" x14ac:dyDescent="0.45">
      <c r="A177" t="str">
        <f>[1]!'3051.TW-ID'</f>
        <v>3051</v>
      </c>
      <c r="B177" t="str">
        <f>[1]!'3051.TW-Name'</f>
        <v>力特</v>
      </c>
    </row>
    <row r="178" spans="1:2" x14ac:dyDescent="0.45">
      <c r="A178" t="str">
        <f>[1]!'3055.TW-ID'</f>
        <v>3055</v>
      </c>
      <c r="B178" t="str">
        <f>[1]!'3055.TW-Name'</f>
        <v>蔚華科</v>
      </c>
    </row>
    <row r="179" spans="1:2" x14ac:dyDescent="0.45">
      <c r="A179" t="str">
        <f>[1]!'3057.TW-ID'</f>
        <v>3057</v>
      </c>
      <c r="B179" t="str">
        <f>[1]!'3057.TW-Name'</f>
        <v>喬鼎</v>
      </c>
    </row>
    <row r="180" spans="1:2" x14ac:dyDescent="0.45">
      <c r="A180" t="str">
        <f>[1]!'3058.TW-ID'</f>
        <v>3058</v>
      </c>
      <c r="B180" t="str">
        <f>[1]!'3058.TW-Name'</f>
        <v>立德</v>
      </c>
    </row>
    <row r="181" spans="1:2" x14ac:dyDescent="0.45">
      <c r="A181" t="str">
        <f>[1]!'3059.TW-ID'</f>
        <v>3059</v>
      </c>
      <c r="B181" t="str">
        <f>[1]!'3059.TW-Name'</f>
        <v>華晶科</v>
      </c>
    </row>
    <row r="182" spans="1:2" x14ac:dyDescent="0.45">
      <c r="A182" t="str">
        <f>[1]!'3060.TW-ID'</f>
        <v>3060</v>
      </c>
      <c r="B182" t="str">
        <f>[1]!'3060.TW-Name'</f>
        <v>銘異</v>
      </c>
    </row>
    <row r="183" spans="1:2" x14ac:dyDescent="0.45">
      <c r="A183" t="str">
        <f>[1]!'3062.TW-ID'</f>
        <v>3062</v>
      </c>
      <c r="B183" t="str">
        <f>[1]!'3062.TW-Name'</f>
        <v>建漢</v>
      </c>
    </row>
    <row r="184" spans="1:2" x14ac:dyDescent="0.45">
      <c r="A184" t="str">
        <f>[1]!'3090.TW-ID'</f>
        <v>3090</v>
      </c>
      <c r="B184" t="str">
        <f>[1]!'3090.TW-Name'</f>
        <v>日電貿</v>
      </c>
    </row>
    <row r="185" spans="1:2" x14ac:dyDescent="0.45">
      <c r="A185" t="str">
        <f>[1]!'3092.TW-ID'</f>
        <v>3092</v>
      </c>
      <c r="B185" t="str">
        <f>[1]!'3092.TW-Name'</f>
        <v>鴻碩</v>
      </c>
    </row>
    <row r="186" spans="1:2" x14ac:dyDescent="0.45">
      <c r="A186" t="str">
        <f>[1]!'3094.TW-ID'</f>
        <v>3094</v>
      </c>
      <c r="B186" t="str">
        <f>[1]!'3094.TW-Name'</f>
        <v>聯傑</v>
      </c>
    </row>
    <row r="187" spans="1:2" x14ac:dyDescent="0.45">
      <c r="A187" t="str">
        <f>[1]!'3138.TW-ID'</f>
        <v>3138</v>
      </c>
      <c r="B187" t="str">
        <f>[1]!'3138.TW-Name'</f>
        <v>耀登</v>
      </c>
    </row>
    <row r="188" spans="1:2" x14ac:dyDescent="0.45">
      <c r="A188" t="str">
        <f>[1]!'3149.TW-ID'</f>
        <v>3149</v>
      </c>
      <c r="B188" t="str">
        <f>[1]!'3149.TW-Name'</f>
        <v>正達</v>
      </c>
    </row>
    <row r="189" spans="1:2" x14ac:dyDescent="0.45">
      <c r="A189" t="str">
        <f>[1]!'3189.TW-ID'</f>
        <v>3189</v>
      </c>
      <c r="B189" t="str">
        <f>[1]!'3189.TW-Name'</f>
        <v>景碩</v>
      </c>
    </row>
    <row r="190" spans="1:2" x14ac:dyDescent="0.45">
      <c r="A190" t="str">
        <f>[1]!'3209.TW-ID'</f>
        <v>3209</v>
      </c>
      <c r="B190" t="str">
        <f>[1]!'3209.TW-Name'</f>
        <v>全科</v>
      </c>
    </row>
    <row r="191" spans="1:2" x14ac:dyDescent="0.45">
      <c r="A191" t="str">
        <f>[1]!'3229.TW-ID'</f>
        <v>3229</v>
      </c>
      <c r="B191" t="str">
        <f>[1]!'3229.TW-Name'</f>
        <v>晟鈦</v>
      </c>
    </row>
    <row r="192" spans="1:2" x14ac:dyDescent="0.45">
      <c r="A192" t="str">
        <f>[1]!'3231.TW-ID'</f>
        <v>3231</v>
      </c>
      <c r="B192" t="str">
        <f>[1]!'3231.TW-Name'</f>
        <v>緯創</v>
      </c>
    </row>
    <row r="193" spans="1:2" x14ac:dyDescent="0.45">
      <c r="A193" t="str">
        <f>[1]!'3257.TW-ID'</f>
        <v>3257</v>
      </c>
      <c r="B193" t="str">
        <f>[1]!'3257.TW-Name'</f>
        <v>虹冠電</v>
      </c>
    </row>
    <row r="194" spans="1:2" x14ac:dyDescent="0.45">
      <c r="A194" t="str">
        <f>[1]!'3296.TW-ID'</f>
        <v>3296</v>
      </c>
      <c r="B194" t="str">
        <f>[1]!'3296.TW-Name'</f>
        <v>勝德</v>
      </c>
    </row>
    <row r="195" spans="1:2" x14ac:dyDescent="0.45">
      <c r="A195" t="str">
        <f>[1]!'3305.TW-ID'</f>
        <v>3305</v>
      </c>
      <c r="B195" t="str">
        <f>[1]!'3305.TW-Name'</f>
        <v>昇貿</v>
      </c>
    </row>
    <row r="196" spans="1:2" x14ac:dyDescent="0.45">
      <c r="A196" t="str">
        <f>[1]!'3311.TW-ID'</f>
        <v>3311</v>
      </c>
      <c r="B196" t="str">
        <f>[1]!'3311.TW-Name'</f>
        <v>閎暉</v>
      </c>
    </row>
    <row r="197" spans="1:2" x14ac:dyDescent="0.45">
      <c r="A197" t="str">
        <f>[1]!'3312.TW-ID'</f>
        <v>3312</v>
      </c>
      <c r="B197" t="str">
        <f>[1]!'3312.TW-Name'</f>
        <v>弘憶股</v>
      </c>
    </row>
    <row r="198" spans="1:2" x14ac:dyDescent="0.45">
      <c r="A198" t="str">
        <f>[1]!'3321.TW-ID'</f>
        <v>3321</v>
      </c>
      <c r="B198" t="str">
        <f>[1]!'3321.TW-Name'</f>
        <v>同泰</v>
      </c>
    </row>
    <row r="199" spans="1:2" x14ac:dyDescent="0.45">
      <c r="A199" t="str">
        <f>[1]!'3338.TW-ID'</f>
        <v>3338</v>
      </c>
      <c r="B199" t="str">
        <f>[1]!'3338.TW-Name'</f>
        <v>泰碩</v>
      </c>
    </row>
    <row r="200" spans="1:2" x14ac:dyDescent="0.45">
      <c r="A200" t="str">
        <f>[1]!'3356.TW-ID'</f>
        <v>3356</v>
      </c>
      <c r="B200" t="str">
        <f>[1]!'3356.TW-Name'</f>
        <v>奇偶</v>
      </c>
    </row>
    <row r="201" spans="1:2" x14ac:dyDescent="0.45">
      <c r="A201" t="str">
        <f>[1]!'3376.TW-ID'</f>
        <v>3376</v>
      </c>
      <c r="B201" t="str">
        <f>[1]!'3376.TW-Name'</f>
        <v>新日興</v>
      </c>
    </row>
    <row r="202" spans="1:2" x14ac:dyDescent="0.45">
      <c r="A202" t="str">
        <f>[1]!'3380.TW-ID'</f>
        <v>3380</v>
      </c>
      <c r="B202" t="str">
        <f>[1]!'3380.TW-Name'</f>
        <v>明泰</v>
      </c>
    </row>
    <row r="203" spans="1:2" x14ac:dyDescent="0.45">
      <c r="A203" t="str">
        <f>[1]!'3406.TW-ID'</f>
        <v>3406</v>
      </c>
      <c r="B203" t="str">
        <f>[1]!'3406.TW-Name'</f>
        <v>玉晶光</v>
      </c>
    </row>
    <row r="204" spans="1:2" x14ac:dyDescent="0.45">
      <c r="A204" t="str">
        <f>[1]!'3413.TW-ID'</f>
        <v>3413</v>
      </c>
      <c r="B204" t="str">
        <f>[1]!'3413.TW-Name'</f>
        <v>京鼎</v>
      </c>
    </row>
    <row r="205" spans="1:2" x14ac:dyDescent="0.45">
      <c r="A205" t="str">
        <f>[1]!'3416.TW-ID'</f>
        <v>3416</v>
      </c>
      <c r="B205" t="str">
        <f>[1]!'3416.TW-Name'</f>
        <v>融程電</v>
      </c>
    </row>
    <row r="206" spans="1:2" x14ac:dyDescent="0.45">
      <c r="A206" t="str">
        <f>[1]!'3419.TW-ID'</f>
        <v>3419</v>
      </c>
      <c r="B206" t="str">
        <f>[1]!'3419.TW-Name'</f>
        <v>譁裕</v>
      </c>
    </row>
    <row r="207" spans="1:2" x14ac:dyDescent="0.45">
      <c r="A207" t="str">
        <f>[1]!'3432.TW-ID'</f>
        <v>3432</v>
      </c>
      <c r="B207" t="str">
        <f>[1]!'3432.TW-Name'</f>
        <v>台端</v>
      </c>
    </row>
    <row r="208" spans="1:2" x14ac:dyDescent="0.45">
      <c r="A208" t="str">
        <f>[1]!'3437.TW-ID'</f>
        <v>3437</v>
      </c>
      <c r="B208" t="str">
        <f>[1]!'3437.TW-Name'</f>
        <v>榮創</v>
      </c>
    </row>
    <row r="209" spans="1:2" x14ac:dyDescent="0.45">
      <c r="A209" t="str">
        <f>[1]!'3443.TW-ID'</f>
        <v>3443</v>
      </c>
      <c r="B209" t="str">
        <f>[1]!'3443.TW-Name'</f>
        <v>創意</v>
      </c>
    </row>
    <row r="210" spans="1:2" x14ac:dyDescent="0.45">
      <c r="A210" t="str">
        <f>[1]!'3447.TW-ID'</f>
        <v>3447</v>
      </c>
      <c r="B210" t="str">
        <f>[1]!'3447.TW-Name'</f>
        <v>展達</v>
      </c>
    </row>
    <row r="211" spans="1:2" x14ac:dyDescent="0.45">
      <c r="A211" t="str">
        <f>[1]!'3450.TW-ID'</f>
        <v>3450</v>
      </c>
      <c r="B211" t="str">
        <f>[1]!'3450.TW-Name'</f>
        <v>聯鈞</v>
      </c>
    </row>
    <row r="212" spans="1:2" x14ac:dyDescent="0.45">
      <c r="A212" t="str">
        <f>[1]!'3454.TW-ID'</f>
        <v>3454</v>
      </c>
      <c r="B212" t="str">
        <f>[1]!'3454.TW-Name'</f>
        <v>晶睿</v>
      </c>
    </row>
    <row r="213" spans="1:2" x14ac:dyDescent="0.45">
      <c r="A213" t="str">
        <f>[1]!'3481.TW-ID'</f>
        <v>3481</v>
      </c>
      <c r="B213" t="str">
        <f>[1]!'3481.TW-Name'</f>
        <v>群創</v>
      </c>
    </row>
    <row r="214" spans="1:2" x14ac:dyDescent="0.45">
      <c r="A214" t="str">
        <f>[1]!'3494.TW-ID'</f>
        <v>3494</v>
      </c>
      <c r="B214" t="str">
        <f>[1]!'3494.TW-Name'</f>
        <v>誠研</v>
      </c>
    </row>
    <row r="215" spans="1:2" x14ac:dyDescent="0.45">
      <c r="A215" t="str">
        <f>[1]!'3501.TW-ID'</f>
        <v>3501</v>
      </c>
      <c r="B215" t="str">
        <f>[1]!'3501.TW-Name'</f>
        <v>維熹</v>
      </c>
    </row>
    <row r="216" spans="1:2" x14ac:dyDescent="0.45">
      <c r="A216" t="str">
        <f>[1]!'3504.TW-ID'</f>
        <v>3504</v>
      </c>
      <c r="B216" t="str">
        <f>[1]!'3504.TW-Name'</f>
        <v>揚明光</v>
      </c>
    </row>
    <row r="217" spans="1:2" x14ac:dyDescent="0.45">
      <c r="A217" t="str">
        <f>[1]!'3515.TW-ID'</f>
        <v>3515</v>
      </c>
      <c r="B217" t="str">
        <f>[1]!'3515.TW-Name'</f>
        <v>華擎</v>
      </c>
    </row>
    <row r="218" spans="1:2" x14ac:dyDescent="0.45">
      <c r="A218" t="str">
        <f>[1]!'3518.TW-ID'</f>
        <v>3518</v>
      </c>
      <c r="B218" t="str">
        <f>[1]!'3518.TW-Name'</f>
        <v>柏騰</v>
      </c>
    </row>
    <row r="219" spans="1:2" x14ac:dyDescent="0.45">
      <c r="A219" t="str">
        <f>[1]!'3528.TW-ID'</f>
        <v>3528</v>
      </c>
      <c r="B219" t="str">
        <f>[1]!'3528.TW-Name'</f>
        <v>安馳</v>
      </c>
    </row>
    <row r="220" spans="1:2" x14ac:dyDescent="0.45">
      <c r="A220" t="str">
        <f>[1]!'3530.TW-ID'</f>
        <v>3530</v>
      </c>
      <c r="B220" t="str">
        <f>[1]!'3530.TW-Name'</f>
        <v>晶相光</v>
      </c>
    </row>
    <row r="221" spans="1:2" x14ac:dyDescent="0.45">
      <c r="A221" t="str">
        <f>[1]!'3532.TW-ID'</f>
        <v>3532</v>
      </c>
      <c r="B221" t="str">
        <f>[1]!'3532.TW-Name'</f>
        <v>台勝科</v>
      </c>
    </row>
    <row r="222" spans="1:2" x14ac:dyDescent="0.45">
      <c r="A222" t="str">
        <f>[1]!'3533.TW-ID'</f>
        <v>3533</v>
      </c>
      <c r="B222" t="str">
        <f>[1]!'3533.TW-Name'</f>
        <v>嘉澤</v>
      </c>
    </row>
    <row r="223" spans="1:2" x14ac:dyDescent="0.45">
      <c r="A223" t="str">
        <f>[1]!'3535.TW-ID'</f>
        <v>3535</v>
      </c>
      <c r="B223" t="str">
        <f>[1]!'3535.TW-Name'</f>
        <v>晶彩科</v>
      </c>
    </row>
    <row r="224" spans="1:2" x14ac:dyDescent="0.45">
      <c r="A224" t="str">
        <f>[1]!'3543.TW-ID'</f>
        <v>3543</v>
      </c>
      <c r="B224" t="str">
        <f>[1]!'3543.TW-Name'</f>
        <v>州巧</v>
      </c>
    </row>
    <row r="225" spans="1:2" x14ac:dyDescent="0.45">
      <c r="A225" t="str">
        <f>[1]!'3545.TW-ID'</f>
        <v>3545</v>
      </c>
      <c r="B225" t="str">
        <f>[1]!'3545.TW-Name'</f>
        <v>敦泰</v>
      </c>
    </row>
    <row r="226" spans="1:2" x14ac:dyDescent="0.45">
      <c r="A226" t="str">
        <f>[1]!'3550.TW-ID'</f>
        <v>3550</v>
      </c>
      <c r="B226" t="str">
        <f>[1]!'3550.TW-Name'</f>
        <v>聯穎</v>
      </c>
    </row>
    <row r="227" spans="1:2" x14ac:dyDescent="0.45">
      <c r="A227" t="str">
        <f>[1]!'3563.TW-ID'</f>
        <v>3563</v>
      </c>
      <c r="B227" t="str">
        <f>[1]!'3563.TW-Name'</f>
        <v>牧德</v>
      </c>
    </row>
    <row r="228" spans="1:2" x14ac:dyDescent="0.45">
      <c r="A228" t="str">
        <f>[1]!'3576.TW-ID'</f>
        <v>3576</v>
      </c>
      <c r="B228" t="str">
        <f>[1]!'3576.TW-Name'</f>
        <v>聯合再生</v>
      </c>
    </row>
    <row r="229" spans="1:2" x14ac:dyDescent="0.45">
      <c r="A229" t="str">
        <f>[1]!'3583.TW-ID'</f>
        <v>3583</v>
      </c>
      <c r="B229" t="str">
        <f>[1]!'3583.TW-Name'</f>
        <v>辛耘</v>
      </c>
    </row>
    <row r="230" spans="1:2" x14ac:dyDescent="0.45">
      <c r="A230" t="str">
        <f>[1]!'3588.TW-ID'</f>
        <v>3588</v>
      </c>
      <c r="B230" t="str">
        <f>[1]!'3588.TW-Name'</f>
        <v>通嘉</v>
      </c>
    </row>
    <row r="231" spans="1:2" x14ac:dyDescent="0.45">
      <c r="A231" t="str">
        <f>[1]!'3591.TW-ID'</f>
        <v>3591</v>
      </c>
      <c r="B231" t="str">
        <f>[1]!'3591.TW-Name'</f>
        <v>艾笛森</v>
      </c>
    </row>
    <row r="232" spans="1:2" x14ac:dyDescent="0.45">
      <c r="A232" t="str">
        <f>[1]!'3592.TW-ID'</f>
        <v>3592</v>
      </c>
      <c r="B232" t="str">
        <f>[1]!'3592.TW-Name'</f>
        <v>瑞鼎</v>
      </c>
    </row>
    <row r="233" spans="1:2" x14ac:dyDescent="0.45">
      <c r="A233" t="str">
        <f>[1]!'3593.TW-ID'</f>
        <v>3593</v>
      </c>
      <c r="B233" t="str">
        <f>[1]!'3593.TW-Name'</f>
        <v>力銘</v>
      </c>
    </row>
    <row r="234" spans="1:2" x14ac:dyDescent="0.45">
      <c r="A234" t="str">
        <f>[1]!'3596.TW-ID'</f>
        <v>3596</v>
      </c>
      <c r="B234" t="str">
        <f>[1]!'3596.TW-Name'</f>
        <v>智易</v>
      </c>
    </row>
    <row r="235" spans="1:2" x14ac:dyDescent="0.45">
      <c r="A235" t="str">
        <f>[1]!'3605.TW-ID'</f>
        <v>3605</v>
      </c>
      <c r="B235" t="str">
        <f>[1]!'3605.TW-Name'</f>
        <v>宏致</v>
      </c>
    </row>
    <row r="236" spans="1:2" x14ac:dyDescent="0.45">
      <c r="A236" t="str">
        <f>[1]!'3607.TW-ID'</f>
        <v>3607</v>
      </c>
      <c r="B236" t="str">
        <f>[1]!'3607.TW-Name'</f>
        <v>谷崧</v>
      </c>
    </row>
    <row r="237" spans="1:2" x14ac:dyDescent="0.45">
      <c r="A237" t="str">
        <f>[1]!'3617.TW-ID'</f>
        <v>3617</v>
      </c>
      <c r="B237" t="str">
        <f>[1]!'3617.TW-Name'</f>
        <v>碩天</v>
      </c>
    </row>
    <row r="238" spans="1:2" x14ac:dyDescent="0.45">
      <c r="A238" t="str">
        <f>[1]!'3622.TW-ID'</f>
        <v>3622</v>
      </c>
      <c r="B238" t="str">
        <f>[1]!'3622.TW-Name'</f>
        <v>洋華</v>
      </c>
    </row>
    <row r="239" spans="1:2" x14ac:dyDescent="0.45">
      <c r="A239" t="str">
        <f>[1]!'3645.TW-ID'</f>
        <v>3645</v>
      </c>
      <c r="B239" t="str">
        <f>[1]!'3645.TW-Name'</f>
        <v>達邁</v>
      </c>
    </row>
    <row r="240" spans="1:2" x14ac:dyDescent="0.45">
      <c r="A240" t="str">
        <f>[1]!'3652.TW-ID'</f>
        <v>3652</v>
      </c>
      <c r="B240" t="str">
        <f>[1]!'3652.TW-Name'</f>
        <v>精聯</v>
      </c>
    </row>
    <row r="241" spans="1:2" x14ac:dyDescent="0.45">
      <c r="A241" t="str">
        <f>[1]!'3653.TW-ID'</f>
        <v>3653</v>
      </c>
      <c r="B241" t="str">
        <f>[1]!'3653.TW-Name'</f>
        <v>健策</v>
      </c>
    </row>
    <row r="242" spans="1:2" x14ac:dyDescent="0.45">
      <c r="A242" t="str">
        <f>[1]!'3661.TW-ID'</f>
        <v>3661</v>
      </c>
      <c r="B242" t="str">
        <f>[1]!'3661.TW-Name'</f>
        <v>世芯-KY</v>
      </c>
    </row>
    <row r="243" spans="1:2" x14ac:dyDescent="0.45">
      <c r="A243" t="str">
        <f>[1]!'3665.TW-ID'</f>
        <v>3665</v>
      </c>
      <c r="B243" t="str">
        <f>[1]!'3665.TW-Name'</f>
        <v>貿聯-KY</v>
      </c>
    </row>
    <row r="244" spans="1:2" x14ac:dyDescent="0.45">
      <c r="A244" t="str">
        <f>[1]!'3669.TW-ID'</f>
        <v>3669</v>
      </c>
      <c r="B244" t="str">
        <f>[1]!'3669.TW-Name'</f>
        <v>圓展</v>
      </c>
    </row>
    <row r="245" spans="1:2" x14ac:dyDescent="0.45">
      <c r="A245" t="str">
        <f>[1]!'3673.TW-ID'</f>
        <v>3673</v>
      </c>
      <c r="B245" t="str">
        <f>[1]!'3673.TW-Name'</f>
        <v>TPK-KY</v>
      </c>
    </row>
    <row r="246" spans="1:2" x14ac:dyDescent="0.45">
      <c r="A246" t="str">
        <f>[1]!'3679.TW-ID'</f>
        <v>3679</v>
      </c>
      <c r="B246" t="str">
        <f>[1]!'3679.TW-Name'</f>
        <v>新至陞</v>
      </c>
    </row>
    <row r="247" spans="1:2" x14ac:dyDescent="0.45">
      <c r="A247" t="str">
        <f>[1]!'3686.TW-ID'</f>
        <v>3686</v>
      </c>
      <c r="B247" t="str">
        <f>[1]!'3686.TW-Name'</f>
        <v>達能</v>
      </c>
    </row>
    <row r="248" spans="1:2" x14ac:dyDescent="0.45">
      <c r="A248" t="str">
        <f>[1]!'3694.TW-ID'</f>
        <v>3694</v>
      </c>
      <c r="B248" t="str">
        <f>[1]!'3694.TW-Name'</f>
        <v>海華</v>
      </c>
    </row>
    <row r="249" spans="1:2" x14ac:dyDescent="0.45">
      <c r="A249" t="str">
        <f>[1]!'3701.TW-ID'</f>
        <v>3701</v>
      </c>
      <c r="B249" t="str">
        <f>[1]!'3701.TW-Name'</f>
        <v>大眾控</v>
      </c>
    </row>
    <row r="250" spans="1:2" x14ac:dyDescent="0.45">
      <c r="A250" t="str">
        <f>[1]!'3702.TW-ID'</f>
        <v>3702</v>
      </c>
      <c r="B250" t="str">
        <f>[1]!'3702.TW-Name'</f>
        <v>大聯大</v>
      </c>
    </row>
    <row r="251" spans="1:2" x14ac:dyDescent="0.45">
      <c r="A251" t="str">
        <f>[1]!'3704.TW-ID'</f>
        <v>3704</v>
      </c>
      <c r="B251" t="str">
        <f>[1]!'3704.TW-Name'</f>
        <v>合勤控</v>
      </c>
    </row>
    <row r="252" spans="1:2" x14ac:dyDescent="0.45">
      <c r="A252" t="str">
        <f>[1]!'3706.TW-ID'</f>
        <v>3706</v>
      </c>
      <c r="B252" t="str">
        <f>[1]!'3706.TW-Name'</f>
        <v>神達</v>
      </c>
    </row>
    <row r="253" spans="1:2" x14ac:dyDescent="0.45">
      <c r="A253" t="str">
        <f>[1]!'3711.TW-ID'</f>
        <v>3711</v>
      </c>
      <c r="B253" t="str">
        <f>[1]!'3711.TW-Name'</f>
        <v>日月光投控</v>
      </c>
    </row>
    <row r="254" spans="1:2" x14ac:dyDescent="0.45">
      <c r="A254" t="str">
        <f>[1]!'3712.TW-ID'</f>
        <v>3712</v>
      </c>
      <c r="B254" t="str">
        <f>[1]!'3712.TW-Name'</f>
        <v>永崴投控</v>
      </c>
    </row>
    <row r="255" spans="1:2" x14ac:dyDescent="0.45">
      <c r="A255" t="str">
        <f>[1]!'3714.TW-ID'</f>
        <v>3714</v>
      </c>
      <c r="B255" t="str">
        <f>[1]!'3714.TW-Name'</f>
        <v>富采</v>
      </c>
    </row>
    <row r="256" spans="1:2" x14ac:dyDescent="0.45">
      <c r="A256" t="str">
        <f>[1]!'3715.TW-ID'</f>
        <v>3715</v>
      </c>
      <c r="B256" t="str">
        <f>[1]!'3715.TW-Name'</f>
        <v>定穎投控</v>
      </c>
    </row>
    <row r="257" spans="1:2" x14ac:dyDescent="0.45">
      <c r="A257" t="str">
        <f>[1]!'4545.TW-ID'</f>
        <v>4545</v>
      </c>
      <c r="B257" t="str">
        <f>[1]!'4545.TW-Name'</f>
        <v>銘鈺</v>
      </c>
    </row>
    <row r="258" spans="1:2" x14ac:dyDescent="0.45">
      <c r="A258" t="str">
        <f>[1]!'4904.TW-ID'</f>
        <v>4904</v>
      </c>
      <c r="B258" t="str">
        <f>[1]!'4904.TW-Name'</f>
        <v>遠傳</v>
      </c>
    </row>
    <row r="259" spans="1:2" x14ac:dyDescent="0.45">
      <c r="A259" t="str">
        <f>[1]!'4906.TW-ID'</f>
        <v>4906</v>
      </c>
      <c r="B259" t="str">
        <f>[1]!'4906.TW-Name'</f>
        <v>正文</v>
      </c>
    </row>
    <row r="260" spans="1:2" x14ac:dyDescent="0.45">
      <c r="A260" t="str">
        <f>[1]!'4912.TW-ID'</f>
        <v>4912</v>
      </c>
      <c r="B260" t="str">
        <f>[1]!'4912.TW-Name'</f>
        <v>聯德控股-KY</v>
      </c>
    </row>
    <row r="261" spans="1:2" x14ac:dyDescent="0.45">
      <c r="A261" t="str">
        <f>[1]!'4915.TW-ID'</f>
        <v>4915</v>
      </c>
      <c r="B261" t="str">
        <f>[1]!'4915.TW-Name'</f>
        <v>致伸</v>
      </c>
    </row>
    <row r="262" spans="1:2" x14ac:dyDescent="0.45">
      <c r="A262" t="str">
        <f>[1]!'4916.TW-ID'</f>
        <v>4916</v>
      </c>
      <c r="B262" t="str">
        <f>[1]!'4916.TW-Name'</f>
        <v>事欣科</v>
      </c>
    </row>
    <row r="263" spans="1:2" x14ac:dyDescent="0.45">
      <c r="A263" t="str">
        <f>[1]!'4919.TW-ID'</f>
        <v>4919</v>
      </c>
      <c r="B263" t="str">
        <f>[1]!'4919.TW-Name'</f>
        <v>新唐</v>
      </c>
    </row>
    <row r="264" spans="1:2" x14ac:dyDescent="0.45">
      <c r="A264" t="str">
        <f>[1]!'4927.TW-ID'</f>
        <v>4927</v>
      </c>
      <c r="B264" t="str">
        <f>[1]!'4927.TW-Name'</f>
        <v>泰鼎-KY</v>
      </c>
    </row>
    <row r="265" spans="1:2" x14ac:dyDescent="0.45">
      <c r="A265" t="str">
        <f>[1]!'4934.TW-ID'</f>
        <v>4934</v>
      </c>
      <c r="B265" t="str">
        <f>[1]!'4934.TW-Name'</f>
        <v>太極</v>
      </c>
    </row>
    <row r="266" spans="1:2" x14ac:dyDescent="0.45">
      <c r="A266" t="str">
        <f>[1]!'4935.TW-ID'</f>
        <v>4935</v>
      </c>
      <c r="B266" t="str">
        <f>[1]!'4935.TW-Name'</f>
        <v>茂林-KY</v>
      </c>
    </row>
    <row r="267" spans="1:2" x14ac:dyDescent="0.45">
      <c r="A267" t="str">
        <f>[1]!'4938.TW-ID'</f>
        <v>4938</v>
      </c>
      <c r="B267" t="str">
        <f>[1]!'4938.TW-Name'</f>
        <v>和碩</v>
      </c>
    </row>
    <row r="268" spans="1:2" x14ac:dyDescent="0.45">
      <c r="A268" t="str">
        <f>[1]!'4942.TW-ID'</f>
        <v>4942</v>
      </c>
      <c r="B268" t="str">
        <f>[1]!'4942.TW-Name'</f>
        <v>嘉彰</v>
      </c>
    </row>
    <row r="269" spans="1:2" x14ac:dyDescent="0.45">
      <c r="A269" t="str">
        <f>[1]!'4943.TW-ID'</f>
        <v>4943</v>
      </c>
      <c r="B269" t="str">
        <f>[1]!'4943.TW-Name'</f>
        <v>康控-KY</v>
      </c>
    </row>
    <row r="270" spans="1:2" x14ac:dyDescent="0.45">
      <c r="A270" t="str">
        <f>[1]!'4952.TW-ID'</f>
        <v>4952</v>
      </c>
      <c r="B270" t="str">
        <f>[1]!'4952.TW-Name'</f>
        <v>凌通</v>
      </c>
    </row>
    <row r="271" spans="1:2" x14ac:dyDescent="0.45">
      <c r="A271" t="str">
        <f>[1]!'4956.TW-ID'</f>
        <v>4956</v>
      </c>
      <c r="B271" t="str">
        <f>[1]!'4956.TW-Name'</f>
        <v>光鋐</v>
      </c>
    </row>
    <row r="272" spans="1:2" x14ac:dyDescent="0.45">
      <c r="A272" t="str">
        <f>[1]!'4958.TW-ID'</f>
        <v>4958</v>
      </c>
      <c r="B272" t="str">
        <f>[1]!'4958.TW-Name'</f>
        <v>臻鼎-KY</v>
      </c>
    </row>
    <row r="273" spans="1:2" x14ac:dyDescent="0.45">
      <c r="A273" t="str">
        <f>[1]!'4960.TW-ID'</f>
        <v>4960</v>
      </c>
      <c r="B273" t="str">
        <f>[1]!'4960.TW-Name'</f>
        <v>誠美材</v>
      </c>
    </row>
    <row r="274" spans="1:2" x14ac:dyDescent="0.45">
      <c r="A274" t="str">
        <f>[1]!'4961.TW-ID'</f>
        <v>4961</v>
      </c>
      <c r="B274" t="str">
        <f>[1]!'4961.TW-Name'</f>
        <v>天鈺</v>
      </c>
    </row>
    <row r="275" spans="1:2" x14ac:dyDescent="0.45">
      <c r="A275" t="str">
        <f>[1]!'4967.TW-ID'</f>
        <v>4967</v>
      </c>
      <c r="B275" t="str">
        <f>[1]!'4967.TW-Name'</f>
        <v>十銓</v>
      </c>
    </row>
    <row r="276" spans="1:2" x14ac:dyDescent="0.45">
      <c r="A276" t="str">
        <f>[1]!'4968.TW-ID'</f>
        <v>4968</v>
      </c>
      <c r="B276" t="str">
        <f>[1]!'4968.TW-Name'</f>
        <v>立積</v>
      </c>
    </row>
    <row r="277" spans="1:2" x14ac:dyDescent="0.45">
      <c r="A277" t="str">
        <f>[1]!'4976.TW-ID'</f>
        <v>4976</v>
      </c>
      <c r="B277" t="str">
        <f>[1]!'4976.TW-Name'</f>
        <v>佳凌</v>
      </c>
    </row>
    <row r="278" spans="1:2" x14ac:dyDescent="0.45">
      <c r="A278" t="str">
        <f>[1]!'4977.TW-ID'</f>
        <v>4977</v>
      </c>
      <c r="B278" t="str">
        <f>[1]!'4977.TW-Name'</f>
        <v>眾達-KY</v>
      </c>
    </row>
    <row r="279" spans="1:2" x14ac:dyDescent="0.45">
      <c r="A279" t="str">
        <f>[1]!'4989.TW-ID'</f>
        <v>4989</v>
      </c>
      <c r="B279" t="str">
        <f>[1]!'4989.TW-Name'</f>
        <v>榮科</v>
      </c>
    </row>
    <row r="280" spans="1:2" x14ac:dyDescent="0.45">
      <c r="A280" t="str">
        <f>[1]!'4994.TW-ID'</f>
        <v>4994</v>
      </c>
      <c r="B280" t="str">
        <f>[1]!'4994.TW-Name'</f>
        <v>傳奇</v>
      </c>
    </row>
    <row r="281" spans="1:2" x14ac:dyDescent="0.45">
      <c r="A281" t="str">
        <f>[1]!'4999.TW-ID'</f>
        <v>4999</v>
      </c>
      <c r="B281" t="str">
        <f>[1]!'4999.TW-Name'</f>
        <v>鑫禾</v>
      </c>
    </row>
    <row r="282" spans="1:2" x14ac:dyDescent="0.45">
      <c r="A282" t="str">
        <f>[1]!'5203.TW-ID'</f>
        <v>5203</v>
      </c>
      <c r="B282" t="str">
        <f>[1]!'5203.TW-Name'</f>
        <v>訊連</v>
      </c>
    </row>
    <row r="283" spans="1:2" x14ac:dyDescent="0.45">
      <c r="A283" t="str">
        <f>[1]!'5215.TW-ID'</f>
        <v>5215</v>
      </c>
      <c r="B283" t="str">
        <f>[1]!'5215.TW-Name'</f>
        <v>科嘉-KY</v>
      </c>
    </row>
    <row r="284" spans="1:2" x14ac:dyDescent="0.45">
      <c r="A284" t="str">
        <f>[1]!'5222.TW-ID'</f>
        <v>5222</v>
      </c>
      <c r="B284" t="str">
        <f>[1]!'5222.TW-Name'</f>
        <v>全訊</v>
      </c>
    </row>
    <row r="285" spans="1:2" x14ac:dyDescent="0.45">
      <c r="A285" t="str">
        <f>[1]!'5225.TW-ID'</f>
        <v>5225</v>
      </c>
      <c r="B285" t="str">
        <f>[1]!'5225.TW-Name'</f>
        <v>東科-KY</v>
      </c>
    </row>
    <row r="286" spans="1:2" x14ac:dyDescent="0.45">
      <c r="A286" t="str">
        <f>[1]!'5234.TW-ID'</f>
        <v>5234</v>
      </c>
      <c r="B286" t="str">
        <f>[1]!'5234.TW-Name'</f>
        <v>達興材料</v>
      </c>
    </row>
    <row r="287" spans="1:2" x14ac:dyDescent="0.45">
      <c r="A287" t="str">
        <f>[1]!'5243.TW-ID'</f>
        <v>5243</v>
      </c>
      <c r="B287" t="str">
        <f>[1]!'5243.TW-Name'</f>
        <v>乙盛-KY</v>
      </c>
    </row>
    <row r="288" spans="1:2" x14ac:dyDescent="0.45">
      <c r="A288" t="str">
        <f>[1]!'5244.TW-ID'</f>
        <v>5244</v>
      </c>
      <c r="B288" t="str">
        <f>[1]!'5244.TW-Name'</f>
        <v>弘凱</v>
      </c>
    </row>
    <row r="289" spans="1:2" x14ac:dyDescent="0.45">
      <c r="A289" t="str">
        <f>[1]!'5258.TW-ID'</f>
        <v>5258</v>
      </c>
      <c r="B289" t="str">
        <f>[1]!'5258.TW-Name'</f>
        <v>虹堡</v>
      </c>
    </row>
    <row r="290" spans="1:2" x14ac:dyDescent="0.45">
      <c r="A290" t="str">
        <f>[1]!'5269.TW-ID'</f>
        <v>5269</v>
      </c>
      <c r="B290" t="str">
        <f>[1]!'5269.TW-Name'</f>
        <v>祥碩</v>
      </c>
    </row>
    <row r="291" spans="1:2" x14ac:dyDescent="0.45">
      <c r="A291" t="str">
        <f>[1]!'5285.TW-ID'</f>
        <v>5285</v>
      </c>
      <c r="B291" t="str">
        <f>[1]!'5285.TW-Name'</f>
        <v>界霖</v>
      </c>
    </row>
    <row r="292" spans="1:2" x14ac:dyDescent="0.45">
      <c r="A292" t="str">
        <f>[1]!'5388.TW-ID'</f>
        <v>5388</v>
      </c>
      <c r="B292" t="str">
        <f>[1]!'5388.TW-Name'</f>
        <v>中磊</v>
      </c>
    </row>
    <row r="293" spans="1:2" x14ac:dyDescent="0.45">
      <c r="A293" t="str">
        <f>[1]!'5434.TW-ID'</f>
        <v>5434</v>
      </c>
      <c r="B293" t="str">
        <f>[1]!'5434.TW-Name'</f>
        <v>崇越</v>
      </c>
    </row>
    <row r="294" spans="1:2" x14ac:dyDescent="0.45">
      <c r="A294" t="str">
        <f>[1]!'5469.TW-ID'</f>
        <v>5469</v>
      </c>
      <c r="B294" t="str">
        <f>[1]!'5469.TW-Name'</f>
        <v>瀚宇博</v>
      </c>
    </row>
    <row r="295" spans="1:2" x14ac:dyDescent="0.45">
      <c r="A295" t="str">
        <f>[1]!'5471.TW-ID'</f>
        <v>5471</v>
      </c>
      <c r="B295" t="str">
        <f>[1]!'5471.TW-Name'</f>
        <v>松翰</v>
      </c>
    </row>
    <row r="296" spans="1:2" x14ac:dyDescent="0.45">
      <c r="A296" t="str">
        <f>[1]!'5484.TW-ID'</f>
        <v>5484</v>
      </c>
      <c r="B296" t="str">
        <f>[1]!'5484.TW-Name'</f>
        <v>慧友</v>
      </c>
    </row>
    <row r="297" spans="1:2" x14ac:dyDescent="0.45">
      <c r="A297" t="str">
        <f>[1]!'6108.TW-ID'</f>
        <v>6108</v>
      </c>
      <c r="B297" t="str">
        <f>[1]!'6108.TW-Name'</f>
        <v>競國</v>
      </c>
    </row>
    <row r="298" spans="1:2" x14ac:dyDescent="0.45">
      <c r="A298" t="str">
        <f>[1]!'6112.TW-ID'</f>
        <v>6112</v>
      </c>
      <c r="B298" t="str">
        <f>[1]!'6112.TW-Name'</f>
        <v>邁達特</v>
      </c>
    </row>
    <row r="299" spans="1:2" x14ac:dyDescent="0.45">
      <c r="A299" t="str">
        <f>[1]!'6115.TW-ID'</f>
        <v>6115</v>
      </c>
      <c r="B299" t="str">
        <f>[1]!'6115.TW-Name'</f>
        <v>鎰勝</v>
      </c>
    </row>
    <row r="300" spans="1:2" x14ac:dyDescent="0.45">
      <c r="A300" t="str">
        <f>[1]!'6116.TW-ID'</f>
        <v>6116</v>
      </c>
      <c r="B300" t="str">
        <f>[1]!'6116.TW-Name'</f>
        <v>彩晶</v>
      </c>
    </row>
    <row r="301" spans="1:2" x14ac:dyDescent="0.45">
      <c r="A301" t="str">
        <f>[1]!'6117.TW-ID'</f>
        <v>6117</v>
      </c>
      <c r="B301" t="str">
        <f>[1]!'6117.TW-Name'</f>
        <v>迎廣</v>
      </c>
    </row>
    <row r="302" spans="1:2" x14ac:dyDescent="0.45">
      <c r="A302" t="str">
        <f>[1]!'6120.TW-ID'</f>
        <v>6120</v>
      </c>
      <c r="B302" t="str">
        <f>[1]!'6120.TW-Name'</f>
        <v>達運</v>
      </c>
    </row>
    <row r="303" spans="1:2" x14ac:dyDescent="0.45">
      <c r="A303" t="str">
        <f>[1]!'6128.TW-ID'</f>
        <v>6128</v>
      </c>
      <c r="B303" t="str">
        <f>[1]!'6128.TW-Name'</f>
        <v>上福</v>
      </c>
    </row>
    <row r="304" spans="1:2" x14ac:dyDescent="0.45">
      <c r="A304" t="str">
        <f>[1]!'6133.TW-ID'</f>
        <v>6133</v>
      </c>
      <c r="B304" t="str">
        <f>[1]!'6133.TW-Name'</f>
        <v>金橋</v>
      </c>
    </row>
    <row r="305" spans="1:2" x14ac:dyDescent="0.45">
      <c r="A305" t="str">
        <f>[1]!'6136.TW-ID'</f>
        <v>6136</v>
      </c>
      <c r="B305" t="str">
        <f>[1]!'6136.TW-Name'</f>
        <v>富爾特</v>
      </c>
    </row>
    <row r="306" spans="1:2" x14ac:dyDescent="0.45">
      <c r="A306" t="str">
        <f>[1]!'6139.TW-ID'</f>
        <v>6139</v>
      </c>
      <c r="B306" t="str">
        <f>[1]!'6139.TW-Name'</f>
        <v>亞翔</v>
      </c>
    </row>
    <row r="307" spans="1:2" x14ac:dyDescent="0.45">
      <c r="A307" t="str">
        <f>[1]!'6141.TW-ID'</f>
        <v>6141</v>
      </c>
      <c r="B307" t="str">
        <f>[1]!'6141.TW-Name'</f>
        <v>柏承</v>
      </c>
    </row>
    <row r="308" spans="1:2" x14ac:dyDescent="0.45">
      <c r="A308" t="str">
        <f>[1]!'6142.TW-ID'</f>
        <v>6142</v>
      </c>
      <c r="B308" t="str">
        <f>[1]!'6142.TW-Name'</f>
        <v>友勁</v>
      </c>
    </row>
    <row r="309" spans="1:2" x14ac:dyDescent="0.45">
      <c r="A309" t="str">
        <f>[1]!'6152.TW-ID'</f>
        <v>6152</v>
      </c>
      <c r="B309" t="str">
        <f>[1]!'6152.TW-Name'</f>
        <v>百一</v>
      </c>
    </row>
    <row r="310" spans="1:2" x14ac:dyDescent="0.45">
      <c r="A310" t="str">
        <f>[1]!'6153.TW-ID'</f>
        <v>6153</v>
      </c>
      <c r="B310" t="str">
        <f>[1]!'6153.TW-Name'</f>
        <v>嘉聯益</v>
      </c>
    </row>
    <row r="311" spans="1:2" x14ac:dyDescent="0.45">
      <c r="A311" t="str">
        <f>[1]!'6155.TW-ID'</f>
        <v>6155</v>
      </c>
      <c r="B311" t="str">
        <f>[1]!'6155.TW-Name'</f>
        <v>鈞寶</v>
      </c>
    </row>
    <row r="312" spans="1:2" x14ac:dyDescent="0.45">
      <c r="A312" t="str">
        <f>[1]!'6164.TW-ID'</f>
        <v>6164</v>
      </c>
      <c r="B312" t="str">
        <f>[1]!'6164.TW-Name'</f>
        <v>華興</v>
      </c>
    </row>
    <row r="313" spans="1:2" x14ac:dyDescent="0.45">
      <c r="A313" t="str">
        <f>[1]!'6166.TW-ID'</f>
        <v>6166</v>
      </c>
      <c r="B313" t="str">
        <f>[1]!'6166.TW-Name'</f>
        <v>凌華</v>
      </c>
    </row>
    <row r="314" spans="1:2" x14ac:dyDescent="0.45">
      <c r="A314" t="str">
        <f>[1]!'6168.TW-ID'</f>
        <v>6168</v>
      </c>
      <c r="B314" t="str">
        <f>[1]!'6168.TW-Name'</f>
        <v>宏齊</v>
      </c>
    </row>
    <row r="315" spans="1:2" x14ac:dyDescent="0.45">
      <c r="A315" t="str">
        <f>[1]!'6176.TW-ID'</f>
        <v>6176</v>
      </c>
      <c r="B315" t="str">
        <f>[1]!'6176.TW-Name'</f>
        <v>瑞儀</v>
      </c>
    </row>
    <row r="316" spans="1:2" x14ac:dyDescent="0.45">
      <c r="A316" t="str">
        <f>[1]!'6183.TW-ID'</f>
        <v>6183</v>
      </c>
      <c r="B316" t="str">
        <f>[1]!'6183.TW-Name'</f>
        <v>關貿</v>
      </c>
    </row>
    <row r="317" spans="1:2" x14ac:dyDescent="0.45">
      <c r="A317" t="str">
        <f>[1]!'6189.TW-ID'</f>
        <v>6189</v>
      </c>
      <c r="B317" t="str">
        <f>[1]!'6189.TW-Name'</f>
        <v>豐藝</v>
      </c>
    </row>
    <row r="318" spans="1:2" x14ac:dyDescent="0.45">
      <c r="A318" t="str">
        <f>[1]!'6191.TW-ID'</f>
        <v>6191</v>
      </c>
      <c r="B318" t="str">
        <f>[1]!'6191.TW-Name'</f>
        <v>精成科</v>
      </c>
    </row>
    <row r="319" spans="1:2" x14ac:dyDescent="0.45">
      <c r="A319" t="str">
        <f>[1]!'6192.TW-ID'</f>
        <v>6192</v>
      </c>
      <c r="B319" t="str">
        <f>[1]!'6192.TW-Name'</f>
        <v>巨路</v>
      </c>
    </row>
    <row r="320" spans="1:2" x14ac:dyDescent="0.45">
      <c r="A320" t="str">
        <f>[1]!'6196.TW-ID'</f>
        <v>6196</v>
      </c>
      <c r="B320" t="str">
        <f>[1]!'6196.TW-Name'</f>
        <v>帆宣</v>
      </c>
    </row>
    <row r="321" spans="1:2" x14ac:dyDescent="0.45">
      <c r="A321" t="str">
        <f>[1]!'6197.TW-ID'</f>
        <v>6197</v>
      </c>
      <c r="B321" t="str">
        <f>[1]!'6197.TW-Name'</f>
        <v>佳必琪</v>
      </c>
    </row>
    <row r="322" spans="1:2" x14ac:dyDescent="0.45">
      <c r="A322" t="str">
        <f>[1]!'6201.TW-ID'</f>
        <v>6201</v>
      </c>
      <c r="B322" t="str">
        <f>[1]!'6201.TW-Name'</f>
        <v>亞弘電</v>
      </c>
    </row>
    <row r="323" spans="1:2" x14ac:dyDescent="0.45">
      <c r="A323" t="str">
        <f>[1]!'6202.TW-ID'</f>
        <v>6202</v>
      </c>
      <c r="B323" t="str">
        <f>[1]!'6202.TW-Name'</f>
        <v>盛群</v>
      </c>
    </row>
    <row r="324" spans="1:2" x14ac:dyDescent="0.45">
      <c r="A324" t="str">
        <f>[1]!'6205.TW-ID'</f>
        <v>6205</v>
      </c>
      <c r="B324" t="str">
        <f>[1]!'6205.TW-Name'</f>
        <v>詮欣</v>
      </c>
    </row>
    <row r="325" spans="1:2" x14ac:dyDescent="0.45">
      <c r="A325" t="str">
        <f>[1]!'6206.TW-ID'</f>
        <v>6206</v>
      </c>
      <c r="B325" t="str">
        <f>[1]!'6206.TW-Name'</f>
        <v>飛捷</v>
      </c>
    </row>
    <row r="326" spans="1:2" x14ac:dyDescent="0.45">
      <c r="A326" t="str">
        <f>[1]!'6209.TW-ID'</f>
        <v>6209</v>
      </c>
      <c r="B326" t="str">
        <f>[1]!'6209.TW-Name'</f>
        <v>今國光</v>
      </c>
    </row>
    <row r="327" spans="1:2" x14ac:dyDescent="0.45">
      <c r="A327" t="str">
        <f>[1]!'6213.TW-ID'</f>
        <v>6213</v>
      </c>
      <c r="B327" t="str">
        <f>[1]!'6213.TW-Name'</f>
        <v>聯茂</v>
      </c>
    </row>
    <row r="328" spans="1:2" x14ac:dyDescent="0.45">
      <c r="A328" t="str">
        <f>[1]!'6214.TW-ID'</f>
        <v>6214</v>
      </c>
      <c r="B328" t="str">
        <f>[1]!'6214.TW-Name'</f>
        <v>精誠</v>
      </c>
    </row>
    <row r="329" spans="1:2" x14ac:dyDescent="0.45">
      <c r="A329" t="str">
        <f>[1]!'6215.TW-ID'</f>
        <v>6215</v>
      </c>
      <c r="B329" t="str">
        <f>[1]!'6215.TW-Name'</f>
        <v>和椿</v>
      </c>
    </row>
    <row r="330" spans="1:2" x14ac:dyDescent="0.45">
      <c r="A330" t="str">
        <f>[1]!'6216.TW-ID'</f>
        <v>6216</v>
      </c>
      <c r="B330" t="str">
        <f>[1]!'6216.TW-Name'</f>
        <v>居易</v>
      </c>
    </row>
    <row r="331" spans="1:2" x14ac:dyDescent="0.45">
      <c r="A331" t="str">
        <f>[1]!'6224.TW-ID'</f>
        <v>6224</v>
      </c>
      <c r="B331" t="str">
        <f>[1]!'6224.TW-Name'</f>
        <v>聚鼎</v>
      </c>
    </row>
    <row r="332" spans="1:2" x14ac:dyDescent="0.45">
      <c r="A332" t="str">
        <f>[1]!'6225.TW-ID'</f>
        <v>6225</v>
      </c>
      <c r="B332" t="str">
        <f>[1]!'6225.TW-Name'</f>
        <v>天瀚</v>
      </c>
    </row>
    <row r="333" spans="1:2" x14ac:dyDescent="0.45">
      <c r="A333" t="str">
        <f>[1]!'6226.TW-ID'</f>
        <v>6226</v>
      </c>
      <c r="B333" t="str">
        <f>[1]!'6226.TW-Name'</f>
        <v>光鼎</v>
      </c>
    </row>
    <row r="334" spans="1:2" x14ac:dyDescent="0.45">
      <c r="A334" t="str">
        <f>[1]!'6230.TW-ID'</f>
        <v>6230</v>
      </c>
      <c r="B334" t="str">
        <f>[1]!'6230.TW-Name'</f>
        <v>尼得科超眾</v>
      </c>
    </row>
    <row r="335" spans="1:2" x14ac:dyDescent="0.45">
      <c r="A335" t="str">
        <f>[1]!'6235.TW-ID'</f>
        <v>6235</v>
      </c>
      <c r="B335" t="str">
        <f>[1]!'6235.TW-Name'</f>
        <v>華孚</v>
      </c>
    </row>
    <row r="336" spans="1:2" x14ac:dyDescent="0.45">
      <c r="A336" t="str">
        <f>[1]!'6239.TW-ID'</f>
        <v>6239</v>
      </c>
      <c r="B336" t="str">
        <f>[1]!'6239.TW-Name'</f>
        <v>力成</v>
      </c>
    </row>
    <row r="337" spans="1:2" x14ac:dyDescent="0.45">
      <c r="A337" t="str">
        <f>[1]!'6243.TW-ID'</f>
        <v>6243</v>
      </c>
      <c r="B337" t="str">
        <f>[1]!'6243.TW-Name'</f>
        <v>迅杰</v>
      </c>
    </row>
    <row r="338" spans="1:2" x14ac:dyDescent="0.45">
      <c r="A338" t="str">
        <f>[1]!'6257.TW-ID'</f>
        <v>6257</v>
      </c>
      <c r="B338" t="str">
        <f>[1]!'6257.TW-Name'</f>
        <v>矽格</v>
      </c>
    </row>
    <row r="339" spans="1:2" x14ac:dyDescent="0.45">
      <c r="A339" t="str">
        <f>[1]!'6269.TW-ID'</f>
        <v>6269</v>
      </c>
      <c r="B339" t="str">
        <f>[1]!'6269.TW-Name'</f>
        <v>台郡</v>
      </c>
    </row>
    <row r="340" spans="1:2" x14ac:dyDescent="0.45">
      <c r="A340" t="str">
        <f>[1]!'6271.TW-ID'</f>
        <v>6271</v>
      </c>
      <c r="B340" t="str">
        <f>[1]!'6271.TW-Name'</f>
        <v>同欣電</v>
      </c>
    </row>
    <row r="341" spans="1:2" x14ac:dyDescent="0.45">
      <c r="A341" t="str">
        <f>[1]!'6277.TW-ID'</f>
        <v>6277</v>
      </c>
      <c r="B341" t="str">
        <f>[1]!'6277.TW-Name'</f>
        <v>宏正</v>
      </c>
    </row>
    <row r="342" spans="1:2" x14ac:dyDescent="0.45">
      <c r="A342" t="str">
        <f>[1]!'6278.TW-ID'</f>
        <v>6278</v>
      </c>
      <c r="B342" t="str">
        <f>[1]!'6278.TW-Name'</f>
        <v>台表科</v>
      </c>
    </row>
    <row r="343" spans="1:2" x14ac:dyDescent="0.45">
      <c r="A343" t="str">
        <f>[1]!'6281.TW-ID'</f>
        <v>6281</v>
      </c>
      <c r="B343" t="str">
        <f>[1]!'6281.TW-Name'</f>
        <v>全國電</v>
      </c>
    </row>
    <row r="344" spans="1:2" x14ac:dyDescent="0.45">
      <c r="A344" t="str">
        <f>[1]!'6282.TW-ID'</f>
        <v>6282</v>
      </c>
      <c r="B344" t="str">
        <f>[1]!'6282.TW-Name'</f>
        <v>康舒</v>
      </c>
    </row>
    <row r="345" spans="1:2" x14ac:dyDescent="0.45">
      <c r="A345" t="str">
        <f>[1]!'6283.TW-ID'</f>
        <v>6283</v>
      </c>
      <c r="B345" t="str">
        <f>[1]!'6283.TW-Name'</f>
        <v>淳安</v>
      </c>
    </row>
    <row r="346" spans="1:2" x14ac:dyDescent="0.45">
      <c r="A346" t="str">
        <f>[1]!'6285.TW-ID'</f>
        <v>6285</v>
      </c>
      <c r="B346" t="str">
        <f>[1]!'6285.TW-Name'</f>
        <v>啟碁</v>
      </c>
    </row>
    <row r="347" spans="1:2" x14ac:dyDescent="0.45">
      <c r="A347" t="str">
        <f>[1]!'6405.TW-ID'</f>
        <v>6405</v>
      </c>
      <c r="B347" t="str">
        <f>[1]!'6405.TW-Name'</f>
        <v>悅城</v>
      </c>
    </row>
    <row r="348" spans="1:2" x14ac:dyDescent="0.45">
      <c r="A348" t="str">
        <f>[1]!'6409.TW-ID'</f>
        <v>6409</v>
      </c>
      <c r="B348" t="str">
        <f>[1]!'6409.TW-Name'</f>
        <v>旭隼</v>
      </c>
    </row>
    <row r="349" spans="1:2" x14ac:dyDescent="0.45">
      <c r="A349" t="str">
        <f>[1]!'6412.TW-ID'</f>
        <v>6412</v>
      </c>
      <c r="B349" t="str">
        <f>[1]!'6412.TW-Name'</f>
        <v>群電</v>
      </c>
    </row>
    <row r="350" spans="1:2" x14ac:dyDescent="0.45">
      <c r="A350" t="str">
        <f>[1]!'6414.TW-ID'</f>
        <v>6414</v>
      </c>
      <c r="B350" t="str">
        <f>[1]!'6414.TW-Name'</f>
        <v>樺漢</v>
      </c>
    </row>
    <row r="351" spans="1:2" x14ac:dyDescent="0.45">
      <c r="A351" t="str">
        <f>[1]!'6415.TW-ID'</f>
        <v>6415</v>
      </c>
      <c r="B351" t="str">
        <f>[1]!'6415.TW-Name'</f>
        <v>矽力*-KY</v>
      </c>
    </row>
    <row r="352" spans="1:2" x14ac:dyDescent="0.45">
      <c r="A352" t="str">
        <f>[1]!'6416.TW-ID'</f>
        <v>6416</v>
      </c>
      <c r="B352" t="str">
        <f>[1]!'6416.TW-Name'</f>
        <v>瑞祺電通</v>
      </c>
    </row>
    <row r="353" spans="1:2" x14ac:dyDescent="0.45">
      <c r="A353" t="str">
        <f>[1]!'6426.TW-ID'</f>
        <v>6426</v>
      </c>
      <c r="B353" t="str">
        <f>[1]!'6426.TW-Name'</f>
        <v>統新</v>
      </c>
    </row>
    <row r="354" spans="1:2" x14ac:dyDescent="0.45">
      <c r="A354" t="str">
        <f>[1]!'6438.TW-ID'</f>
        <v>6438</v>
      </c>
      <c r="B354" t="str">
        <f>[1]!'6438.TW-Name'</f>
        <v>迅得</v>
      </c>
    </row>
    <row r="355" spans="1:2" x14ac:dyDescent="0.45">
      <c r="A355" t="str">
        <f>[1]!'6442.TW-ID'</f>
        <v>6442</v>
      </c>
      <c r="B355" t="str">
        <f>[1]!'6442.TW-Name'</f>
        <v>光聖</v>
      </c>
    </row>
    <row r="356" spans="1:2" x14ac:dyDescent="0.45">
      <c r="A356" t="str">
        <f>[1]!'6443.TW-ID'</f>
        <v>6443</v>
      </c>
      <c r="B356" t="str">
        <f>[1]!'6443.TW-Name'</f>
        <v>元晶</v>
      </c>
    </row>
    <row r="357" spans="1:2" x14ac:dyDescent="0.45">
      <c r="A357" t="str">
        <f>[1]!'6449.TW-ID'</f>
        <v>6449</v>
      </c>
      <c r="B357" t="str">
        <f>[1]!'6449.TW-Name'</f>
        <v>鈺邦</v>
      </c>
    </row>
    <row r="358" spans="1:2" x14ac:dyDescent="0.45">
      <c r="A358" t="str">
        <f>[1]!'6451.TW-ID'</f>
        <v>6451</v>
      </c>
      <c r="B358" t="str">
        <f>[1]!'6451.TW-Name'</f>
        <v>訊芯-KY</v>
      </c>
    </row>
    <row r="359" spans="1:2" x14ac:dyDescent="0.45">
      <c r="A359" t="str">
        <f>[1]!'6456.TW-ID'</f>
        <v>6456</v>
      </c>
      <c r="B359" t="str">
        <f>[1]!'6456.TW-Name'</f>
        <v>GIS-KY</v>
      </c>
    </row>
    <row r="360" spans="1:2" x14ac:dyDescent="0.45">
      <c r="A360" t="str">
        <f>[1]!'6477.TW-ID'</f>
        <v>6477</v>
      </c>
      <c r="B360" t="str">
        <f>[1]!'6477.TW-Name'</f>
        <v>安集</v>
      </c>
    </row>
    <row r="361" spans="1:2" x14ac:dyDescent="0.45">
      <c r="A361" t="str">
        <f>[1]!'6515.TW-ID'</f>
        <v>6515</v>
      </c>
      <c r="B361" t="str">
        <f>[1]!'6515.TW-Name'</f>
        <v>穎崴</v>
      </c>
    </row>
    <row r="362" spans="1:2" x14ac:dyDescent="0.45">
      <c r="A362" t="str">
        <f>[1]!'6525.TW-ID'</f>
        <v>6525</v>
      </c>
      <c r="B362" t="str">
        <f>[1]!'6525.TW-Name'</f>
        <v>捷敏-KY</v>
      </c>
    </row>
    <row r="363" spans="1:2" x14ac:dyDescent="0.45">
      <c r="A363" t="str">
        <f>[1]!'6526.TW-ID'</f>
        <v>6526</v>
      </c>
      <c r="B363" t="str">
        <f>[1]!'6526.TW-Name'</f>
        <v>達發</v>
      </c>
    </row>
    <row r="364" spans="1:2" x14ac:dyDescent="0.45">
      <c r="A364" t="str">
        <f>[1]!'6531.TW-ID'</f>
        <v>6531</v>
      </c>
      <c r="B364" t="str">
        <f>[1]!'6531.TW-Name'</f>
        <v>愛普*</v>
      </c>
    </row>
    <row r="365" spans="1:2" x14ac:dyDescent="0.45">
      <c r="A365" t="str">
        <f>[1]!'6533.TW-ID'</f>
        <v>6533</v>
      </c>
      <c r="B365" t="str">
        <f>[1]!'6533.TW-Name'</f>
        <v>晶心科</v>
      </c>
    </row>
    <row r="366" spans="1:2" x14ac:dyDescent="0.45">
      <c r="A366" t="str">
        <f>[1]!'6552.TW-ID'</f>
        <v>6552</v>
      </c>
      <c r="B366" t="str">
        <f>[1]!'6552.TW-Name'</f>
        <v>易華電</v>
      </c>
    </row>
    <row r="367" spans="1:2" x14ac:dyDescent="0.45">
      <c r="A367" t="str">
        <f>[1]!'6558.TW-ID'</f>
        <v>6558</v>
      </c>
      <c r="B367" t="str">
        <f>[1]!'6558.TW-Name'</f>
        <v>興能高</v>
      </c>
    </row>
    <row r="368" spans="1:2" x14ac:dyDescent="0.45">
      <c r="A368" t="str">
        <f>[1]!'6573.TW-ID'</f>
        <v>6573</v>
      </c>
      <c r="B368" t="str">
        <f>[1]!'6573.TW-Name'</f>
        <v>虹揚-KY</v>
      </c>
    </row>
    <row r="369" spans="1:2" x14ac:dyDescent="0.45">
      <c r="A369" t="str">
        <f>[1]!'6579.TW-ID'</f>
        <v>6579</v>
      </c>
      <c r="B369" t="str">
        <f>[1]!'6579.TW-Name'</f>
        <v>研揚</v>
      </c>
    </row>
    <row r="370" spans="1:2" x14ac:dyDescent="0.45">
      <c r="A370" t="str">
        <f>[1]!'6591.TW-ID'</f>
        <v>6591</v>
      </c>
      <c r="B370" t="str">
        <f>[1]!'6591.TW-Name'</f>
        <v>動力-KY</v>
      </c>
    </row>
    <row r="371" spans="1:2" x14ac:dyDescent="0.45">
      <c r="A371" t="str">
        <f>[1]!'6658.TW-ID'</f>
        <v>6658</v>
      </c>
      <c r="B371" t="str">
        <f>[1]!'6658.TW-Name'</f>
        <v>聯策</v>
      </c>
    </row>
    <row r="372" spans="1:2" x14ac:dyDescent="0.45">
      <c r="A372" t="str">
        <f>[1]!'6668.TW-ID'</f>
        <v>6668</v>
      </c>
      <c r="B372" t="str">
        <f>[1]!'6668.TW-Name'</f>
        <v>中揚光</v>
      </c>
    </row>
    <row r="373" spans="1:2" x14ac:dyDescent="0.45">
      <c r="A373" t="str">
        <f>[1]!'6669.TW-ID'</f>
        <v>6669</v>
      </c>
      <c r="B373" t="str">
        <f>[1]!'6669.TW-Name'</f>
        <v>緯穎</v>
      </c>
    </row>
    <row r="374" spans="1:2" x14ac:dyDescent="0.45">
      <c r="A374" t="str">
        <f>[1]!'6672.TW-ID'</f>
        <v>6672</v>
      </c>
      <c r="B374" t="str">
        <f>[1]!'6672.TW-Name'</f>
        <v>騰輝電子-KY</v>
      </c>
    </row>
    <row r="375" spans="1:2" x14ac:dyDescent="0.45">
      <c r="A375" t="str">
        <f>[1]!'6674.TW-ID'</f>
        <v>6674</v>
      </c>
      <c r="B375" t="str">
        <f>[1]!'6674.TW-Name'</f>
        <v>鋐寶科技</v>
      </c>
    </row>
    <row r="376" spans="1:2" x14ac:dyDescent="0.45">
      <c r="A376" t="str">
        <f>[1]!'6691.TW-ID'</f>
        <v>6691</v>
      </c>
      <c r="B376" t="str">
        <f>[1]!'6691.TW-Name'</f>
        <v>洋基工程</v>
      </c>
    </row>
    <row r="377" spans="1:2" x14ac:dyDescent="0.45">
      <c r="A377" t="str">
        <f>[1]!'6695.TW-ID'</f>
        <v>6695</v>
      </c>
      <c r="B377" t="str">
        <f>[1]!'6695.TW-Name'</f>
        <v>芯鼎</v>
      </c>
    </row>
    <row r="378" spans="1:2" x14ac:dyDescent="0.45">
      <c r="A378" t="str">
        <f>[1]!'6698.TW-ID'</f>
        <v>6698</v>
      </c>
      <c r="B378" t="str">
        <f>[1]!'6698.TW-Name'</f>
        <v>旭暉應材</v>
      </c>
    </row>
    <row r="379" spans="1:2" x14ac:dyDescent="0.45">
      <c r="A379" t="str">
        <f>[1]!'6706.TW-ID'</f>
        <v>6706</v>
      </c>
      <c r="B379" t="str">
        <f>[1]!'6706.TW-Name'</f>
        <v>惠特</v>
      </c>
    </row>
    <row r="380" spans="1:2" x14ac:dyDescent="0.45">
      <c r="A380" t="str">
        <f>[1]!'6715.TW-ID'</f>
        <v>6715</v>
      </c>
      <c r="B380" t="str">
        <f>[1]!'6715.TW-Name'</f>
        <v>嘉基</v>
      </c>
    </row>
    <row r="381" spans="1:2" x14ac:dyDescent="0.45">
      <c r="A381" t="str">
        <f>[1]!'6719.TW-ID'</f>
        <v>6719</v>
      </c>
      <c r="B381" t="str">
        <f>[1]!'6719.TW-Name'</f>
        <v>力智</v>
      </c>
    </row>
    <row r="382" spans="1:2" x14ac:dyDescent="0.45">
      <c r="A382" t="str">
        <f>[1]!'6742.TW-ID'</f>
        <v>6742</v>
      </c>
      <c r="B382" t="str">
        <f>[1]!'6742.TW-Name'</f>
        <v>澤米</v>
      </c>
    </row>
    <row r="383" spans="1:2" x14ac:dyDescent="0.45">
      <c r="A383" t="str">
        <f>[1]!'6743.TW-ID'</f>
        <v>6743</v>
      </c>
      <c r="B383" t="str">
        <f>[1]!'6743.TW-Name'</f>
        <v>安普新</v>
      </c>
    </row>
    <row r="384" spans="1:2" x14ac:dyDescent="0.45">
      <c r="A384" t="str">
        <f>[1]!'6756.TW-ID'</f>
        <v>6756</v>
      </c>
      <c r="B384" t="str">
        <f>[1]!'6756.TW-Name'</f>
        <v>威鋒電子</v>
      </c>
    </row>
    <row r="385" spans="1:2" x14ac:dyDescent="0.45">
      <c r="A385" t="str">
        <f>[1]!'6770.TW-ID'</f>
        <v>6770</v>
      </c>
      <c r="B385" t="str">
        <f>[1]!'6770.TW-Name'</f>
        <v>力積電</v>
      </c>
    </row>
    <row r="386" spans="1:2" x14ac:dyDescent="0.45">
      <c r="A386" t="str">
        <f>[1]!'6776.TW-ID'</f>
        <v>6776</v>
      </c>
      <c r="B386" t="str">
        <f>[1]!'6776.TW-Name'</f>
        <v>展碁國際</v>
      </c>
    </row>
    <row r="387" spans="1:2" x14ac:dyDescent="0.45">
      <c r="A387" t="str">
        <f>[1]!'6781.TW-ID'</f>
        <v>6781</v>
      </c>
      <c r="B387" t="str">
        <f>[1]!'6781.TW-Name'</f>
        <v>AES-KY</v>
      </c>
    </row>
    <row r="388" spans="1:2" x14ac:dyDescent="0.45">
      <c r="A388" t="str">
        <f>[1]!'6789.TW-ID'</f>
        <v>6789</v>
      </c>
      <c r="B388" t="str">
        <f>[1]!'6789.TW-Name'</f>
        <v>采鈺</v>
      </c>
    </row>
    <row r="389" spans="1:2" x14ac:dyDescent="0.45">
      <c r="A389" t="str">
        <f>[1]!'6792.TW-ID'</f>
        <v>6792</v>
      </c>
      <c r="B389" t="str">
        <f>[1]!'6792.TW-Name'</f>
        <v>詠業</v>
      </c>
    </row>
    <row r="390" spans="1:2" x14ac:dyDescent="0.45">
      <c r="A390" t="str">
        <f>[1]!'6799.TW-ID'</f>
        <v>6799</v>
      </c>
      <c r="B390" t="str">
        <f>[1]!'6799.TW-Name'</f>
        <v>來頡</v>
      </c>
    </row>
    <row r="391" spans="1:2" x14ac:dyDescent="0.45">
      <c r="A391" t="str">
        <f>[1]!'6805.TW-ID'</f>
        <v>6805</v>
      </c>
      <c r="B391" t="str">
        <f>[1]!'6805.TW-Name'</f>
        <v>富世達</v>
      </c>
    </row>
    <row r="392" spans="1:2" x14ac:dyDescent="0.45">
      <c r="A392" t="str">
        <f>[1]!'6830.TW-ID'</f>
        <v>6830</v>
      </c>
      <c r="B392" t="str">
        <f>[1]!'6830.TW-Name'</f>
        <v>汎銓</v>
      </c>
    </row>
    <row r="393" spans="1:2" x14ac:dyDescent="0.45">
      <c r="A393" t="str">
        <f>[1]!'6834.TW-ID'</f>
        <v>6834</v>
      </c>
      <c r="B393" t="str">
        <f>[1]!'6834.TW-Name'</f>
        <v>天二科技</v>
      </c>
    </row>
    <row r="394" spans="1:2" x14ac:dyDescent="0.45">
      <c r="A394" t="str">
        <f>[1]!'6835.TW-ID'</f>
        <v>6835</v>
      </c>
      <c r="B394" t="str">
        <f>[1]!'6835.TW-Name'</f>
        <v>圓裕</v>
      </c>
    </row>
    <row r="395" spans="1:2" x14ac:dyDescent="0.45">
      <c r="A395" t="str">
        <f>[1]!'6854.TW-ID'</f>
        <v>6854</v>
      </c>
      <c r="B395" t="str">
        <f>[1]!'6854.TW-Name'</f>
        <v>錼創科技-KY創</v>
      </c>
    </row>
    <row r="396" spans="1:2" x14ac:dyDescent="0.45">
      <c r="A396" t="str">
        <f>[1]!'6863.TW-ID'</f>
        <v>6863</v>
      </c>
      <c r="B396" t="str">
        <f>[1]!'6863.TW-Name'</f>
        <v>永道-KY</v>
      </c>
    </row>
    <row r="397" spans="1:2" x14ac:dyDescent="0.45">
      <c r="A397" t="str">
        <f>[1]!'6916.TW-ID'</f>
        <v>6916</v>
      </c>
      <c r="B397" t="str">
        <f>[1]!'6916.TW-Name'</f>
        <v>華凌</v>
      </c>
    </row>
    <row r="398" spans="1:2" x14ac:dyDescent="0.45">
      <c r="A398" t="str">
        <f>[1]!'6933.TW-ID'</f>
        <v>6933</v>
      </c>
      <c r="B398" t="str">
        <f>[1]!'6933.TW-Name'</f>
        <v>AMAX-KY</v>
      </c>
    </row>
    <row r="399" spans="1:2" x14ac:dyDescent="0.45">
      <c r="A399" t="str">
        <f>[1]!'8011.TW-ID'</f>
        <v>8011</v>
      </c>
      <c r="B399" t="str">
        <f>[1]!'8011.TW-Name'</f>
        <v>台通</v>
      </c>
    </row>
    <row r="400" spans="1:2" x14ac:dyDescent="0.45">
      <c r="A400" t="str">
        <f>[1]!'8016.TW-ID'</f>
        <v>8016</v>
      </c>
      <c r="B400" t="str">
        <f>[1]!'8016.TW-Name'</f>
        <v>矽創</v>
      </c>
    </row>
    <row r="401" spans="1:2" x14ac:dyDescent="0.45">
      <c r="A401" t="str">
        <f>[1]!'8021.TW-ID'</f>
        <v>8021</v>
      </c>
      <c r="B401" t="str">
        <f>[1]!'8021.TW-Name'</f>
        <v>尖點</v>
      </c>
    </row>
    <row r="402" spans="1:2" x14ac:dyDescent="0.45">
      <c r="A402" t="str">
        <f>[1]!'8028.TW-ID'</f>
        <v>8028</v>
      </c>
      <c r="B402" t="str">
        <f>[1]!'8028.TW-Name'</f>
        <v>昇陽半導體</v>
      </c>
    </row>
    <row r="403" spans="1:2" x14ac:dyDescent="0.45">
      <c r="A403" t="str">
        <f>[1]!'8039.TW-ID'</f>
        <v>8039</v>
      </c>
      <c r="B403" t="str">
        <f>[1]!'8039.TW-Name'</f>
        <v>台虹</v>
      </c>
    </row>
    <row r="404" spans="1:2" x14ac:dyDescent="0.45">
      <c r="A404" t="str">
        <f>[1]!'8046.TW-ID'</f>
        <v>8046</v>
      </c>
      <c r="B404" t="str">
        <f>[1]!'8046.TW-Name'</f>
        <v>南電</v>
      </c>
    </row>
    <row r="405" spans="1:2" x14ac:dyDescent="0.45">
      <c r="A405" t="str">
        <f>[1]!'8070.TW-ID'</f>
        <v>8070</v>
      </c>
      <c r="B405" t="str">
        <f>[1]!'8070.TW-Name'</f>
        <v>長華*</v>
      </c>
    </row>
    <row r="406" spans="1:2" x14ac:dyDescent="0.45">
      <c r="A406" t="str">
        <f>[1]!'8072.TW-ID'</f>
        <v>8072</v>
      </c>
      <c r="B406" t="str">
        <f>[1]!'8072.TW-Name'</f>
        <v>陞泰</v>
      </c>
    </row>
    <row r="407" spans="1:2" x14ac:dyDescent="0.45">
      <c r="A407" t="str">
        <f>[1]!'8081.TW-ID'</f>
        <v>8081</v>
      </c>
      <c r="B407" t="str">
        <f>[1]!'8081.TW-Name'</f>
        <v>致新</v>
      </c>
    </row>
    <row r="408" spans="1:2" x14ac:dyDescent="0.45">
      <c r="A408" t="str">
        <f>[1]!'8101.TW-ID'</f>
        <v>8101</v>
      </c>
      <c r="B408" t="str">
        <f>[1]!'8101.TW-Name'</f>
        <v>華冠</v>
      </c>
    </row>
    <row r="409" spans="1:2" x14ac:dyDescent="0.45">
      <c r="A409" t="str">
        <f>[1]!'8103.TW-ID'</f>
        <v>8103</v>
      </c>
      <c r="B409" t="str">
        <f>[1]!'8103.TW-Name'</f>
        <v>瀚荃</v>
      </c>
    </row>
    <row r="410" spans="1:2" x14ac:dyDescent="0.45">
      <c r="A410" t="str">
        <f>[1]!'8104.TW-ID'</f>
        <v>8104</v>
      </c>
      <c r="B410" t="str">
        <f>[1]!'8104.TW-Name'</f>
        <v>錸寶</v>
      </c>
    </row>
    <row r="411" spans="1:2" x14ac:dyDescent="0.45">
      <c r="A411" t="str">
        <f>[1]!'8105.TW-ID'</f>
        <v>8105</v>
      </c>
      <c r="B411" t="str">
        <f>[1]!'8105.TW-Name'</f>
        <v>凌巨</v>
      </c>
    </row>
    <row r="412" spans="1:2" x14ac:dyDescent="0.45">
      <c r="A412" t="str">
        <f>[1]!'8110.TW-ID'</f>
        <v>8110</v>
      </c>
      <c r="B412" t="str">
        <f>[1]!'8110.TW-Name'</f>
        <v>華東</v>
      </c>
    </row>
    <row r="413" spans="1:2" x14ac:dyDescent="0.45">
      <c r="A413" t="str">
        <f>[1]!'8112.TW-ID'</f>
        <v>8112</v>
      </c>
      <c r="B413" t="str">
        <f>[1]!'8112.TW-Name'</f>
        <v>至上</v>
      </c>
    </row>
    <row r="414" spans="1:2" x14ac:dyDescent="0.45">
      <c r="A414" t="str">
        <f>[1]!'8114.TW-ID'</f>
        <v>8114</v>
      </c>
      <c r="B414" t="str">
        <f>[1]!'8114.TW-Name'</f>
        <v>振樺電</v>
      </c>
    </row>
    <row r="415" spans="1:2" x14ac:dyDescent="0.45">
      <c r="A415" t="str">
        <f>[1]!'8131.TW-ID'</f>
        <v>8131</v>
      </c>
      <c r="B415" t="str">
        <f>[1]!'8131.TW-Name'</f>
        <v>福懋科</v>
      </c>
    </row>
    <row r="416" spans="1:2" x14ac:dyDescent="0.45">
      <c r="A416" t="str">
        <f>[1]!'8150.TW-ID'</f>
        <v>8150</v>
      </c>
      <c r="B416" t="str">
        <f>[1]!'8150.TW-Name'</f>
        <v>南茂</v>
      </c>
    </row>
    <row r="417" spans="1:2" x14ac:dyDescent="0.45">
      <c r="A417" t="str">
        <f>[1]!'8163.TW-ID'</f>
        <v>8163</v>
      </c>
      <c r="B417" t="str">
        <f>[1]!'8163.TW-Name'</f>
        <v>達方</v>
      </c>
    </row>
    <row r="418" spans="1:2" x14ac:dyDescent="0.45">
      <c r="A418" t="str">
        <f>[1]!'8201.TW-ID'</f>
        <v>8201</v>
      </c>
      <c r="B418" t="str">
        <f>[1]!'8201.TW-Name'</f>
        <v>無敵</v>
      </c>
    </row>
    <row r="419" spans="1:2" x14ac:dyDescent="0.45">
      <c r="A419" t="str">
        <f>[1]!'8210.TW-ID'</f>
        <v>8210</v>
      </c>
      <c r="B419" t="str">
        <f>[1]!'8210.TW-Name'</f>
        <v>勤誠</v>
      </c>
    </row>
    <row r="420" spans="1:2" x14ac:dyDescent="0.45">
      <c r="A420" t="str">
        <f>[1]!'8213.TW-ID'</f>
        <v>8213</v>
      </c>
      <c r="B420" t="str">
        <f>[1]!'8213.TW-Name'</f>
        <v>志超</v>
      </c>
    </row>
    <row r="421" spans="1:2" x14ac:dyDescent="0.45">
      <c r="A421" t="str">
        <f>[1]!'8215.TW-ID'</f>
        <v>8215</v>
      </c>
      <c r="B421" t="str">
        <f>[1]!'8215.TW-Name'</f>
        <v>明基材</v>
      </c>
    </row>
    <row r="422" spans="1:2" x14ac:dyDescent="0.45">
      <c r="A422" t="str">
        <f>[1]!'8249.TW-ID'</f>
        <v>8249</v>
      </c>
      <c r="B422" t="str">
        <f>[1]!'8249.TW-Name'</f>
        <v>菱光</v>
      </c>
    </row>
    <row r="423" spans="1:2" x14ac:dyDescent="0.45">
      <c r="A423" t="str">
        <f>[1]!'8261.TW-ID'</f>
        <v>8261</v>
      </c>
      <c r="B423" t="str">
        <f>[1]!'8261.TW-Name'</f>
        <v>富鼎</v>
      </c>
    </row>
    <row r="424" spans="1:2" x14ac:dyDescent="0.45">
      <c r="A424" t="str">
        <f>[1]!'8271.TW-ID'</f>
        <v>8271</v>
      </c>
      <c r="B424" t="str">
        <f>[1]!'8271.TW-Name'</f>
        <v>宇瞻</v>
      </c>
    </row>
    <row r="425" spans="1:2" x14ac:dyDescent="0.45">
      <c r="A425" t="str">
        <f>[1]!'8499.TW-ID'</f>
        <v>8499</v>
      </c>
      <c r="B425" t="str">
        <f>[1]!'8499.TW-Name'</f>
        <v>鼎炫-KY</v>
      </c>
    </row>
    <row r="426" spans="1:2" x14ac:dyDescent="0.45">
      <c r="A426" t="str">
        <f>[1]!'9912.TW-ID'</f>
        <v>9912</v>
      </c>
      <c r="B426" t="str">
        <f>[1]!'9912.TW-Name'</f>
        <v>偉聯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2023-12-06T06:22:35Z</dcterms:created>
  <dcterms:modified xsi:type="dcterms:W3CDTF">2023-12-06T06:23:13Z</dcterms:modified>
</cp:coreProperties>
</file>