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Melt_Viscosity\"/>
    </mc:Choice>
  </mc:AlternateContent>
  <xr:revisionPtr revIDLastSave="0" documentId="13_ncr:1_{47ED798B-CAAC-414B-95B6-4B696DEC6CEF}" xr6:coauthVersionLast="47" xr6:coauthVersionMax="47" xr10:uidLastSave="{00000000-0000-0000-0000-000000000000}"/>
  <bookViews>
    <workbookView xWindow="28680" yWindow="-120" windowWidth="29040" windowHeight="15840" xr2:uid="{5ED1F847-5CB0-4CB8-A028-A87214E48B42}"/>
  </bookViews>
  <sheets>
    <sheet name="Homopolymer" sheetId="1" r:id="rId1"/>
    <sheet name="Copolymer" sheetId="8" r:id="rId2"/>
    <sheet name="Sheet3" sheetId="6" r:id="rId3"/>
    <sheet name="Polymers" sheetId="3" r:id="rId4"/>
    <sheet name="Sheet1" sheetId="7" r:id="rId5"/>
    <sheet name="polystyrene flory" sheetId="2" r:id="rId6"/>
    <sheet name="Sheet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6" l="1"/>
  <c r="H26" i="6"/>
  <c r="H27" i="6"/>
  <c r="H28" i="6"/>
  <c r="H29" i="6"/>
  <c r="G25" i="6"/>
  <c r="G26" i="6"/>
  <c r="G27" i="6"/>
  <c r="G28" i="6"/>
  <c r="G29" i="6"/>
  <c r="G24" i="6"/>
  <c r="G17" i="6"/>
  <c r="H17" i="6" s="1"/>
  <c r="G18" i="6"/>
  <c r="H18" i="6" s="1"/>
  <c r="G19" i="6"/>
  <c r="H19" i="6" s="1"/>
  <c r="G20" i="6"/>
  <c r="H20" i="6" s="1"/>
  <c r="G21" i="6"/>
  <c r="H21" i="6" s="1"/>
  <c r="G22" i="6"/>
  <c r="H22" i="6" s="1"/>
  <c r="G23" i="6"/>
  <c r="H23" i="6" s="1"/>
  <c r="H24" i="6"/>
  <c r="G2" i="6"/>
  <c r="H2" i="6" s="1"/>
  <c r="G3" i="6"/>
  <c r="H3" i="6" s="1"/>
  <c r="G4" i="6"/>
  <c r="H4" i="6" s="1"/>
  <c r="G5" i="6"/>
  <c r="H5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16" i="6"/>
  <c r="H16" i="6" s="1"/>
  <c r="G1" i="6"/>
  <c r="H1" i="6" s="1"/>
  <c r="J620" i="1"/>
  <c r="J621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50" i="1"/>
  <c r="I1" i="3" a="1"/>
  <c r="I1" i="3" s="1"/>
  <c r="G1" i="3" a="1"/>
  <c r="G1" i="3" s="1"/>
  <c r="A1" i="3" a="1"/>
  <c r="A1" i="3" s="1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187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49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0" i="8"/>
  <c r="H3" i="8"/>
  <c r="H4" i="8"/>
  <c r="H5" i="8"/>
  <c r="H6" i="8"/>
  <c r="H7" i="8"/>
  <c r="H8" i="8"/>
  <c r="H9" i="8"/>
  <c r="H2" i="8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3" i="7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N2" i="7"/>
  <c r="M2" i="7"/>
  <c r="A12" i="7"/>
  <c r="A11" i="7"/>
  <c r="A10" i="7"/>
  <c r="A9" i="7"/>
  <c r="A8" i="7"/>
  <c r="A7" i="7"/>
  <c r="A6" i="7"/>
  <c r="A5" i="7"/>
  <c r="A4" i="7"/>
  <c r="A3" i="7"/>
  <c r="A2" i="7"/>
  <c r="H405" i="1"/>
  <c r="H406" i="1"/>
  <c r="H407" i="1"/>
  <c r="H408" i="1"/>
  <c r="H409" i="1"/>
  <c r="H410" i="1"/>
  <c r="H404" i="1"/>
  <c r="H398" i="1"/>
  <c r="H399" i="1"/>
  <c r="H400" i="1"/>
  <c r="H401" i="1"/>
  <c r="H402" i="1"/>
  <c r="H403" i="1"/>
  <c r="H39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69" i="1"/>
  <c r="F170" i="1"/>
  <c r="F171" i="1"/>
  <c r="F172" i="1"/>
  <c r="F173" i="1"/>
  <c r="F174" i="1"/>
  <c r="F175" i="1"/>
  <c r="F176" i="1"/>
  <c r="F177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" i="1"/>
  <c r="G178" i="1"/>
  <c r="F178" i="1" s="1"/>
  <c r="G168" i="1"/>
  <c r="F168" i="1" s="1"/>
  <c r="N149" i="1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C28" i="2"/>
  <c r="D28" i="2"/>
  <c r="E28" i="2"/>
  <c r="F28" i="2"/>
  <c r="G28" i="2"/>
  <c r="H28" i="2"/>
  <c r="I28" i="2"/>
  <c r="J28" i="2"/>
  <c r="K28" i="2"/>
  <c r="L28" i="2"/>
  <c r="M28" i="2"/>
  <c r="N28" i="2"/>
  <c r="D18" i="2"/>
  <c r="E18" i="2"/>
  <c r="F18" i="2"/>
  <c r="G18" i="2"/>
  <c r="H18" i="2"/>
  <c r="I18" i="2"/>
  <c r="J18" i="2"/>
  <c r="K18" i="2"/>
  <c r="L18" i="2"/>
  <c r="M18" i="2"/>
  <c r="N18" i="2"/>
  <c r="C18" i="2"/>
  <c r="D17" i="2"/>
  <c r="E17" i="2"/>
  <c r="F17" i="2"/>
  <c r="G17" i="2"/>
  <c r="H17" i="2"/>
  <c r="I17" i="2"/>
  <c r="J17" i="2"/>
  <c r="K17" i="2"/>
  <c r="L17" i="2"/>
  <c r="M17" i="2"/>
  <c r="N17" i="2"/>
  <c r="C17" i="2"/>
  <c r="H26" i="1"/>
  <c r="F26" i="1" s="1"/>
  <c r="H7" i="3" l="1"/>
  <c r="H2" i="3"/>
  <c r="D55" i="8" s="1"/>
  <c r="J5" i="3"/>
  <c r="E147" i="8" s="1"/>
  <c r="D567" i="1"/>
  <c r="D551" i="1"/>
  <c r="D535" i="1"/>
  <c r="D527" i="1"/>
  <c r="D511" i="1"/>
  <c r="D495" i="1"/>
  <c r="D487" i="1"/>
  <c r="D479" i="1"/>
  <c r="D463" i="1"/>
  <c r="D566" i="1"/>
  <c r="D558" i="1"/>
  <c r="D550" i="1"/>
  <c r="D542" i="1"/>
  <c r="D534" i="1"/>
  <c r="D526" i="1"/>
  <c r="D518" i="1"/>
  <c r="D510" i="1"/>
  <c r="D502" i="1"/>
  <c r="D494" i="1"/>
  <c r="D486" i="1"/>
  <c r="D478" i="1"/>
  <c r="D470" i="1"/>
  <c r="D462" i="1"/>
  <c r="D559" i="1"/>
  <c r="D543" i="1"/>
  <c r="D519" i="1"/>
  <c r="D503" i="1"/>
  <c r="D471" i="1"/>
  <c r="B30" i="3"/>
  <c r="D565" i="1"/>
  <c r="D557" i="1"/>
  <c r="D549" i="1"/>
  <c r="D541" i="1"/>
  <c r="D533" i="1"/>
  <c r="D525" i="1"/>
  <c r="D517" i="1"/>
  <c r="D509" i="1"/>
  <c r="D501" i="1"/>
  <c r="D493" i="1"/>
  <c r="D485" i="1"/>
  <c r="D477" i="1"/>
  <c r="D469" i="1"/>
  <c r="D461" i="1"/>
  <c r="D564" i="1"/>
  <c r="D556" i="1"/>
  <c r="D548" i="1"/>
  <c r="D540" i="1"/>
  <c r="D532" i="1"/>
  <c r="D524" i="1"/>
  <c r="D516" i="1"/>
  <c r="D508" i="1"/>
  <c r="D500" i="1"/>
  <c r="D492" i="1"/>
  <c r="D484" i="1"/>
  <c r="D476" i="1"/>
  <c r="D468" i="1"/>
  <c r="D460" i="1"/>
  <c r="D563" i="1"/>
  <c r="D555" i="1"/>
  <c r="D547" i="1"/>
  <c r="D539" i="1"/>
  <c r="D531" i="1"/>
  <c r="D523" i="1"/>
  <c r="D515" i="1"/>
  <c r="D507" i="1"/>
  <c r="D499" i="1"/>
  <c r="D491" i="1"/>
  <c r="D483" i="1"/>
  <c r="D475" i="1"/>
  <c r="D467" i="1"/>
  <c r="D459" i="1"/>
  <c r="D562" i="1"/>
  <c r="D554" i="1"/>
  <c r="D546" i="1"/>
  <c r="D538" i="1"/>
  <c r="D530" i="1"/>
  <c r="D522" i="1"/>
  <c r="D514" i="1"/>
  <c r="D506" i="1"/>
  <c r="D498" i="1"/>
  <c r="D490" i="1"/>
  <c r="D482" i="1"/>
  <c r="D474" i="1"/>
  <c r="D466" i="1"/>
  <c r="D458" i="1"/>
  <c r="D569" i="1"/>
  <c r="D561" i="1"/>
  <c r="D553" i="1"/>
  <c r="D545" i="1"/>
  <c r="D537" i="1"/>
  <c r="D529" i="1"/>
  <c r="D521" i="1"/>
  <c r="D513" i="1"/>
  <c r="D505" i="1"/>
  <c r="D497" i="1"/>
  <c r="D489" i="1"/>
  <c r="D481" i="1"/>
  <c r="D473" i="1"/>
  <c r="D465" i="1"/>
  <c r="H8" i="3"/>
  <c r="D568" i="1"/>
  <c r="D560" i="1"/>
  <c r="D552" i="1"/>
  <c r="D544" i="1"/>
  <c r="D536" i="1"/>
  <c r="D528" i="1"/>
  <c r="D520" i="1"/>
  <c r="D512" i="1"/>
  <c r="D504" i="1"/>
  <c r="D496" i="1"/>
  <c r="D488" i="1"/>
  <c r="D480" i="1"/>
  <c r="D472" i="1"/>
  <c r="D464" i="1"/>
  <c r="E191" i="8"/>
  <c r="E202" i="8"/>
  <c r="E182" i="8"/>
  <c r="E178" i="8"/>
  <c r="E174" i="8"/>
  <c r="E170" i="8"/>
  <c r="E150" i="8"/>
  <c r="E134" i="8"/>
  <c r="E201" i="8"/>
  <c r="E197" i="8"/>
  <c r="E193" i="8"/>
  <c r="E185" i="8"/>
  <c r="E177" i="8"/>
  <c r="E173" i="8"/>
  <c r="E169" i="8"/>
  <c r="E165" i="8"/>
  <c r="E161" i="8"/>
  <c r="E153" i="8"/>
  <c r="E133" i="8"/>
  <c r="E93" i="8"/>
  <c r="E29" i="8"/>
  <c r="E195" i="8"/>
  <c r="E167" i="8"/>
  <c r="D197" i="8"/>
  <c r="D165" i="8"/>
  <c r="E179" i="8"/>
  <c r="E155" i="8"/>
  <c r="E127" i="8"/>
  <c r="H6" i="3"/>
  <c r="E204" i="8"/>
  <c r="E200" i="8"/>
  <c r="E196" i="8"/>
  <c r="E192" i="8"/>
  <c r="E188" i="8"/>
  <c r="E184" i="8"/>
  <c r="E180" i="8"/>
  <c r="E176" i="8"/>
  <c r="E172" i="8"/>
  <c r="E168" i="8"/>
  <c r="E164" i="8"/>
  <c r="E160" i="8"/>
  <c r="E156" i="8"/>
  <c r="E152" i="8"/>
  <c r="E136" i="8"/>
  <c r="E132" i="8"/>
  <c r="E120" i="8"/>
  <c r="E88" i="8"/>
  <c r="E56" i="8"/>
  <c r="E24" i="8"/>
  <c r="E203" i="8"/>
  <c r="E187" i="8"/>
  <c r="E171" i="8"/>
  <c r="E151" i="8"/>
  <c r="E135" i="8"/>
  <c r="D204" i="8"/>
  <c r="D196" i="8"/>
  <c r="D172" i="8"/>
  <c r="D164" i="8"/>
  <c r="H3" i="3"/>
  <c r="D3" i="8" s="1"/>
  <c r="E183" i="8"/>
  <c r="E163" i="8"/>
  <c r="E131" i="8"/>
  <c r="E59" i="8"/>
  <c r="E51" i="8"/>
  <c r="E11" i="8"/>
  <c r="E7" i="8"/>
  <c r="D203" i="8"/>
  <c r="D179" i="8"/>
  <c r="D175" i="8"/>
  <c r="D171" i="8"/>
  <c r="B29" i="3"/>
  <c r="B32" i="3"/>
  <c r="B31" i="3"/>
  <c r="B27" i="3"/>
  <c r="B26" i="3"/>
  <c r="B28" i="3"/>
  <c r="D9" i="1"/>
  <c r="B7" i="3"/>
  <c r="B14" i="3"/>
  <c r="B15" i="3"/>
  <c r="B16" i="3"/>
  <c r="B24" i="3"/>
  <c r="B9" i="3"/>
  <c r="B17" i="3"/>
  <c r="B25" i="3"/>
  <c r="B10" i="3"/>
  <c r="B19" i="3"/>
  <c r="B4" i="3"/>
  <c r="B12" i="3"/>
  <c r="B20" i="3"/>
  <c r="B5" i="3"/>
  <c r="B13" i="3"/>
  <c r="B21" i="3"/>
  <c r="B6" i="3"/>
  <c r="B22" i="3"/>
  <c r="B23" i="3"/>
  <c r="B8" i="3"/>
  <c r="B18" i="3"/>
  <c r="B3" i="3"/>
  <c r="B11" i="3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168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62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167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61" i="1"/>
  <c r="B2" i="3"/>
  <c r="E140" i="8" l="1"/>
  <c r="E146" i="8"/>
  <c r="D148" i="8"/>
  <c r="E129" i="8"/>
  <c r="D155" i="8"/>
  <c r="E35" i="8"/>
  <c r="E3" i="8"/>
  <c r="E19" i="8"/>
  <c r="E64" i="8"/>
  <c r="E96" i="8"/>
  <c r="E128" i="8"/>
  <c r="D173" i="8"/>
  <c r="E2" i="8"/>
  <c r="E5" i="8"/>
  <c r="E37" i="8"/>
  <c r="E69" i="8"/>
  <c r="E101" i="8"/>
  <c r="D154" i="8"/>
  <c r="D186" i="8"/>
  <c r="E14" i="8"/>
  <c r="E46" i="8"/>
  <c r="E78" i="8"/>
  <c r="E110" i="8"/>
  <c r="E154" i="8"/>
  <c r="E186" i="8"/>
  <c r="E103" i="8"/>
  <c r="D151" i="8"/>
  <c r="E63" i="8"/>
  <c r="E28" i="8"/>
  <c r="E124" i="8"/>
  <c r="D201" i="8"/>
  <c r="D150" i="8"/>
  <c r="D187" i="8"/>
  <c r="E71" i="8"/>
  <c r="D180" i="8"/>
  <c r="E32" i="8"/>
  <c r="D159" i="8"/>
  <c r="D191" i="8"/>
  <c r="E39" i="8"/>
  <c r="E91" i="8"/>
  <c r="D152" i="8"/>
  <c r="D184" i="8"/>
  <c r="E83" i="8"/>
  <c r="E4" i="8"/>
  <c r="E36" i="8"/>
  <c r="E68" i="8"/>
  <c r="E100" i="8"/>
  <c r="E199" i="8"/>
  <c r="D177" i="8"/>
  <c r="E27" i="8"/>
  <c r="E9" i="8"/>
  <c r="E41" i="8"/>
  <c r="E73" i="8"/>
  <c r="E105" i="8"/>
  <c r="E149" i="8"/>
  <c r="E181" i="8"/>
  <c r="D158" i="8"/>
  <c r="D190" i="8"/>
  <c r="E18" i="8"/>
  <c r="E50" i="8"/>
  <c r="E82" i="8"/>
  <c r="E114" i="8"/>
  <c r="E158" i="8"/>
  <c r="E190" i="8"/>
  <c r="E119" i="8"/>
  <c r="E15" i="8"/>
  <c r="D169" i="8"/>
  <c r="D163" i="8"/>
  <c r="D195" i="8"/>
  <c r="E43" i="8"/>
  <c r="E111" i="8"/>
  <c r="D156" i="8"/>
  <c r="D188" i="8"/>
  <c r="E99" i="8"/>
  <c r="E8" i="8"/>
  <c r="E40" i="8"/>
  <c r="E72" i="8"/>
  <c r="E104" i="8"/>
  <c r="D149" i="8"/>
  <c r="D181" i="8"/>
  <c r="E67" i="8"/>
  <c r="E13" i="8"/>
  <c r="E45" i="8"/>
  <c r="E77" i="8"/>
  <c r="E109" i="8"/>
  <c r="D162" i="8"/>
  <c r="D194" i="8"/>
  <c r="E22" i="8"/>
  <c r="E54" i="8"/>
  <c r="E86" i="8"/>
  <c r="E118" i="8"/>
  <c r="E162" i="8"/>
  <c r="E194" i="8"/>
  <c r="E159" i="8"/>
  <c r="E60" i="8"/>
  <c r="E33" i="8"/>
  <c r="D167" i="8"/>
  <c r="D199" i="8"/>
  <c r="E47" i="8"/>
  <c r="D160" i="8"/>
  <c r="D192" i="8"/>
  <c r="E115" i="8"/>
  <c r="E12" i="8"/>
  <c r="E44" i="8"/>
  <c r="E76" i="8"/>
  <c r="E108" i="8"/>
  <c r="E31" i="8"/>
  <c r="D153" i="8"/>
  <c r="D185" i="8"/>
  <c r="E87" i="8"/>
  <c r="E17" i="8"/>
  <c r="E49" i="8"/>
  <c r="E81" i="8"/>
  <c r="E113" i="8"/>
  <c r="E157" i="8"/>
  <c r="E189" i="8"/>
  <c r="D166" i="8"/>
  <c r="D198" i="8"/>
  <c r="E26" i="8"/>
  <c r="E58" i="8"/>
  <c r="E90" i="8"/>
  <c r="E122" i="8"/>
  <c r="E166" i="8"/>
  <c r="E198" i="8"/>
  <c r="E175" i="8"/>
  <c r="E16" i="8"/>
  <c r="E48" i="8"/>
  <c r="E80" i="8"/>
  <c r="E112" i="8"/>
  <c r="E75" i="8"/>
  <c r="D157" i="8"/>
  <c r="D189" i="8"/>
  <c r="E107" i="8"/>
  <c r="E21" i="8"/>
  <c r="E53" i="8"/>
  <c r="E85" i="8"/>
  <c r="E117" i="8"/>
  <c r="D170" i="8"/>
  <c r="D202" i="8"/>
  <c r="E30" i="8"/>
  <c r="E62" i="8"/>
  <c r="E94" i="8"/>
  <c r="E126" i="8"/>
  <c r="E55" i="8"/>
  <c r="D168" i="8"/>
  <c r="D200" i="8"/>
  <c r="E20" i="8"/>
  <c r="E52" i="8"/>
  <c r="E84" i="8"/>
  <c r="E116" i="8"/>
  <c r="E95" i="8"/>
  <c r="D161" i="8"/>
  <c r="D193" i="8"/>
  <c r="E123" i="8"/>
  <c r="E25" i="8"/>
  <c r="E57" i="8"/>
  <c r="E89" i="8"/>
  <c r="E121" i="8"/>
  <c r="D174" i="8"/>
  <c r="E34" i="8"/>
  <c r="E66" i="8"/>
  <c r="E98" i="8"/>
  <c r="E130" i="8"/>
  <c r="E61" i="8"/>
  <c r="E125" i="8"/>
  <c r="D178" i="8"/>
  <c r="E6" i="8"/>
  <c r="E38" i="8"/>
  <c r="E70" i="8"/>
  <c r="E102" i="8"/>
  <c r="E23" i="8"/>
  <c r="D183" i="8"/>
  <c r="D176" i="8"/>
  <c r="E92" i="8"/>
  <c r="E65" i="8"/>
  <c r="E97" i="8"/>
  <c r="D182" i="8"/>
  <c r="E10" i="8"/>
  <c r="E42" i="8"/>
  <c r="E74" i="8"/>
  <c r="E106" i="8"/>
  <c r="E79" i="8"/>
  <c r="D23" i="8"/>
  <c r="D107" i="8"/>
  <c r="D108" i="8"/>
  <c r="D43" i="8"/>
  <c r="D111" i="8"/>
  <c r="D47" i="8"/>
  <c r="D123" i="8"/>
  <c r="D59" i="8"/>
  <c r="E144" i="8"/>
  <c r="D7" i="8"/>
  <c r="D71" i="8"/>
  <c r="D20" i="8"/>
  <c r="D15" i="8"/>
  <c r="D83" i="8"/>
  <c r="D44" i="8"/>
  <c r="D19" i="8"/>
  <c r="D103" i="8"/>
  <c r="D88" i="8"/>
  <c r="E141" i="8"/>
  <c r="D52" i="8"/>
  <c r="D147" i="8"/>
  <c r="E142" i="8"/>
  <c r="D27" i="8"/>
  <c r="D115" i="8"/>
  <c r="D56" i="8"/>
  <c r="D39" i="8"/>
  <c r="D79" i="8"/>
  <c r="D119" i="8"/>
  <c r="D16" i="8"/>
  <c r="D64" i="8"/>
  <c r="D120" i="8"/>
  <c r="D25" i="8"/>
  <c r="D89" i="8"/>
  <c r="D130" i="8"/>
  <c r="D76" i="8"/>
  <c r="D128" i="8"/>
  <c r="D33" i="8"/>
  <c r="D97" i="8"/>
  <c r="D87" i="8"/>
  <c r="D135" i="8"/>
  <c r="D24" i="8"/>
  <c r="D80" i="8"/>
  <c r="D140" i="8"/>
  <c r="D45" i="8"/>
  <c r="D109" i="8"/>
  <c r="D11" i="8"/>
  <c r="D51" i="8"/>
  <c r="D91" i="8"/>
  <c r="D139" i="8"/>
  <c r="D32" i="8"/>
  <c r="D84" i="8"/>
  <c r="D144" i="8"/>
  <c r="D49" i="8"/>
  <c r="D113" i="8"/>
  <c r="D57" i="8"/>
  <c r="D121" i="8"/>
  <c r="D2" i="8"/>
  <c r="D48" i="8"/>
  <c r="D96" i="8"/>
  <c r="D65" i="8"/>
  <c r="D129" i="8"/>
  <c r="D34" i="8"/>
  <c r="D13" i="8"/>
  <c r="D77" i="8"/>
  <c r="D66" i="8"/>
  <c r="D75" i="8"/>
  <c r="D12" i="8"/>
  <c r="D112" i="8"/>
  <c r="D17" i="8"/>
  <c r="D81" i="8"/>
  <c r="D98" i="8"/>
  <c r="D28" i="8"/>
  <c r="D60" i="8"/>
  <c r="D92" i="8"/>
  <c r="D124" i="8"/>
  <c r="D29" i="8"/>
  <c r="D61" i="8"/>
  <c r="D93" i="8"/>
  <c r="D125" i="8"/>
  <c r="E145" i="8"/>
  <c r="D6" i="8"/>
  <c r="D38" i="8"/>
  <c r="D70" i="8"/>
  <c r="D102" i="8"/>
  <c r="D134" i="8"/>
  <c r="D10" i="8"/>
  <c r="D42" i="8"/>
  <c r="D74" i="8"/>
  <c r="D106" i="8"/>
  <c r="D138" i="8"/>
  <c r="D63" i="8"/>
  <c r="D127" i="8"/>
  <c r="D4" i="8"/>
  <c r="D36" i="8"/>
  <c r="D68" i="8"/>
  <c r="D100" i="8"/>
  <c r="D132" i="8"/>
  <c r="D5" i="8"/>
  <c r="D37" i="8"/>
  <c r="D69" i="8"/>
  <c r="D101" i="8"/>
  <c r="D133" i="8"/>
  <c r="E143" i="8"/>
  <c r="D14" i="8"/>
  <c r="D46" i="8"/>
  <c r="D78" i="8"/>
  <c r="D110" i="8"/>
  <c r="D142" i="8"/>
  <c r="E139" i="8"/>
  <c r="D31" i="8"/>
  <c r="D95" i="8"/>
  <c r="D35" i="8"/>
  <c r="D67" i="8"/>
  <c r="D99" i="8"/>
  <c r="D131" i="8"/>
  <c r="D8" i="8"/>
  <c r="D40" i="8"/>
  <c r="D72" i="8"/>
  <c r="D104" i="8"/>
  <c r="D136" i="8"/>
  <c r="E148" i="8"/>
  <c r="D9" i="8"/>
  <c r="D41" i="8"/>
  <c r="D73" i="8"/>
  <c r="D105" i="8"/>
  <c r="D137" i="8"/>
  <c r="D18" i="8"/>
  <c r="D50" i="8"/>
  <c r="D82" i="8"/>
  <c r="D114" i="8"/>
  <c r="D146" i="8"/>
  <c r="D141" i="8"/>
  <c r="D22" i="8"/>
  <c r="D54" i="8"/>
  <c r="D86" i="8"/>
  <c r="D118" i="8"/>
  <c r="E138" i="8"/>
  <c r="D145" i="8"/>
  <c r="D26" i="8"/>
  <c r="D58" i="8"/>
  <c r="D90" i="8"/>
  <c r="D122" i="8"/>
  <c r="D143" i="8"/>
  <c r="D116" i="8"/>
  <c r="D21" i="8"/>
  <c r="D53" i="8"/>
  <c r="D85" i="8"/>
  <c r="D117" i="8"/>
  <c r="E137" i="8"/>
  <c r="D30" i="8"/>
  <c r="D62" i="8"/>
  <c r="D94" i="8"/>
  <c r="D126" i="8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340" i="1"/>
  <c r="D348" i="1"/>
  <c r="D396" i="1"/>
  <c r="D428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324" i="1"/>
  <c r="D356" i="1"/>
  <c r="D404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316" i="1"/>
  <c r="D372" i="1"/>
  <c r="D420" i="1"/>
  <c r="D444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300" i="1"/>
  <c r="D388" i="1"/>
  <c r="D436" i="1"/>
  <c r="D292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332" i="1"/>
  <c r="D364" i="1"/>
  <c r="D412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308" i="1"/>
  <c r="D380" i="1"/>
  <c r="D4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<sst xmlns="http://schemas.openxmlformats.org/spreadsheetml/2006/main" count="1872" uniqueCount="268">
  <si>
    <t>Polymer</t>
  </si>
  <si>
    <t>PDI</t>
  </si>
  <si>
    <t>Source</t>
  </si>
  <si>
    <t>Sauer, Bryan B.; Dipaolo, Nicholas V. , Journal of Colloid and Interface Science , 144 , 2 , 527-537 (1991)</t>
  </si>
  <si>
    <t>Melt Viscosity (poise)</t>
  </si>
  <si>
    <t>Mw</t>
  </si>
  <si>
    <t>poly(prop-1-ene)</t>
  </si>
  <si>
    <t>Shear Rate</t>
  </si>
  <si>
    <t>Frequency</t>
  </si>
  <si>
    <t>PDI (zw)</t>
  </si>
  <si>
    <t>Fetters, L. J.; Graessley, W. W.; Kiss, A. D. , Macromolecules , 24 , 11 , 3136-3141 (1991)</t>
  </si>
  <si>
    <t>Polymer Database: PoLyInfo (nims.go.jp)</t>
  </si>
  <si>
    <t>Intrinsic Viscosity (dL/g)</t>
  </si>
  <si>
    <t xml:space="preserve">Temperature © </t>
  </si>
  <si>
    <t>Utracki, L. A.; Sammut, P. , Plastics, Rubber and Composites Processing and Applications , 16 , 4 , 221-229 (1991)</t>
  </si>
  <si>
    <t>Link</t>
  </si>
  <si>
    <t>Dependence of the zero shear-rate viscosity and the viscosity function of linear high-density polyethylenes on the mass-average molar mass and polydispersity</t>
  </si>
  <si>
    <t>Dependence of the zero shear-rate viscosity and the viscosity function of linear high-density polyethylenes on the mass-average molar mass and polydispersity | SpringerLink</t>
  </si>
  <si>
    <t>Linear HDPE</t>
  </si>
  <si>
    <t>Viscoelastic properties of polyisobutylene melts (acs.org)</t>
  </si>
  <si>
    <t>polystyrene</t>
  </si>
  <si>
    <t>Sarazin, Pierre; Favis, Basil D. , Annual Technical Conference - Society of Plastics Engineers , 59th , Vol. 2 , 2276-2280 (2001)</t>
  </si>
  <si>
    <t>poly(pent-1-ene)</t>
  </si>
  <si>
    <t>Second‐Order Transition Temperatures and Related Properties of Polystyrene. I. Influence of Molecular Weight (scitation.org)</t>
  </si>
  <si>
    <t>M</t>
  </si>
  <si>
    <t>217 C</t>
  </si>
  <si>
    <t>190 C</t>
  </si>
  <si>
    <t>160 C</t>
  </si>
  <si>
    <t>140 C</t>
  </si>
  <si>
    <t>130 C</t>
  </si>
  <si>
    <t>120 C</t>
  </si>
  <si>
    <t>110 C</t>
  </si>
  <si>
    <t>100 C</t>
  </si>
  <si>
    <t>95 C</t>
  </si>
  <si>
    <t>90 C</t>
  </si>
  <si>
    <t>85 C</t>
  </si>
  <si>
    <t>75 C</t>
  </si>
  <si>
    <t>80 C</t>
  </si>
  <si>
    <t>polyethene</t>
  </si>
  <si>
    <t>poly(methyl methacrylate)</t>
  </si>
  <si>
    <t>Carriere, Craig J.; Cohen, Arie; Arends, Charles B. , Journal of Rheology , 33 , 5 , 681-689 (1989)</t>
  </si>
  <si>
    <t>poly(vinylidene fluoride)</t>
  </si>
  <si>
    <t>Xu, Jiannong; Johnson, Matthew; Wilkes, Garth L. , Polymer , 45 , 15 , 5327-5340 (2004)</t>
  </si>
  <si>
    <t>Royer, Joseph R.; DeSimone, Joseph M.; Khan, Saad A. , Journal of Polymer Science, Part B: Polymer Physics , 39 , 23 , 3055-3066 (2001)</t>
  </si>
  <si>
    <t>INDEX</t>
  </si>
  <si>
    <r>
      <t>Nichetti, D. and I. Manas-Zloczower. “Viscosity model for polydisperse polymer melts.” </t>
    </r>
    <r>
      <rPr>
        <i/>
        <sz val="7"/>
        <color rgb="FF2E414F"/>
        <rFont val="Roboto"/>
      </rPr>
      <t>Journal of Rheology</t>
    </r>
    <r>
      <rPr>
        <sz val="7"/>
        <color rgb="FF2E414F"/>
        <rFont val="Roboto"/>
      </rPr>
      <t> 42 (1998): 951-969.</t>
    </r>
  </si>
  <si>
    <t>Rheological properties and molecular structure of polymer melts - Soft Matter (RSC Publishing)</t>
  </si>
  <si>
    <t>graph 6</t>
  </si>
  <si>
    <t>Rheological properties and molecular structure of polymer melts</t>
  </si>
  <si>
    <t>polypropylene</t>
  </si>
  <si>
    <t>Influence of the melt viscosity and operating conditions on the degree of filling, pressure, temperature, and residence time in a co‐kneader (wiley.com)</t>
  </si>
  <si>
    <t>Influence of the Melt Viscosity and Operating Conditions on</t>
  </si>
  <si>
    <t>the Degree of Filling, Pressure, Temperature, and Residence</t>
  </si>
  <si>
    <t>Time in a Co-Kneader</t>
  </si>
  <si>
    <t>(5) (PDF) Prediction of Crossover in the Molecular Weight Dependence of Polyethylene Viscosity Using a Polymer Free Volume Theory (researchgate.net)</t>
  </si>
  <si>
    <t>A Rheological Model for Polymer Blends based on the Concentric Multilayer Approach. 1. Homogeneous Polymer Blends</t>
  </si>
  <si>
    <t>pi.1994.210350111 (1).pdf</t>
  </si>
  <si>
    <t>Poly(ethyl- &lt;Emphasis Type="Italic"&gt;n &lt;/Emphasis&gt;-butylsilylene): Structural, thermal, and flow properties of a liquid crystalline polysilane (springer.com)</t>
  </si>
  <si>
    <t>Poly(ethyl-n-butylsilylene): Structural, Thermal, and Flow Properties of a Liquid Crystalline Polysilane t</t>
  </si>
  <si>
    <t>Poly(ethyl-n-butylsilylene)</t>
  </si>
  <si>
    <t>Mn</t>
  </si>
  <si>
    <t>ZhuZiqing-DeterminingZeroShearViscosityofPolycarbosilaneMelts20179402.pdf</t>
  </si>
  <si>
    <t>Polycarbosilane</t>
  </si>
  <si>
    <t>Determining Zero Shear Viscosity of Polycarbosilane Melts</t>
  </si>
  <si>
    <t>PID</t>
  </si>
  <si>
    <t>SMILES</t>
  </si>
  <si>
    <t>P010001</t>
  </si>
  <si>
    <t>P010002</t>
  </si>
  <si>
    <t>P010004</t>
  </si>
  <si>
    <t>P010014</t>
  </si>
  <si>
    <t>P010014 </t>
  </si>
  <si>
    <t>P020001</t>
  </si>
  <si>
    <t>P040048</t>
  </si>
  <si>
    <t>P050003</t>
  </si>
  <si>
    <t>[*]C[*]</t>
  </si>
  <si>
    <t>[*]CC([*])C</t>
  </si>
  <si>
    <t>[*]CC([*])(C)C</t>
  </si>
  <si>
    <t>[*]CC([*])c1ccccc1</t>
  </si>
  <si>
    <t>[*]CC([*])CCC</t>
  </si>
  <si>
    <t>[*]CC([*])(C)C(=O)OC</t>
  </si>
  <si>
    <t>[*]CC([*])(F)F</t>
  </si>
  <si>
    <t>[*]C[Si]([*])(CCCC)CCCC</t>
  </si>
  <si>
    <t>poly(p-hydroxystyrene)</t>
  </si>
  <si>
    <t>Cai, Haijun; Ait-Kadi, Abdellatif; Brisson, Josee , Polymer , 44 , 5 , 1481-1489 (2003)</t>
  </si>
  <si>
    <t>poly(2,6-dimethylphenol)</t>
  </si>
  <si>
    <t>P070076</t>
  </si>
  <si>
    <t>P020195</t>
  </si>
  <si>
    <t>Yang, Zhiyi; Han, Chang Dae , Macromolecules , 41 , 6 , 2104-2118 (2008)</t>
  </si>
  <si>
    <t>poly(vinyl acetate)</t>
  </si>
  <si>
    <t>P030024</t>
  </si>
  <si>
    <t>P070013</t>
  </si>
  <si>
    <t>poly(ethylene oxide)</t>
  </si>
  <si>
    <t>P070014</t>
  </si>
  <si>
    <t>poly(dimethylsiloxane)</t>
  </si>
  <si>
    <t>P170031</t>
  </si>
  <si>
    <t>Polytetrafluoroethylene</t>
  </si>
  <si>
    <t>Polyetherketoneketone</t>
  </si>
  <si>
    <t>P070666</t>
  </si>
  <si>
    <t>P050006</t>
  </si>
  <si>
    <t>poly(propane-1,2-diol)</t>
  </si>
  <si>
    <t>Roovers, J.; Toporowski, P. M.; Ethier, R. , High Performance Polymers , 2 , 3 , 165-179 (1990)</t>
  </si>
  <si>
    <t>P070317</t>
  </si>
  <si>
    <t>polyethersulfone</t>
  </si>
  <si>
    <t>Mills, N. J.; Nevin, A.; McAinsh, J. , Journal of Macromolecular Science, Part B: Physics , B4 , 4 , 863-876 (1970)</t>
  </si>
  <si>
    <t>P080097</t>
  </si>
  <si>
    <t>poly(p-phenylene sulfide)</t>
  </si>
  <si>
    <t>PII: 0032-3861(96)00188-7 | Elsevier Enhanced Reader</t>
  </si>
  <si>
    <t>P090005</t>
  </si>
  <si>
    <t>P090176</t>
  </si>
  <si>
    <t>poly(L-lactide)</t>
  </si>
  <si>
    <t>Effect of the Shape of Dispersed Particles on the Thermal</t>
  </si>
  <si>
    <t>and Mechanical Properties of Biomass Polymer Blends</t>
  </si>
  <si>
    <t>Composed of Poly(</t>
  </si>
  <si>
    <t>L-lactide) and Poly(butylene succinate)</t>
  </si>
  <si>
    <t>Effect of the shape of dispersed particles on the thermal and mechanical properties of biomass polymer blends composed of poly(L‐lactide) and poly(butylene succinate) (wiley.com)</t>
  </si>
  <si>
    <t xml:space="preserve">Poly (butylene terephthalate) </t>
  </si>
  <si>
    <t>P090029</t>
  </si>
  <si>
    <t>Poly(butylene terephthalate)/high density polyethylene alloys. II. Mechanical properties and rheology (wiley.com)</t>
  </si>
  <si>
    <t>Poly(butylene terephthalate)/high density polyethylene alloys. II. Mechanical properties and rheology</t>
  </si>
  <si>
    <t>polybutadiene</t>
  </si>
  <si>
    <t>The melt viscosity-molecular weight relationship for linear polymers (acs.org)</t>
  </si>
  <si>
    <t>polyisobutylene</t>
  </si>
  <si>
    <t>[*]OC(C)C([*])=O</t>
  </si>
  <si>
    <t>[*]CC([*])OC(C)=O</t>
  </si>
  <si>
    <t>[*]CC([*])c1ccc(O)cc1</t>
  </si>
  <si>
    <t>[*]Oc1c(C)cc([*])cc1C</t>
  </si>
  <si>
    <t>[*]O[Si]([*])(C)C</t>
  </si>
  <si>
    <t>[*]C([*])(F)F</t>
  </si>
  <si>
    <t>[*]Oc1ccc(S(=O)(=O)c2ccc([*])cc2)cc1</t>
  </si>
  <si>
    <t>[*]Sc1ccc([*])cc1</t>
  </si>
  <si>
    <t>[*]C=CCC[*]</t>
  </si>
  <si>
    <t>[*]CC(C)O[*]</t>
  </si>
  <si>
    <t>[*]CCCCOC(=O)c1ccc(C(=O)O[*])cc1</t>
  </si>
  <si>
    <t>[*]CCO[*]</t>
  </si>
  <si>
    <t>[*]Oc1ccc(C(=O)c2ccc(C(=O)c3ccc([*])cc3)cc2)cc1</t>
  </si>
  <si>
    <t>[*]CCCCOC(=O)CCC(=O)O[*]</t>
  </si>
  <si>
    <t>poly[(butane-1,4-diol)-alt-(diethyl succinate)]</t>
  </si>
  <si>
    <t>[*]C[Si]([*])(C)C</t>
  </si>
  <si>
    <t> Ubbelohde viscometer</t>
  </si>
  <si>
    <t>Method</t>
  </si>
  <si>
    <t>RR</t>
  </si>
  <si>
    <t>CR, RR</t>
  </si>
  <si>
    <t>Carreau-Yasuda model</t>
  </si>
  <si>
    <t>Rheometer</t>
  </si>
  <si>
    <t>Ubbelohde viscometer</t>
  </si>
  <si>
    <t>poly(epsilon-caprolactone)</t>
  </si>
  <si>
    <t>P090089</t>
  </si>
  <si>
    <t>P090090</t>
  </si>
  <si>
    <t>P090091</t>
  </si>
  <si>
    <t>P090092</t>
  </si>
  <si>
    <t>P090093</t>
  </si>
  <si>
    <t>P090094</t>
  </si>
  <si>
    <t>P090095</t>
  </si>
  <si>
    <t>P090096</t>
  </si>
  <si>
    <t>P090097</t>
  </si>
  <si>
    <t>P090098</t>
  </si>
  <si>
    <t>P090099</t>
  </si>
  <si>
    <t>P090100</t>
  </si>
  <si>
    <t>P090101</t>
  </si>
  <si>
    <t>P090102</t>
  </si>
  <si>
    <t>P090103</t>
  </si>
  <si>
    <t>P090104</t>
  </si>
  <si>
    <t>P090105</t>
  </si>
  <si>
    <t>P090106</t>
  </si>
  <si>
    <t>P090107</t>
  </si>
  <si>
    <t>P090108</t>
  </si>
  <si>
    <t>P090109</t>
  </si>
  <si>
    <t>P090110</t>
  </si>
  <si>
    <t>P090111</t>
  </si>
  <si>
    <t>P090112</t>
  </si>
  <si>
    <t>P090113</t>
  </si>
  <si>
    <t>P090114</t>
  </si>
  <si>
    <t>P090115</t>
  </si>
  <si>
    <t>P090116</t>
  </si>
  <si>
    <t>Polytrimethylene terephthalate</t>
  </si>
  <si>
    <t>SAMPLE_ID</t>
  </si>
  <si>
    <t>Temperature</t>
  </si>
  <si>
    <t>Polymer 1</t>
  </si>
  <si>
    <t>Polymer 2</t>
  </si>
  <si>
    <t>Poly(hexano-6-lactam)</t>
  </si>
  <si>
    <t>SMILES 1</t>
  </si>
  <si>
    <t>SMILES 2</t>
  </si>
  <si>
    <t>Weight 1</t>
  </si>
  <si>
    <t>Weight 2</t>
  </si>
  <si>
    <t>poly[(hexane-1,6-diamine)-alt-(adipic acid)]</t>
  </si>
  <si>
    <t>poly(dodecano-12-lactam)</t>
  </si>
  <si>
    <t>poly(11-aminoundecanoic acid)</t>
  </si>
  <si>
    <t>Fundamental studies on processing, characterization and properties of poly-p-phenylene terephthalamide/polyamides molecular and particulate composites</t>
  </si>
  <si>
    <t>Fundamental studies on processing, characterization and properties of poly-p-phenylene terephthalamide/polyamides molecular and particulate composites - ProQuest</t>
  </si>
  <si>
    <t>CV</t>
  </si>
  <si>
    <t>polyacrylonitrile</t>
  </si>
  <si>
    <t>PII: S0032-3861(00)00497-3 | Elsevier Enhanced Reader</t>
  </si>
  <si>
    <t>RR, parallel plate</t>
  </si>
  <si>
    <t>Poly(bisphenol A carbonate)</t>
  </si>
  <si>
    <t xml:space="preserve">https://doi.org/10.1016/0032-3861(93)90527-H </t>
  </si>
  <si>
    <t>Determination of interfacial tensions between BPA polycarbonate and styrene-acrylonitrile copolymers from capillary thread instability measurements</t>
  </si>
  <si>
    <t>V.H.WatkinsS.Y.Hobbs</t>
  </si>
  <si>
    <t>Poly(1-octene)</t>
  </si>
  <si>
    <t>Using Rheological Data To Determine the Branching Level in Metallocene Polyethylenes</t>
  </si>
  <si>
    <t>No Job Name (acs.org)</t>
  </si>
  <si>
    <t>␣</t>
  </si>
  <si>
    <t>Polybutene</t>
  </si>
  <si>
    <t>Chen, Fei; Shanks, Robert A.; Amarasinghe, Gandara , Journal of Applied Polymer Science , 95 , 6 , 1549-1557 (2005)</t>
  </si>
  <si>
    <t>https://doi.org/10.1002/app.21361</t>
  </si>
  <si>
    <t>Rheological and thermal properties of single-site polyethylene blends</t>
  </si>
  <si>
    <t>Dynamic Stress Rheometer</t>
  </si>
  <si>
    <t>Poly(vinyl acetate)</t>
  </si>
  <si>
    <t>Morphology of EVA based nanocomposites under shear and extensional flow</t>
  </si>
  <si>
    <t xml:space="preserve">https://doi.org/10.1002/pen.20117 </t>
  </si>
  <si>
    <t>Prasad, Ranjit; Pasanovic-Zujo, Vanja; Gupta, Rahul K.; Cser, Ferenc; Bhattacharya, Sati N. , Polymer Engineering and Science , 44 , 7 , 1220-1230 (2004)</t>
  </si>
  <si>
    <t>poly(4-methyl-1-pentene)</t>
  </si>
  <si>
    <t>poly(1-decene)</t>
  </si>
  <si>
    <t>[*]CCCOC(=O)c1ccc(C(=O)O[*])cc1</t>
  </si>
  <si>
    <t>[*]CCCCCC(=O)N[*]</t>
  </si>
  <si>
    <t>[*]CCCCCCNC(=O)CCCCC(=O)N[*]</t>
  </si>
  <si>
    <t>[*]CCCCCCCCCCC(=O)N[*]</t>
  </si>
  <si>
    <t>[*]CCCCCCCCCCCC(=O)N[*]</t>
  </si>
  <si>
    <t>[*]Oc1ccc(C(C)(C)c2ccc(OC([*])=O)cc2)cc1</t>
  </si>
  <si>
    <t>[*]CC([*])CC(C)C</t>
  </si>
  <si>
    <t>[*]CC([*])C#N</t>
  </si>
  <si>
    <t>[*]CC([*])CCCCCC</t>
  </si>
  <si>
    <t>[*]CC([*])CC</t>
  </si>
  <si>
    <t>[*]CC([*])CCCCCCCC</t>
  </si>
  <si>
    <t>r = 0.5 in = 12.7 mm</t>
  </si>
  <si>
    <t>h = 2.5 mm</t>
  </si>
  <si>
    <t>Experimental investigation of the morphology development of polyblends in corotating twin‐screw extruders (wiley.com)</t>
  </si>
  <si>
    <t>poly(vinyl chloride)</t>
  </si>
  <si>
    <t>PII: S0014-3057(99)00146-9 | Elsevier Enhanced Reader</t>
  </si>
  <si>
    <t>Hernandez et al</t>
  </si>
  <si>
    <t>Polyurethane</t>
  </si>
  <si>
    <t>Poly(4-vinyl phenol)</t>
  </si>
  <si>
    <t>Poly(2,6-dimethyl 1,4-phenylene oxide)</t>
  </si>
  <si>
    <t>poly(methyl vinyl ether)</t>
  </si>
  <si>
    <t>Green, Peter F.; Adolf, Douglas B.; Gilliom, Laura R. , Macromolecules , 24 , 11 , 3377-3382 (1991)</t>
  </si>
  <si>
    <t>poly(glycidyl azide)</t>
  </si>
  <si>
    <t>Eroglu, Mehmet S.; Baysal, Bahattin M.; Gueven, Olgun , Polymer , 38 , 8 , 1945-1947 (1997)</t>
  </si>
  <si>
    <t>poly(butanedioic acid;butane-2,3-diol)</t>
  </si>
  <si>
    <t>poly(butane-1,3-diol;hexanedioic acid)</t>
  </si>
  <si>
    <t>poly[(butane-1,3-diol)-alt-(sebacic acid)]</t>
  </si>
  <si>
    <t>P390064</t>
  </si>
  <si>
    <t>P390065</t>
  </si>
  <si>
    <t>P390066</t>
  </si>
  <si>
    <t>P390067</t>
  </si>
  <si>
    <t>P390068</t>
  </si>
  <si>
    <t>P390069</t>
  </si>
  <si>
    <t>P390070</t>
  </si>
  <si>
    <t>P390071</t>
  </si>
  <si>
    <t>P390072</t>
  </si>
  <si>
    <t>P390073</t>
  </si>
  <si>
    <t>P390074</t>
  </si>
  <si>
    <t>P390075</t>
  </si>
  <si>
    <t>P390076</t>
  </si>
  <si>
    <t>P390077</t>
  </si>
  <si>
    <t>P390078</t>
  </si>
  <si>
    <t>P390079</t>
  </si>
  <si>
    <t>P390080</t>
  </si>
  <si>
    <t>P390081</t>
  </si>
  <si>
    <t>P390082</t>
  </si>
  <si>
    <t>P390083</t>
  </si>
  <si>
    <t>P390084</t>
  </si>
  <si>
    <t>P390085</t>
  </si>
  <si>
    <t>P390086</t>
  </si>
  <si>
    <t>P390087</t>
  </si>
  <si>
    <t>P390088</t>
  </si>
  <si>
    <t>P390089</t>
  </si>
  <si>
    <t>P390090</t>
  </si>
  <si>
    <t>P390091</t>
  </si>
  <si>
    <t>P390092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</si>
</sst>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Verdana"/>
      <family val="2"/>
    </font>
    <font>
      <u/>
      <sz val="11"/>
      <color theme="10"/>
      <name val="Calibri"/>
      <family val="2"/>
      <scheme val="minor"/>
    </font>
    <font>
      <sz val="7"/>
      <color rgb="FF444444"/>
      <name val="Verdana"/>
      <family val="2"/>
    </font>
    <font>
      <sz val="7"/>
      <color rgb="FF2E414F"/>
      <name val="Roboto"/>
    </font>
    <font>
      <i/>
      <sz val="7"/>
      <color rgb="FF2E414F"/>
      <name val="Roboto"/>
    </font>
    <font>
      <sz val="8"/>
      <color theme="1"/>
      <name val="Source Sans Pro"/>
      <family val="2"/>
    </font>
    <font>
      <i/>
      <sz val="8"/>
      <color theme="1"/>
      <name val="Source Sans Pro"/>
      <family val="2"/>
    </font>
    <font>
      <b/>
      <sz val="12"/>
      <color theme="1"/>
      <name val="Arial"/>
      <family val="2"/>
    </font>
    <font>
      <sz val="11"/>
      <color rgb="FF111111"/>
      <name val="Roboto"/>
    </font>
    <font>
      <sz val="8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7"/>
      <name val="Verdana"/>
      <family val="2"/>
    </font>
    <font>
      <u/>
      <sz val="11"/>
      <name val="Calibri"/>
      <family val="2"/>
      <scheme val="minor"/>
    </font>
    <font>
      <sz val="8"/>
      <name val="Roboto"/>
    </font>
    <font>
      <b/>
      <sz val="8"/>
      <name val="Roboto"/>
    </font>
    <font>
      <sz val="11"/>
      <name val="Calibri"/>
      <family val="2"/>
      <scheme val="minor"/>
    </font>
    <font>
      <sz val="9"/>
      <name val="Open Sans"/>
      <family val="2"/>
    </font>
    <font>
      <sz val="12"/>
      <color rgb="FF202124"/>
      <name val="Roboto"/>
    </font>
    <font>
      <sz val="14"/>
      <color rgb="FF777777"/>
      <name val="Times New Roman"/>
      <family val="1"/>
    </font>
    <font>
      <sz val="8"/>
      <color rgb="FF202124"/>
      <name val="Roboto"/>
    </font>
    <font>
      <sz val="7"/>
      <color rgb="FF2E2E2E"/>
      <name val="Georgia"/>
      <family val="1"/>
    </font>
    <font>
      <sz val="7"/>
      <color rgb="FF0C7DBB"/>
      <name val="Arial"/>
      <family val="2"/>
    </font>
    <font>
      <sz val="9"/>
      <color rgb="FF1C1D1E"/>
      <name val="Open Sans"/>
      <family val="2"/>
    </font>
    <font>
      <sz val="7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/>
    <xf numFmtId="11" fontId="2" fillId="2" borderId="1" xfId="0" applyNumberFormat="1" applyFont="1" applyFill="1" applyBorder="1" applyAlignment="1">
      <alignment vertical="center" wrapText="1"/>
    </xf>
    <xf numFmtId="0" fontId="0" fillId="0" borderId="0" xfId="0" applyFill="1"/>
    <xf numFmtId="0" fontId="3" fillId="0" borderId="0" xfId="1"/>
    <xf numFmtId="0" fontId="1" fillId="0" borderId="0" xfId="0" applyFont="1"/>
    <xf numFmtId="11" fontId="4" fillId="0" borderId="0" xfId="0" applyNumberFormat="1" applyFont="1"/>
    <xf numFmtId="0" fontId="2" fillId="3" borderId="0" xfId="0" applyFont="1" applyFill="1" applyBorder="1" applyAlignment="1">
      <alignment vertical="center" wrapText="1"/>
    </xf>
    <xf numFmtId="11" fontId="0" fillId="0" borderId="0" xfId="0" applyNumberFormat="1" applyFill="1"/>
    <xf numFmtId="11" fontId="2" fillId="2" borderId="2" xfId="0" applyNumberFormat="1" applyFont="1" applyFill="1" applyBorder="1" applyAlignment="1">
      <alignment vertical="center" wrapText="1"/>
    </xf>
    <xf numFmtId="11" fontId="0" fillId="0" borderId="0" xfId="0" applyNumberFormat="1" applyFill="1" applyBorder="1"/>
    <xf numFmtId="11" fontId="2" fillId="2" borderId="0" xfId="0" applyNumberFormat="1" applyFont="1" applyFill="1" applyBorder="1" applyAlignment="1">
      <alignment vertical="center" wrapText="1"/>
    </xf>
    <xf numFmtId="11" fontId="0" fillId="0" borderId="0" xfId="0" applyNumberFormat="1"/>
    <xf numFmtId="0" fontId="2" fillId="2" borderId="2" xfId="0" applyFont="1" applyFill="1" applyBorder="1" applyAlignment="1">
      <alignment vertical="center" wrapText="1"/>
    </xf>
    <xf numFmtId="0" fontId="4" fillId="0" borderId="0" xfId="0" applyFont="1" applyFill="1" applyBorder="1"/>
    <xf numFmtId="0" fontId="5" fillId="0" borderId="0" xfId="0" applyFont="1"/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10" fillId="0" borderId="0" xfId="0" applyFont="1"/>
    <xf numFmtId="0" fontId="12" fillId="0" borderId="0" xfId="0" applyFont="1"/>
    <xf numFmtId="0" fontId="13" fillId="3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4" fillId="0" borderId="0" xfId="0" applyFont="1"/>
    <xf numFmtId="0" fontId="15" fillId="0" borderId="0" xfId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1" fontId="18" fillId="0" borderId="0" xfId="0" applyNumberFormat="1" applyFont="1" applyFill="1"/>
    <xf numFmtId="0" fontId="13" fillId="2" borderId="1" xfId="0" applyFont="1" applyFill="1" applyBorder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/>
    <xf numFmtId="0" fontId="2" fillId="4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0" fontId="23" fillId="0" borderId="4" xfId="0" applyFont="1" applyBorder="1" applyAlignment="1">
      <alignment vertical="center" wrapText="1"/>
    </xf>
    <xf numFmtId="3" fontId="23" fillId="0" borderId="4" xfId="0" applyNumberFormat="1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3" fontId="23" fillId="0" borderId="5" xfId="0" applyNumberFormat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0" borderId="0" xfId="0" applyFont="1"/>
    <xf numFmtId="11" fontId="23" fillId="0" borderId="4" xfId="0" applyNumberFormat="1" applyFont="1" applyBorder="1" applyAlignment="1">
      <alignment vertical="center" wrapText="1"/>
    </xf>
    <xf numFmtId="11" fontId="23" fillId="0" borderId="5" xfId="0" applyNumberFormat="1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91666666666667"/>
                  <c:y val="0.17478674540682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Sheet1!$M$2:$M$19</c:f>
              <c:numCache>
                <c:formatCode>General</c:formatCode>
                <c:ptCount val="18"/>
                <c:pt idx="0">
                  <c:v>2.3802112417116059</c:v>
                </c:pt>
                <c:pt idx="1">
                  <c:v>2.6434526764861874</c:v>
                </c:pt>
                <c:pt idx="2">
                  <c:v>3.4471580313422194</c:v>
                </c:pt>
                <c:pt idx="3">
                  <c:v>3.6720978579357175</c:v>
                </c:pt>
                <c:pt idx="4">
                  <c:v>3.8129133566428557</c:v>
                </c:pt>
                <c:pt idx="5">
                  <c:v>4.0606978403536118</c:v>
                </c:pt>
                <c:pt idx="6">
                  <c:v>4.1702617153949575</c:v>
                </c:pt>
                <c:pt idx="7">
                  <c:v>4.2787536009528289</c:v>
                </c:pt>
                <c:pt idx="8">
                  <c:v>4.4471580313422194</c:v>
                </c:pt>
                <c:pt idx="9">
                  <c:v>4.6232492903979008</c:v>
                </c:pt>
                <c:pt idx="10">
                  <c:v>4.7160033436347994</c:v>
                </c:pt>
                <c:pt idx="11">
                  <c:v>5.0569048513364727</c:v>
                </c:pt>
                <c:pt idx="12">
                  <c:v>5.0791812460476251</c:v>
                </c:pt>
                <c:pt idx="13">
                  <c:v>5.2504200023088936</c:v>
                </c:pt>
                <c:pt idx="14">
                  <c:v>5.3502480183341632</c:v>
                </c:pt>
                <c:pt idx="15">
                  <c:v>5.6053050461411091</c:v>
                </c:pt>
                <c:pt idx="16">
                  <c:v>5.8228216453031045</c:v>
                </c:pt>
                <c:pt idx="17">
                  <c:v>5.7512791039833422</c:v>
                </c:pt>
              </c:numCache>
            </c:numRef>
          </c:xVal>
          <c:yVal>
            <c:numRef>
              <c:f>Sheet1!$N$2:$N$19</c:f>
              <c:numCache>
                <c:formatCode>General</c:formatCode>
                <c:ptCount val="18"/>
                <c:pt idx="0">
                  <c:v>-1.6020599913279623</c:v>
                </c:pt>
                <c:pt idx="1">
                  <c:v>-1.3979400086720375</c:v>
                </c:pt>
                <c:pt idx="2">
                  <c:v>-0.42596873227228116</c:v>
                </c:pt>
                <c:pt idx="3">
                  <c:v>-5.0609993355087264E-2</c:v>
                </c:pt>
                <c:pt idx="4">
                  <c:v>0.27875360095282892</c:v>
                </c:pt>
                <c:pt idx="5">
                  <c:v>1.5440680443502757</c:v>
                </c:pt>
                <c:pt idx="6">
                  <c:v>2</c:v>
                </c:pt>
                <c:pt idx="7">
                  <c:v>2.2304489213782741</c:v>
                </c:pt>
                <c:pt idx="8">
                  <c:v>3.1818435879447726</c:v>
                </c:pt>
                <c:pt idx="9">
                  <c:v>3.716003343634799</c:v>
                </c:pt>
                <c:pt idx="10">
                  <c:v>3.8633228601204559</c:v>
                </c:pt>
                <c:pt idx="11">
                  <c:v>5.2076343673889616</c:v>
                </c:pt>
                <c:pt idx="12">
                  <c:v>5.2504200023088936</c:v>
                </c:pt>
                <c:pt idx="13">
                  <c:v>5.8481891169913984</c:v>
                </c:pt>
                <c:pt idx="14">
                  <c:v>6.0538464268522523</c:v>
                </c:pt>
                <c:pt idx="15">
                  <c:v>7.195899652409234</c:v>
                </c:pt>
                <c:pt idx="16">
                  <c:v>7.6266482684740105</c:v>
                </c:pt>
                <c:pt idx="17">
                  <c:v>7.8281641055494315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C8-45E6-9F4B-EB2E00032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718959"/>
        <c:axId val="477398367"/>
      </c:scatterChart>
      <c:valAx>
        <c:axId val="190371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98367"/>
        <c:crosses val="autoZero"/>
        <c:crossBetween val="midCat"/>
      </c:valAx>
      <c:valAx>
        <c:axId val="4773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1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202</xdr:row>
      <xdr:rowOff>0</xdr:rowOff>
    </xdr:from>
    <xdr:to>
      <xdr:col>6</xdr:col>
      <xdr:colOff>38100</xdr:colOff>
      <xdr:row>202</xdr:row>
      <xdr:rowOff>104775</xdr:rowOff>
    </xdr:to>
    <xdr:pic>
      <xdr:nvPicPr>
        <xdr:cNvPr id="2" name="Picture 1" descr="[thin space (1/6-em)]">
          <a:extLst>
            <a:ext uri="{FF2B5EF4-FFF2-40B4-BE49-F238E27FC236}">
              <a16:creationId xmlns:a16="http://schemas.microsoft.com/office/drawing/2014/main" id="{409DA306-3552-4A74-9768-027E0E96D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55245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38100</xdr:colOff>
      <xdr:row>203</xdr:row>
      <xdr:rowOff>104775</xdr:rowOff>
    </xdr:to>
    <xdr:pic>
      <xdr:nvPicPr>
        <xdr:cNvPr id="3" name="Picture 2" descr="[thin space (1/6-em)]">
          <a:extLst>
            <a:ext uri="{FF2B5EF4-FFF2-40B4-BE49-F238E27FC236}">
              <a16:creationId xmlns:a16="http://schemas.microsoft.com/office/drawing/2014/main" id="{6AD62CC1-B437-4633-B4BE-AB6B7C320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73660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38100</xdr:colOff>
      <xdr:row>204</xdr:row>
      <xdr:rowOff>104775</xdr:rowOff>
    </xdr:to>
    <xdr:pic>
      <xdr:nvPicPr>
        <xdr:cNvPr id="4" name="Picture 3" descr="[thin space (1/6-em)]">
          <a:extLst>
            <a:ext uri="{FF2B5EF4-FFF2-40B4-BE49-F238E27FC236}">
              <a16:creationId xmlns:a16="http://schemas.microsoft.com/office/drawing/2014/main" id="{BAE035CE-B9D0-46CC-AE7C-C657F148A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92075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38100</xdr:colOff>
      <xdr:row>205</xdr:row>
      <xdr:rowOff>104775</xdr:rowOff>
    </xdr:to>
    <xdr:pic>
      <xdr:nvPicPr>
        <xdr:cNvPr id="5" name="Picture 4" descr="[thin space (1/6-em)]">
          <a:extLst>
            <a:ext uri="{FF2B5EF4-FFF2-40B4-BE49-F238E27FC236}">
              <a16:creationId xmlns:a16="http://schemas.microsoft.com/office/drawing/2014/main" id="{44803211-2512-4874-ABFE-B4494197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10490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38100</xdr:colOff>
      <xdr:row>206</xdr:row>
      <xdr:rowOff>104775</xdr:rowOff>
    </xdr:to>
    <xdr:pic>
      <xdr:nvPicPr>
        <xdr:cNvPr id="6" name="Picture 5" descr="[thin space (1/6-em)]">
          <a:extLst>
            <a:ext uri="{FF2B5EF4-FFF2-40B4-BE49-F238E27FC236}">
              <a16:creationId xmlns:a16="http://schemas.microsoft.com/office/drawing/2014/main" id="{33E792AF-DF88-4CA0-A837-33E7DC925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28905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38100</xdr:colOff>
      <xdr:row>207</xdr:row>
      <xdr:rowOff>104775</xdr:rowOff>
    </xdr:to>
    <xdr:pic>
      <xdr:nvPicPr>
        <xdr:cNvPr id="7" name="Picture 6" descr="[thin space (1/6-em)]">
          <a:extLst>
            <a:ext uri="{FF2B5EF4-FFF2-40B4-BE49-F238E27FC236}">
              <a16:creationId xmlns:a16="http://schemas.microsoft.com/office/drawing/2014/main" id="{43140507-8F2C-4878-8B76-4D40D781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47320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38100</xdr:colOff>
      <xdr:row>208</xdr:row>
      <xdr:rowOff>104775</xdr:rowOff>
    </xdr:to>
    <xdr:pic>
      <xdr:nvPicPr>
        <xdr:cNvPr id="8" name="Picture 7" descr="[thin space (1/6-em)]">
          <a:extLst>
            <a:ext uri="{FF2B5EF4-FFF2-40B4-BE49-F238E27FC236}">
              <a16:creationId xmlns:a16="http://schemas.microsoft.com/office/drawing/2014/main" id="{E73A5E0A-29EA-45DF-97DB-94FBF6F0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65735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38100</xdr:colOff>
      <xdr:row>209</xdr:row>
      <xdr:rowOff>104775</xdr:rowOff>
    </xdr:to>
    <xdr:pic>
      <xdr:nvPicPr>
        <xdr:cNvPr id="9" name="Picture 8" descr="[thin space (1/6-em)]">
          <a:extLst>
            <a:ext uri="{FF2B5EF4-FFF2-40B4-BE49-F238E27FC236}">
              <a16:creationId xmlns:a16="http://schemas.microsoft.com/office/drawing/2014/main" id="{1CC1001B-AACA-4FD4-B332-42A09229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84150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38100</xdr:colOff>
      <xdr:row>210</xdr:row>
      <xdr:rowOff>104775</xdr:rowOff>
    </xdr:to>
    <xdr:pic>
      <xdr:nvPicPr>
        <xdr:cNvPr id="10" name="Picture 9" descr="[thin space (1/6-em)]">
          <a:extLst>
            <a:ext uri="{FF2B5EF4-FFF2-40B4-BE49-F238E27FC236}">
              <a16:creationId xmlns:a16="http://schemas.microsoft.com/office/drawing/2014/main" id="{F4F8C4DD-2B70-4634-A593-CEEC0F28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202565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38100</xdr:colOff>
      <xdr:row>211</xdr:row>
      <xdr:rowOff>104775</xdr:rowOff>
    </xdr:to>
    <xdr:pic>
      <xdr:nvPicPr>
        <xdr:cNvPr id="11" name="Picture 10" descr="[thin space (1/6-em)]">
          <a:extLst>
            <a:ext uri="{FF2B5EF4-FFF2-40B4-BE49-F238E27FC236}">
              <a16:creationId xmlns:a16="http://schemas.microsoft.com/office/drawing/2014/main" id="{44C7E081-1ECF-4B07-A3D9-190537B22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220980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38100</xdr:colOff>
      <xdr:row>212</xdr:row>
      <xdr:rowOff>104775</xdr:rowOff>
    </xdr:to>
    <xdr:pic>
      <xdr:nvPicPr>
        <xdr:cNvPr id="12" name="Picture 11" descr="[thin space (1/6-em)]">
          <a:extLst>
            <a:ext uri="{FF2B5EF4-FFF2-40B4-BE49-F238E27FC236}">
              <a16:creationId xmlns:a16="http://schemas.microsoft.com/office/drawing/2014/main" id="{DE181330-BAED-4E01-A8BC-E27C5B8E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239395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38100</xdr:colOff>
      <xdr:row>213</xdr:row>
      <xdr:rowOff>104775</xdr:rowOff>
    </xdr:to>
    <xdr:pic>
      <xdr:nvPicPr>
        <xdr:cNvPr id="13" name="Picture 12" descr="[thin space (1/6-em)]">
          <a:extLst>
            <a:ext uri="{FF2B5EF4-FFF2-40B4-BE49-F238E27FC236}">
              <a16:creationId xmlns:a16="http://schemas.microsoft.com/office/drawing/2014/main" id="{2E06FE8A-116C-4FD2-AA5E-DE66830F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257810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38100</xdr:colOff>
      <xdr:row>214</xdr:row>
      <xdr:rowOff>104775</xdr:rowOff>
    </xdr:to>
    <xdr:pic>
      <xdr:nvPicPr>
        <xdr:cNvPr id="14" name="Picture 13" descr="[thin space (1/6-em)]">
          <a:extLst>
            <a:ext uri="{FF2B5EF4-FFF2-40B4-BE49-F238E27FC236}">
              <a16:creationId xmlns:a16="http://schemas.microsoft.com/office/drawing/2014/main" id="{BEBA0C0C-7CD1-44C4-9500-D4E3CC77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276225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38100</xdr:colOff>
      <xdr:row>215</xdr:row>
      <xdr:rowOff>104775</xdr:rowOff>
    </xdr:to>
    <xdr:pic>
      <xdr:nvPicPr>
        <xdr:cNvPr id="15" name="Picture 14" descr="[thin space (1/6-em)]">
          <a:extLst>
            <a:ext uri="{FF2B5EF4-FFF2-40B4-BE49-F238E27FC236}">
              <a16:creationId xmlns:a16="http://schemas.microsoft.com/office/drawing/2014/main" id="{4985EEB3-4F38-4678-8D43-1D2AA851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2946400"/>
          <a:ext cx="381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2</xdr:row>
      <xdr:rowOff>3174</xdr:rowOff>
    </xdr:from>
    <xdr:to>
      <xdr:col>14</xdr:col>
      <xdr:colOff>311149</xdr:colOff>
      <xdr:row>19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229794-D839-44E9-9FEE-357399A3F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95250</xdr:rowOff>
    </xdr:from>
    <xdr:to>
      <xdr:col>9</xdr:col>
      <xdr:colOff>585029</xdr:colOff>
      <xdr:row>27</xdr:row>
      <xdr:rowOff>31217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2942C6-D761-456B-91AF-48461832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6750"/>
          <a:ext cx="6071429" cy="3066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ip.scitation.org/doi/pdf/10.1063/1.1699711" TargetMode="External"/><Relationship Id="rId18" Type="http://schemas.openxmlformats.org/officeDocument/2006/relationships/hyperlink" Target="..\..\Downloads\pi.1994.210350111%20(1).pdf" TargetMode="External"/><Relationship Id="rId26" Type="http://schemas.openxmlformats.org/officeDocument/2006/relationships/hyperlink" Target="https://polymer.nims.go.jp/PoLyInfo/cgi-bin/ho-id-search.cgi?PID=s13P22nT13Wdyhue2gmgtkskn5P&amp;SID=eofugq1-oprimlliopr9-htgrnm5-hqjslr5&amp;layout=info" TargetMode="External"/><Relationship Id="rId39" Type="http://schemas.openxmlformats.org/officeDocument/2006/relationships/hyperlink" Target="https://polymer.nims.go.jp/PoLyInfo/cgi-bin/ho-id-search.cgi?PID=ofQ2221iJ3020BNjoqkrmlqkkk8hlqklnilk6P&amp;SID=sqklsmmipnmll8-krnlkknl7-epk2-guhpj4&amp;layout=info" TargetMode="External"/><Relationship Id="rId21" Type="http://schemas.openxmlformats.org/officeDocument/2006/relationships/hyperlink" Target="https://polymer.nims.go.jp/PoLyInfo/cgi-bin/ho-id-search.cgi?PID=w32glkumtk4grgsjmlo5P&amp;SID=erlsky1-hnmlnm5-ipkknmo6-ey1&amp;layout=info" TargetMode="External"/><Relationship Id="rId34" Type="http://schemas.openxmlformats.org/officeDocument/2006/relationships/hyperlink" Target="https://www.proquest.com/docview/303864584?pq-origsite=gscholar&amp;fromopenview=true" TargetMode="External"/><Relationship Id="rId7" Type="http://schemas.openxmlformats.org/officeDocument/2006/relationships/hyperlink" Target="https://polymer.nims.go.jp/PoLyInfo/cgi-bin/ho-id-search.cgi?PID=b24d11iqmnpkoqoo7eueser3P&amp;SID=hpppjonqit5-ljmjsisnrp9-lishmpnopj9-iljsgo5&amp;layout=info" TargetMode="External"/><Relationship Id="rId2" Type="http://schemas.openxmlformats.org/officeDocument/2006/relationships/hyperlink" Target="https://polymer.nims.go.jp/PoLyInfo/cgi-bin/ho-id-search.cgi?PID=YqHjuwr201619ekljnkonqqiqqj8hmgtgqom5P&amp;SID=hrlrmnjmin5-fx1-nimkmqpjq8-eph2&amp;layout=info" TargetMode="External"/><Relationship Id="rId16" Type="http://schemas.openxmlformats.org/officeDocument/2006/relationships/hyperlink" Target="https://pubs.rsc.org/en/content/articlelanding/2011/sm/c0sm00891e/unauth" TargetMode="External"/><Relationship Id="rId20" Type="http://schemas.openxmlformats.org/officeDocument/2006/relationships/hyperlink" Target="..\..\Downloads\ZhuZiqing-DeterminingZeroShearViscosityofPolycarbosilaneMelts20179402.pdf" TargetMode="External"/><Relationship Id="rId29" Type="http://schemas.openxmlformats.org/officeDocument/2006/relationships/hyperlink" Target="https://polymer.nims.go.jp/PoLyInfo/cgi-bin/ho-id-search.cgi?PID=b36q20gykui2ikijmnonjp7P&amp;SID=osiknmnoklh6-lnonllrlj8-jok2-fsly3&amp;layout=inf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polymer.nims.go.jp/PoLyInfo/cgi-bin/ho-id-search.cgi?PID=dyn25W22gqhmlril5hmgompis5P&amp;SID=jpnpojqkilqp7-fu1-hnfo3-dp1&amp;layout=info" TargetMode="External"/><Relationship Id="rId6" Type="http://schemas.openxmlformats.org/officeDocument/2006/relationships/hyperlink" Target="https://polymer.nims.go.jp/PoLyInfo/cgi-bin/ho-id-search.cgi?PID=s18u16L2617cudq1hmgmjrns5P&amp;SID=iqmqnkmojsi6-mlookoooj8-snskklminm9-hnjtkp5&amp;layout=info" TargetMode="External"/><Relationship Id="rId11" Type="http://schemas.openxmlformats.org/officeDocument/2006/relationships/hyperlink" Target="https://pubs.acs.org/doi/pdf/10.1021/ma00011a016" TargetMode="External"/><Relationship Id="rId24" Type="http://schemas.openxmlformats.org/officeDocument/2006/relationships/hyperlink" Target="https://polymer.nims.go.jp/PoLyInfo/cgi-bin/ho-id-search.cgi?PID=B32M33152321272924j11jonoplrlmkj8ioipopkmmk7P&amp;SID=jkgklpkthl5-mklpsopkoi9-kmkjjmpkl8-knlnnnmqq8&amp;layout=info" TargetMode="External"/><Relationship Id="rId32" Type="http://schemas.openxmlformats.org/officeDocument/2006/relationships/hyperlink" Target="https://onlinelibrary.wiley.com/doi/epdf/10.1002/app.1992.070451018" TargetMode="External"/><Relationship Id="rId37" Type="http://schemas.openxmlformats.org/officeDocument/2006/relationships/hyperlink" Target="https://reader.elsevier.com/reader/sd/pii/S0014305799001469?token=50F2163022832CD169D7D2E170883D5C344757C7C631FA1DDF7AD84EF0E96FC28581CDF8E0B52434EB3E34CD4E1DAEAE&amp;originRegion=us-east-1&amp;originCreation=2021100623305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polymer.nims.go.jp/PoLyInfo/cgi-bin/ho-id-search.cgi?PID=X62025sflr2911c15jnkjkkqlqnl8foetln3P&amp;SID=dyhyis1-grh2-omnrlnm6-imiknso6&amp;layout=info" TargetMode="External"/><Relationship Id="rId15" Type="http://schemas.openxmlformats.org/officeDocument/2006/relationships/hyperlink" Target="https://polymer.nims.go.jp/PoLyInfo/cgi-bin/ho-id-search.cgi?PID=w20dwgud2drdsi2P&amp;SID=lhjqojnkmlrmm8-gq1-jkqmmkkn7-dy1&amp;layout=info" TargetMode="External"/><Relationship Id="rId23" Type="http://schemas.openxmlformats.org/officeDocument/2006/relationships/hyperlink" Target="https://polymer.nims.go.jp/PoLyInfo/cgi-bin/ho-id-search.cgi?PID=r7c8I173615renipl2fsfslun4P&amp;SID=ilflkujsm4-ishmpnj6-eoj2-eqd2&amp;layout=info" TargetMode="External"/><Relationship Id="rId28" Type="http://schemas.openxmlformats.org/officeDocument/2006/relationships/hyperlink" Target="https://polymer.nims.go.jp/PoLyInfo/cgi-bin/ho-id-search.cgi?PID=v198mpqkrjojpmo8hlhooqomi6P&amp;SID=esmnmtk2-eri2-fujs3-esh2&amp;layout=info" TargetMode="External"/><Relationship Id="rId36" Type="http://schemas.openxmlformats.org/officeDocument/2006/relationships/hyperlink" Target="https://onlinelibrary.wiley.com/doi/epdf/10.1002/%28SICI%291097-4628%2820000502%2976%3A5%3C708%3A%3AAID-APP13%3E3.0.CO%3B2-1?saml_referrer" TargetMode="External"/><Relationship Id="rId10" Type="http://schemas.openxmlformats.org/officeDocument/2006/relationships/hyperlink" Target="https://link.springer.com/article/10.1007/s00397-005-0042-6" TargetMode="External"/><Relationship Id="rId19" Type="http://schemas.openxmlformats.org/officeDocument/2006/relationships/hyperlink" Target="https://link.springer.com/content/pdf/10.1007/BF00684027.pdf" TargetMode="External"/><Relationship Id="rId31" Type="http://schemas.openxmlformats.org/officeDocument/2006/relationships/hyperlink" Target="https://onlinelibrary.wiley.com/doi/epdf/10.1002/app.31959" TargetMode="External"/><Relationship Id="rId4" Type="http://schemas.openxmlformats.org/officeDocument/2006/relationships/hyperlink" Target="https://polymer.nims.go.jp/PoLyInfo/cgi-bin/ho-id-search.cgi?PID=Y2118LF3817KSK25esfpmy3gnfujrg4P&amp;SID=gsksltkoi4-lmlrkkmr7-qpkoklmlsl9-knknnjknq8&amp;layout=info" TargetMode="External"/><Relationship Id="rId9" Type="http://schemas.openxmlformats.org/officeDocument/2006/relationships/hyperlink" Target="https://polymer.nims.go.jp/PoLyInfo/cgi-bin/ho-id-search.cgi?PID=dyn25W22gqhmlril5hmgompis5P&amp;SID=jpnpojqkilqp7-fu1-hnfo3-dp1&amp;layout=info" TargetMode="External"/><Relationship Id="rId14" Type="http://schemas.openxmlformats.org/officeDocument/2006/relationships/hyperlink" Target="https://polymer.nims.go.jp/PoLyInfo/cgi-bin/ho-id-search.cgi?PID=Y19221110I1823rsjmrolmnkojl8klklslrhooqi9P&amp;SID=hsotkphnjn5-fugp3-ds1-knqoqnnjp8&amp;layout=info" TargetMode="External"/><Relationship Id="rId22" Type="http://schemas.openxmlformats.org/officeDocument/2006/relationships/hyperlink" Target="https://polymer.nims.go.jp/PoLyInfo/cgi-bin/ho-id-search.cgi?PID=uHg27cqit1gmgrntkp5P&amp;SID=inpoorlmio5-kshph4-jjlojkln7-fsg2&amp;layout=info" TargetMode="External"/><Relationship Id="rId27" Type="http://schemas.openxmlformats.org/officeDocument/2006/relationships/hyperlink" Target="https://polymer.nims.go.jp/PoLyInfo/cgi-bin/ho-id-search.cgi?PID=s13P22nT13Wdyhue2gmgtkskn5P&amp;SID=eofugq1-oprimlliopr9-htgrnm5-hqjslr5&amp;layout=info" TargetMode="External"/><Relationship Id="rId30" Type="http://schemas.openxmlformats.org/officeDocument/2006/relationships/hyperlink" Target="https://reader.elsevier.com/reader/sd/pii/0032386196001887?token=86F4645A600A10ED2E32E7027066B15575CA70282269BB1DF63E8F19C594905ADC80C472CD85AE06DF9D690B5866AFF2&amp;originRegion=us-east-1&amp;originCreation=20210915041951" TargetMode="External"/><Relationship Id="rId35" Type="http://schemas.openxmlformats.org/officeDocument/2006/relationships/hyperlink" Target="https://doi.org/10.1016/0032-3861(93)90527-H" TargetMode="External"/><Relationship Id="rId8" Type="http://schemas.openxmlformats.org/officeDocument/2006/relationships/hyperlink" Target="https://polymer.nims.go.jp/PoLyInfo/cgi-bin/ho-id-search.cgi?PID=qhtY1215T20kwgtilktnt5iqilmjqpmm7P&amp;SID=hqhrhllogr5-fpmo3-fsfy3-hqinin5&amp;layout=info" TargetMode="External"/><Relationship Id="rId3" Type="http://schemas.openxmlformats.org/officeDocument/2006/relationships/hyperlink" Target="https://polymer.nims.go.jp/PoLyInfo/cgi-bin/ho-id-search.cgi?PID=c28e37Tdteyh2epdre2P&amp;SID=gskslnlqk4-klnmnlm6-joeo3-erg2&amp;layout=info" TargetMode="External"/><Relationship Id="rId12" Type="http://schemas.openxmlformats.org/officeDocument/2006/relationships/hyperlink" Target="https://polymer.nims.go.jp/PoLyInfo/cgi-bin/ho-id-search.cgi?PID=B26sy19161822E1531F10cxdq1fsfulnh4P&amp;SID=frmwmuk2-jnjnks5-hmgpnq5-jokjirjj7&amp;layout=info" TargetMode="External"/><Relationship Id="rId17" Type="http://schemas.openxmlformats.org/officeDocument/2006/relationships/hyperlink" Target="https://onlinelibrary.wiley.com/doi/epdf/10.1002/pen.24540?saml_referrer" TargetMode="External"/><Relationship Id="rId25" Type="http://schemas.openxmlformats.org/officeDocument/2006/relationships/hyperlink" Target="https://polymer.nims.go.jp/PoLyInfo/cgi-bin/ho-id-search.cgi?PID=C1212y22C2525D26Ej1620hpisikkmi6gnfmjqn4P&amp;SID=gskslpgpf4-mmokllllj8-fs1-esi2&amp;layout=info" TargetMode="External"/><Relationship Id="rId33" Type="http://schemas.openxmlformats.org/officeDocument/2006/relationships/hyperlink" Target="https://pubs.acs.org/doi/pdf/10.1021/ma00175a030" TargetMode="External"/><Relationship Id="rId38" Type="http://schemas.openxmlformats.org/officeDocument/2006/relationships/hyperlink" Target="https://polymer.nims.go.jp/PoLyInfo/cgi-bin/ho-id-search.cgi?PID=w18jprinkoqmqq8dtdue2P&amp;SID=lnrlkhsmlollln9-htgrg4-jkmpmpmo7-dq1&amp;layout=inf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pdf/10.1021/ma991534r" TargetMode="External"/><Relationship Id="rId7" Type="http://schemas.openxmlformats.org/officeDocument/2006/relationships/hyperlink" Target="https://reader.elsevier.com/reader/sd/pii/S0014305799001469?token=50F2163022832CD169D7D2E170883D5C344757C7C631FA1DDF7AD84EF0E96FC28581CDF8E0B52434EB3E34CD4E1DAEAE&amp;originRegion=us-east-1&amp;originCreation=20211006233052" TargetMode="External"/><Relationship Id="rId2" Type="http://schemas.openxmlformats.org/officeDocument/2006/relationships/hyperlink" Target="https://doi.org/10.1016/0032-3861(93)90527-H" TargetMode="External"/><Relationship Id="rId1" Type="http://schemas.openxmlformats.org/officeDocument/2006/relationships/hyperlink" Target="https://reader.elsevier.com/reader/sd/pii/S0032386100004973?token=F139348DE8CB91CBF02E6B7465BFB5CA60F607F7A146959F25B08B2D221FBEA153F901CC2A0E6A498382A53EFCFBB34A&amp;originRegion=us-east-1&amp;originCreation=20210929045147" TargetMode="External"/><Relationship Id="rId6" Type="http://schemas.openxmlformats.org/officeDocument/2006/relationships/hyperlink" Target="https://polymer.nims.go.jp/PoLyInfo/cgi-bin/ho-id-search.cgi?PID=b2111qgsmnmmip5rrijoqnkqn7P&amp;SID=guiofyh2-eqh2-iklnpkl6-dp1&amp;layout=info" TargetMode="External"/><Relationship Id="rId5" Type="http://schemas.openxmlformats.org/officeDocument/2006/relationships/hyperlink" Target="https://doi.org/10.1002/pen.20117" TargetMode="External"/><Relationship Id="rId4" Type="http://schemas.openxmlformats.org/officeDocument/2006/relationships/hyperlink" Target="https://polymer.nims.go.jp/PoLyInfo/cgi-bin/ho-id-search.cgi?PID=o1117P211226e31cwgr1sqjjkqqnqin8P&amp;SID=fwcwlr1-et1-lhmnnhmnpl9-jsiqpok6&amp;layout=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researchgate.net/publication/342725847_Prediction_of_Crossover_in_the_Molecular_Weight_Dependence_of_Polyethylene_Viscosity_Using_a_Polymer_Free_Volume_Theory/figures?l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DB2C-9455-4F2C-87AD-E10D8947C337}">
  <dimension ref="A1:Q692"/>
  <sheetViews>
    <sheetView tabSelected="1" workbookViewId="0">
      <pane ySplit="1" topLeftCell="A635" activePane="bottomLeft" state="frozen"/>
      <selection pane="bottomLeft" activeCell="D652" sqref="D652"/>
    </sheetView>
  </sheetViews>
  <sheetFormatPr defaultRowHeight="14.5" x14ac:dyDescent="0.35"/>
  <cols>
    <col min="4" max="4" width="13.7265625" customWidth="1"/>
    <col min="5" max="5" width="31.7265625" customWidth="1"/>
    <col min="6" max="6" width="11.1796875" customWidth="1"/>
    <col min="7" max="7" width="12.7265625" customWidth="1"/>
    <col min="10" max="10" width="13.1796875" customWidth="1"/>
    <col min="11" max="11" width="13.54296875" customWidth="1"/>
    <col min="12" max="12" width="10.54296875" customWidth="1"/>
    <col min="13" max="13" width="14.36328125" customWidth="1"/>
    <col min="14" max="14" width="24.36328125" customWidth="1"/>
    <col min="15" max="15" width="101.08984375" customWidth="1"/>
    <col min="16" max="16" width="48.36328125" customWidth="1"/>
  </cols>
  <sheetData>
    <row r="1" spans="1:17" s="9" customFormat="1" ht="15" thickBot="1" x14ac:dyDescent="0.4">
      <c r="A1" s="9" t="s">
        <v>44</v>
      </c>
      <c r="B1" s="9" t="s">
        <v>175</v>
      </c>
      <c r="C1" s="9" t="s">
        <v>64</v>
      </c>
      <c r="D1" s="9" t="s">
        <v>65</v>
      </c>
      <c r="E1" s="9" t="s">
        <v>0</v>
      </c>
      <c r="F1" s="9" t="s">
        <v>60</v>
      </c>
      <c r="G1" s="9" t="s">
        <v>5</v>
      </c>
      <c r="H1" s="9" t="s">
        <v>1</v>
      </c>
      <c r="I1" s="9" t="s">
        <v>9</v>
      </c>
      <c r="J1" s="9" t="s">
        <v>176</v>
      </c>
      <c r="K1" s="9" t="s">
        <v>7</v>
      </c>
      <c r="L1" s="9" t="s">
        <v>8</v>
      </c>
      <c r="M1" s="9" t="s">
        <v>12</v>
      </c>
      <c r="N1" s="9" t="s">
        <v>4</v>
      </c>
      <c r="O1" s="9" t="s">
        <v>2</v>
      </c>
      <c r="P1" s="9" t="s">
        <v>15</v>
      </c>
      <c r="Q1" s="9" t="s">
        <v>139</v>
      </c>
    </row>
    <row r="2" spans="1:17" ht="27.5" thickBot="1" x14ac:dyDescent="0.4">
      <c r="A2">
        <v>1</v>
      </c>
      <c r="B2">
        <v>1</v>
      </c>
      <c r="C2" s="5" t="s">
        <v>66</v>
      </c>
      <c r="D2" t="str">
        <f>VLOOKUP(E2,Polymers!A:C,3,FALSE)</f>
        <v>[*]CC([*])C</v>
      </c>
      <c r="E2" s="5" t="s">
        <v>6</v>
      </c>
      <c r="F2" s="5">
        <f>G2/H2</f>
        <v>2600</v>
      </c>
      <c r="G2" s="1">
        <v>3900</v>
      </c>
      <c r="H2" s="1">
        <v>1.5</v>
      </c>
      <c r="J2" s="4">
        <v>200</v>
      </c>
      <c r="K2" s="4">
        <v>0</v>
      </c>
      <c r="N2" s="2">
        <v>0.5</v>
      </c>
      <c r="O2" s="3" t="s">
        <v>3</v>
      </c>
      <c r="P2" s="8" t="s">
        <v>11</v>
      </c>
    </row>
    <row r="3" spans="1:17" ht="15" thickBot="1" x14ac:dyDescent="0.4">
      <c r="A3">
        <v>2</v>
      </c>
      <c r="B3">
        <v>1</v>
      </c>
      <c r="C3" s="5" t="s">
        <v>66</v>
      </c>
      <c r="D3" t="str">
        <f>VLOOKUP(E3,Polymers!A:C,3,FALSE)</f>
        <v>[*]CC([*])C</v>
      </c>
      <c r="E3" s="5" t="s">
        <v>6</v>
      </c>
      <c r="F3" s="5">
        <f t="shared" ref="F3:F66" si="0">G3/H3</f>
        <v>7834.1013824884794</v>
      </c>
      <c r="G3" s="1">
        <v>17000</v>
      </c>
      <c r="H3" s="1">
        <v>2.17</v>
      </c>
      <c r="J3" s="4">
        <v>200</v>
      </c>
      <c r="K3" s="4">
        <v>0</v>
      </c>
      <c r="N3" s="2">
        <v>5</v>
      </c>
    </row>
    <row r="4" spans="1:17" ht="15" thickBot="1" x14ac:dyDescent="0.4">
      <c r="A4">
        <v>3</v>
      </c>
      <c r="B4">
        <v>1</v>
      </c>
      <c r="C4" s="5" t="s">
        <v>66</v>
      </c>
      <c r="D4" t="str">
        <f>VLOOKUP(E4,Polymers!A:C,3,FALSE)</f>
        <v>[*]CC([*])C</v>
      </c>
      <c r="E4" s="5" t="s">
        <v>6</v>
      </c>
      <c r="F4" s="5">
        <f t="shared" si="0"/>
        <v>31981.981981981979</v>
      </c>
      <c r="G4" s="1">
        <v>71000</v>
      </c>
      <c r="H4" s="1">
        <v>2.2200000000000002</v>
      </c>
      <c r="J4" s="4">
        <v>200</v>
      </c>
      <c r="K4" s="4">
        <v>0</v>
      </c>
      <c r="N4" s="2">
        <v>130</v>
      </c>
    </row>
    <row r="5" spans="1:17" ht="15" thickBot="1" x14ac:dyDescent="0.4">
      <c r="A5">
        <v>4</v>
      </c>
      <c r="B5">
        <v>1</v>
      </c>
      <c r="C5" s="5" t="s">
        <v>66</v>
      </c>
      <c r="D5" t="str">
        <f>VLOOKUP(E5,Polymers!A:C,3,FALSE)</f>
        <v>[*]CC([*])C</v>
      </c>
      <c r="E5" s="5" t="s">
        <v>6</v>
      </c>
      <c r="F5" s="5">
        <f t="shared" si="0"/>
        <v>43829.787234042553</v>
      </c>
      <c r="G5" s="1">
        <v>103000</v>
      </c>
      <c r="H5" s="1">
        <v>2.35</v>
      </c>
      <c r="J5" s="4">
        <v>200</v>
      </c>
      <c r="K5" s="4">
        <v>0</v>
      </c>
      <c r="N5" s="2">
        <v>500</v>
      </c>
    </row>
    <row r="6" spans="1:17" ht="15" thickBot="1" x14ac:dyDescent="0.4">
      <c r="A6">
        <v>5</v>
      </c>
      <c r="B6">
        <v>1</v>
      </c>
      <c r="C6" s="5" t="s">
        <v>66</v>
      </c>
      <c r="D6" t="str">
        <f>VLOOKUP(E6,Polymers!A:C,3,FALSE)</f>
        <v>[*]CC([*])C</v>
      </c>
      <c r="E6" s="5" t="s">
        <v>6</v>
      </c>
      <c r="F6" s="5">
        <f t="shared" si="0"/>
        <v>75757.57575757576</v>
      </c>
      <c r="G6" s="1">
        <v>250000</v>
      </c>
      <c r="H6" s="1">
        <v>3.3</v>
      </c>
      <c r="J6" s="4">
        <v>200</v>
      </c>
      <c r="K6" s="4">
        <v>0</v>
      </c>
      <c r="N6" s="2">
        <v>6000</v>
      </c>
    </row>
    <row r="7" spans="1:17" ht="15" thickBot="1" x14ac:dyDescent="0.4">
      <c r="A7">
        <v>6</v>
      </c>
      <c r="B7">
        <v>1</v>
      </c>
      <c r="C7" s="5" t="s">
        <v>66</v>
      </c>
      <c r="D7" t="str">
        <f>VLOOKUP(E7,Polymers!A:C,3,FALSE)</f>
        <v>[*]CC([*])C</v>
      </c>
      <c r="E7" s="5" t="s">
        <v>6</v>
      </c>
      <c r="F7" s="5">
        <f t="shared" si="0"/>
        <v>180357.14285714287</v>
      </c>
      <c r="G7" s="1">
        <v>1010000</v>
      </c>
      <c r="H7" s="1">
        <v>5.6</v>
      </c>
      <c r="J7" s="4">
        <v>200</v>
      </c>
      <c r="K7" s="4">
        <v>0</v>
      </c>
      <c r="N7" s="2">
        <v>500000</v>
      </c>
    </row>
    <row r="8" spans="1:17" ht="15" thickBot="1" x14ac:dyDescent="0.4">
      <c r="A8">
        <v>7</v>
      </c>
      <c r="B8">
        <v>2</v>
      </c>
      <c r="C8" s="5" t="s">
        <v>69</v>
      </c>
      <c r="D8" t="str">
        <f>VLOOKUP(E8,Polymers!A:C,3,FALSE)</f>
        <v>[*]CC([*])(C)C</v>
      </c>
      <c r="E8" s="3" t="s">
        <v>121</v>
      </c>
      <c r="F8" s="5">
        <f t="shared" si="0"/>
        <v>24545.454545454544</v>
      </c>
      <c r="G8" s="6">
        <v>27000</v>
      </c>
      <c r="H8" s="1">
        <v>1.1000000000000001</v>
      </c>
      <c r="I8">
        <v>1.0900000000000001</v>
      </c>
      <c r="J8" s="4">
        <v>25</v>
      </c>
      <c r="K8" s="4">
        <v>0</v>
      </c>
      <c r="M8" s="7">
        <v>0.27600000000000002</v>
      </c>
      <c r="N8" s="7">
        <v>95900</v>
      </c>
      <c r="O8" s="7" t="s">
        <v>10</v>
      </c>
      <c r="P8" s="8" t="s">
        <v>11</v>
      </c>
      <c r="Q8" t="s">
        <v>140</v>
      </c>
    </row>
    <row r="9" spans="1:17" ht="15" thickBot="1" x14ac:dyDescent="0.4">
      <c r="A9">
        <v>8</v>
      </c>
      <c r="B9">
        <v>2</v>
      </c>
      <c r="C9" s="5" t="s">
        <v>69</v>
      </c>
      <c r="D9" t="str">
        <f>VLOOKUP(E9,Polymers!A:C,3,FALSE)</f>
        <v>[*]CC([*])(C)C</v>
      </c>
      <c r="E9" s="3" t="s">
        <v>121</v>
      </c>
      <c r="F9" s="5">
        <f t="shared" si="0"/>
        <v>56140.350877192985</v>
      </c>
      <c r="G9" s="6">
        <v>64000</v>
      </c>
      <c r="H9" s="1">
        <v>1.1399999999999999</v>
      </c>
      <c r="I9">
        <v>1.1200000000000001</v>
      </c>
      <c r="J9" s="4">
        <v>25</v>
      </c>
      <c r="K9" s="4">
        <v>0</v>
      </c>
      <c r="M9" s="7">
        <v>0.48</v>
      </c>
      <c r="N9" s="12">
        <v>1610000</v>
      </c>
    </row>
    <row r="10" spans="1:17" ht="15" thickBot="1" x14ac:dyDescent="0.4">
      <c r="A10">
        <v>9</v>
      </c>
      <c r="B10">
        <v>2</v>
      </c>
      <c r="C10" s="5" t="s">
        <v>69</v>
      </c>
      <c r="D10" t="str">
        <f>VLOOKUP(E10,Polymers!A:C,3,FALSE)</f>
        <v>[*]CC([*])(C)C</v>
      </c>
      <c r="E10" s="3" t="s">
        <v>121</v>
      </c>
      <c r="F10" s="5">
        <f t="shared" si="0"/>
        <v>89256.198347107435</v>
      </c>
      <c r="G10" s="6">
        <v>108000</v>
      </c>
      <c r="H10" s="1">
        <v>1.21</v>
      </c>
      <c r="I10">
        <v>1.1599999999999999</v>
      </c>
      <c r="J10" s="4">
        <v>25</v>
      </c>
      <c r="K10" s="4">
        <v>0</v>
      </c>
      <c r="M10" s="7">
        <v>0.72199999999999998</v>
      </c>
      <c r="N10" s="12">
        <v>8800000</v>
      </c>
      <c r="O10" s="7"/>
    </row>
    <row r="11" spans="1:17" ht="15" thickBot="1" x14ac:dyDescent="0.4">
      <c r="A11">
        <v>10</v>
      </c>
      <c r="B11">
        <v>2</v>
      </c>
      <c r="C11" s="5" t="s">
        <v>69</v>
      </c>
      <c r="D11" t="str">
        <f>VLOOKUP(E11,Polymers!A:C,3,FALSE)</f>
        <v>[*]CC([*])(C)C</v>
      </c>
      <c r="E11" s="3" t="s">
        <v>121</v>
      </c>
      <c r="F11" s="5">
        <f t="shared" si="0"/>
        <v>110434.78260869566</v>
      </c>
      <c r="G11" s="6">
        <v>127000</v>
      </c>
      <c r="H11" s="1">
        <v>1.1499999999999999</v>
      </c>
      <c r="I11">
        <v>1.1399999999999999</v>
      </c>
      <c r="J11" s="4">
        <v>25</v>
      </c>
      <c r="K11" s="4">
        <v>0</v>
      </c>
      <c r="M11" s="7">
        <v>0.77800000000000002</v>
      </c>
      <c r="N11" s="12">
        <v>11100000</v>
      </c>
      <c r="O11" s="7"/>
    </row>
    <row r="12" spans="1:17" ht="15" thickBot="1" x14ac:dyDescent="0.4">
      <c r="A12">
        <v>11</v>
      </c>
      <c r="B12">
        <v>2</v>
      </c>
      <c r="C12" s="5" t="s">
        <v>69</v>
      </c>
      <c r="D12" t="str">
        <f>VLOOKUP(E12,Polymers!A:C,3,FALSE)</f>
        <v>[*]CC([*])(C)C</v>
      </c>
      <c r="E12" s="3" t="s">
        <v>121</v>
      </c>
      <c r="F12" s="5">
        <f t="shared" si="0"/>
        <v>114159.29203539825</v>
      </c>
      <c r="G12" s="6">
        <v>129000</v>
      </c>
      <c r="H12" s="1">
        <v>1.1299999999999999</v>
      </c>
      <c r="I12">
        <v>1.1599999999999999</v>
      </c>
      <c r="J12" s="4">
        <v>25</v>
      </c>
      <c r="K12" s="4">
        <v>0</v>
      </c>
      <c r="M12" s="7">
        <v>0.81100000000000005</v>
      </c>
      <c r="N12" s="12">
        <v>17600000</v>
      </c>
      <c r="O12" s="7"/>
    </row>
    <row r="13" spans="1:17" ht="15" thickBot="1" x14ac:dyDescent="0.4">
      <c r="A13">
        <v>12</v>
      </c>
      <c r="B13">
        <v>2</v>
      </c>
      <c r="C13" s="5" t="s">
        <v>69</v>
      </c>
      <c r="D13" t="str">
        <f>VLOOKUP(E13,Polymers!A:C,3,FALSE)</f>
        <v>[*]CC([*])(C)C</v>
      </c>
      <c r="E13" s="3" t="s">
        <v>121</v>
      </c>
      <c r="F13" s="5">
        <f t="shared" si="0"/>
        <v>119819.81981981981</v>
      </c>
      <c r="G13" s="6">
        <v>133000</v>
      </c>
      <c r="H13" s="1">
        <v>1.1100000000000001</v>
      </c>
      <c r="I13">
        <v>1.05</v>
      </c>
      <c r="J13" s="4">
        <v>25</v>
      </c>
      <c r="K13" s="4">
        <v>0</v>
      </c>
      <c r="M13" s="7">
        <v>0.84699999999999998</v>
      </c>
      <c r="N13" s="12">
        <v>13900000</v>
      </c>
      <c r="O13" s="7"/>
    </row>
    <row r="14" spans="1:17" ht="15" thickBot="1" x14ac:dyDescent="0.4">
      <c r="A14">
        <v>13</v>
      </c>
      <c r="B14">
        <v>2</v>
      </c>
      <c r="C14" s="5" t="s">
        <v>69</v>
      </c>
      <c r="D14" t="str">
        <f>VLOOKUP(E14,Polymers!A:C,3,FALSE)</f>
        <v>[*]CC([*])(C)C</v>
      </c>
      <c r="E14" s="3" t="s">
        <v>121</v>
      </c>
      <c r="F14" s="5">
        <f t="shared" si="0"/>
        <v>138016.52892561984</v>
      </c>
      <c r="G14" s="6">
        <v>167000</v>
      </c>
      <c r="H14" s="1">
        <v>1.21</v>
      </c>
      <c r="I14">
        <v>1.1299999999999999</v>
      </c>
      <c r="J14" s="4">
        <v>25</v>
      </c>
      <c r="K14" s="4">
        <v>0</v>
      </c>
      <c r="M14" s="7">
        <v>1.02</v>
      </c>
      <c r="N14" s="12">
        <v>44200000</v>
      </c>
      <c r="O14" s="7"/>
    </row>
    <row r="15" spans="1:17" ht="15" thickBot="1" x14ac:dyDescent="0.4">
      <c r="A15">
        <v>14</v>
      </c>
      <c r="B15">
        <v>2</v>
      </c>
      <c r="C15" s="5" t="s">
        <v>69</v>
      </c>
      <c r="D15" t="str">
        <f>VLOOKUP(E15,Polymers!A:C,3,FALSE)</f>
        <v>[*]CC([*])(C)C</v>
      </c>
      <c r="E15" s="3" t="s">
        <v>121</v>
      </c>
      <c r="F15" s="5">
        <f t="shared" si="0"/>
        <v>114507.77202072539</v>
      </c>
      <c r="G15" s="6">
        <v>221000</v>
      </c>
      <c r="H15" s="1">
        <v>1.93</v>
      </c>
      <c r="I15">
        <v>1.84</v>
      </c>
      <c r="J15" s="4">
        <v>25</v>
      </c>
      <c r="K15" s="4">
        <v>0</v>
      </c>
      <c r="M15" s="7">
        <v>1.1599999999999999</v>
      </c>
      <c r="N15" s="12">
        <v>94400000</v>
      </c>
      <c r="O15" s="7"/>
    </row>
    <row r="16" spans="1:17" ht="15" thickBot="1" x14ac:dyDescent="0.4">
      <c r="A16">
        <v>15</v>
      </c>
      <c r="B16">
        <v>2</v>
      </c>
      <c r="C16" s="5" t="s">
        <v>69</v>
      </c>
      <c r="D16" t="str">
        <f>VLOOKUP(E16,Polymers!A:C,3,FALSE)</f>
        <v>[*]CC([*])(C)C</v>
      </c>
      <c r="E16" s="3" t="s">
        <v>121</v>
      </c>
      <c r="F16" s="5">
        <f t="shared" si="0"/>
        <v>237226.27737226276</v>
      </c>
      <c r="G16" s="6">
        <v>325000</v>
      </c>
      <c r="H16" s="1">
        <v>1.37</v>
      </c>
      <c r="I16">
        <v>1.38</v>
      </c>
      <c r="J16" s="4">
        <v>25</v>
      </c>
      <c r="K16" s="4">
        <v>0</v>
      </c>
      <c r="M16" s="7">
        <v>1.63</v>
      </c>
      <c r="N16" s="12">
        <v>380000000</v>
      </c>
      <c r="O16" s="7"/>
    </row>
    <row r="17" spans="1:16" ht="15" thickBot="1" x14ac:dyDescent="0.4">
      <c r="A17">
        <v>16</v>
      </c>
      <c r="B17">
        <v>2</v>
      </c>
      <c r="C17" s="5" t="s">
        <v>69</v>
      </c>
      <c r="D17" t="str">
        <f>VLOOKUP(E17,Polymers!A:C,3,FALSE)</f>
        <v>[*]CC([*])(C)C</v>
      </c>
      <c r="E17" s="3" t="s">
        <v>121</v>
      </c>
      <c r="F17" s="5">
        <f t="shared" si="0"/>
        <v>251908.39694656487</v>
      </c>
      <c r="G17" s="6">
        <v>330000</v>
      </c>
      <c r="H17" s="1">
        <v>1.31</v>
      </c>
      <c r="I17">
        <v>1.25</v>
      </c>
      <c r="J17" s="4">
        <v>25</v>
      </c>
      <c r="K17" s="4">
        <v>0</v>
      </c>
      <c r="M17" s="7">
        <v>1.68</v>
      </c>
      <c r="N17" s="12">
        <v>398000000</v>
      </c>
      <c r="O17" s="7"/>
    </row>
    <row r="18" spans="1:16" ht="15" thickBot="1" x14ac:dyDescent="0.4">
      <c r="A18">
        <v>17</v>
      </c>
      <c r="B18">
        <v>2</v>
      </c>
      <c r="C18" s="5" t="s">
        <v>69</v>
      </c>
      <c r="D18" t="str">
        <f>VLOOKUP(E18,Polymers!A:C,3,FALSE)</f>
        <v>[*]CC([*])(C)C</v>
      </c>
      <c r="E18" s="3" t="s">
        <v>121</v>
      </c>
      <c r="F18" s="5">
        <f t="shared" si="0"/>
        <v>168367.3469387755</v>
      </c>
      <c r="G18" s="6">
        <v>330000</v>
      </c>
      <c r="H18" s="1">
        <v>1.96</v>
      </c>
      <c r="I18">
        <v>1.92</v>
      </c>
      <c r="J18" s="4">
        <v>25</v>
      </c>
      <c r="K18" s="4">
        <v>0</v>
      </c>
      <c r="M18" s="7">
        <v>1.98</v>
      </c>
      <c r="N18" s="12">
        <v>427000000</v>
      </c>
      <c r="O18" s="7"/>
    </row>
    <row r="19" spans="1:16" ht="15" thickBot="1" x14ac:dyDescent="0.4">
      <c r="A19">
        <v>18</v>
      </c>
      <c r="B19">
        <v>3</v>
      </c>
      <c r="C19" s="5" t="s">
        <v>69</v>
      </c>
      <c r="D19" t="str">
        <f>VLOOKUP(E19,Polymers!A:C,3,FALSE)</f>
        <v>[*]CC([*])(C)C</v>
      </c>
      <c r="E19" s="3" t="s">
        <v>121</v>
      </c>
      <c r="F19" s="5">
        <f t="shared" si="0"/>
        <v>302777.77777777781</v>
      </c>
      <c r="G19" s="6">
        <v>436000</v>
      </c>
      <c r="H19" s="1">
        <v>1.44</v>
      </c>
      <c r="I19">
        <v>1.4</v>
      </c>
      <c r="J19" s="4">
        <v>100</v>
      </c>
      <c r="K19" s="4">
        <v>0</v>
      </c>
      <c r="M19" s="7">
        <v>1.98</v>
      </c>
      <c r="N19" s="12">
        <v>9500000</v>
      </c>
      <c r="O19" s="7"/>
    </row>
    <row r="20" spans="1:16" ht="15" thickBot="1" x14ac:dyDescent="0.4">
      <c r="A20">
        <v>19</v>
      </c>
      <c r="B20">
        <v>3</v>
      </c>
      <c r="C20" s="5" t="s">
        <v>69</v>
      </c>
      <c r="D20" t="str">
        <f>VLOOKUP(E20,Polymers!A:C,3,FALSE)</f>
        <v>[*]CC([*])(C)C</v>
      </c>
      <c r="E20" s="3" t="s">
        <v>121</v>
      </c>
      <c r="F20" s="5">
        <f t="shared" si="0"/>
        <v>306849.31506849313</v>
      </c>
      <c r="G20" s="6">
        <v>448000</v>
      </c>
      <c r="H20" s="1">
        <v>1.46</v>
      </c>
      <c r="I20">
        <v>1.51</v>
      </c>
      <c r="J20" s="4">
        <v>100</v>
      </c>
      <c r="K20" s="4">
        <v>0</v>
      </c>
      <c r="M20" s="7">
        <v>2.0699999999999998</v>
      </c>
      <c r="N20" s="12">
        <v>12100000</v>
      </c>
      <c r="O20" s="7"/>
    </row>
    <row r="21" spans="1:16" ht="15" thickBot="1" x14ac:dyDescent="0.4">
      <c r="A21">
        <v>20</v>
      </c>
      <c r="B21">
        <v>4</v>
      </c>
      <c r="C21" s="5" t="s">
        <v>69</v>
      </c>
      <c r="D21" t="str">
        <f>VLOOKUP(E21,Polymers!A:C,3,FALSE)</f>
        <v>[*]CC([*])(C)C</v>
      </c>
      <c r="E21" s="3" t="s">
        <v>121</v>
      </c>
      <c r="F21" s="5">
        <f t="shared" si="0"/>
        <v>319191.91919191921</v>
      </c>
      <c r="G21" s="6">
        <v>632000</v>
      </c>
      <c r="H21" s="1">
        <v>1.98</v>
      </c>
      <c r="I21">
        <v>1.91</v>
      </c>
      <c r="J21" s="4">
        <v>150</v>
      </c>
      <c r="K21" s="4">
        <v>0</v>
      </c>
      <c r="M21" s="7">
        <v>2.54</v>
      </c>
      <c r="N21" s="12">
        <v>5310000</v>
      </c>
      <c r="O21" s="7"/>
    </row>
    <row r="22" spans="1:16" ht="15" thickBot="1" x14ac:dyDescent="0.4">
      <c r="A22">
        <v>21</v>
      </c>
      <c r="B22">
        <v>4</v>
      </c>
      <c r="C22" s="5" t="s">
        <v>69</v>
      </c>
      <c r="D22" t="str">
        <f>VLOOKUP(E22,Polymers!A:C,3,FALSE)</f>
        <v>[*]CC([*])(C)C</v>
      </c>
      <c r="E22" s="3" t="s">
        <v>121</v>
      </c>
      <c r="F22" s="5">
        <f t="shared" si="0"/>
        <v>573076.92307692301</v>
      </c>
      <c r="G22" s="6">
        <v>745000</v>
      </c>
      <c r="H22" s="1">
        <v>1.3</v>
      </c>
      <c r="I22">
        <v>1.27</v>
      </c>
      <c r="J22" s="4">
        <v>150</v>
      </c>
      <c r="K22" s="4">
        <v>0</v>
      </c>
      <c r="M22" s="7">
        <v>2.97</v>
      </c>
      <c r="N22" s="16">
        <v>8860000</v>
      </c>
      <c r="O22" s="7"/>
    </row>
    <row r="23" spans="1:16" ht="15" thickBot="1" x14ac:dyDescent="0.4">
      <c r="A23">
        <v>22</v>
      </c>
      <c r="B23">
        <v>4</v>
      </c>
      <c r="C23" s="5" t="s">
        <v>69</v>
      </c>
      <c r="D23" t="str">
        <f>VLOOKUP(E23,Polymers!A:C,3,FALSE)</f>
        <v>[*]CC([*])(C)C</v>
      </c>
      <c r="E23" s="3" t="s">
        <v>121</v>
      </c>
      <c r="F23" s="5">
        <f t="shared" si="0"/>
        <v>442982.4561403509</v>
      </c>
      <c r="G23" s="6">
        <v>1010000</v>
      </c>
      <c r="H23" s="1">
        <v>2.2799999999999998</v>
      </c>
      <c r="I23">
        <v>2.04</v>
      </c>
      <c r="J23" s="4">
        <v>150</v>
      </c>
      <c r="K23" s="4">
        <v>0</v>
      </c>
      <c r="M23" s="7">
        <v>3.75</v>
      </c>
      <c r="N23" s="16">
        <v>26300000</v>
      </c>
      <c r="O23" s="7"/>
    </row>
    <row r="24" spans="1:16" ht="15" thickBot="1" x14ac:dyDescent="0.4">
      <c r="A24">
        <v>23</v>
      </c>
      <c r="B24">
        <v>4</v>
      </c>
      <c r="C24" s="5" t="s">
        <v>69</v>
      </c>
      <c r="D24" t="str">
        <f>VLOOKUP(E24,Polymers!A:C,3,FALSE)</f>
        <v>[*]CC([*])(C)C</v>
      </c>
      <c r="E24" s="3" t="s">
        <v>121</v>
      </c>
      <c r="F24" s="5">
        <f t="shared" si="0"/>
        <v>1193548.3870967743</v>
      </c>
      <c r="G24" s="6">
        <v>1480000</v>
      </c>
      <c r="H24" s="1">
        <v>1.24</v>
      </c>
      <c r="I24">
        <v>1.24</v>
      </c>
      <c r="J24" s="4">
        <v>150</v>
      </c>
      <c r="K24" s="4">
        <v>0</v>
      </c>
      <c r="M24" s="7">
        <v>4.82</v>
      </c>
      <c r="N24" s="16">
        <v>62000000</v>
      </c>
    </row>
    <row r="25" spans="1:16" ht="15" thickBot="1" x14ac:dyDescent="0.4">
      <c r="A25">
        <v>24</v>
      </c>
      <c r="B25">
        <v>5</v>
      </c>
      <c r="C25" s="5" t="s">
        <v>69</v>
      </c>
      <c r="D25" t="str">
        <f>VLOOKUP(E25,Polymers!A:C,3,FALSE)</f>
        <v>[*]CC([*])(C)C</v>
      </c>
      <c r="E25" s="3" t="s">
        <v>121</v>
      </c>
      <c r="F25" s="5">
        <f t="shared" si="0"/>
        <v>1052287.5816993464</v>
      </c>
      <c r="G25" s="6">
        <v>1610000</v>
      </c>
      <c r="H25" s="1">
        <v>1.53</v>
      </c>
      <c r="I25">
        <v>1.52</v>
      </c>
      <c r="J25" s="4">
        <v>175</v>
      </c>
      <c r="K25" s="4">
        <v>0</v>
      </c>
      <c r="M25" s="7">
        <v>5.33</v>
      </c>
      <c r="N25" s="16">
        <v>34100000</v>
      </c>
    </row>
    <row r="26" spans="1:16" x14ac:dyDescent="0.35">
      <c r="A26">
        <v>25</v>
      </c>
      <c r="B26">
        <v>6</v>
      </c>
      <c r="C26" s="5" t="s">
        <v>67</v>
      </c>
      <c r="D26" t="str">
        <f>VLOOKUP(E26,Polymers!A:C,3,FALSE)</f>
        <v>[*]CC([*])C</v>
      </c>
      <c r="E26" s="5" t="s">
        <v>6</v>
      </c>
      <c r="F26" s="5">
        <f t="shared" si="0"/>
        <v>54000</v>
      </c>
      <c r="G26" s="5">
        <v>260000</v>
      </c>
      <c r="H26">
        <f>260000/54000</f>
        <v>4.8148148148148149</v>
      </c>
      <c r="J26" s="4">
        <v>230</v>
      </c>
      <c r="K26" s="4">
        <v>0</v>
      </c>
      <c r="N26" s="10">
        <v>1054</v>
      </c>
      <c r="O26" s="5" t="s">
        <v>14</v>
      </c>
      <c r="P26" s="8" t="s">
        <v>11</v>
      </c>
    </row>
    <row r="27" spans="1:16" x14ac:dyDescent="0.35">
      <c r="A27">
        <v>26</v>
      </c>
      <c r="B27">
        <v>7</v>
      </c>
      <c r="C27" s="5" t="s">
        <v>66</v>
      </c>
      <c r="D27" t="str">
        <f>VLOOKUP(E27,Polymers!A:C,3,FALSE)</f>
        <v>[*]C[*]</v>
      </c>
      <c r="E27" s="11" t="s">
        <v>18</v>
      </c>
      <c r="F27" s="5">
        <f t="shared" si="0"/>
        <v>240</v>
      </c>
      <c r="G27">
        <v>240</v>
      </c>
      <c r="H27">
        <v>1</v>
      </c>
      <c r="J27" s="4">
        <v>150</v>
      </c>
      <c r="K27" s="4">
        <v>0</v>
      </c>
      <c r="N27">
        <v>2.5000000000000001E-2</v>
      </c>
      <c r="O27" t="s">
        <v>16</v>
      </c>
      <c r="P27" s="8" t="s">
        <v>17</v>
      </c>
    </row>
    <row r="28" spans="1:16" x14ac:dyDescent="0.35">
      <c r="A28">
        <v>27</v>
      </c>
      <c r="B28">
        <v>7</v>
      </c>
      <c r="C28" s="5" t="s">
        <v>66</v>
      </c>
      <c r="D28" t="str">
        <f>VLOOKUP(E28,Polymers!A:C,3,FALSE)</f>
        <v>[*]C[*]</v>
      </c>
      <c r="E28" s="11" t="s">
        <v>18</v>
      </c>
      <c r="F28" s="5">
        <f t="shared" si="0"/>
        <v>399.99999999999994</v>
      </c>
      <c r="G28">
        <v>440</v>
      </c>
      <c r="H28">
        <v>1.1000000000000001</v>
      </c>
      <c r="J28" s="4">
        <v>150</v>
      </c>
      <c r="K28" s="4">
        <v>0</v>
      </c>
      <c r="N28">
        <v>0.04</v>
      </c>
    </row>
    <row r="29" spans="1:16" x14ac:dyDescent="0.35">
      <c r="A29">
        <v>28</v>
      </c>
      <c r="B29">
        <v>7</v>
      </c>
      <c r="C29" s="5" t="s">
        <v>66</v>
      </c>
      <c r="D29" t="str">
        <f>VLOOKUP(E29,Polymers!A:C,3,FALSE)</f>
        <v>[*]C[*]</v>
      </c>
      <c r="E29" s="11" t="s">
        <v>18</v>
      </c>
      <c r="F29" s="5">
        <f t="shared" si="0"/>
        <v>965.51724137931035</v>
      </c>
      <c r="G29">
        <v>2800</v>
      </c>
      <c r="H29">
        <v>2.9</v>
      </c>
      <c r="J29" s="4">
        <v>150</v>
      </c>
      <c r="K29" s="4">
        <v>0</v>
      </c>
      <c r="N29">
        <v>0.375</v>
      </c>
    </row>
    <row r="30" spans="1:16" x14ac:dyDescent="0.35">
      <c r="A30">
        <v>29</v>
      </c>
      <c r="B30">
        <v>7</v>
      </c>
      <c r="C30" s="5" t="s">
        <v>66</v>
      </c>
      <c r="D30" t="str">
        <f>VLOOKUP(E30,Polymers!A:C,3,FALSE)</f>
        <v>[*]C[*]</v>
      </c>
      <c r="E30" s="11" t="s">
        <v>18</v>
      </c>
      <c r="F30" s="5">
        <f t="shared" si="0"/>
        <v>1880</v>
      </c>
      <c r="G30">
        <v>4700</v>
      </c>
      <c r="H30">
        <v>2.5</v>
      </c>
      <c r="I30">
        <v>2</v>
      </c>
      <c r="J30" s="4">
        <v>150</v>
      </c>
      <c r="K30" s="4">
        <v>0</v>
      </c>
      <c r="N30">
        <v>0.8899999999999999</v>
      </c>
    </row>
    <row r="31" spans="1:16" x14ac:dyDescent="0.35">
      <c r="A31">
        <v>30</v>
      </c>
      <c r="B31">
        <v>7</v>
      </c>
      <c r="C31" s="5" t="s">
        <v>66</v>
      </c>
      <c r="D31" t="str">
        <f>VLOOKUP(E31,Polymers!A:C,3,FALSE)</f>
        <v>[*]C[*]</v>
      </c>
      <c r="E31" s="11" t="s">
        <v>18</v>
      </c>
      <c r="F31" s="5">
        <f t="shared" si="0"/>
        <v>3095.238095238095</v>
      </c>
      <c r="G31">
        <v>6500</v>
      </c>
      <c r="H31">
        <v>2.1</v>
      </c>
      <c r="I31">
        <v>1.5</v>
      </c>
      <c r="J31" s="4">
        <v>150</v>
      </c>
      <c r="K31" s="4">
        <v>0</v>
      </c>
      <c r="N31">
        <v>1.9</v>
      </c>
    </row>
    <row r="32" spans="1:16" x14ac:dyDescent="0.35">
      <c r="A32">
        <v>31</v>
      </c>
      <c r="B32">
        <v>7</v>
      </c>
      <c r="C32" s="5" t="s">
        <v>66</v>
      </c>
      <c r="D32" t="str">
        <f>VLOOKUP(E32,Polymers!A:C,3,FALSE)</f>
        <v>[*]C[*]</v>
      </c>
      <c r="E32" s="11" t="s">
        <v>18</v>
      </c>
      <c r="F32" s="5">
        <f t="shared" si="0"/>
        <v>6388.8888888888887</v>
      </c>
      <c r="G32">
        <v>11500</v>
      </c>
      <c r="H32">
        <v>1.8</v>
      </c>
      <c r="I32">
        <v>1.8</v>
      </c>
      <c r="J32" s="4">
        <v>150</v>
      </c>
      <c r="K32" s="4">
        <v>0</v>
      </c>
      <c r="N32">
        <v>35</v>
      </c>
    </row>
    <row r="33" spans="1:17" x14ac:dyDescent="0.35">
      <c r="A33">
        <v>32</v>
      </c>
      <c r="B33">
        <v>7</v>
      </c>
      <c r="C33" s="5" t="s">
        <v>66</v>
      </c>
      <c r="D33" t="str">
        <f>VLOOKUP(E33,Polymers!A:C,3,FALSE)</f>
        <v>[*]C[*]</v>
      </c>
      <c r="E33" s="11" t="s">
        <v>18</v>
      </c>
      <c r="F33" s="5">
        <f t="shared" si="0"/>
        <v>5920</v>
      </c>
      <c r="G33">
        <v>14800</v>
      </c>
      <c r="H33">
        <v>2.5</v>
      </c>
      <c r="I33">
        <v>2.1</v>
      </c>
      <c r="J33" s="4">
        <v>150</v>
      </c>
      <c r="K33" s="4">
        <v>0</v>
      </c>
      <c r="N33">
        <v>100</v>
      </c>
    </row>
    <row r="34" spans="1:17" x14ac:dyDescent="0.35">
      <c r="A34">
        <v>33</v>
      </c>
      <c r="B34">
        <v>7</v>
      </c>
      <c r="C34" s="5" t="s">
        <v>66</v>
      </c>
      <c r="D34" t="str">
        <f>VLOOKUP(E34,Polymers!A:C,3,FALSE)</f>
        <v>[*]C[*]</v>
      </c>
      <c r="E34" s="11" t="s">
        <v>18</v>
      </c>
      <c r="F34" s="5">
        <f t="shared" si="0"/>
        <v>2923.0769230769229</v>
      </c>
      <c r="G34">
        <v>19000</v>
      </c>
      <c r="H34">
        <v>6.5</v>
      </c>
      <c r="I34">
        <v>3.8</v>
      </c>
      <c r="J34" s="4">
        <v>150</v>
      </c>
      <c r="K34" s="4">
        <v>0</v>
      </c>
      <c r="N34">
        <v>170</v>
      </c>
    </row>
    <row r="35" spans="1:17" x14ac:dyDescent="0.35">
      <c r="A35">
        <v>34</v>
      </c>
      <c r="B35">
        <v>7</v>
      </c>
      <c r="C35" s="5" t="s">
        <v>66</v>
      </c>
      <c r="D35" t="str">
        <f>VLOOKUP(E35,Polymers!A:C,3,FALSE)</f>
        <v>[*]C[*]</v>
      </c>
      <c r="E35" s="11" t="s">
        <v>18</v>
      </c>
      <c r="F35" s="5">
        <f t="shared" si="0"/>
        <v>3589.7435897435898</v>
      </c>
      <c r="G35">
        <v>28000</v>
      </c>
      <c r="H35">
        <v>7.8</v>
      </c>
      <c r="I35">
        <v>3.5</v>
      </c>
      <c r="J35" s="4">
        <v>150</v>
      </c>
      <c r="K35" s="4">
        <v>0</v>
      </c>
      <c r="N35">
        <v>1520</v>
      </c>
    </row>
    <row r="36" spans="1:17" x14ac:dyDescent="0.35">
      <c r="A36">
        <v>35</v>
      </c>
      <c r="B36">
        <v>7</v>
      </c>
      <c r="C36" s="5" t="s">
        <v>66</v>
      </c>
      <c r="D36" t="str">
        <f>VLOOKUP(E36,Polymers!A:C,3,FALSE)</f>
        <v>[*]C[*]</v>
      </c>
      <c r="E36" s="11" t="s">
        <v>18</v>
      </c>
      <c r="F36" s="5">
        <f t="shared" si="0"/>
        <v>14000</v>
      </c>
      <c r="G36">
        <v>42000</v>
      </c>
      <c r="H36">
        <v>3</v>
      </c>
      <c r="I36">
        <v>2</v>
      </c>
      <c r="J36" s="4">
        <v>150</v>
      </c>
      <c r="K36" s="4">
        <v>0</v>
      </c>
      <c r="N36">
        <v>5200</v>
      </c>
    </row>
    <row r="37" spans="1:17" x14ac:dyDescent="0.35">
      <c r="A37">
        <v>36</v>
      </c>
      <c r="B37">
        <v>7</v>
      </c>
      <c r="C37" s="5" t="s">
        <v>66</v>
      </c>
      <c r="D37" t="str">
        <f>VLOOKUP(E37,Polymers!A:C,3,FALSE)</f>
        <v>[*]C[*]</v>
      </c>
      <c r="E37" s="11" t="s">
        <v>18</v>
      </c>
      <c r="F37" s="5">
        <f t="shared" si="0"/>
        <v>26000</v>
      </c>
      <c r="G37">
        <v>52000</v>
      </c>
      <c r="H37">
        <v>2</v>
      </c>
      <c r="I37">
        <v>1.8</v>
      </c>
      <c r="J37" s="4">
        <v>150</v>
      </c>
      <c r="K37" s="4">
        <v>0</v>
      </c>
      <c r="N37">
        <v>7300</v>
      </c>
    </row>
    <row r="38" spans="1:17" x14ac:dyDescent="0.35">
      <c r="A38">
        <v>37</v>
      </c>
      <c r="B38">
        <v>7</v>
      </c>
      <c r="C38" s="5" t="s">
        <v>66</v>
      </c>
      <c r="D38" t="str">
        <f>VLOOKUP(E38,Polymers!A:C,3,FALSE)</f>
        <v>[*]C[*]</v>
      </c>
      <c r="E38" s="11" t="s">
        <v>18</v>
      </c>
      <c r="F38" s="5">
        <f t="shared" si="0"/>
        <v>7125</v>
      </c>
      <c r="G38">
        <v>114000</v>
      </c>
      <c r="H38">
        <v>16</v>
      </c>
      <c r="I38">
        <v>2.2999999999999998</v>
      </c>
      <c r="J38" s="4">
        <v>150</v>
      </c>
      <c r="K38" s="4">
        <v>0</v>
      </c>
      <c r="N38">
        <v>161300</v>
      </c>
    </row>
    <row r="39" spans="1:17" x14ac:dyDescent="0.35">
      <c r="A39">
        <v>38</v>
      </c>
      <c r="B39">
        <v>7</v>
      </c>
      <c r="C39" s="5" t="s">
        <v>66</v>
      </c>
      <c r="D39" t="str">
        <f>VLOOKUP(E39,Polymers!A:C,3,FALSE)</f>
        <v>[*]C[*]</v>
      </c>
      <c r="E39" s="11" t="s">
        <v>18</v>
      </c>
      <c r="F39" s="5">
        <f t="shared" si="0"/>
        <v>60000</v>
      </c>
      <c r="G39">
        <v>120000</v>
      </c>
      <c r="H39">
        <v>2</v>
      </c>
      <c r="I39">
        <v>1.6</v>
      </c>
      <c r="J39" s="4">
        <v>150</v>
      </c>
      <c r="K39" s="4">
        <v>0</v>
      </c>
      <c r="N39">
        <v>178000</v>
      </c>
    </row>
    <row r="40" spans="1:17" x14ac:dyDescent="0.35">
      <c r="A40">
        <v>39</v>
      </c>
      <c r="B40">
        <v>7</v>
      </c>
      <c r="C40" s="5" t="s">
        <v>66</v>
      </c>
      <c r="D40" t="str">
        <f>VLOOKUP(E40,Polymers!A:C,3,FALSE)</f>
        <v>[*]C[*]</v>
      </c>
      <c r="E40" s="11" t="s">
        <v>18</v>
      </c>
      <c r="F40" s="5">
        <f t="shared" si="0"/>
        <v>44500</v>
      </c>
      <c r="G40">
        <v>178000</v>
      </c>
      <c r="H40">
        <v>4</v>
      </c>
      <c r="I40">
        <v>3.5</v>
      </c>
      <c r="J40" s="4">
        <v>150</v>
      </c>
      <c r="K40" s="4">
        <v>0</v>
      </c>
      <c r="N40">
        <v>705000</v>
      </c>
    </row>
    <row r="41" spans="1:17" x14ac:dyDescent="0.35">
      <c r="A41">
        <v>40</v>
      </c>
      <c r="B41">
        <v>7</v>
      </c>
      <c r="C41" s="5" t="s">
        <v>66</v>
      </c>
      <c r="D41" t="str">
        <f>VLOOKUP(E41,Polymers!A:C,3,FALSE)</f>
        <v>[*]C[*]</v>
      </c>
      <c r="E41" s="11" t="s">
        <v>18</v>
      </c>
      <c r="F41" s="5">
        <f t="shared" si="0"/>
        <v>74666.666666666672</v>
      </c>
      <c r="G41">
        <v>224000</v>
      </c>
      <c r="H41">
        <v>3</v>
      </c>
      <c r="I41">
        <v>1.7</v>
      </c>
      <c r="J41" s="4">
        <v>150</v>
      </c>
      <c r="K41" s="4">
        <v>0</v>
      </c>
      <c r="N41">
        <v>1132000</v>
      </c>
    </row>
    <row r="42" spans="1:17" x14ac:dyDescent="0.35">
      <c r="A42">
        <v>41</v>
      </c>
      <c r="B42">
        <v>7</v>
      </c>
      <c r="C42" s="5" t="s">
        <v>66</v>
      </c>
      <c r="D42" t="str">
        <f>VLOOKUP(E42,Polymers!A:C,3,FALSE)</f>
        <v>[*]C[*]</v>
      </c>
      <c r="E42" s="11" t="s">
        <v>18</v>
      </c>
      <c r="F42" s="5">
        <f t="shared" si="0"/>
        <v>155000</v>
      </c>
      <c r="G42">
        <v>403000</v>
      </c>
      <c r="H42">
        <v>2.6</v>
      </c>
      <c r="I42">
        <v>2.2999999999999998</v>
      </c>
      <c r="J42" s="4">
        <v>150</v>
      </c>
      <c r="K42" s="4">
        <v>0</v>
      </c>
      <c r="N42">
        <v>15700000</v>
      </c>
    </row>
    <row r="43" spans="1:17" x14ac:dyDescent="0.35">
      <c r="A43">
        <v>42</v>
      </c>
      <c r="B43">
        <v>7</v>
      </c>
      <c r="C43" s="5" t="s">
        <v>66</v>
      </c>
      <c r="D43" t="str">
        <f>VLOOKUP(E43,Polymers!A:C,3,FALSE)</f>
        <v>[*]C[*]</v>
      </c>
      <c r="E43" s="11" t="s">
        <v>18</v>
      </c>
      <c r="F43" s="5">
        <f t="shared" si="0"/>
        <v>190000</v>
      </c>
      <c r="G43">
        <v>665000</v>
      </c>
      <c r="H43">
        <v>3.5</v>
      </c>
      <c r="I43">
        <v>1.8</v>
      </c>
      <c r="J43" s="4">
        <v>150</v>
      </c>
      <c r="K43" s="4">
        <v>0</v>
      </c>
      <c r="N43">
        <v>42330000</v>
      </c>
    </row>
    <row r="44" spans="1:17" ht="15" thickBot="1" x14ac:dyDescent="0.4">
      <c r="A44">
        <v>43</v>
      </c>
      <c r="B44">
        <v>7</v>
      </c>
      <c r="C44" s="5" t="s">
        <v>66</v>
      </c>
      <c r="D44" t="str">
        <f>VLOOKUP(E44,Polymers!A:C,3,FALSE)</f>
        <v>[*]C[*]</v>
      </c>
      <c r="E44" s="11" t="s">
        <v>18</v>
      </c>
      <c r="F44" s="5">
        <f t="shared" si="0"/>
        <v>131162.79069767441</v>
      </c>
      <c r="G44">
        <v>564000</v>
      </c>
      <c r="H44">
        <v>4.3</v>
      </c>
      <c r="I44">
        <v>2.1</v>
      </c>
      <c r="J44" s="4">
        <v>150</v>
      </c>
      <c r="K44" s="4">
        <v>0</v>
      </c>
      <c r="N44">
        <v>67323100</v>
      </c>
    </row>
    <row r="45" spans="1:17" ht="15" thickBot="1" x14ac:dyDescent="0.4">
      <c r="A45">
        <v>44</v>
      </c>
      <c r="B45">
        <v>8</v>
      </c>
      <c r="C45" s="5" t="s">
        <v>70</v>
      </c>
      <c r="D45" t="str">
        <f>VLOOKUP(E45,Polymers!A:C,3,FALSE)</f>
        <v>[*]CC([*])(C)C</v>
      </c>
      <c r="E45" s="3" t="s">
        <v>121</v>
      </c>
      <c r="F45" s="5">
        <f t="shared" si="0"/>
        <v>24545.454545454544</v>
      </c>
      <c r="G45" s="6">
        <v>27000</v>
      </c>
      <c r="H45" s="1">
        <v>1.1000000000000001</v>
      </c>
      <c r="I45">
        <v>1.0900000000000001</v>
      </c>
      <c r="J45" s="4">
        <v>150</v>
      </c>
      <c r="K45" s="4">
        <v>0</v>
      </c>
      <c r="M45" s="7">
        <v>0.27600000000000002</v>
      </c>
      <c r="N45" s="12">
        <v>118</v>
      </c>
      <c r="O45" s="7" t="s">
        <v>10</v>
      </c>
      <c r="P45" s="8" t="s">
        <v>19</v>
      </c>
      <c r="Q45" t="s">
        <v>143</v>
      </c>
    </row>
    <row r="46" spans="1:17" ht="15" thickBot="1" x14ac:dyDescent="0.4">
      <c r="A46">
        <v>45</v>
      </c>
      <c r="B46">
        <v>8</v>
      </c>
      <c r="C46" s="5" t="s">
        <v>70</v>
      </c>
      <c r="D46" t="str">
        <f>VLOOKUP(E46,Polymers!A:C,3,FALSE)</f>
        <v>[*]CC([*])(C)C</v>
      </c>
      <c r="E46" s="3" t="s">
        <v>121</v>
      </c>
      <c r="F46" s="5">
        <f t="shared" si="0"/>
        <v>56140.350877192985</v>
      </c>
      <c r="G46" s="6">
        <v>64000</v>
      </c>
      <c r="H46" s="1">
        <v>1.1399999999999999</v>
      </c>
      <c r="I46">
        <v>1.1200000000000001</v>
      </c>
      <c r="J46" s="4">
        <v>150</v>
      </c>
      <c r="K46" s="4">
        <v>0</v>
      </c>
      <c r="M46" s="7">
        <v>0.48</v>
      </c>
      <c r="N46" s="12">
        <v>1170</v>
      </c>
    </row>
    <row r="47" spans="1:17" ht="15" thickBot="1" x14ac:dyDescent="0.4">
      <c r="A47">
        <v>46</v>
      </c>
      <c r="B47">
        <v>8</v>
      </c>
      <c r="C47" s="5" t="s">
        <v>70</v>
      </c>
      <c r="D47" t="str">
        <f>VLOOKUP(E47,Polymers!A:C,3,FALSE)</f>
        <v>[*]CC([*])(C)C</v>
      </c>
      <c r="E47" s="3" t="s">
        <v>121</v>
      </c>
      <c r="F47" s="5">
        <f t="shared" si="0"/>
        <v>89256.198347107435</v>
      </c>
      <c r="G47" s="6">
        <v>108000</v>
      </c>
      <c r="H47" s="1">
        <v>1.21</v>
      </c>
      <c r="I47">
        <v>1.1599999999999999</v>
      </c>
      <c r="J47" s="4">
        <v>150</v>
      </c>
      <c r="K47" s="4">
        <v>0</v>
      </c>
      <c r="M47" s="7">
        <v>0.72199999999999998</v>
      </c>
      <c r="N47" s="12">
        <v>14900</v>
      </c>
    </row>
    <row r="48" spans="1:17" ht="15" thickBot="1" x14ac:dyDescent="0.4">
      <c r="A48">
        <v>47</v>
      </c>
      <c r="B48">
        <v>8</v>
      </c>
      <c r="C48" s="5" t="s">
        <v>70</v>
      </c>
      <c r="D48" t="str">
        <f>VLOOKUP(E48,Polymers!A:C,3,FALSE)</f>
        <v>[*]CC([*])(C)C</v>
      </c>
      <c r="E48" s="3" t="s">
        <v>121</v>
      </c>
      <c r="F48" s="5">
        <f t="shared" si="0"/>
        <v>110434.78260869566</v>
      </c>
      <c r="G48" s="6">
        <v>127000</v>
      </c>
      <c r="H48" s="1">
        <v>1.1499999999999999</v>
      </c>
      <c r="I48">
        <v>1.1399999999999999</v>
      </c>
      <c r="J48" s="4">
        <v>150</v>
      </c>
      <c r="K48" s="4">
        <v>0</v>
      </c>
      <c r="M48" s="7">
        <v>0.77800000000000002</v>
      </c>
      <c r="N48" s="12">
        <v>10300</v>
      </c>
    </row>
    <row r="49" spans="1:14" ht="15" thickBot="1" x14ac:dyDescent="0.4">
      <c r="A49">
        <v>48</v>
      </c>
      <c r="B49">
        <v>8</v>
      </c>
      <c r="C49" s="5" t="s">
        <v>70</v>
      </c>
      <c r="D49" t="str">
        <f>VLOOKUP(E49,Polymers!A:C,3,FALSE)</f>
        <v>[*]CC([*])(C)C</v>
      </c>
      <c r="E49" s="3" t="s">
        <v>121</v>
      </c>
      <c r="F49" s="5">
        <f t="shared" si="0"/>
        <v>114159.29203539825</v>
      </c>
      <c r="G49" s="6">
        <v>129000</v>
      </c>
      <c r="H49" s="1">
        <v>1.1299999999999999</v>
      </c>
      <c r="I49">
        <v>1.1599999999999999</v>
      </c>
      <c r="J49" s="4">
        <v>150</v>
      </c>
      <c r="K49" s="4">
        <v>0</v>
      </c>
      <c r="M49" s="7">
        <v>0.81100000000000005</v>
      </c>
      <c r="N49" s="12">
        <v>10500</v>
      </c>
    </row>
    <row r="50" spans="1:14" ht="15" thickBot="1" x14ac:dyDescent="0.4">
      <c r="A50">
        <v>49</v>
      </c>
      <c r="B50">
        <v>8</v>
      </c>
      <c r="C50" s="5" t="s">
        <v>70</v>
      </c>
      <c r="D50" t="str">
        <f>VLOOKUP(E50,Polymers!A:C,3,FALSE)</f>
        <v>[*]CC([*])(C)C</v>
      </c>
      <c r="E50" s="3" t="s">
        <v>121</v>
      </c>
      <c r="F50" s="5">
        <f t="shared" si="0"/>
        <v>119819.81981981981</v>
      </c>
      <c r="G50" s="6">
        <v>133000</v>
      </c>
      <c r="H50" s="1">
        <v>1.1100000000000001</v>
      </c>
      <c r="I50">
        <v>1.05</v>
      </c>
      <c r="J50" s="4">
        <v>150</v>
      </c>
      <c r="K50" s="4">
        <v>0</v>
      </c>
      <c r="M50" s="7">
        <v>0.84699999999999998</v>
      </c>
      <c r="N50" s="12">
        <v>23700</v>
      </c>
    </row>
    <row r="51" spans="1:14" ht="15" thickBot="1" x14ac:dyDescent="0.4">
      <c r="A51">
        <v>50</v>
      </c>
      <c r="B51">
        <v>8</v>
      </c>
      <c r="C51" s="5" t="s">
        <v>70</v>
      </c>
      <c r="D51" t="str">
        <f>VLOOKUP(E51,Polymers!A:C,3,FALSE)</f>
        <v>[*]CC([*])(C)C</v>
      </c>
      <c r="E51" s="3" t="s">
        <v>121</v>
      </c>
      <c r="F51" s="5">
        <f t="shared" si="0"/>
        <v>138016.52892561984</v>
      </c>
      <c r="G51" s="6">
        <v>167000</v>
      </c>
      <c r="H51" s="1">
        <v>1.21</v>
      </c>
      <c r="I51">
        <v>1.1299999999999999</v>
      </c>
      <c r="J51" s="4">
        <v>150</v>
      </c>
      <c r="K51" s="4">
        <v>0</v>
      </c>
      <c r="M51" s="7">
        <v>1.02</v>
      </c>
      <c r="N51" s="12">
        <v>46200</v>
      </c>
    </row>
    <row r="52" spans="1:14" ht="15" thickBot="1" x14ac:dyDescent="0.4">
      <c r="A52">
        <v>51</v>
      </c>
      <c r="B52">
        <v>8</v>
      </c>
      <c r="C52" s="5" t="s">
        <v>70</v>
      </c>
      <c r="D52" t="str">
        <f>VLOOKUP(E52,Polymers!A:C,3,FALSE)</f>
        <v>[*]CC([*])(C)C</v>
      </c>
      <c r="E52" s="3" t="s">
        <v>121</v>
      </c>
      <c r="F52" s="5">
        <f t="shared" si="0"/>
        <v>114507.77202072539</v>
      </c>
      <c r="G52" s="6">
        <v>221000</v>
      </c>
      <c r="H52" s="1">
        <v>1.93</v>
      </c>
      <c r="I52">
        <v>1.84</v>
      </c>
      <c r="J52" s="4">
        <v>150</v>
      </c>
      <c r="K52" s="4">
        <v>0</v>
      </c>
      <c r="M52" s="7">
        <v>1.1599999999999999</v>
      </c>
      <c r="N52" s="12">
        <v>128000</v>
      </c>
    </row>
    <row r="53" spans="1:14" ht="15" thickBot="1" x14ac:dyDescent="0.4">
      <c r="A53">
        <v>52</v>
      </c>
      <c r="B53">
        <v>8</v>
      </c>
      <c r="C53" s="5" t="s">
        <v>70</v>
      </c>
      <c r="D53" t="str">
        <f>VLOOKUP(E53,Polymers!A:C,3,FALSE)</f>
        <v>[*]CC([*])(C)C</v>
      </c>
      <c r="E53" s="3" t="s">
        <v>121</v>
      </c>
      <c r="F53" s="5">
        <f t="shared" si="0"/>
        <v>237226.27737226276</v>
      </c>
      <c r="G53" s="6">
        <v>325000</v>
      </c>
      <c r="H53" s="1">
        <v>1.37</v>
      </c>
      <c r="I53">
        <v>1.38</v>
      </c>
      <c r="J53" s="4">
        <v>150</v>
      </c>
      <c r="K53" s="4">
        <v>0</v>
      </c>
      <c r="M53" s="7">
        <v>1.63</v>
      </c>
      <c r="N53" s="12">
        <v>611000</v>
      </c>
    </row>
    <row r="54" spans="1:14" ht="15" thickBot="1" x14ac:dyDescent="0.4">
      <c r="A54">
        <v>53</v>
      </c>
      <c r="B54">
        <v>8</v>
      </c>
      <c r="C54" s="5" t="s">
        <v>70</v>
      </c>
      <c r="D54" t="str">
        <f>VLOOKUP(E54,Polymers!A:C,3,FALSE)</f>
        <v>[*]CC([*])(C)C</v>
      </c>
      <c r="E54" s="3" t="s">
        <v>121</v>
      </c>
      <c r="F54" s="5">
        <f t="shared" si="0"/>
        <v>251908.39694656487</v>
      </c>
      <c r="G54" s="6">
        <v>330000</v>
      </c>
      <c r="H54" s="1">
        <v>1.31</v>
      </c>
      <c r="I54">
        <v>1.25</v>
      </c>
      <c r="J54" s="4">
        <v>150</v>
      </c>
      <c r="K54" s="4">
        <v>0</v>
      </c>
      <c r="M54" s="7">
        <v>1.68</v>
      </c>
      <c r="N54" s="12">
        <v>516000</v>
      </c>
    </row>
    <row r="55" spans="1:14" ht="15" thickBot="1" x14ac:dyDescent="0.4">
      <c r="A55">
        <v>54</v>
      </c>
      <c r="B55">
        <v>8</v>
      </c>
      <c r="C55" s="5" t="s">
        <v>70</v>
      </c>
      <c r="D55" t="str">
        <f>VLOOKUP(E55,Polymers!A:C,3,FALSE)</f>
        <v>[*]CC([*])(C)C</v>
      </c>
      <c r="E55" s="3" t="s">
        <v>121</v>
      </c>
      <c r="F55" s="5">
        <f t="shared" si="0"/>
        <v>168367.3469387755</v>
      </c>
      <c r="G55" s="6">
        <v>330000</v>
      </c>
      <c r="H55" s="1">
        <v>1.96</v>
      </c>
      <c r="I55">
        <v>1.92</v>
      </c>
      <c r="J55" s="4">
        <v>150</v>
      </c>
      <c r="K55" s="4">
        <v>0</v>
      </c>
      <c r="M55" s="7">
        <v>1.98</v>
      </c>
      <c r="N55" s="12">
        <v>832000</v>
      </c>
    </row>
    <row r="56" spans="1:14" ht="15" thickBot="1" x14ac:dyDescent="0.4">
      <c r="A56">
        <v>55</v>
      </c>
      <c r="B56">
        <v>8</v>
      </c>
      <c r="C56" s="5" t="s">
        <v>70</v>
      </c>
      <c r="D56" t="str">
        <f>VLOOKUP(E56,Polymers!A:C,3,FALSE)</f>
        <v>[*]CC([*])(C)C</v>
      </c>
      <c r="E56" s="3" t="s">
        <v>121</v>
      </c>
      <c r="F56" s="5">
        <f t="shared" si="0"/>
        <v>302777.77777777781</v>
      </c>
      <c r="G56" s="6">
        <v>436000</v>
      </c>
      <c r="H56" s="1">
        <v>1.44</v>
      </c>
      <c r="I56">
        <v>1.4</v>
      </c>
      <c r="J56" s="4">
        <v>150</v>
      </c>
      <c r="K56" s="4">
        <v>0</v>
      </c>
      <c r="M56" s="7">
        <v>1.98</v>
      </c>
      <c r="N56" s="12">
        <v>1670000</v>
      </c>
    </row>
    <row r="57" spans="1:14" ht="15" thickBot="1" x14ac:dyDescent="0.4">
      <c r="A57">
        <v>56</v>
      </c>
      <c r="B57">
        <v>8</v>
      </c>
      <c r="C57" s="5" t="s">
        <v>70</v>
      </c>
      <c r="D57" t="str">
        <f>VLOOKUP(E57,Polymers!A:C,3,FALSE)</f>
        <v>[*]CC([*])(C)C</v>
      </c>
      <c r="E57" s="3" t="s">
        <v>121</v>
      </c>
      <c r="F57" s="5">
        <f t="shared" si="0"/>
        <v>306849.31506849313</v>
      </c>
      <c r="G57" s="6">
        <v>448000</v>
      </c>
      <c r="H57" s="1">
        <v>1.46</v>
      </c>
      <c r="I57">
        <v>1.51</v>
      </c>
      <c r="J57" s="4">
        <v>150</v>
      </c>
      <c r="K57" s="4">
        <v>0</v>
      </c>
      <c r="M57" s="7">
        <v>2.0699999999999998</v>
      </c>
      <c r="N57" s="12">
        <v>1640000</v>
      </c>
    </row>
    <row r="58" spans="1:14" ht="15" thickBot="1" x14ac:dyDescent="0.4">
      <c r="A58">
        <v>57</v>
      </c>
      <c r="B58">
        <v>9</v>
      </c>
      <c r="C58" s="5" t="s">
        <v>70</v>
      </c>
      <c r="D58" t="str">
        <f>VLOOKUP(E58,Polymers!A:C,3,FALSE)</f>
        <v>[*]CC([*])(C)C</v>
      </c>
      <c r="E58" s="3" t="s">
        <v>121</v>
      </c>
      <c r="F58" s="5">
        <f t="shared" si="0"/>
        <v>24545.454545454544</v>
      </c>
      <c r="G58" s="6">
        <v>27000</v>
      </c>
      <c r="H58" s="1">
        <v>1.1000000000000001</v>
      </c>
      <c r="I58">
        <v>1.0900000000000001</v>
      </c>
      <c r="J58" s="4">
        <v>175</v>
      </c>
      <c r="K58" s="4">
        <v>0</v>
      </c>
      <c r="M58" s="7">
        <v>0.27600000000000002</v>
      </c>
      <c r="N58" s="12">
        <v>57</v>
      </c>
    </row>
    <row r="59" spans="1:14" ht="15" thickBot="1" x14ac:dyDescent="0.4">
      <c r="A59">
        <v>58</v>
      </c>
      <c r="B59">
        <v>9</v>
      </c>
      <c r="C59" s="5" t="s">
        <v>70</v>
      </c>
      <c r="D59" t="str">
        <f>VLOOKUP(E59,Polymers!A:C,3,FALSE)</f>
        <v>[*]CC([*])(C)C</v>
      </c>
      <c r="E59" s="3" t="s">
        <v>121</v>
      </c>
      <c r="F59" s="5">
        <f t="shared" si="0"/>
        <v>56140.350877192985</v>
      </c>
      <c r="G59" s="6">
        <v>64000</v>
      </c>
      <c r="H59" s="1">
        <v>1.1399999999999999</v>
      </c>
      <c r="I59">
        <v>1.1200000000000001</v>
      </c>
      <c r="J59" s="4">
        <v>175</v>
      </c>
      <c r="K59" s="4">
        <v>0</v>
      </c>
      <c r="M59" s="7">
        <v>0.48</v>
      </c>
      <c r="N59" s="12">
        <v>480</v>
      </c>
    </row>
    <row r="60" spans="1:14" ht="15" thickBot="1" x14ac:dyDescent="0.4">
      <c r="A60">
        <v>59</v>
      </c>
      <c r="B60">
        <v>9</v>
      </c>
      <c r="C60" s="5" t="s">
        <v>70</v>
      </c>
      <c r="D60" t="str">
        <f>VLOOKUP(E60,Polymers!A:C,3,FALSE)</f>
        <v>[*]CC([*])(C)C</v>
      </c>
      <c r="E60" s="3" t="s">
        <v>121</v>
      </c>
      <c r="F60" s="5">
        <f t="shared" si="0"/>
        <v>89256.198347107435</v>
      </c>
      <c r="G60" s="6">
        <v>108000</v>
      </c>
      <c r="H60" s="1">
        <v>1.21</v>
      </c>
      <c r="I60">
        <v>1.1599999999999999</v>
      </c>
      <c r="J60" s="4">
        <v>175</v>
      </c>
      <c r="K60" s="4">
        <v>0</v>
      </c>
      <c r="M60" s="7">
        <v>0.72199999999999998</v>
      </c>
      <c r="N60" s="12">
        <v>6650</v>
      </c>
    </row>
    <row r="61" spans="1:14" ht="15" thickBot="1" x14ac:dyDescent="0.4">
      <c r="A61">
        <v>60</v>
      </c>
      <c r="B61">
        <v>9</v>
      </c>
      <c r="C61" s="5" t="s">
        <v>70</v>
      </c>
      <c r="D61" t="str">
        <f>VLOOKUP(E61,Polymers!A:C,3,FALSE)</f>
        <v>[*]CC([*])(C)C</v>
      </c>
      <c r="E61" s="3" t="s">
        <v>121</v>
      </c>
      <c r="F61" s="5">
        <f t="shared" si="0"/>
        <v>110434.78260869566</v>
      </c>
      <c r="G61" s="6">
        <v>127000</v>
      </c>
      <c r="H61" s="1">
        <v>1.1499999999999999</v>
      </c>
      <c r="I61">
        <v>1.1399999999999999</v>
      </c>
      <c r="J61" s="4">
        <v>175</v>
      </c>
      <c r="K61" s="4">
        <v>0</v>
      </c>
      <c r="M61" s="7">
        <v>0.77800000000000002</v>
      </c>
      <c r="N61" s="12">
        <v>3720</v>
      </c>
    </row>
    <row r="62" spans="1:14" ht="15" thickBot="1" x14ac:dyDescent="0.4">
      <c r="A62">
        <v>61</v>
      </c>
      <c r="B62">
        <v>9</v>
      </c>
      <c r="C62" s="5" t="s">
        <v>70</v>
      </c>
      <c r="D62" t="str">
        <f>VLOOKUP(E62,Polymers!A:C,3,FALSE)</f>
        <v>[*]CC([*])(C)C</v>
      </c>
      <c r="E62" s="3" t="s">
        <v>121</v>
      </c>
      <c r="F62" s="5">
        <f t="shared" si="0"/>
        <v>114159.29203539825</v>
      </c>
      <c r="G62" s="6">
        <v>129000</v>
      </c>
      <c r="H62" s="1">
        <v>1.1299999999999999</v>
      </c>
      <c r="I62">
        <v>1.1599999999999999</v>
      </c>
      <c r="J62" s="4">
        <v>175</v>
      </c>
      <c r="K62" s="4">
        <v>0</v>
      </c>
      <c r="M62" s="7">
        <v>0.81100000000000005</v>
      </c>
      <c r="N62" s="12">
        <v>4530</v>
      </c>
    </row>
    <row r="63" spans="1:14" ht="15" thickBot="1" x14ac:dyDescent="0.4">
      <c r="A63">
        <v>62</v>
      </c>
      <c r="B63">
        <v>9</v>
      </c>
      <c r="C63" s="5" t="s">
        <v>70</v>
      </c>
      <c r="D63" t="str">
        <f>VLOOKUP(E63,Polymers!A:C,3,FALSE)</f>
        <v>[*]CC([*])(C)C</v>
      </c>
      <c r="E63" s="3" t="s">
        <v>121</v>
      </c>
      <c r="F63" s="5">
        <f t="shared" si="0"/>
        <v>119819.81981981981</v>
      </c>
      <c r="G63" s="6">
        <v>133000</v>
      </c>
      <c r="H63" s="1">
        <v>1.1100000000000001</v>
      </c>
      <c r="I63">
        <v>1.05</v>
      </c>
      <c r="J63" s="4">
        <v>175</v>
      </c>
      <c r="K63" s="4">
        <v>0</v>
      </c>
      <c r="M63" s="7">
        <v>0.84699999999999998</v>
      </c>
      <c r="N63" s="12">
        <v>10300</v>
      </c>
    </row>
    <row r="64" spans="1:14" ht="15" thickBot="1" x14ac:dyDescent="0.4">
      <c r="A64">
        <v>63</v>
      </c>
      <c r="B64">
        <v>9</v>
      </c>
      <c r="C64" s="5" t="s">
        <v>70</v>
      </c>
      <c r="D64" t="str">
        <f>VLOOKUP(E64,Polymers!A:C,3,FALSE)</f>
        <v>[*]CC([*])(C)C</v>
      </c>
      <c r="E64" s="3" t="s">
        <v>121</v>
      </c>
      <c r="F64" s="5">
        <f t="shared" si="0"/>
        <v>138016.52892561984</v>
      </c>
      <c r="G64" s="6">
        <v>167000</v>
      </c>
      <c r="H64" s="1">
        <v>1.21</v>
      </c>
      <c r="I64">
        <v>1.1299999999999999</v>
      </c>
      <c r="J64" s="4">
        <v>175</v>
      </c>
      <c r="K64" s="4">
        <v>0</v>
      </c>
      <c r="M64" s="7">
        <v>1.02</v>
      </c>
      <c r="N64" s="12">
        <v>19100</v>
      </c>
    </row>
    <row r="65" spans="1:14" ht="15" thickBot="1" x14ac:dyDescent="0.4">
      <c r="A65">
        <v>64</v>
      </c>
      <c r="B65">
        <v>9</v>
      </c>
      <c r="C65" s="5" t="s">
        <v>70</v>
      </c>
      <c r="D65" t="str">
        <f>VLOOKUP(E65,Polymers!A:C,3,FALSE)</f>
        <v>[*]CC([*])(C)C</v>
      </c>
      <c r="E65" s="3" t="s">
        <v>121</v>
      </c>
      <c r="F65" s="5">
        <f t="shared" si="0"/>
        <v>114507.77202072539</v>
      </c>
      <c r="G65" s="6">
        <v>221000</v>
      </c>
      <c r="H65" s="1">
        <v>1.93</v>
      </c>
      <c r="I65">
        <v>1.84</v>
      </c>
      <c r="J65" s="4">
        <v>175</v>
      </c>
      <c r="K65" s="4">
        <v>0</v>
      </c>
      <c r="M65" s="7">
        <v>1.1599999999999999</v>
      </c>
      <c r="N65" s="12">
        <v>54400</v>
      </c>
    </row>
    <row r="66" spans="1:14" ht="15" thickBot="1" x14ac:dyDescent="0.4">
      <c r="A66">
        <v>65</v>
      </c>
      <c r="B66">
        <v>9</v>
      </c>
      <c r="C66" s="5" t="s">
        <v>70</v>
      </c>
      <c r="D66" t="str">
        <f>VLOOKUP(E66,Polymers!A:C,3,FALSE)</f>
        <v>[*]CC([*])(C)C</v>
      </c>
      <c r="E66" s="3" t="s">
        <v>121</v>
      </c>
      <c r="F66" s="5">
        <f t="shared" si="0"/>
        <v>237226.27737226276</v>
      </c>
      <c r="G66" s="6">
        <v>325000</v>
      </c>
      <c r="H66" s="1">
        <v>1.37</v>
      </c>
      <c r="I66">
        <v>1.38</v>
      </c>
      <c r="J66" s="4">
        <v>175</v>
      </c>
      <c r="K66" s="4">
        <v>0</v>
      </c>
      <c r="M66" s="7">
        <v>1.63</v>
      </c>
      <c r="N66" s="12">
        <v>262000</v>
      </c>
    </row>
    <row r="67" spans="1:14" ht="15" thickBot="1" x14ac:dyDescent="0.4">
      <c r="A67">
        <v>66</v>
      </c>
      <c r="B67">
        <v>9</v>
      </c>
      <c r="C67" s="5" t="s">
        <v>70</v>
      </c>
      <c r="D67" t="str">
        <f>VLOOKUP(E67,Polymers!A:C,3,FALSE)</f>
        <v>[*]CC([*])(C)C</v>
      </c>
      <c r="E67" s="3" t="s">
        <v>121</v>
      </c>
      <c r="F67" s="5">
        <f t="shared" ref="F67:F103" si="1">G67/H67</f>
        <v>251908.39694656487</v>
      </c>
      <c r="G67" s="6">
        <v>330000</v>
      </c>
      <c r="H67" s="1">
        <v>1.31</v>
      </c>
      <c r="I67">
        <v>1.25</v>
      </c>
      <c r="J67" s="4">
        <v>175</v>
      </c>
      <c r="K67" s="4">
        <v>0</v>
      </c>
      <c r="M67" s="7">
        <v>1.68</v>
      </c>
      <c r="N67" s="12">
        <v>181000</v>
      </c>
    </row>
    <row r="68" spans="1:14" ht="15" thickBot="1" x14ac:dyDescent="0.4">
      <c r="A68">
        <v>67</v>
      </c>
      <c r="B68">
        <v>9</v>
      </c>
      <c r="C68" s="5" t="s">
        <v>70</v>
      </c>
      <c r="D68" t="str">
        <f>VLOOKUP(E68,Polymers!A:C,3,FALSE)</f>
        <v>[*]CC([*])(C)C</v>
      </c>
      <c r="E68" s="3" t="s">
        <v>121</v>
      </c>
      <c r="F68" s="5">
        <f t="shared" si="1"/>
        <v>168367.3469387755</v>
      </c>
      <c r="G68" s="6">
        <v>330000</v>
      </c>
      <c r="H68" s="1">
        <v>1.96</v>
      </c>
      <c r="I68">
        <v>1.92</v>
      </c>
      <c r="J68" s="4">
        <v>175</v>
      </c>
      <c r="K68" s="4">
        <v>0</v>
      </c>
      <c r="M68" s="7">
        <v>1.98</v>
      </c>
      <c r="N68" s="12">
        <v>378000</v>
      </c>
    </row>
    <row r="69" spans="1:14" ht="15" thickBot="1" x14ac:dyDescent="0.4">
      <c r="A69">
        <v>68</v>
      </c>
      <c r="B69">
        <v>9</v>
      </c>
      <c r="C69" s="5" t="s">
        <v>70</v>
      </c>
      <c r="D69" t="str">
        <f>VLOOKUP(E69,Polymers!A:C,3,FALSE)</f>
        <v>[*]CC([*])(C)C</v>
      </c>
      <c r="E69" s="3" t="s">
        <v>121</v>
      </c>
      <c r="F69" s="5">
        <f t="shared" si="1"/>
        <v>302777.77777777781</v>
      </c>
      <c r="G69" s="6">
        <v>436000</v>
      </c>
      <c r="H69" s="1">
        <v>1.44</v>
      </c>
      <c r="I69">
        <v>1.4</v>
      </c>
      <c r="J69" s="4">
        <v>175</v>
      </c>
      <c r="K69" s="4">
        <v>0</v>
      </c>
      <c r="M69" s="7">
        <v>1.98</v>
      </c>
      <c r="N69" s="12">
        <v>821000</v>
      </c>
    </row>
    <row r="70" spans="1:14" ht="15" thickBot="1" x14ac:dyDescent="0.4">
      <c r="A70">
        <v>69</v>
      </c>
      <c r="B70">
        <v>9</v>
      </c>
      <c r="C70" s="5" t="s">
        <v>70</v>
      </c>
      <c r="D70" t="str">
        <f>VLOOKUP(E70,Polymers!A:C,3,FALSE)</f>
        <v>[*]CC([*])(C)C</v>
      </c>
      <c r="E70" s="3" t="s">
        <v>121</v>
      </c>
      <c r="F70" s="5">
        <f t="shared" si="1"/>
        <v>306849.31506849313</v>
      </c>
      <c r="G70" s="6">
        <v>448000</v>
      </c>
      <c r="H70" s="1">
        <v>1.46</v>
      </c>
      <c r="I70">
        <v>1.51</v>
      </c>
      <c r="J70" s="4">
        <v>175</v>
      </c>
      <c r="K70" s="4">
        <v>0</v>
      </c>
      <c r="M70" s="7">
        <v>2.0699999999999998</v>
      </c>
      <c r="N70" s="12">
        <v>781000</v>
      </c>
    </row>
    <row r="71" spans="1:14" ht="15" thickBot="1" x14ac:dyDescent="0.4">
      <c r="A71">
        <v>70</v>
      </c>
      <c r="B71">
        <v>9</v>
      </c>
      <c r="C71" s="5" t="s">
        <v>70</v>
      </c>
      <c r="D71" t="str">
        <f>VLOOKUP(E71,Polymers!A:C,3,FALSE)</f>
        <v>[*]CC([*])(C)C</v>
      </c>
      <c r="E71" s="3" t="s">
        <v>121</v>
      </c>
      <c r="F71" s="5">
        <f t="shared" si="1"/>
        <v>319191.91919191921</v>
      </c>
      <c r="G71" s="6">
        <v>632000</v>
      </c>
      <c r="H71" s="1">
        <v>1.98</v>
      </c>
      <c r="I71">
        <v>1.91</v>
      </c>
      <c r="J71" s="4">
        <v>175</v>
      </c>
      <c r="K71" s="4">
        <v>0</v>
      </c>
      <c r="M71" s="7">
        <v>2.54</v>
      </c>
      <c r="N71" s="12">
        <v>2490000</v>
      </c>
    </row>
    <row r="72" spans="1:14" ht="15" thickBot="1" x14ac:dyDescent="0.4">
      <c r="A72">
        <v>71</v>
      </c>
      <c r="B72">
        <v>9</v>
      </c>
      <c r="C72" s="5" t="s">
        <v>70</v>
      </c>
      <c r="D72" t="str">
        <f>VLOOKUP(E72,Polymers!A:C,3,FALSE)</f>
        <v>[*]CC([*])(C)C</v>
      </c>
      <c r="E72" s="3" t="s">
        <v>121</v>
      </c>
      <c r="F72" s="5">
        <f t="shared" si="1"/>
        <v>573076.92307692301</v>
      </c>
      <c r="G72" s="6">
        <v>745000</v>
      </c>
      <c r="H72" s="1">
        <v>1.3</v>
      </c>
      <c r="I72">
        <v>1.27</v>
      </c>
      <c r="J72" s="4">
        <v>175</v>
      </c>
      <c r="K72" s="4">
        <v>0</v>
      </c>
      <c r="M72" s="7">
        <v>2.97</v>
      </c>
      <c r="N72" s="12">
        <v>4540000</v>
      </c>
    </row>
    <row r="73" spans="1:14" ht="15" thickBot="1" x14ac:dyDescent="0.4">
      <c r="A73">
        <v>72</v>
      </c>
      <c r="B73">
        <v>9</v>
      </c>
      <c r="C73" s="5" t="s">
        <v>70</v>
      </c>
      <c r="D73" t="str">
        <f>VLOOKUP(E73,Polymers!A:C,3,FALSE)</f>
        <v>[*]CC([*])(C)C</v>
      </c>
      <c r="E73" s="3" t="s">
        <v>121</v>
      </c>
      <c r="F73" s="5">
        <f t="shared" si="1"/>
        <v>442982.4561403509</v>
      </c>
      <c r="G73" s="6">
        <v>1010000</v>
      </c>
      <c r="H73" s="1">
        <v>2.2799999999999998</v>
      </c>
      <c r="I73">
        <v>2.04</v>
      </c>
      <c r="J73" s="4">
        <v>175</v>
      </c>
      <c r="K73" s="4">
        <v>0</v>
      </c>
      <c r="M73" s="7">
        <v>3.75</v>
      </c>
      <c r="N73" s="12">
        <v>11800000</v>
      </c>
    </row>
    <row r="74" spans="1:14" ht="15" thickBot="1" x14ac:dyDescent="0.4">
      <c r="A74">
        <v>73</v>
      </c>
      <c r="B74">
        <v>9</v>
      </c>
      <c r="C74" s="5" t="s">
        <v>70</v>
      </c>
      <c r="D74" t="str">
        <f>VLOOKUP(E74,Polymers!A:C,3,FALSE)</f>
        <v>[*]CC([*])(C)C</v>
      </c>
      <c r="E74" s="3" t="s">
        <v>121</v>
      </c>
      <c r="F74" s="5">
        <f t="shared" si="1"/>
        <v>1193548.3870967743</v>
      </c>
      <c r="G74" s="6">
        <v>1480000</v>
      </c>
      <c r="H74" s="1">
        <v>1.24</v>
      </c>
      <c r="I74">
        <v>1.24</v>
      </c>
      <c r="J74" s="4">
        <v>175</v>
      </c>
      <c r="K74" s="4">
        <v>0</v>
      </c>
      <c r="M74" s="7">
        <v>4.82</v>
      </c>
      <c r="N74" s="12">
        <v>29000000</v>
      </c>
    </row>
    <row r="75" spans="1:14" ht="15" thickBot="1" x14ac:dyDescent="0.4">
      <c r="A75">
        <v>74</v>
      </c>
      <c r="B75">
        <v>10</v>
      </c>
      <c r="C75" s="5" t="s">
        <v>70</v>
      </c>
      <c r="D75" t="str">
        <f>VLOOKUP(E75,Polymers!A:C,3,FALSE)</f>
        <v>[*]CC([*])(C)C</v>
      </c>
      <c r="E75" s="3" t="s">
        <v>121</v>
      </c>
      <c r="F75" s="5">
        <f t="shared" si="1"/>
        <v>89256.198347107435</v>
      </c>
      <c r="G75" s="6">
        <v>108000</v>
      </c>
      <c r="H75" s="1">
        <v>1.21</v>
      </c>
      <c r="I75">
        <v>1.1599999999999999</v>
      </c>
      <c r="J75" s="4">
        <v>200</v>
      </c>
      <c r="K75" s="4">
        <v>0</v>
      </c>
      <c r="M75" s="7">
        <v>0.72199999999999998</v>
      </c>
      <c r="N75" s="12">
        <v>2920</v>
      </c>
    </row>
    <row r="76" spans="1:14" ht="15" thickBot="1" x14ac:dyDescent="0.4">
      <c r="A76">
        <v>75</v>
      </c>
      <c r="B76">
        <v>10</v>
      </c>
      <c r="C76" s="5" t="s">
        <v>70</v>
      </c>
      <c r="D76" t="str">
        <f>VLOOKUP(E76,Polymers!A:C,3,FALSE)</f>
        <v>[*]CC([*])(C)C</v>
      </c>
      <c r="E76" s="3" t="s">
        <v>121</v>
      </c>
      <c r="F76" s="5">
        <f t="shared" si="1"/>
        <v>110434.78260869566</v>
      </c>
      <c r="G76" s="6">
        <v>127000</v>
      </c>
      <c r="H76" s="1">
        <v>1.1499999999999999</v>
      </c>
      <c r="I76">
        <v>1.1399999999999999</v>
      </c>
      <c r="J76" s="4">
        <v>200</v>
      </c>
      <c r="K76" s="4">
        <v>0</v>
      </c>
      <c r="M76" s="7">
        <v>0.77800000000000002</v>
      </c>
      <c r="N76" s="12">
        <v>1350</v>
      </c>
    </row>
    <row r="77" spans="1:14" ht="15" thickBot="1" x14ac:dyDescent="0.4">
      <c r="A77">
        <v>76</v>
      </c>
      <c r="B77">
        <v>10</v>
      </c>
      <c r="C77" s="5" t="s">
        <v>70</v>
      </c>
      <c r="D77" t="str">
        <f>VLOOKUP(E77,Polymers!A:C,3,FALSE)</f>
        <v>[*]CC([*])(C)C</v>
      </c>
      <c r="E77" s="3" t="s">
        <v>121</v>
      </c>
      <c r="F77" s="5">
        <f t="shared" si="1"/>
        <v>114159.29203539825</v>
      </c>
      <c r="G77" s="6">
        <v>129000</v>
      </c>
      <c r="H77" s="1">
        <v>1.1299999999999999</v>
      </c>
      <c r="I77">
        <v>1.1599999999999999</v>
      </c>
      <c r="J77" s="4">
        <v>200</v>
      </c>
      <c r="K77" s="4">
        <v>0</v>
      </c>
      <c r="M77" s="7">
        <v>0.81100000000000005</v>
      </c>
      <c r="N77" s="12">
        <v>1760</v>
      </c>
    </row>
    <row r="78" spans="1:14" ht="15" thickBot="1" x14ac:dyDescent="0.4">
      <c r="A78">
        <v>77</v>
      </c>
      <c r="B78">
        <v>10</v>
      </c>
      <c r="C78" s="5" t="s">
        <v>70</v>
      </c>
      <c r="D78" t="str">
        <f>VLOOKUP(E78,Polymers!A:C,3,FALSE)</f>
        <v>[*]CC([*])(C)C</v>
      </c>
      <c r="E78" s="3" t="s">
        <v>121</v>
      </c>
      <c r="F78" s="5">
        <f t="shared" si="1"/>
        <v>119819.81981981981</v>
      </c>
      <c r="G78" s="6">
        <v>133000</v>
      </c>
      <c r="H78" s="1">
        <v>1.1100000000000001</v>
      </c>
      <c r="I78">
        <v>1.05</v>
      </c>
      <c r="J78" s="4">
        <v>200</v>
      </c>
      <c r="K78" s="4">
        <v>0</v>
      </c>
      <c r="M78" s="7">
        <v>0.84699999999999998</v>
      </c>
      <c r="N78" s="12">
        <v>3330</v>
      </c>
    </row>
    <row r="79" spans="1:14" ht="15" thickBot="1" x14ac:dyDescent="0.4">
      <c r="A79">
        <v>78</v>
      </c>
      <c r="B79">
        <v>10</v>
      </c>
      <c r="C79" s="5" t="s">
        <v>70</v>
      </c>
      <c r="D79" t="str">
        <f>VLOOKUP(E79,Polymers!A:C,3,FALSE)</f>
        <v>[*]CC([*])(C)C</v>
      </c>
      <c r="E79" s="3" t="s">
        <v>121</v>
      </c>
      <c r="F79" s="5">
        <f t="shared" si="1"/>
        <v>138016.52892561984</v>
      </c>
      <c r="G79" s="6">
        <v>167000</v>
      </c>
      <c r="H79" s="1">
        <v>1.21</v>
      </c>
      <c r="I79">
        <v>1.1299999999999999</v>
      </c>
      <c r="J79" s="4">
        <v>200</v>
      </c>
      <c r="K79" s="4">
        <v>0</v>
      </c>
      <c r="M79" s="7">
        <v>1.02</v>
      </c>
      <c r="N79" s="12">
        <v>7030</v>
      </c>
    </row>
    <row r="80" spans="1:14" ht="15" thickBot="1" x14ac:dyDescent="0.4">
      <c r="A80">
        <v>79</v>
      </c>
      <c r="B80">
        <v>10</v>
      </c>
      <c r="C80" s="5" t="s">
        <v>70</v>
      </c>
      <c r="D80" t="str">
        <f>VLOOKUP(E80,Polymers!A:C,3,FALSE)</f>
        <v>[*]CC([*])(C)C</v>
      </c>
      <c r="E80" s="3" t="s">
        <v>121</v>
      </c>
      <c r="F80" s="5">
        <f t="shared" si="1"/>
        <v>114507.77202072539</v>
      </c>
      <c r="G80" s="6">
        <v>221000</v>
      </c>
      <c r="H80" s="1">
        <v>1.93</v>
      </c>
      <c r="I80">
        <v>1.84</v>
      </c>
      <c r="J80" s="4">
        <v>200</v>
      </c>
      <c r="K80" s="4">
        <v>0</v>
      </c>
      <c r="M80" s="7">
        <v>1.1599999999999999</v>
      </c>
      <c r="N80" s="12">
        <v>27300</v>
      </c>
    </row>
    <row r="81" spans="1:14" ht="15" thickBot="1" x14ac:dyDescent="0.4">
      <c r="A81">
        <v>80</v>
      </c>
      <c r="B81">
        <v>10</v>
      </c>
      <c r="C81" s="5" t="s">
        <v>70</v>
      </c>
      <c r="D81" t="str">
        <f>VLOOKUP(E81,Polymers!A:C,3,FALSE)</f>
        <v>[*]CC([*])(C)C</v>
      </c>
      <c r="E81" s="3" t="s">
        <v>121</v>
      </c>
      <c r="F81" s="5">
        <f t="shared" si="1"/>
        <v>237226.27737226276</v>
      </c>
      <c r="G81" s="6">
        <v>325000</v>
      </c>
      <c r="H81" s="1">
        <v>1.37</v>
      </c>
      <c r="I81">
        <v>1.38</v>
      </c>
      <c r="J81" s="4">
        <v>200</v>
      </c>
      <c r="K81" s="4">
        <v>0</v>
      </c>
      <c r="M81" s="7">
        <v>1.63</v>
      </c>
      <c r="N81" s="12">
        <v>143000</v>
      </c>
    </row>
    <row r="82" spans="1:14" ht="15" thickBot="1" x14ac:dyDescent="0.4">
      <c r="A82">
        <v>81</v>
      </c>
      <c r="B82">
        <v>10</v>
      </c>
      <c r="C82" s="5" t="s">
        <v>70</v>
      </c>
      <c r="D82" t="str">
        <f>VLOOKUP(E82,Polymers!A:C,3,FALSE)</f>
        <v>[*]CC([*])(C)C</v>
      </c>
      <c r="E82" s="3" t="s">
        <v>121</v>
      </c>
      <c r="F82" s="5">
        <f t="shared" si="1"/>
        <v>251908.39694656487</v>
      </c>
      <c r="G82" s="6">
        <v>330000</v>
      </c>
      <c r="H82" s="1">
        <v>1.31</v>
      </c>
      <c r="I82">
        <v>1.25</v>
      </c>
      <c r="J82" s="4">
        <v>200</v>
      </c>
      <c r="K82" s="4">
        <v>0</v>
      </c>
      <c r="M82" s="7">
        <v>1.68</v>
      </c>
      <c r="N82" s="12">
        <v>82500</v>
      </c>
    </row>
    <row r="83" spans="1:14" ht="15" thickBot="1" x14ac:dyDescent="0.4">
      <c r="A83">
        <v>82</v>
      </c>
      <c r="B83">
        <v>10</v>
      </c>
      <c r="C83" s="5" t="s">
        <v>70</v>
      </c>
      <c r="D83" t="str">
        <f>VLOOKUP(E83,Polymers!A:C,3,FALSE)</f>
        <v>[*]CC([*])(C)C</v>
      </c>
      <c r="E83" s="3" t="s">
        <v>121</v>
      </c>
      <c r="F83" s="5">
        <f t="shared" si="1"/>
        <v>168367.3469387755</v>
      </c>
      <c r="G83" s="6">
        <v>330000</v>
      </c>
      <c r="H83" s="1">
        <v>1.96</v>
      </c>
      <c r="I83">
        <v>1.92</v>
      </c>
      <c r="J83" s="4">
        <v>200</v>
      </c>
      <c r="K83" s="4">
        <v>0</v>
      </c>
      <c r="M83" s="7">
        <v>1.98</v>
      </c>
      <c r="N83" s="12">
        <v>195000</v>
      </c>
    </row>
    <row r="84" spans="1:14" ht="15" thickBot="1" x14ac:dyDescent="0.4">
      <c r="A84">
        <v>83</v>
      </c>
      <c r="B84">
        <v>10</v>
      </c>
      <c r="C84" s="5" t="s">
        <v>70</v>
      </c>
      <c r="D84" t="str">
        <f>VLOOKUP(E84,Polymers!A:C,3,FALSE)</f>
        <v>[*]CC([*])(C)C</v>
      </c>
      <c r="E84" s="3" t="s">
        <v>121</v>
      </c>
      <c r="F84" s="5">
        <f t="shared" si="1"/>
        <v>302777.77777777781</v>
      </c>
      <c r="G84" s="6">
        <v>436000</v>
      </c>
      <c r="H84" s="1">
        <v>1.44</v>
      </c>
      <c r="I84">
        <v>1.4</v>
      </c>
      <c r="J84" s="4">
        <v>200</v>
      </c>
      <c r="K84" s="4">
        <v>0</v>
      </c>
      <c r="M84" s="7">
        <v>1.98</v>
      </c>
      <c r="N84" s="12">
        <v>410000</v>
      </c>
    </row>
    <row r="85" spans="1:14" ht="15" thickBot="1" x14ac:dyDescent="0.4">
      <c r="A85">
        <v>84</v>
      </c>
      <c r="B85">
        <v>10</v>
      </c>
      <c r="C85" s="5" t="s">
        <v>70</v>
      </c>
      <c r="D85" t="str">
        <f>VLOOKUP(E85,Polymers!A:C,3,FALSE)</f>
        <v>[*]CC([*])(C)C</v>
      </c>
      <c r="E85" s="3" t="s">
        <v>121</v>
      </c>
      <c r="F85" s="5">
        <f t="shared" si="1"/>
        <v>306849.31506849313</v>
      </c>
      <c r="G85" s="6">
        <v>448000</v>
      </c>
      <c r="H85" s="1">
        <v>1.46</v>
      </c>
      <c r="I85">
        <v>1.51</v>
      </c>
      <c r="J85" s="4">
        <v>200</v>
      </c>
      <c r="K85" s="4">
        <v>0</v>
      </c>
      <c r="M85" s="7">
        <v>2.0699999999999998</v>
      </c>
      <c r="N85" s="12">
        <v>423000</v>
      </c>
    </row>
    <row r="86" spans="1:14" ht="15" thickBot="1" x14ac:dyDescent="0.4">
      <c r="A86">
        <v>85</v>
      </c>
      <c r="B86">
        <v>10</v>
      </c>
      <c r="C86" s="5" t="s">
        <v>70</v>
      </c>
      <c r="D86" t="str">
        <f>VLOOKUP(E86,Polymers!A:C,3,FALSE)</f>
        <v>[*]CC([*])(C)C</v>
      </c>
      <c r="E86" s="3" t="s">
        <v>121</v>
      </c>
      <c r="F86" s="5">
        <f t="shared" si="1"/>
        <v>319191.91919191921</v>
      </c>
      <c r="G86" s="6">
        <v>632000</v>
      </c>
      <c r="H86" s="1">
        <v>1.98</v>
      </c>
      <c r="I86">
        <v>1.91</v>
      </c>
      <c r="J86" s="4">
        <v>200</v>
      </c>
      <c r="K86" s="4">
        <v>0</v>
      </c>
      <c r="M86" s="7">
        <v>2.54</v>
      </c>
      <c r="N86" s="12">
        <v>1230000</v>
      </c>
    </row>
    <row r="87" spans="1:14" ht="15" thickBot="1" x14ac:dyDescent="0.4">
      <c r="A87">
        <v>86</v>
      </c>
      <c r="B87">
        <v>10</v>
      </c>
      <c r="C87" s="5" t="s">
        <v>70</v>
      </c>
      <c r="D87" t="str">
        <f>VLOOKUP(E87,Polymers!A:C,3,FALSE)</f>
        <v>[*]CC([*])(C)C</v>
      </c>
      <c r="E87" s="3" t="s">
        <v>121</v>
      </c>
      <c r="F87" s="5">
        <f t="shared" si="1"/>
        <v>573076.92307692301</v>
      </c>
      <c r="G87" s="6">
        <v>745000</v>
      </c>
      <c r="H87" s="1">
        <v>1.3</v>
      </c>
      <c r="I87">
        <v>1.27</v>
      </c>
      <c r="J87" s="4">
        <v>200</v>
      </c>
      <c r="K87" s="4">
        <v>0</v>
      </c>
      <c r="M87" s="7">
        <v>2.97</v>
      </c>
      <c r="N87" s="12">
        <v>2430000</v>
      </c>
    </row>
    <row r="88" spans="1:14" ht="15" thickBot="1" x14ac:dyDescent="0.4">
      <c r="A88">
        <v>87</v>
      </c>
      <c r="B88">
        <v>10</v>
      </c>
      <c r="C88" s="5" t="s">
        <v>70</v>
      </c>
      <c r="D88" t="str">
        <f>VLOOKUP(E88,Polymers!A:C,3,FALSE)</f>
        <v>[*]CC([*])(C)C</v>
      </c>
      <c r="E88" s="3" t="s">
        <v>121</v>
      </c>
      <c r="F88" s="5">
        <f t="shared" si="1"/>
        <v>442982.4561403509</v>
      </c>
      <c r="G88" s="6">
        <v>1010000</v>
      </c>
      <c r="H88" s="1">
        <v>2.2799999999999998</v>
      </c>
      <c r="I88">
        <v>2.04</v>
      </c>
      <c r="J88" s="4">
        <v>200</v>
      </c>
      <c r="K88" s="4">
        <v>0</v>
      </c>
      <c r="M88" s="7">
        <v>3.75</v>
      </c>
      <c r="N88" s="12">
        <v>6200000</v>
      </c>
    </row>
    <row r="89" spans="1:14" ht="15" thickBot="1" x14ac:dyDescent="0.4">
      <c r="A89">
        <v>88</v>
      </c>
      <c r="B89">
        <v>10</v>
      </c>
      <c r="C89" s="5" t="s">
        <v>70</v>
      </c>
      <c r="D89" t="str">
        <f>VLOOKUP(E89,Polymers!A:C,3,FALSE)</f>
        <v>[*]CC([*])(C)C</v>
      </c>
      <c r="E89" s="3" t="s">
        <v>121</v>
      </c>
      <c r="F89" s="5">
        <f t="shared" si="1"/>
        <v>1193548.3870967743</v>
      </c>
      <c r="G89" s="6">
        <v>1480000</v>
      </c>
      <c r="H89" s="1">
        <v>1.24</v>
      </c>
      <c r="I89">
        <v>1.24</v>
      </c>
      <c r="J89" s="4">
        <v>200</v>
      </c>
      <c r="K89" s="4">
        <v>0</v>
      </c>
      <c r="M89" s="7">
        <v>4.82</v>
      </c>
      <c r="N89" s="12">
        <v>16300000</v>
      </c>
    </row>
    <row r="90" spans="1:14" ht="15" thickBot="1" x14ac:dyDescent="0.4">
      <c r="A90">
        <v>89</v>
      </c>
      <c r="B90">
        <v>11</v>
      </c>
      <c r="C90" s="5" t="s">
        <v>70</v>
      </c>
      <c r="D90" t="str">
        <f>VLOOKUP(E90,Polymers!A:C,3,FALSE)</f>
        <v>[*]CC([*])(C)C</v>
      </c>
      <c r="E90" s="3" t="s">
        <v>121</v>
      </c>
      <c r="F90" s="5">
        <f t="shared" si="1"/>
        <v>573076.92307692301</v>
      </c>
      <c r="G90" s="6">
        <v>745000</v>
      </c>
      <c r="H90" s="1">
        <v>1.3</v>
      </c>
      <c r="I90">
        <v>1.27</v>
      </c>
      <c r="J90" s="4">
        <v>220</v>
      </c>
      <c r="K90" s="4">
        <v>0</v>
      </c>
      <c r="M90" s="7">
        <v>2.97</v>
      </c>
      <c r="N90" s="12">
        <v>1480000</v>
      </c>
    </row>
    <row r="91" spans="1:14" ht="15" thickBot="1" x14ac:dyDescent="0.4">
      <c r="A91">
        <v>90</v>
      </c>
      <c r="B91">
        <v>11</v>
      </c>
      <c r="C91" s="5" t="s">
        <v>70</v>
      </c>
      <c r="D91" t="str">
        <f>VLOOKUP(E91,Polymers!A:C,3,FALSE)</f>
        <v>[*]CC([*])(C)C</v>
      </c>
      <c r="E91" s="3" t="s">
        <v>121</v>
      </c>
      <c r="F91" s="5">
        <f t="shared" si="1"/>
        <v>1193548.3870967743</v>
      </c>
      <c r="G91" s="6">
        <v>1480000</v>
      </c>
      <c r="H91" s="1">
        <v>1.24</v>
      </c>
      <c r="I91">
        <v>1.24</v>
      </c>
      <c r="J91" s="4">
        <v>220</v>
      </c>
      <c r="K91" s="4">
        <v>0</v>
      </c>
      <c r="M91" s="7">
        <v>4.82</v>
      </c>
      <c r="N91" s="12">
        <v>9350000</v>
      </c>
    </row>
    <row r="92" spans="1:14" ht="15" thickBot="1" x14ac:dyDescent="0.4">
      <c r="A92">
        <v>91</v>
      </c>
      <c r="B92">
        <v>11</v>
      </c>
      <c r="C92" s="5" t="s">
        <v>70</v>
      </c>
      <c r="D92" t="str">
        <f>VLOOKUP(E92,Polymers!A:C,3,FALSE)</f>
        <v>[*]CC([*])(C)C</v>
      </c>
      <c r="E92" s="3" t="s">
        <v>121</v>
      </c>
      <c r="F92" s="5">
        <f t="shared" si="1"/>
        <v>1052287.5816993464</v>
      </c>
      <c r="G92" s="6">
        <v>1610000</v>
      </c>
      <c r="H92" s="1">
        <v>1.53</v>
      </c>
      <c r="I92">
        <v>1.52</v>
      </c>
      <c r="J92" s="4">
        <v>220</v>
      </c>
      <c r="K92" s="4">
        <v>0</v>
      </c>
      <c r="M92" s="7">
        <v>5.33</v>
      </c>
      <c r="N92" s="12">
        <v>15000000</v>
      </c>
    </row>
    <row r="93" spans="1:14" ht="15" thickBot="1" x14ac:dyDescent="0.4">
      <c r="A93">
        <v>92</v>
      </c>
      <c r="B93">
        <v>12</v>
      </c>
      <c r="C93" s="5" t="s">
        <v>70</v>
      </c>
      <c r="D93" t="str">
        <f>VLOOKUP(E93,Polymers!A:C,3,FALSE)</f>
        <v>[*]CC([*])(C)C</v>
      </c>
      <c r="E93" s="3" t="s">
        <v>121</v>
      </c>
      <c r="F93" s="5">
        <f t="shared" si="1"/>
        <v>24545.454545454544</v>
      </c>
      <c r="G93" s="6">
        <v>27000</v>
      </c>
      <c r="H93" s="1">
        <v>1.1000000000000001</v>
      </c>
      <c r="I93">
        <v>1.0900000000000001</v>
      </c>
      <c r="J93" s="4">
        <v>100</v>
      </c>
      <c r="K93" s="4">
        <v>0</v>
      </c>
      <c r="M93" s="7">
        <v>0.27600000000000002</v>
      </c>
      <c r="N93" s="12">
        <v>746</v>
      </c>
    </row>
    <row r="94" spans="1:14" ht="15" thickBot="1" x14ac:dyDescent="0.4">
      <c r="A94">
        <v>93</v>
      </c>
      <c r="B94">
        <v>12</v>
      </c>
      <c r="C94" s="5" t="s">
        <v>70</v>
      </c>
      <c r="D94" t="str">
        <f>VLOOKUP(E94,Polymers!A:C,3,FALSE)</f>
        <v>[*]CC([*])(C)C</v>
      </c>
      <c r="E94" s="3" t="s">
        <v>121</v>
      </c>
      <c r="F94" s="5">
        <f t="shared" si="1"/>
        <v>56140.350877192985</v>
      </c>
      <c r="G94" s="6">
        <v>64000</v>
      </c>
      <c r="H94" s="1">
        <v>1.1399999999999999</v>
      </c>
      <c r="I94">
        <v>1.1200000000000001</v>
      </c>
      <c r="J94" s="4">
        <v>100</v>
      </c>
      <c r="K94" s="4">
        <v>0</v>
      </c>
      <c r="M94" s="7">
        <v>0.48</v>
      </c>
      <c r="N94" s="12">
        <v>9830</v>
      </c>
    </row>
    <row r="95" spans="1:14" ht="15" thickBot="1" x14ac:dyDescent="0.4">
      <c r="A95">
        <v>94</v>
      </c>
      <c r="B95">
        <v>12</v>
      </c>
      <c r="C95" s="5" t="s">
        <v>70</v>
      </c>
      <c r="D95" t="str">
        <f>VLOOKUP(E95,Polymers!A:C,3,FALSE)</f>
        <v>[*]CC([*])(C)C</v>
      </c>
      <c r="E95" s="3" t="s">
        <v>121</v>
      </c>
      <c r="F95" s="5">
        <f t="shared" si="1"/>
        <v>89256.198347107435</v>
      </c>
      <c r="G95" s="6">
        <v>108000</v>
      </c>
      <c r="H95" s="1">
        <v>1.21</v>
      </c>
      <c r="I95">
        <v>1.1599999999999999</v>
      </c>
      <c r="J95" s="4">
        <v>100</v>
      </c>
      <c r="K95" s="4">
        <v>0</v>
      </c>
      <c r="M95" s="7">
        <v>0.72199999999999998</v>
      </c>
      <c r="N95" s="12">
        <v>1010</v>
      </c>
    </row>
    <row r="96" spans="1:14" ht="15" thickBot="1" x14ac:dyDescent="0.4">
      <c r="A96">
        <v>95</v>
      </c>
      <c r="B96">
        <v>12</v>
      </c>
      <c r="C96" s="5" t="s">
        <v>70</v>
      </c>
      <c r="D96" t="str">
        <f>VLOOKUP(E96,Polymers!A:C,3,FALSE)</f>
        <v>[*]CC([*])(C)C</v>
      </c>
      <c r="E96" s="3" t="s">
        <v>121</v>
      </c>
      <c r="F96" s="5">
        <f t="shared" si="1"/>
        <v>110434.78260869566</v>
      </c>
      <c r="G96" s="6">
        <v>127000</v>
      </c>
      <c r="H96" s="1">
        <v>1.1499999999999999</v>
      </c>
      <c r="I96">
        <v>1.1399999999999999</v>
      </c>
      <c r="J96" s="4">
        <v>100</v>
      </c>
      <c r="K96" s="4">
        <v>0</v>
      </c>
      <c r="M96" s="7">
        <v>0.77800000000000002</v>
      </c>
      <c r="N96" s="12">
        <v>92600</v>
      </c>
    </row>
    <row r="97" spans="1:17" ht="15" thickBot="1" x14ac:dyDescent="0.4">
      <c r="A97">
        <v>96</v>
      </c>
      <c r="B97">
        <v>12</v>
      </c>
      <c r="C97" s="5" t="s">
        <v>70</v>
      </c>
      <c r="D97" t="str">
        <f>VLOOKUP(E97,Polymers!A:C,3,FALSE)</f>
        <v>[*]CC([*])(C)C</v>
      </c>
      <c r="E97" s="3" t="s">
        <v>121</v>
      </c>
      <c r="F97" s="5">
        <f t="shared" si="1"/>
        <v>114159.29203539825</v>
      </c>
      <c r="G97" s="6">
        <v>129000</v>
      </c>
      <c r="H97" s="1">
        <v>1.1299999999999999</v>
      </c>
      <c r="I97">
        <v>1.1599999999999999</v>
      </c>
      <c r="J97" s="4">
        <v>100</v>
      </c>
      <c r="K97" s="4">
        <v>0</v>
      </c>
      <c r="M97" s="7">
        <v>0.81100000000000005</v>
      </c>
      <c r="N97" s="12">
        <v>138000</v>
      </c>
    </row>
    <row r="98" spans="1:17" ht="15" thickBot="1" x14ac:dyDescent="0.4">
      <c r="A98">
        <v>97</v>
      </c>
      <c r="B98">
        <v>12</v>
      </c>
      <c r="C98" s="5" t="s">
        <v>70</v>
      </c>
      <c r="D98" t="str">
        <f>VLOOKUP(E98,Polymers!A:C,3,FALSE)</f>
        <v>[*]CC([*])(C)C</v>
      </c>
      <c r="E98" s="3" t="s">
        <v>121</v>
      </c>
      <c r="F98" s="5">
        <f t="shared" si="1"/>
        <v>119819.81981981981</v>
      </c>
      <c r="G98" s="6">
        <v>133000</v>
      </c>
      <c r="H98" s="1">
        <v>1.1100000000000001</v>
      </c>
      <c r="I98">
        <v>1.05</v>
      </c>
      <c r="J98" s="4">
        <v>100</v>
      </c>
      <c r="K98" s="4">
        <v>0</v>
      </c>
      <c r="M98" s="7">
        <v>0.84699999999999998</v>
      </c>
      <c r="N98" s="12">
        <v>142000</v>
      </c>
    </row>
    <row r="99" spans="1:17" ht="15" thickBot="1" x14ac:dyDescent="0.4">
      <c r="A99">
        <v>98</v>
      </c>
      <c r="B99">
        <v>12</v>
      </c>
      <c r="C99" s="5" t="s">
        <v>70</v>
      </c>
      <c r="D99" t="str">
        <f>VLOOKUP(E99,Polymers!A:C,3,FALSE)</f>
        <v>[*]CC([*])(C)C</v>
      </c>
      <c r="E99" s="3" t="s">
        <v>121</v>
      </c>
      <c r="F99" s="5">
        <f t="shared" si="1"/>
        <v>138016.52892561984</v>
      </c>
      <c r="G99" s="6">
        <v>167000</v>
      </c>
      <c r="H99" s="1">
        <v>1.21</v>
      </c>
      <c r="I99">
        <v>1.1299999999999999</v>
      </c>
      <c r="J99" s="4">
        <v>100</v>
      </c>
      <c r="K99" s="4">
        <v>0</v>
      </c>
      <c r="M99" s="7">
        <v>1.02</v>
      </c>
      <c r="N99" s="12">
        <v>438000</v>
      </c>
    </row>
    <row r="100" spans="1:17" ht="15" thickBot="1" x14ac:dyDescent="0.4">
      <c r="A100">
        <v>99</v>
      </c>
      <c r="B100">
        <v>12</v>
      </c>
      <c r="C100" s="5" t="s">
        <v>70</v>
      </c>
      <c r="D100" t="str">
        <f>VLOOKUP(E100,Polymers!A:C,3,FALSE)</f>
        <v>[*]CC([*])(C)C</v>
      </c>
      <c r="E100" s="3" t="s">
        <v>121</v>
      </c>
      <c r="F100" s="5">
        <f t="shared" si="1"/>
        <v>114507.77202072539</v>
      </c>
      <c r="G100" s="6">
        <v>221000</v>
      </c>
      <c r="H100" s="1">
        <v>1.93</v>
      </c>
      <c r="I100">
        <v>1.84</v>
      </c>
      <c r="J100" s="4">
        <v>100</v>
      </c>
      <c r="K100" s="4">
        <v>0</v>
      </c>
      <c r="M100" s="7">
        <v>1.1599999999999999</v>
      </c>
      <c r="N100" s="12">
        <v>866000</v>
      </c>
    </row>
    <row r="101" spans="1:17" ht="15" thickBot="1" x14ac:dyDescent="0.4">
      <c r="A101">
        <v>100</v>
      </c>
      <c r="B101">
        <v>12</v>
      </c>
      <c r="C101" s="5" t="s">
        <v>70</v>
      </c>
      <c r="D101" t="str">
        <f>VLOOKUP(E101,Polymers!A:C,3,FALSE)</f>
        <v>[*]CC([*])(C)C</v>
      </c>
      <c r="E101" s="3" t="s">
        <v>121</v>
      </c>
      <c r="F101" s="5">
        <f t="shared" si="1"/>
        <v>237226.27737226276</v>
      </c>
      <c r="G101" s="6">
        <v>325000</v>
      </c>
      <c r="H101" s="1">
        <v>1.37</v>
      </c>
      <c r="I101">
        <v>1.38</v>
      </c>
      <c r="J101" s="4">
        <v>100</v>
      </c>
      <c r="K101" s="4">
        <v>0</v>
      </c>
      <c r="M101" s="7">
        <v>1.63</v>
      </c>
      <c r="N101" s="12">
        <v>3800000</v>
      </c>
    </row>
    <row r="102" spans="1:17" ht="15" thickBot="1" x14ac:dyDescent="0.4">
      <c r="A102">
        <v>101</v>
      </c>
      <c r="B102">
        <v>12</v>
      </c>
      <c r="C102" s="5" t="s">
        <v>70</v>
      </c>
      <c r="D102" t="str">
        <f>VLOOKUP(E102,Polymers!A:C,3,FALSE)</f>
        <v>[*]CC([*])(C)C</v>
      </c>
      <c r="E102" s="3" t="s">
        <v>121</v>
      </c>
      <c r="F102" s="5">
        <f t="shared" si="1"/>
        <v>251908.39694656487</v>
      </c>
      <c r="G102" s="6">
        <v>330000</v>
      </c>
      <c r="H102" s="1">
        <v>1.31</v>
      </c>
      <c r="I102">
        <v>1.25</v>
      </c>
      <c r="J102" s="4">
        <v>100</v>
      </c>
      <c r="K102" s="4">
        <v>0</v>
      </c>
      <c r="M102" s="7">
        <v>1.68</v>
      </c>
      <c r="N102" s="12">
        <v>4020000</v>
      </c>
    </row>
    <row r="103" spans="1:17" ht="15" thickBot="1" x14ac:dyDescent="0.4">
      <c r="A103">
        <v>102</v>
      </c>
      <c r="B103">
        <v>12</v>
      </c>
      <c r="C103" s="5" t="s">
        <v>70</v>
      </c>
      <c r="D103" t="str">
        <f>VLOOKUP(E103,Polymers!A:C,3,FALSE)</f>
        <v>[*]CC([*])(C)C</v>
      </c>
      <c r="E103" s="3" t="s">
        <v>121</v>
      </c>
      <c r="F103" s="5">
        <f t="shared" si="1"/>
        <v>168367.3469387755</v>
      </c>
      <c r="G103" s="6">
        <v>330000</v>
      </c>
      <c r="H103" s="1">
        <v>1.96</v>
      </c>
      <c r="I103">
        <v>1.92</v>
      </c>
      <c r="J103" s="4">
        <v>100</v>
      </c>
      <c r="K103" s="4">
        <v>0</v>
      </c>
      <c r="M103" s="7">
        <v>1.98</v>
      </c>
      <c r="N103" s="12">
        <v>4790000</v>
      </c>
    </row>
    <row r="104" spans="1:17" ht="27.5" thickBot="1" x14ac:dyDescent="0.4">
      <c r="A104">
        <v>103</v>
      </c>
      <c r="B104">
        <v>13</v>
      </c>
      <c r="C104" s="5" t="s">
        <v>71</v>
      </c>
      <c r="D104" t="str">
        <f>VLOOKUP(E104,Polymers!A:C,3,FALSE)</f>
        <v>[*]CC([*])c1ccccc1</v>
      </c>
      <c r="E104" s="5" t="s">
        <v>20</v>
      </c>
      <c r="F104" s="5"/>
      <c r="G104" s="13">
        <v>192000</v>
      </c>
      <c r="J104" s="4">
        <v>200</v>
      </c>
      <c r="K104" s="4">
        <v>0</v>
      </c>
      <c r="N104" s="12">
        <v>45500</v>
      </c>
      <c r="O104" s="3" t="s">
        <v>21</v>
      </c>
      <c r="P104" s="8" t="s">
        <v>11</v>
      </c>
      <c r="Q104" s="5" t="s">
        <v>142</v>
      </c>
    </row>
    <row r="105" spans="1:17" ht="15" thickBot="1" x14ac:dyDescent="0.4">
      <c r="A105">
        <v>104</v>
      </c>
      <c r="B105">
        <v>14</v>
      </c>
      <c r="C105" s="5" t="s">
        <v>68</v>
      </c>
      <c r="D105" t="str">
        <f>VLOOKUP(E105,Polymers!A:C,3,FALSE)</f>
        <v>[*]CC([*])CCC</v>
      </c>
      <c r="E105" s="5" t="s">
        <v>22</v>
      </c>
      <c r="F105" s="5"/>
      <c r="J105" s="4">
        <v>250</v>
      </c>
      <c r="K105" s="4">
        <v>0</v>
      </c>
      <c r="N105" s="14">
        <v>1100</v>
      </c>
      <c r="O105" s="3"/>
    </row>
    <row r="106" spans="1:17" x14ac:dyDescent="0.35">
      <c r="A106">
        <v>105</v>
      </c>
      <c r="B106">
        <v>15</v>
      </c>
      <c r="C106" s="5" t="s">
        <v>71</v>
      </c>
      <c r="D106" t="str">
        <f>VLOOKUP(E106,Polymers!A:C,3,FALSE)</f>
        <v>[*]CC([*])c1ccccc1</v>
      </c>
      <c r="E106" s="11" t="s">
        <v>20</v>
      </c>
      <c r="F106" s="5"/>
      <c r="G106" s="15">
        <v>85000</v>
      </c>
      <c r="J106" s="4">
        <v>217</v>
      </c>
      <c r="K106" s="4">
        <v>0</v>
      </c>
      <c r="N106" s="7">
        <v>2000</v>
      </c>
      <c r="P106" s="8" t="s">
        <v>23</v>
      </c>
    </row>
    <row r="107" spans="1:17" x14ac:dyDescent="0.35">
      <c r="A107">
        <v>106</v>
      </c>
      <c r="B107">
        <v>15</v>
      </c>
      <c r="C107" s="5" t="s">
        <v>71</v>
      </c>
      <c r="D107" t="str">
        <f>VLOOKUP(E107,Polymers!A:C,3,FALSE)</f>
        <v>[*]CC([*])c1ccccc1</v>
      </c>
      <c r="E107" s="11" t="s">
        <v>20</v>
      </c>
      <c r="F107" s="5"/>
      <c r="G107">
        <v>21500</v>
      </c>
      <c r="J107" s="4">
        <v>217</v>
      </c>
      <c r="K107" s="4">
        <v>0</v>
      </c>
      <c r="N107" s="7">
        <v>51.3</v>
      </c>
    </row>
    <row r="108" spans="1:17" x14ac:dyDescent="0.35">
      <c r="A108">
        <v>107</v>
      </c>
      <c r="B108">
        <v>15</v>
      </c>
      <c r="C108" s="5" t="s">
        <v>71</v>
      </c>
      <c r="D108" t="str">
        <f>VLOOKUP(E108,Polymers!A:C,3,FALSE)</f>
        <v>[*]CC([*])c1ccccc1</v>
      </c>
      <c r="E108" s="11" t="s">
        <v>20</v>
      </c>
      <c r="F108" s="5"/>
      <c r="G108">
        <v>16000</v>
      </c>
      <c r="J108" s="4">
        <v>217</v>
      </c>
      <c r="K108" s="4">
        <v>0</v>
      </c>
      <c r="N108" s="7">
        <v>26.7</v>
      </c>
    </row>
    <row r="109" spans="1:17" x14ac:dyDescent="0.35">
      <c r="A109">
        <v>108</v>
      </c>
      <c r="B109">
        <v>15</v>
      </c>
      <c r="C109" s="5" t="s">
        <v>71</v>
      </c>
      <c r="D109" t="str">
        <f>VLOOKUP(E109,Polymers!A:C,3,FALSE)</f>
        <v>[*]CC([*])c1ccccc1</v>
      </c>
      <c r="E109" s="11" t="s">
        <v>20</v>
      </c>
      <c r="F109" s="5"/>
      <c r="G109">
        <v>12300</v>
      </c>
      <c r="J109" s="4">
        <v>217</v>
      </c>
      <c r="K109" s="4">
        <v>0</v>
      </c>
      <c r="N109" s="7">
        <v>15.7</v>
      </c>
    </row>
    <row r="110" spans="1:17" x14ac:dyDescent="0.35">
      <c r="A110">
        <v>109</v>
      </c>
      <c r="B110">
        <v>15</v>
      </c>
      <c r="C110" s="5" t="s">
        <v>71</v>
      </c>
      <c r="D110" t="str">
        <f>VLOOKUP(E110,Polymers!A:C,3,FALSE)</f>
        <v>[*]CC([*])c1ccccc1</v>
      </c>
      <c r="E110" s="11" t="s">
        <v>20</v>
      </c>
      <c r="F110" s="5"/>
      <c r="G110">
        <v>9100</v>
      </c>
      <c r="J110" s="4">
        <v>217</v>
      </c>
      <c r="K110" s="4">
        <v>0</v>
      </c>
      <c r="N110" s="7">
        <v>9.1300000000000008</v>
      </c>
    </row>
    <row r="111" spans="1:17" x14ac:dyDescent="0.35">
      <c r="A111">
        <v>110</v>
      </c>
      <c r="B111">
        <v>15</v>
      </c>
      <c r="C111" s="5" t="s">
        <v>71</v>
      </c>
      <c r="D111" t="str">
        <f>VLOOKUP(E111,Polymers!A:C,3,FALSE)</f>
        <v>[*]CC([*])c1ccccc1</v>
      </c>
      <c r="E111" s="11" t="s">
        <v>20</v>
      </c>
      <c r="F111" s="5"/>
      <c r="G111">
        <v>7230</v>
      </c>
      <c r="J111" s="4">
        <v>217</v>
      </c>
      <c r="K111" s="4">
        <v>0</v>
      </c>
      <c r="N111" s="7">
        <v>5.29</v>
      </c>
    </row>
    <row r="112" spans="1:17" x14ac:dyDescent="0.35">
      <c r="A112">
        <v>111</v>
      </c>
      <c r="B112">
        <v>15</v>
      </c>
      <c r="C112" s="5" t="s">
        <v>71</v>
      </c>
      <c r="D112" t="str">
        <f>VLOOKUP(E112,Polymers!A:C,3,FALSE)</f>
        <v>[*]CC([*])c1ccccc1</v>
      </c>
      <c r="E112" s="11" t="s">
        <v>20</v>
      </c>
      <c r="F112" s="5"/>
      <c r="G112">
        <v>5600</v>
      </c>
      <c r="J112" s="4">
        <v>217</v>
      </c>
      <c r="K112" s="4">
        <v>0</v>
      </c>
      <c r="N112" s="7">
        <v>2.6</v>
      </c>
    </row>
    <row r="113" spans="1:14" x14ac:dyDescent="0.35">
      <c r="A113">
        <v>112</v>
      </c>
      <c r="B113">
        <v>15</v>
      </c>
      <c r="C113" s="5" t="s">
        <v>71</v>
      </c>
      <c r="D113" t="str">
        <f>VLOOKUP(E113,Polymers!A:C,3,FALSE)</f>
        <v>[*]CC([*])c1ccccc1</v>
      </c>
      <c r="E113" s="11" t="s">
        <v>20</v>
      </c>
      <c r="F113" s="5"/>
      <c r="G113">
        <v>4810</v>
      </c>
      <c r="J113" s="4">
        <v>217</v>
      </c>
      <c r="K113" s="4">
        <v>0</v>
      </c>
      <c r="N113" s="7">
        <v>1.36</v>
      </c>
    </row>
    <row r="114" spans="1:14" x14ac:dyDescent="0.35">
      <c r="A114">
        <v>113</v>
      </c>
      <c r="B114">
        <v>15</v>
      </c>
      <c r="C114" s="5" t="s">
        <v>71</v>
      </c>
      <c r="D114" t="str">
        <f>VLOOKUP(E114,Polymers!A:C,3,FALSE)</f>
        <v>[*]CC([*])c1ccccc1</v>
      </c>
      <c r="E114" s="11" t="s">
        <v>20</v>
      </c>
      <c r="F114" s="5"/>
      <c r="G114">
        <v>4300</v>
      </c>
      <c r="J114" s="4">
        <v>217</v>
      </c>
      <c r="K114" s="4">
        <v>0</v>
      </c>
      <c r="N114" s="7">
        <v>1.55</v>
      </c>
    </row>
    <row r="115" spans="1:14" x14ac:dyDescent="0.35">
      <c r="A115">
        <v>114</v>
      </c>
      <c r="B115">
        <v>15</v>
      </c>
      <c r="C115" s="5" t="s">
        <v>71</v>
      </c>
      <c r="D115" t="str">
        <f>VLOOKUP(E115,Polymers!A:C,3,FALSE)</f>
        <v>[*]CC([*])c1ccccc1</v>
      </c>
      <c r="E115" s="11" t="s">
        <v>20</v>
      </c>
      <c r="F115" s="5"/>
      <c r="G115">
        <v>3540</v>
      </c>
      <c r="J115" s="4">
        <v>217</v>
      </c>
      <c r="K115" s="4">
        <v>0</v>
      </c>
      <c r="N115" s="7">
        <v>0.59</v>
      </c>
    </row>
    <row r="116" spans="1:14" x14ac:dyDescent="0.35">
      <c r="A116">
        <v>115</v>
      </c>
      <c r="B116">
        <v>15</v>
      </c>
      <c r="C116" s="5" t="s">
        <v>71</v>
      </c>
      <c r="D116" t="str">
        <f>VLOOKUP(E116,Polymers!A:C,3,FALSE)</f>
        <v>[*]CC([*])c1ccccc1</v>
      </c>
      <c r="E116" s="11" t="s">
        <v>20</v>
      </c>
      <c r="F116" s="5"/>
      <c r="G116">
        <v>3400</v>
      </c>
      <c r="J116" s="4">
        <v>217</v>
      </c>
      <c r="K116" s="4">
        <v>0</v>
      </c>
      <c r="N116" s="7">
        <v>0.8</v>
      </c>
    </row>
    <row r="117" spans="1:14" x14ac:dyDescent="0.35">
      <c r="A117">
        <v>116</v>
      </c>
      <c r="B117">
        <v>15</v>
      </c>
      <c r="C117" s="5" t="s">
        <v>71</v>
      </c>
      <c r="D117" t="str">
        <f>VLOOKUP(E117,Polymers!A:C,3,FALSE)</f>
        <v>[*]CC([*])c1ccccc1</v>
      </c>
      <c r="E117" s="11" t="s">
        <v>20</v>
      </c>
      <c r="F117" s="5"/>
      <c r="G117">
        <v>2970</v>
      </c>
      <c r="J117" s="4">
        <v>217</v>
      </c>
      <c r="K117" s="4">
        <v>0</v>
      </c>
      <c r="N117" s="7">
        <v>0.32</v>
      </c>
    </row>
    <row r="118" spans="1:14" x14ac:dyDescent="0.35">
      <c r="A118">
        <v>117</v>
      </c>
      <c r="B118">
        <v>16</v>
      </c>
      <c r="C118" s="5" t="s">
        <v>71</v>
      </c>
      <c r="D118" t="str">
        <f>VLOOKUP(E118,Polymers!A:C,3,FALSE)</f>
        <v>[*]CC([*])c1ccccc1</v>
      </c>
      <c r="E118" s="11" t="s">
        <v>20</v>
      </c>
      <c r="F118" s="5"/>
      <c r="G118">
        <v>21500</v>
      </c>
      <c r="J118" s="4">
        <v>190</v>
      </c>
      <c r="K118" s="4">
        <v>0</v>
      </c>
      <c r="N118">
        <v>103.30551389323544</v>
      </c>
    </row>
    <row r="119" spans="1:14" x14ac:dyDescent="0.35">
      <c r="A119">
        <v>118</v>
      </c>
      <c r="B119">
        <v>16</v>
      </c>
      <c r="C119" s="5" t="s">
        <v>71</v>
      </c>
      <c r="D119" t="str">
        <f>VLOOKUP(E119,Polymers!A:C,3,FALSE)</f>
        <v>[*]CC([*])c1ccccc1</v>
      </c>
      <c r="E119" s="11" t="s">
        <v>20</v>
      </c>
      <c r="F119" s="5"/>
      <c r="G119">
        <v>16000</v>
      </c>
      <c r="J119" s="4">
        <v>190</v>
      </c>
      <c r="K119" s="4">
        <v>0</v>
      </c>
      <c r="N119">
        <v>55.961478236999525</v>
      </c>
    </row>
    <row r="120" spans="1:14" x14ac:dyDescent="0.35">
      <c r="A120">
        <v>119</v>
      </c>
      <c r="B120">
        <v>16</v>
      </c>
      <c r="C120" s="5" t="s">
        <v>71</v>
      </c>
      <c r="D120" t="str">
        <f>VLOOKUP(E120,Polymers!A:C,3,FALSE)</f>
        <v>[*]CC([*])c1ccccc1</v>
      </c>
      <c r="E120" s="11" t="s">
        <v>20</v>
      </c>
      <c r="F120" s="5"/>
      <c r="G120">
        <v>9100</v>
      </c>
      <c r="J120" s="4">
        <v>190</v>
      </c>
      <c r="K120" s="4">
        <v>0</v>
      </c>
      <c r="N120">
        <v>15.66714265174776</v>
      </c>
    </row>
    <row r="121" spans="1:14" x14ac:dyDescent="0.35">
      <c r="A121">
        <v>120</v>
      </c>
      <c r="B121">
        <v>16</v>
      </c>
      <c r="C121" s="5" t="s">
        <v>71</v>
      </c>
      <c r="D121" t="str">
        <f>VLOOKUP(E121,Polymers!A:C,3,FALSE)</f>
        <v>[*]CC([*])c1ccccc1</v>
      </c>
      <c r="E121" s="11" t="s">
        <v>20</v>
      </c>
      <c r="F121" s="5"/>
      <c r="G121">
        <v>5600</v>
      </c>
      <c r="J121" s="4">
        <v>190</v>
      </c>
      <c r="K121" s="4">
        <v>0</v>
      </c>
      <c r="N121">
        <v>4.2866753038203331</v>
      </c>
    </row>
    <row r="122" spans="1:14" x14ac:dyDescent="0.35">
      <c r="A122">
        <v>121</v>
      </c>
      <c r="B122">
        <v>16</v>
      </c>
      <c r="C122" s="5" t="s">
        <v>71</v>
      </c>
      <c r="D122" t="str">
        <f>VLOOKUP(E122,Polymers!A:C,3,FALSE)</f>
        <v>[*]CC([*])c1ccccc1</v>
      </c>
      <c r="E122" s="11" t="s">
        <v>20</v>
      </c>
      <c r="F122" s="5"/>
      <c r="G122">
        <v>4810</v>
      </c>
      <c r="J122" s="4">
        <v>190</v>
      </c>
      <c r="K122" s="4">
        <v>0</v>
      </c>
      <c r="N122">
        <v>2.13290457226663</v>
      </c>
    </row>
    <row r="123" spans="1:14" x14ac:dyDescent="0.35">
      <c r="A123">
        <v>122</v>
      </c>
      <c r="B123">
        <v>16</v>
      </c>
      <c r="C123" s="5" t="s">
        <v>71</v>
      </c>
      <c r="D123" t="str">
        <f>VLOOKUP(E123,Polymers!A:C,3,FALSE)</f>
        <v>[*]CC([*])c1ccccc1</v>
      </c>
      <c r="E123" s="11" t="s">
        <v>20</v>
      </c>
      <c r="F123" s="5"/>
      <c r="G123">
        <v>4300</v>
      </c>
      <c r="J123" s="4">
        <v>190</v>
      </c>
      <c r="K123" s="4">
        <v>0</v>
      </c>
      <c r="N123">
        <v>2.266541113623048</v>
      </c>
    </row>
    <row r="124" spans="1:14" x14ac:dyDescent="0.35">
      <c r="A124">
        <v>123</v>
      </c>
      <c r="B124">
        <v>16</v>
      </c>
      <c r="C124" s="5" t="s">
        <v>71</v>
      </c>
      <c r="D124" t="str">
        <f>VLOOKUP(E124,Polymers!A:C,3,FALSE)</f>
        <v>[*]CC([*])c1ccccc1</v>
      </c>
      <c r="E124" s="11" t="s">
        <v>20</v>
      </c>
      <c r="F124" s="5"/>
      <c r="G124">
        <v>3540</v>
      </c>
      <c r="J124" s="4">
        <v>190</v>
      </c>
      <c r="K124" s="4">
        <v>0</v>
      </c>
      <c r="N124">
        <v>0.94399657399824255</v>
      </c>
    </row>
    <row r="125" spans="1:14" x14ac:dyDescent="0.35">
      <c r="A125">
        <v>124</v>
      </c>
      <c r="B125">
        <v>16</v>
      </c>
      <c r="C125" s="5" t="s">
        <v>71</v>
      </c>
      <c r="D125" t="str">
        <f>VLOOKUP(E125,Polymers!A:C,3,FALSE)</f>
        <v>[*]CC([*])c1ccccc1</v>
      </c>
      <c r="E125" s="11" t="s">
        <v>20</v>
      </c>
      <c r="F125" s="5"/>
      <c r="G125">
        <v>3400</v>
      </c>
      <c r="J125" s="4">
        <v>190</v>
      </c>
      <c r="K125" s="4">
        <v>0</v>
      </c>
      <c r="N125">
        <v>1.2175692444949071</v>
      </c>
    </row>
    <row r="126" spans="1:14" x14ac:dyDescent="0.35">
      <c r="A126">
        <v>125</v>
      </c>
      <c r="B126">
        <v>16</v>
      </c>
      <c r="C126" s="5" t="s">
        <v>71</v>
      </c>
      <c r="D126" t="str">
        <f>VLOOKUP(E126,Polymers!A:C,3,FALSE)</f>
        <v>[*]CC([*])c1ccccc1</v>
      </c>
      <c r="E126" s="11" t="s">
        <v>20</v>
      </c>
      <c r="F126" s="5"/>
      <c r="G126">
        <v>2970</v>
      </c>
      <c r="J126" s="4">
        <v>190</v>
      </c>
      <c r="K126" s="4">
        <v>0</v>
      </c>
      <c r="N126">
        <v>0.4821816912361131</v>
      </c>
    </row>
    <row r="127" spans="1:14" x14ac:dyDescent="0.35">
      <c r="A127">
        <v>126</v>
      </c>
      <c r="B127">
        <v>17</v>
      </c>
      <c r="C127" s="5" t="s">
        <v>71</v>
      </c>
      <c r="D127" t="str">
        <f>VLOOKUP(E127,Polymers!A:C,3,FALSE)</f>
        <v>[*]CC([*])c1ccccc1</v>
      </c>
      <c r="E127" s="11" t="s">
        <v>20</v>
      </c>
      <c r="F127" s="5"/>
      <c r="G127" s="15">
        <v>85000</v>
      </c>
      <c r="J127" s="4">
        <v>160</v>
      </c>
      <c r="K127" s="4">
        <v>0</v>
      </c>
      <c r="N127">
        <v>14778.112197861301</v>
      </c>
    </row>
    <row r="128" spans="1:14" x14ac:dyDescent="0.35">
      <c r="A128">
        <v>127</v>
      </c>
      <c r="B128">
        <v>17</v>
      </c>
      <c r="C128" s="5" t="s">
        <v>71</v>
      </c>
      <c r="D128" t="str">
        <f>VLOOKUP(E128,Polymers!A:C,3,FALSE)</f>
        <v>[*]CC([*])c1ccccc1</v>
      </c>
      <c r="E128" s="11" t="s">
        <v>20</v>
      </c>
      <c r="F128" s="5"/>
      <c r="G128">
        <v>21500</v>
      </c>
      <c r="J128" s="4">
        <v>160</v>
      </c>
      <c r="K128" s="4">
        <v>0</v>
      </c>
      <c r="N128">
        <v>4468.0432164746935</v>
      </c>
    </row>
    <row r="129" spans="1:14" x14ac:dyDescent="0.35">
      <c r="A129">
        <v>128</v>
      </c>
      <c r="B129">
        <v>17</v>
      </c>
      <c r="C129" s="5" t="s">
        <v>71</v>
      </c>
      <c r="D129" t="str">
        <f>VLOOKUP(E129,Polymers!A:C,3,FALSE)</f>
        <v>[*]CC([*])c1ccccc1</v>
      </c>
      <c r="E129" s="11" t="s">
        <v>20</v>
      </c>
      <c r="F129" s="5"/>
      <c r="G129">
        <v>16000</v>
      </c>
      <c r="J129" s="4">
        <v>160</v>
      </c>
      <c r="K129" s="4">
        <v>0</v>
      </c>
      <c r="N129">
        <v>1890.2152443056502</v>
      </c>
    </row>
    <row r="130" spans="1:14" x14ac:dyDescent="0.35">
      <c r="A130">
        <v>129</v>
      </c>
      <c r="B130">
        <v>17</v>
      </c>
      <c r="C130" s="5" t="s">
        <v>71</v>
      </c>
      <c r="D130" t="str">
        <f>VLOOKUP(E130,Polymers!A:C,3,FALSE)</f>
        <v>[*]CC([*])c1ccccc1</v>
      </c>
      <c r="E130" s="11" t="s">
        <v>20</v>
      </c>
      <c r="F130" s="5"/>
      <c r="G130">
        <v>9100</v>
      </c>
      <c r="J130" s="4">
        <v>160</v>
      </c>
      <c r="K130" s="4">
        <v>0</v>
      </c>
      <c r="N130">
        <v>371.93819363515519</v>
      </c>
    </row>
    <row r="131" spans="1:14" x14ac:dyDescent="0.35">
      <c r="A131">
        <v>130</v>
      </c>
      <c r="B131">
        <v>17</v>
      </c>
      <c r="C131" s="5" t="s">
        <v>71</v>
      </c>
      <c r="D131" t="str">
        <f>VLOOKUP(E131,Polymers!A:C,3,FALSE)</f>
        <v>[*]CC([*])c1ccccc1</v>
      </c>
      <c r="E131" s="11" t="s">
        <v>20</v>
      </c>
      <c r="F131" s="5"/>
      <c r="G131">
        <v>5600</v>
      </c>
      <c r="J131" s="4">
        <v>160</v>
      </c>
      <c r="K131" s="4">
        <v>0</v>
      </c>
      <c r="N131">
        <v>71.609946286792336</v>
      </c>
    </row>
    <row r="132" spans="1:14" x14ac:dyDescent="0.35">
      <c r="A132">
        <v>131</v>
      </c>
      <c r="B132">
        <v>17</v>
      </c>
      <c r="C132" s="5" t="s">
        <v>71</v>
      </c>
      <c r="D132" t="str">
        <f>VLOOKUP(E132,Polymers!A:C,3,FALSE)</f>
        <v>[*]CC([*])c1ccccc1</v>
      </c>
      <c r="E132" s="11" t="s">
        <v>20</v>
      </c>
      <c r="F132" s="5"/>
      <c r="G132">
        <v>4810</v>
      </c>
      <c r="J132" s="4">
        <v>160</v>
      </c>
      <c r="K132" s="4">
        <v>0</v>
      </c>
      <c r="N132">
        <v>24.184599976529363</v>
      </c>
    </row>
    <row r="133" spans="1:14" x14ac:dyDescent="0.35">
      <c r="A133">
        <v>132</v>
      </c>
      <c r="B133">
        <v>17</v>
      </c>
      <c r="C133" s="5" t="s">
        <v>71</v>
      </c>
      <c r="D133" t="str">
        <f>VLOOKUP(E133,Polymers!A:C,3,FALSE)</f>
        <v>[*]CC([*])c1ccccc1</v>
      </c>
      <c r="E133" s="11" t="s">
        <v>20</v>
      </c>
      <c r="F133" s="5"/>
      <c r="G133">
        <v>4300</v>
      </c>
      <c r="J133" s="4">
        <v>160</v>
      </c>
      <c r="K133" s="4">
        <v>0</v>
      </c>
      <c r="N133">
        <v>28.205363308454753</v>
      </c>
    </row>
    <row r="134" spans="1:14" x14ac:dyDescent="0.35">
      <c r="A134">
        <v>133</v>
      </c>
      <c r="B134">
        <v>17</v>
      </c>
      <c r="C134" s="5" t="s">
        <v>71</v>
      </c>
      <c r="D134" t="str">
        <f>VLOOKUP(E134,Polymers!A:C,3,FALSE)</f>
        <v>[*]CC([*])c1ccccc1</v>
      </c>
      <c r="E134" s="11" t="s">
        <v>20</v>
      </c>
      <c r="F134" s="5"/>
      <c r="G134">
        <v>3540</v>
      </c>
      <c r="J134" s="4">
        <v>160</v>
      </c>
      <c r="K134" s="4">
        <v>0</v>
      </c>
      <c r="N134">
        <v>7.6006723549894941</v>
      </c>
    </row>
    <row r="135" spans="1:14" x14ac:dyDescent="0.35">
      <c r="A135">
        <v>134</v>
      </c>
      <c r="B135">
        <v>17</v>
      </c>
      <c r="C135" s="5" t="s">
        <v>71</v>
      </c>
      <c r="D135" t="str">
        <f>VLOOKUP(E135,Polymers!A:C,3,FALSE)</f>
        <v>[*]CC([*])c1ccccc1</v>
      </c>
      <c r="E135" s="11" t="s">
        <v>20</v>
      </c>
      <c r="F135" s="5"/>
      <c r="G135">
        <v>3400</v>
      </c>
      <c r="J135" s="4">
        <v>160</v>
      </c>
      <c r="K135" s="4">
        <v>0</v>
      </c>
      <c r="N135">
        <v>8.1863439382460346</v>
      </c>
    </row>
    <row r="136" spans="1:14" x14ac:dyDescent="0.35">
      <c r="A136">
        <v>135</v>
      </c>
      <c r="B136">
        <v>17</v>
      </c>
      <c r="C136" s="5" t="s">
        <v>71</v>
      </c>
      <c r="D136" t="str">
        <f>VLOOKUP(E136,Polymers!A:C,3,FALSE)</f>
        <v>[*]CC([*])c1ccccc1</v>
      </c>
      <c r="E136" s="11" t="s">
        <v>20</v>
      </c>
      <c r="F136" s="5"/>
      <c r="G136">
        <v>2970</v>
      </c>
      <c r="J136" s="4">
        <v>160</v>
      </c>
      <c r="K136" s="4">
        <v>0</v>
      </c>
      <c r="N136">
        <v>2.7236417222476059</v>
      </c>
    </row>
    <row r="137" spans="1:14" x14ac:dyDescent="0.35">
      <c r="A137">
        <v>136</v>
      </c>
      <c r="B137">
        <v>18</v>
      </c>
      <c r="C137" s="5" t="s">
        <v>71</v>
      </c>
      <c r="D137" t="str">
        <f>VLOOKUP(E137,Polymers!A:C,3,FALSE)</f>
        <v>[*]CC([*])c1ccccc1</v>
      </c>
      <c r="E137" s="11" t="s">
        <v>20</v>
      </c>
      <c r="F137" s="5"/>
      <c r="G137">
        <v>21500</v>
      </c>
      <c r="J137" s="4">
        <v>140</v>
      </c>
      <c r="K137" s="4">
        <v>0</v>
      </c>
      <c r="N137">
        <v>117521.51058698684</v>
      </c>
    </row>
    <row r="138" spans="1:14" x14ac:dyDescent="0.35">
      <c r="A138">
        <v>137</v>
      </c>
      <c r="B138">
        <v>18</v>
      </c>
      <c r="C138" s="5" t="s">
        <v>71</v>
      </c>
      <c r="D138" t="str">
        <f>VLOOKUP(E138,Polymers!A:C,3,FALSE)</f>
        <v>[*]CC([*])c1ccccc1</v>
      </c>
      <c r="E138" s="11" t="s">
        <v>20</v>
      </c>
      <c r="F138" s="5"/>
      <c r="G138">
        <v>16000</v>
      </c>
      <c r="J138" s="4">
        <v>140</v>
      </c>
      <c r="K138" s="4">
        <v>0</v>
      </c>
      <c r="N138">
        <v>43302.329599483448</v>
      </c>
    </row>
    <row r="139" spans="1:14" x14ac:dyDescent="0.35">
      <c r="A139">
        <v>138</v>
      </c>
      <c r="B139">
        <v>18</v>
      </c>
      <c r="C139" s="5" t="s">
        <v>71</v>
      </c>
      <c r="D139" t="str">
        <f>VLOOKUP(E139,Polymers!A:C,3,FALSE)</f>
        <v>[*]CC([*])c1ccccc1</v>
      </c>
      <c r="E139" s="11" t="s">
        <v>20</v>
      </c>
      <c r="F139" s="5"/>
      <c r="G139">
        <v>9100</v>
      </c>
      <c r="J139" s="4">
        <v>140</v>
      </c>
      <c r="K139" s="4">
        <v>0</v>
      </c>
      <c r="N139">
        <v>5760.6405551041644</v>
      </c>
    </row>
    <row r="140" spans="1:14" x14ac:dyDescent="0.35">
      <c r="A140">
        <v>139</v>
      </c>
      <c r="B140">
        <v>18</v>
      </c>
      <c r="C140" s="5" t="s">
        <v>71</v>
      </c>
      <c r="D140" t="str">
        <f>VLOOKUP(E140,Polymers!A:C,3,FALSE)</f>
        <v>[*]CC([*])c1ccccc1</v>
      </c>
      <c r="E140" s="11" t="s">
        <v>20</v>
      </c>
      <c r="F140" s="5"/>
      <c r="G140">
        <v>4810</v>
      </c>
      <c r="J140" s="4">
        <v>140</v>
      </c>
      <c r="K140" s="4">
        <v>0</v>
      </c>
      <c r="N140">
        <v>201.15874079087635</v>
      </c>
    </row>
    <row r="141" spans="1:14" x14ac:dyDescent="0.35">
      <c r="A141">
        <v>140</v>
      </c>
      <c r="B141">
        <v>18</v>
      </c>
      <c r="C141" s="5" t="s">
        <v>71</v>
      </c>
      <c r="D141" t="str">
        <f>VLOOKUP(E141,Polymers!A:C,3,FALSE)</f>
        <v>[*]CC([*])c1ccccc1</v>
      </c>
      <c r="E141" s="11" t="s">
        <v>20</v>
      </c>
      <c r="F141" s="5"/>
      <c r="G141">
        <v>3540</v>
      </c>
      <c r="J141" s="4">
        <v>140</v>
      </c>
      <c r="K141" s="4">
        <v>0</v>
      </c>
      <c r="N141">
        <v>45.798579881092834</v>
      </c>
    </row>
    <row r="142" spans="1:14" x14ac:dyDescent="0.35">
      <c r="A142">
        <v>141</v>
      </c>
      <c r="B142">
        <v>18</v>
      </c>
      <c r="C142" s="5" t="s">
        <v>71</v>
      </c>
      <c r="D142" t="str">
        <f>VLOOKUP(E142,Polymers!A:C,3,FALSE)</f>
        <v>[*]CC([*])c1ccccc1</v>
      </c>
      <c r="E142" s="11" t="s">
        <v>20</v>
      </c>
      <c r="F142" s="5"/>
      <c r="G142">
        <v>2970</v>
      </c>
      <c r="J142" s="4">
        <v>140</v>
      </c>
      <c r="K142" s="4">
        <v>0</v>
      </c>
      <c r="N142">
        <v>12.166060682257964</v>
      </c>
    </row>
    <row r="143" spans="1:14" x14ac:dyDescent="0.35">
      <c r="A143">
        <v>142</v>
      </c>
      <c r="B143">
        <v>19</v>
      </c>
      <c r="C143" s="5" t="s">
        <v>71</v>
      </c>
      <c r="D143" t="str">
        <f>VLOOKUP(E143,Polymers!A:C,3,FALSE)</f>
        <v>[*]CC([*])c1ccccc1</v>
      </c>
      <c r="E143" s="11" t="s">
        <v>20</v>
      </c>
      <c r="F143" s="5"/>
      <c r="G143">
        <v>21500</v>
      </c>
      <c r="J143" s="4">
        <v>130</v>
      </c>
      <c r="K143" s="4">
        <v>0</v>
      </c>
      <c r="N143">
        <v>645828.73625040764</v>
      </c>
    </row>
    <row r="144" spans="1:14" x14ac:dyDescent="0.35">
      <c r="A144">
        <v>143</v>
      </c>
      <c r="B144">
        <v>19</v>
      </c>
      <c r="C144" s="5" t="s">
        <v>71</v>
      </c>
      <c r="D144" t="str">
        <f>VLOOKUP(E144,Polymers!A:C,3,FALSE)</f>
        <v>[*]CC([*])c1ccccc1</v>
      </c>
      <c r="E144" s="11" t="s">
        <v>20</v>
      </c>
      <c r="F144" s="5"/>
      <c r="G144">
        <v>16000</v>
      </c>
      <c r="J144" s="4">
        <v>130</v>
      </c>
      <c r="K144" s="4">
        <v>0</v>
      </c>
      <c r="N144">
        <v>207257.98013986109</v>
      </c>
    </row>
    <row r="145" spans="1:14" x14ac:dyDescent="0.35">
      <c r="A145">
        <v>144</v>
      </c>
      <c r="B145">
        <v>19</v>
      </c>
      <c r="C145" s="5" t="s">
        <v>71</v>
      </c>
      <c r="D145" t="str">
        <f>VLOOKUP(E145,Polymers!A:C,3,FALSE)</f>
        <v>[*]CC([*])c1ccccc1</v>
      </c>
      <c r="E145" s="11" t="s">
        <v>20</v>
      </c>
      <c r="F145" s="5"/>
      <c r="G145">
        <v>9100</v>
      </c>
      <c r="J145" s="4">
        <v>130</v>
      </c>
      <c r="K145" s="4">
        <v>0</v>
      </c>
      <c r="N145">
        <v>25731.836162444488</v>
      </c>
    </row>
    <row r="146" spans="1:14" x14ac:dyDescent="0.35">
      <c r="A146">
        <v>145</v>
      </c>
      <c r="B146">
        <v>19</v>
      </c>
      <c r="C146" s="5" t="s">
        <v>71</v>
      </c>
      <c r="D146" t="str">
        <f>VLOOKUP(E146,Polymers!A:C,3,FALSE)</f>
        <v>[*]CC([*])c1ccccc1</v>
      </c>
      <c r="E146" s="11" t="s">
        <v>20</v>
      </c>
      <c r="F146" s="5"/>
      <c r="G146">
        <v>5600</v>
      </c>
      <c r="J146" s="4">
        <v>130</v>
      </c>
      <c r="K146" s="4">
        <v>0</v>
      </c>
      <c r="N146">
        <v>2540.8167744851098</v>
      </c>
    </row>
    <row r="147" spans="1:14" x14ac:dyDescent="0.35">
      <c r="A147">
        <v>146</v>
      </c>
      <c r="B147">
        <v>19</v>
      </c>
      <c r="C147" s="5" t="s">
        <v>71</v>
      </c>
      <c r="D147" t="str">
        <f>VLOOKUP(E147,Polymers!A:C,3,FALSE)</f>
        <v>[*]CC([*])c1ccccc1</v>
      </c>
      <c r="E147" s="11" t="s">
        <v>20</v>
      </c>
      <c r="F147" s="5"/>
      <c r="G147">
        <v>4300</v>
      </c>
      <c r="J147" s="4">
        <v>130</v>
      </c>
      <c r="K147" s="4">
        <v>0</v>
      </c>
      <c r="N147">
        <v>525.20844201576381</v>
      </c>
    </row>
    <row r="148" spans="1:14" x14ac:dyDescent="0.35">
      <c r="A148">
        <v>147</v>
      </c>
      <c r="B148">
        <v>19</v>
      </c>
      <c r="C148" s="5" t="s">
        <v>71</v>
      </c>
      <c r="D148" t="str">
        <f>VLOOKUP(E148,Polymers!A:C,3,FALSE)</f>
        <v>[*]CC([*])c1ccccc1</v>
      </c>
      <c r="E148" s="11" t="s">
        <v>20</v>
      </c>
      <c r="F148" s="5"/>
      <c r="G148">
        <v>3400</v>
      </c>
      <c r="J148" s="4">
        <v>130</v>
      </c>
      <c r="K148" s="4">
        <v>0</v>
      </c>
      <c r="N148">
        <v>115.63518165967429</v>
      </c>
    </row>
    <row r="149" spans="1:14" x14ac:dyDescent="0.35">
      <c r="A149">
        <v>148</v>
      </c>
      <c r="B149">
        <v>20</v>
      </c>
      <c r="C149" s="5" t="s">
        <v>71</v>
      </c>
      <c r="D149" t="str">
        <f>VLOOKUP(E149,Polymers!A:C,3,FALSE)</f>
        <v>[*]CC([*])c1ccccc1</v>
      </c>
      <c r="E149" s="11" t="s">
        <v>20</v>
      </c>
      <c r="F149" s="5"/>
      <c r="G149">
        <v>9100</v>
      </c>
      <c r="J149" s="4">
        <v>120</v>
      </c>
      <c r="K149" s="4">
        <v>0</v>
      </c>
      <c r="N149" s="12">
        <f t="shared" ref="N149" si="2">IF(ISBLANK(N134),NA(), 10^(N134)*$G149)</f>
        <v>362838821186.47644</v>
      </c>
    </row>
    <row r="150" spans="1:14" x14ac:dyDescent="0.35">
      <c r="A150">
        <v>149</v>
      </c>
      <c r="B150">
        <v>21</v>
      </c>
      <c r="C150" s="5" t="s">
        <v>71</v>
      </c>
      <c r="D150" t="str">
        <f>VLOOKUP(E150,Polymers!A:C,3,FALSE)</f>
        <v>[*]CC([*])c1ccccc1</v>
      </c>
      <c r="E150" s="11" t="s">
        <v>20</v>
      </c>
      <c r="F150" s="5"/>
      <c r="G150">
        <v>5600</v>
      </c>
      <c r="J150" s="4">
        <v>110</v>
      </c>
      <c r="K150" s="4">
        <v>0</v>
      </c>
      <c r="N150">
        <v>98849.243043345981</v>
      </c>
    </row>
    <row r="151" spans="1:14" x14ac:dyDescent="0.35">
      <c r="A151">
        <v>150</v>
      </c>
      <c r="B151">
        <v>21</v>
      </c>
      <c r="C151" s="5" t="s">
        <v>71</v>
      </c>
      <c r="D151" t="str">
        <f>VLOOKUP(E151,Polymers!A:C,3,FALSE)</f>
        <v>[*]CC([*])c1ccccc1</v>
      </c>
      <c r="E151" s="11" t="s">
        <v>20</v>
      </c>
      <c r="F151" s="5"/>
      <c r="G151">
        <v>4810</v>
      </c>
      <c r="J151" s="4">
        <v>110</v>
      </c>
      <c r="K151" s="4">
        <v>0</v>
      </c>
      <c r="N151">
        <v>14572.662551231459</v>
      </c>
    </row>
    <row r="152" spans="1:14" x14ac:dyDescent="0.35">
      <c r="A152">
        <v>151</v>
      </c>
      <c r="B152">
        <v>21</v>
      </c>
      <c r="C152" s="5" t="s">
        <v>71</v>
      </c>
      <c r="D152" t="str">
        <f>VLOOKUP(E152,Polymers!A:C,3,FALSE)</f>
        <v>[*]CC([*])c1ccccc1</v>
      </c>
      <c r="E152" s="11" t="s">
        <v>20</v>
      </c>
      <c r="F152" s="5"/>
      <c r="G152">
        <v>4300</v>
      </c>
      <c r="J152" s="4">
        <v>110</v>
      </c>
      <c r="K152" s="4">
        <v>0</v>
      </c>
      <c r="N152">
        <v>17796.381133201688</v>
      </c>
    </row>
    <row r="153" spans="1:14" x14ac:dyDescent="0.35">
      <c r="A153">
        <v>152</v>
      </c>
      <c r="B153">
        <v>21</v>
      </c>
      <c r="C153" s="5" t="s">
        <v>71</v>
      </c>
      <c r="D153" t="str">
        <f>VLOOKUP(E153,Polymers!A:C,3,FALSE)</f>
        <v>[*]CC([*])c1ccccc1</v>
      </c>
      <c r="E153" s="11" t="s">
        <v>20</v>
      </c>
      <c r="F153" s="5"/>
      <c r="G153">
        <v>3540</v>
      </c>
      <c r="J153" s="4">
        <v>110</v>
      </c>
      <c r="K153" s="4">
        <v>0</v>
      </c>
      <c r="N153">
        <v>2045.74741766994</v>
      </c>
    </row>
    <row r="154" spans="1:14" x14ac:dyDescent="0.35">
      <c r="A154">
        <v>153</v>
      </c>
      <c r="B154">
        <v>21</v>
      </c>
      <c r="C154" s="5" t="s">
        <v>71</v>
      </c>
      <c r="D154" t="str">
        <f>VLOOKUP(E154,Polymers!A:C,3,FALSE)</f>
        <v>[*]CC([*])c1ccccc1</v>
      </c>
      <c r="E154" s="11" t="s">
        <v>20</v>
      </c>
      <c r="F154" s="5"/>
      <c r="G154">
        <v>2970</v>
      </c>
      <c r="J154" s="4">
        <v>110</v>
      </c>
      <c r="K154" s="4">
        <v>0</v>
      </c>
      <c r="N154">
        <v>375.96721758064945</v>
      </c>
    </row>
    <row r="155" spans="1:14" x14ac:dyDescent="0.35">
      <c r="A155">
        <v>154</v>
      </c>
      <c r="B155">
        <v>22</v>
      </c>
      <c r="C155" s="5" t="s">
        <v>71</v>
      </c>
      <c r="D155" t="str">
        <f>VLOOKUP(E155,Polymers!A:C,3,FALSE)</f>
        <v>[*]CC([*])c1ccccc1</v>
      </c>
      <c r="E155" s="11" t="s">
        <v>20</v>
      </c>
      <c r="F155" s="5"/>
      <c r="G155">
        <v>5600</v>
      </c>
      <c r="J155" s="4">
        <v>100</v>
      </c>
      <c r="K155" s="4">
        <v>0</v>
      </c>
      <c r="N155">
        <v>1364499.3966494096</v>
      </c>
    </row>
    <row r="156" spans="1:14" x14ac:dyDescent="0.35">
      <c r="A156">
        <v>155</v>
      </c>
      <c r="B156">
        <v>22</v>
      </c>
      <c r="C156" s="5" t="s">
        <v>71</v>
      </c>
      <c r="D156" t="str">
        <f>VLOOKUP(E156,Polymers!A:C,3,FALSE)</f>
        <v>[*]CC([*])c1ccccc1</v>
      </c>
      <c r="E156" s="11" t="s">
        <v>20</v>
      </c>
      <c r="F156" s="5"/>
      <c r="G156">
        <v>4810</v>
      </c>
      <c r="J156" s="4">
        <v>100</v>
      </c>
      <c r="K156" s="4">
        <v>0</v>
      </c>
      <c r="N156">
        <v>121210.12758618948</v>
      </c>
    </row>
    <row r="157" spans="1:14" x14ac:dyDescent="0.35">
      <c r="A157">
        <v>156</v>
      </c>
      <c r="B157">
        <v>22</v>
      </c>
      <c r="C157" s="5" t="s">
        <v>71</v>
      </c>
      <c r="D157" t="str">
        <f>VLOOKUP(E157,Polymers!A:C,3,FALSE)</f>
        <v>[*]CC([*])c1ccccc1</v>
      </c>
      <c r="E157" s="11" t="s">
        <v>20</v>
      </c>
      <c r="F157" s="5"/>
      <c r="G157">
        <v>4300</v>
      </c>
      <c r="J157" s="4">
        <v>100</v>
      </c>
      <c r="K157" s="4">
        <v>0</v>
      </c>
      <c r="N157">
        <v>141361.68010016609</v>
      </c>
    </row>
    <row r="158" spans="1:14" x14ac:dyDescent="0.35">
      <c r="A158">
        <v>157</v>
      </c>
      <c r="B158">
        <v>22</v>
      </c>
      <c r="C158" s="5" t="s">
        <v>71</v>
      </c>
      <c r="D158" t="str">
        <f>VLOOKUP(E158,Polymers!A:C,3,FALSE)</f>
        <v>[*]CC([*])c1ccccc1</v>
      </c>
      <c r="E158" s="11" t="s">
        <v>20</v>
      </c>
      <c r="F158" s="5"/>
      <c r="G158">
        <v>3540</v>
      </c>
      <c r="J158" s="4">
        <v>100</v>
      </c>
      <c r="K158" s="4">
        <v>0</v>
      </c>
      <c r="N158">
        <v>11504.083138572487</v>
      </c>
    </row>
    <row r="159" spans="1:14" x14ac:dyDescent="0.35">
      <c r="A159">
        <v>158</v>
      </c>
      <c r="B159">
        <v>22</v>
      </c>
      <c r="C159" s="5" t="s">
        <v>71</v>
      </c>
      <c r="D159" t="str">
        <f>VLOOKUP(E159,Polymers!A:C,3,FALSE)</f>
        <v>[*]CC([*])c1ccccc1</v>
      </c>
      <c r="E159" s="11" t="s">
        <v>20</v>
      </c>
      <c r="F159" s="5"/>
      <c r="G159">
        <v>3400</v>
      </c>
      <c r="J159" s="4">
        <v>100</v>
      </c>
      <c r="K159" s="4">
        <v>0</v>
      </c>
      <c r="N159">
        <v>12390.532951299883</v>
      </c>
    </row>
    <row r="160" spans="1:14" x14ac:dyDescent="0.35">
      <c r="A160">
        <v>159</v>
      </c>
      <c r="B160">
        <v>22</v>
      </c>
      <c r="C160" s="5" t="s">
        <v>71</v>
      </c>
      <c r="D160" t="str">
        <f>VLOOKUP(E160,Polymers!A:C,3,FALSE)</f>
        <v>[*]CC([*])c1ccccc1</v>
      </c>
      <c r="E160" s="11" t="s">
        <v>20</v>
      </c>
      <c r="F160" s="5"/>
      <c r="G160">
        <v>2970</v>
      </c>
      <c r="J160" s="4">
        <v>100</v>
      </c>
      <c r="K160" s="4">
        <v>0</v>
      </c>
      <c r="N160">
        <v>1216.6060682257976</v>
      </c>
    </row>
    <row r="161" spans="1:14" x14ac:dyDescent="0.35">
      <c r="A161">
        <v>160</v>
      </c>
      <c r="B161">
        <v>23</v>
      </c>
      <c r="C161" s="5" t="s">
        <v>71</v>
      </c>
      <c r="D161" t="str">
        <f>VLOOKUP(E161,Polymers!A:C,3,FALSE)</f>
        <v>[*]CC([*])c1ccccc1</v>
      </c>
      <c r="E161" s="11" t="s">
        <v>20</v>
      </c>
      <c r="F161" s="5"/>
      <c r="G161">
        <v>4810</v>
      </c>
      <c r="J161" s="4">
        <v>95</v>
      </c>
      <c r="K161" s="4">
        <v>0</v>
      </c>
      <c r="N161">
        <v>450338.32521632413</v>
      </c>
    </row>
    <row r="162" spans="1:14" x14ac:dyDescent="0.35">
      <c r="A162">
        <v>161</v>
      </c>
      <c r="C162" s="5" t="s">
        <v>71</v>
      </c>
      <c r="D162" t="str">
        <f>VLOOKUP(E162,Polymers!A:C,3,FALSE)</f>
        <v>[*]CC([*])c1ccccc1</v>
      </c>
      <c r="E162" s="11" t="s">
        <v>20</v>
      </c>
      <c r="F162" s="5"/>
      <c r="G162">
        <v>3540</v>
      </c>
      <c r="J162" s="4">
        <v>90</v>
      </c>
      <c r="K162" s="4">
        <v>0</v>
      </c>
      <c r="N162">
        <v>102530.24889621329</v>
      </c>
    </row>
    <row r="163" spans="1:14" x14ac:dyDescent="0.35">
      <c r="A163">
        <v>162</v>
      </c>
      <c r="C163" s="5" t="s">
        <v>71</v>
      </c>
      <c r="D163" t="str">
        <f>VLOOKUP(E163,Polymers!A:C,3,FALSE)</f>
        <v>[*]CC([*])c1ccccc1</v>
      </c>
      <c r="E163" s="11" t="s">
        <v>20</v>
      </c>
      <c r="F163" s="5"/>
      <c r="G163">
        <v>3400</v>
      </c>
      <c r="J163" s="4">
        <v>90</v>
      </c>
      <c r="K163" s="4">
        <v>0</v>
      </c>
      <c r="N163">
        <v>142262.35280311402</v>
      </c>
    </row>
    <row r="164" spans="1:14" x14ac:dyDescent="0.35">
      <c r="A164">
        <v>163</v>
      </c>
      <c r="C164" s="5" t="s">
        <v>71</v>
      </c>
      <c r="D164" t="str">
        <f>VLOOKUP(E164,Polymers!A:C,3,FALSE)</f>
        <v>[*]CC([*])c1ccccc1</v>
      </c>
      <c r="E164" s="11" t="s">
        <v>20</v>
      </c>
      <c r="F164" s="5"/>
      <c r="G164">
        <v>2970</v>
      </c>
      <c r="J164" s="4">
        <v>90</v>
      </c>
      <c r="K164" s="4">
        <v>0</v>
      </c>
      <c r="N164">
        <v>7676.2653408623755</v>
      </c>
    </row>
    <row r="165" spans="1:14" x14ac:dyDescent="0.35">
      <c r="A165">
        <v>164</v>
      </c>
      <c r="C165" s="5" t="s">
        <v>71</v>
      </c>
      <c r="D165" t="str">
        <f>VLOOKUP(E165,Polymers!A:C,3,FALSE)</f>
        <v>[*]CC([*])c1ccccc1</v>
      </c>
      <c r="E165" s="11" t="s">
        <v>20</v>
      </c>
      <c r="F165" s="5"/>
      <c r="G165">
        <v>2970</v>
      </c>
      <c r="J165" s="4">
        <v>75</v>
      </c>
      <c r="K165" s="4">
        <v>0</v>
      </c>
      <c r="N165">
        <v>266164.40675285482</v>
      </c>
    </row>
    <row r="166" spans="1:14" x14ac:dyDescent="0.35">
      <c r="A166">
        <v>165</v>
      </c>
      <c r="C166" s="5" t="s">
        <v>71</v>
      </c>
      <c r="D166" t="str">
        <f>VLOOKUP(E166,Polymers!A:C,3,FALSE)</f>
        <v>[*]CC([*])c1ccccc1</v>
      </c>
      <c r="E166" s="11" t="s">
        <v>20</v>
      </c>
      <c r="F166" s="5"/>
      <c r="G166">
        <v>2970</v>
      </c>
      <c r="J166" s="4">
        <v>80</v>
      </c>
      <c r="K166" s="4">
        <v>0</v>
      </c>
      <c r="N166">
        <v>68414.786864071473</v>
      </c>
    </row>
    <row r="167" spans="1:14" x14ac:dyDescent="0.35">
      <c r="A167">
        <v>166</v>
      </c>
      <c r="C167" s="5" t="s">
        <v>71</v>
      </c>
      <c r="D167" t="str">
        <f>VLOOKUP(E167,Polymers!A:C,3,FALSE)</f>
        <v>[*]CC([*])c1ccccc1</v>
      </c>
      <c r="E167" s="11" t="s">
        <v>20</v>
      </c>
      <c r="F167" s="5"/>
      <c r="G167">
        <v>3540</v>
      </c>
      <c r="J167" s="4">
        <v>85</v>
      </c>
      <c r="K167" s="4">
        <v>0</v>
      </c>
      <c r="N167">
        <v>398888.95548126969</v>
      </c>
    </row>
    <row r="168" spans="1:14" x14ac:dyDescent="0.35">
      <c r="A168">
        <v>167</v>
      </c>
      <c r="C168" s="5" t="s">
        <v>71</v>
      </c>
      <c r="D168" t="str">
        <f>VLOOKUP(E168,Polymers!A:C,3,FALSE)</f>
        <v>[*]CC([*])c1ccccc1</v>
      </c>
      <c r="E168" s="11" t="s">
        <v>20</v>
      </c>
      <c r="F168" s="5">
        <f t="shared" ref="F168:F194" si="3">G168/H168</f>
        <v>20000</v>
      </c>
      <c r="G168">
        <f>20000*1.1</f>
        <v>22000</v>
      </c>
      <c r="H168">
        <v>1.1000000000000001</v>
      </c>
      <c r="J168" s="4">
        <v>190</v>
      </c>
      <c r="K168" s="4">
        <v>0</v>
      </c>
      <c r="N168">
        <v>2000</v>
      </c>
    </row>
    <row r="169" spans="1:14" x14ac:dyDescent="0.35">
      <c r="A169">
        <v>168</v>
      </c>
      <c r="C169" s="5" t="s">
        <v>66</v>
      </c>
      <c r="D169" t="str">
        <f>VLOOKUP(E169,Polymers!A:C,3,FALSE)</f>
        <v>[*]C[*]</v>
      </c>
      <c r="E169" s="11" t="s">
        <v>38</v>
      </c>
      <c r="F169" s="5">
        <f t="shared" si="3"/>
        <v>15625</v>
      </c>
      <c r="G169">
        <v>100000</v>
      </c>
      <c r="H169">
        <v>6.4</v>
      </c>
      <c r="J169" s="4">
        <v>190</v>
      </c>
      <c r="K169" s="4">
        <v>0</v>
      </c>
      <c r="N169" s="7">
        <v>2070000</v>
      </c>
    </row>
    <row r="170" spans="1:14" x14ac:dyDescent="0.35">
      <c r="A170">
        <v>169</v>
      </c>
      <c r="C170" s="5" t="s">
        <v>66</v>
      </c>
      <c r="D170" t="str">
        <f>VLOOKUP(E170,Polymers!A:C,3,FALSE)</f>
        <v>[*]C[*]</v>
      </c>
      <c r="E170" s="11" t="s">
        <v>38</v>
      </c>
      <c r="F170" s="5">
        <f t="shared" si="3"/>
        <v>8073.3944954128438</v>
      </c>
      <c r="G170">
        <v>88000</v>
      </c>
      <c r="H170">
        <v>10.9</v>
      </c>
      <c r="J170" s="4">
        <v>190</v>
      </c>
      <c r="K170" s="4">
        <v>0</v>
      </c>
      <c r="N170" s="7">
        <v>1430000</v>
      </c>
    </row>
    <row r="171" spans="1:14" x14ac:dyDescent="0.35">
      <c r="A171">
        <v>170</v>
      </c>
      <c r="C171" s="5" t="s">
        <v>66</v>
      </c>
      <c r="D171" t="str">
        <f>VLOOKUP(E171,Polymers!A:C,3,FALSE)</f>
        <v>[*]C[*]</v>
      </c>
      <c r="E171" s="11" t="s">
        <v>38</v>
      </c>
      <c r="F171" s="5">
        <f t="shared" si="3"/>
        <v>15070.422535211268</v>
      </c>
      <c r="G171">
        <v>107000</v>
      </c>
      <c r="H171">
        <v>7.1</v>
      </c>
      <c r="J171" s="4">
        <v>190</v>
      </c>
      <c r="K171" s="4">
        <v>0</v>
      </c>
      <c r="N171" s="7">
        <v>740000</v>
      </c>
    </row>
    <row r="172" spans="1:14" x14ac:dyDescent="0.35">
      <c r="A172">
        <v>171</v>
      </c>
      <c r="C172" s="5" t="s">
        <v>66</v>
      </c>
      <c r="D172" t="str">
        <f>VLOOKUP(E172,Polymers!A:C,3,FALSE)</f>
        <v>[*]C[*]</v>
      </c>
      <c r="E172" s="11" t="s">
        <v>38</v>
      </c>
      <c r="F172" s="5">
        <f t="shared" si="3"/>
        <v>10833.333333333332</v>
      </c>
      <c r="G172">
        <v>91000</v>
      </c>
      <c r="H172">
        <v>8.4</v>
      </c>
      <c r="J172" s="4">
        <v>190</v>
      </c>
      <c r="K172" s="4">
        <v>0</v>
      </c>
      <c r="N172" s="7">
        <v>310000</v>
      </c>
    </row>
    <row r="173" spans="1:14" x14ac:dyDescent="0.35">
      <c r="A173">
        <v>172</v>
      </c>
      <c r="C173" s="5" t="s">
        <v>66</v>
      </c>
      <c r="D173" t="str">
        <f>VLOOKUP(E173,Polymers!A:C,3,FALSE)</f>
        <v>[*]C[*]</v>
      </c>
      <c r="E173" s="11" t="s">
        <v>38</v>
      </c>
      <c r="F173" s="5">
        <f t="shared" si="3"/>
        <v>14117.64705882353</v>
      </c>
      <c r="G173">
        <v>96000</v>
      </c>
      <c r="H173">
        <v>6.8</v>
      </c>
      <c r="J173" s="4">
        <v>190</v>
      </c>
      <c r="K173" s="4">
        <v>0</v>
      </c>
      <c r="N173" s="7">
        <v>520000</v>
      </c>
    </row>
    <row r="174" spans="1:14" x14ac:dyDescent="0.35">
      <c r="A174">
        <v>173</v>
      </c>
      <c r="C174" s="5" t="s">
        <v>66</v>
      </c>
      <c r="D174" t="str">
        <f>VLOOKUP(E174,Polymers!A:C,3,FALSE)</f>
        <v>[*]C[*]</v>
      </c>
      <c r="E174" s="11" t="s">
        <v>38</v>
      </c>
      <c r="F174" s="5">
        <f t="shared" si="3"/>
        <v>13750</v>
      </c>
      <c r="G174">
        <v>110000</v>
      </c>
      <c r="H174">
        <v>8</v>
      </c>
      <c r="J174" s="4">
        <v>190</v>
      </c>
      <c r="K174" s="4">
        <v>0</v>
      </c>
      <c r="N174" s="7">
        <v>400000</v>
      </c>
    </row>
    <row r="175" spans="1:14" x14ac:dyDescent="0.35">
      <c r="A175">
        <v>174</v>
      </c>
      <c r="C175" s="5" t="s">
        <v>66</v>
      </c>
      <c r="D175" t="str">
        <f>VLOOKUP(E175,Polymers!A:C,3,FALSE)</f>
        <v>[*]C[*]</v>
      </c>
      <c r="E175" s="11" t="s">
        <v>38</v>
      </c>
      <c r="F175" s="5">
        <f t="shared" si="3"/>
        <v>18823.529411764706</v>
      </c>
      <c r="G175">
        <v>160000</v>
      </c>
      <c r="H175">
        <v>8.5</v>
      </c>
      <c r="J175" s="4">
        <v>190</v>
      </c>
      <c r="K175" s="4">
        <v>0</v>
      </c>
      <c r="N175" s="7">
        <v>350000</v>
      </c>
    </row>
    <row r="176" spans="1:14" x14ac:dyDescent="0.35">
      <c r="A176">
        <v>175</v>
      </c>
      <c r="C176" s="5" t="s">
        <v>66</v>
      </c>
      <c r="D176" t="str">
        <f>VLOOKUP(E176,Polymers!A:C,3,FALSE)</f>
        <v>[*]C[*]</v>
      </c>
      <c r="E176" s="11" t="s">
        <v>38</v>
      </c>
      <c r="F176" s="5">
        <f t="shared" si="3"/>
        <v>8349.5145631067953</v>
      </c>
      <c r="G176">
        <v>86000</v>
      </c>
      <c r="H176">
        <v>10.3</v>
      </c>
      <c r="J176" s="4">
        <v>190</v>
      </c>
      <c r="K176" s="4">
        <v>0</v>
      </c>
      <c r="N176" s="7">
        <v>2080000</v>
      </c>
    </row>
    <row r="177" spans="1:17" ht="15" thickBot="1" x14ac:dyDescent="0.4">
      <c r="A177">
        <v>176</v>
      </c>
      <c r="C177" s="5" t="s">
        <v>66</v>
      </c>
      <c r="D177" t="str">
        <f>VLOOKUP(E177,Polymers!A:C,3,FALSE)</f>
        <v>[*]C[*]</v>
      </c>
      <c r="E177" s="11" t="s">
        <v>38</v>
      </c>
      <c r="F177" s="5">
        <f t="shared" si="3"/>
        <v>23714.759535655056</v>
      </c>
      <c r="G177">
        <v>143000</v>
      </c>
      <c r="H177">
        <v>6.03</v>
      </c>
      <c r="J177">
        <v>200</v>
      </c>
      <c r="K177" s="4">
        <v>0</v>
      </c>
      <c r="N177" s="16">
        <v>7000</v>
      </c>
    </row>
    <row r="178" spans="1:17" ht="15" thickBot="1" x14ac:dyDescent="0.4">
      <c r="A178">
        <v>177</v>
      </c>
      <c r="C178" s="5" t="s">
        <v>72</v>
      </c>
      <c r="D178" t="str">
        <f>VLOOKUP(E178,Polymers!A:C,3,FALSE)</f>
        <v>[*]CC([*])(C)C(=O)OC</v>
      </c>
      <c r="E178" s="3" t="s">
        <v>39</v>
      </c>
      <c r="F178" s="5">
        <f t="shared" si="3"/>
        <v>12000</v>
      </c>
      <c r="G178">
        <f>12000*1.2</f>
        <v>14400</v>
      </c>
      <c r="H178">
        <v>1.2</v>
      </c>
      <c r="J178">
        <v>190</v>
      </c>
      <c r="K178" s="4">
        <v>0</v>
      </c>
      <c r="N178" s="7">
        <v>20000</v>
      </c>
      <c r="O178" s="3" t="s">
        <v>40</v>
      </c>
      <c r="P178" s="8" t="s">
        <v>11</v>
      </c>
    </row>
    <row r="179" spans="1:17" ht="15" thickBot="1" x14ac:dyDescent="0.4">
      <c r="A179">
        <v>178</v>
      </c>
      <c r="C179" s="5" t="s">
        <v>73</v>
      </c>
      <c r="D179" t="str">
        <f>VLOOKUP(E179,Polymers!A:C,3,FALSE)</f>
        <v>[*]CC([*])(F)F</v>
      </c>
      <c r="E179" s="5" t="s">
        <v>41</v>
      </c>
      <c r="F179" s="5">
        <f t="shared" si="3"/>
        <v>60526.315789473687</v>
      </c>
      <c r="G179" s="6">
        <v>115000</v>
      </c>
      <c r="H179" s="1">
        <v>1.9</v>
      </c>
      <c r="J179" s="4">
        <v>200</v>
      </c>
      <c r="K179" s="4">
        <v>0</v>
      </c>
      <c r="N179" s="7">
        <v>39000</v>
      </c>
      <c r="O179" s="3" t="s">
        <v>42</v>
      </c>
      <c r="P179" s="8" t="s">
        <v>11</v>
      </c>
      <c r="Q179" t="s">
        <v>140</v>
      </c>
    </row>
    <row r="180" spans="1:17" ht="15" thickBot="1" x14ac:dyDescent="0.4">
      <c r="A180">
        <v>179</v>
      </c>
      <c r="C180" s="5" t="s">
        <v>73</v>
      </c>
      <c r="D180" t="str">
        <f>VLOOKUP(E180,Polymers!A:C,3,FALSE)</f>
        <v>[*]CC([*])(F)F</v>
      </c>
      <c r="E180" s="5" t="s">
        <v>41</v>
      </c>
      <c r="F180" s="5">
        <f t="shared" si="3"/>
        <v>73684.210526315786</v>
      </c>
      <c r="G180" s="6">
        <v>140000</v>
      </c>
      <c r="H180" s="1">
        <v>1.9</v>
      </c>
      <c r="J180" s="4">
        <v>200</v>
      </c>
      <c r="K180" s="4">
        <v>0</v>
      </c>
      <c r="N180" s="7">
        <v>390000</v>
      </c>
    </row>
    <row r="181" spans="1:17" ht="15" thickBot="1" x14ac:dyDescent="0.4">
      <c r="A181">
        <v>180</v>
      </c>
      <c r="C181" s="5" t="s">
        <v>73</v>
      </c>
      <c r="D181" t="str">
        <f>VLOOKUP(E181,Polymers!A:C,3,FALSE)</f>
        <v>[*]CC([*])(F)F</v>
      </c>
      <c r="E181" s="5" t="s">
        <v>41</v>
      </c>
      <c r="F181" s="5">
        <f t="shared" si="3"/>
        <v>94736.84210526316</v>
      </c>
      <c r="G181" s="6">
        <v>180000</v>
      </c>
      <c r="H181" s="1">
        <v>1.9</v>
      </c>
      <c r="J181" s="4">
        <v>200</v>
      </c>
      <c r="K181" s="4">
        <v>0</v>
      </c>
      <c r="N181" s="7">
        <v>4000000</v>
      </c>
    </row>
    <row r="182" spans="1:17" ht="15" thickBot="1" x14ac:dyDescent="0.4">
      <c r="A182">
        <v>181</v>
      </c>
      <c r="C182" s="5" t="s">
        <v>73</v>
      </c>
      <c r="D182" t="str">
        <f>VLOOKUP(E182,Polymers!A:C,3,FALSE)</f>
        <v>[*]CC([*])(F)F</v>
      </c>
      <c r="E182" s="5" t="s">
        <v>41</v>
      </c>
      <c r="F182" s="5">
        <f t="shared" si="3"/>
        <v>60526.315789473687</v>
      </c>
      <c r="G182" s="6">
        <v>115000</v>
      </c>
      <c r="H182" s="1">
        <v>1.9</v>
      </c>
      <c r="J182" s="4">
        <v>260</v>
      </c>
      <c r="K182" s="4">
        <v>0</v>
      </c>
      <c r="N182" s="7">
        <v>13000</v>
      </c>
    </row>
    <row r="183" spans="1:17" ht="15" thickBot="1" x14ac:dyDescent="0.4">
      <c r="A183">
        <v>182</v>
      </c>
      <c r="C183" s="5" t="s">
        <v>73</v>
      </c>
      <c r="D183" t="str">
        <f>VLOOKUP(E183,Polymers!A:C,3,FALSE)</f>
        <v>[*]CC([*])(F)F</v>
      </c>
      <c r="E183" s="5" t="s">
        <v>41</v>
      </c>
      <c r="F183" s="5">
        <f t="shared" si="3"/>
        <v>73684.210526315786</v>
      </c>
      <c r="G183" s="6">
        <v>140000</v>
      </c>
      <c r="H183" s="1">
        <v>1.9</v>
      </c>
      <c r="J183" s="4">
        <v>260</v>
      </c>
      <c r="K183" s="4">
        <v>0</v>
      </c>
      <c r="N183" s="7">
        <v>100000</v>
      </c>
    </row>
    <row r="184" spans="1:17" ht="15" thickBot="1" x14ac:dyDescent="0.4">
      <c r="A184">
        <v>183</v>
      </c>
      <c r="C184" s="5" t="s">
        <v>73</v>
      </c>
      <c r="D184" t="str">
        <f>VLOOKUP(E184,Polymers!A:C,3,FALSE)</f>
        <v>[*]CC([*])(F)F</v>
      </c>
      <c r="E184" s="5" t="s">
        <v>41</v>
      </c>
      <c r="F184" s="5">
        <f t="shared" si="3"/>
        <v>94736.84210526316</v>
      </c>
      <c r="G184" s="6">
        <v>180000</v>
      </c>
      <c r="H184" s="1">
        <v>1.9</v>
      </c>
      <c r="J184" s="4">
        <v>260</v>
      </c>
      <c r="K184" s="4">
        <v>0</v>
      </c>
      <c r="N184" s="7">
        <v>790000</v>
      </c>
    </row>
    <row r="185" spans="1:17" ht="27.5" thickBot="1" x14ac:dyDescent="0.4">
      <c r="A185">
        <v>184</v>
      </c>
      <c r="C185" s="5" t="s">
        <v>72</v>
      </c>
      <c r="D185" t="str">
        <f>VLOOKUP(E185,Polymers!A:C,3,FALSE)</f>
        <v>[*]CC([*])(C)C(=O)OC</v>
      </c>
      <c r="E185" s="5" t="s">
        <v>39</v>
      </c>
      <c r="F185" s="5">
        <f t="shared" si="3"/>
        <v>69738.562091503263</v>
      </c>
      <c r="G185" s="13">
        <v>106700</v>
      </c>
      <c r="H185" s="17">
        <v>1.53</v>
      </c>
      <c r="J185" s="4">
        <v>210</v>
      </c>
      <c r="K185">
        <v>0</v>
      </c>
      <c r="N185" s="16">
        <v>40000</v>
      </c>
      <c r="O185" s="3" t="s">
        <v>43</v>
      </c>
    </row>
    <row r="186" spans="1:17" ht="15" thickBot="1" x14ac:dyDescent="0.4">
      <c r="A186">
        <v>185</v>
      </c>
      <c r="C186" s="5" t="s">
        <v>73</v>
      </c>
      <c r="D186" t="str">
        <f>VLOOKUP(E186,Polymers!A:C,3,FALSE)</f>
        <v>[*]CC([*])(F)F</v>
      </c>
      <c r="E186" s="5" t="s">
        <v>41</v>
      </c>
      <c r="F186" s="5">
        <f t="shared" si="3"/>
        <v>100000</v>
      </c>
      <c r="G186" s="13">
        <v>156000</v>
      </c>
      <c r="H186" s="17">
        <v>1.56</v>
      </c>
      <c r="J186" s="4">
        <v>210</v>
      </c>
      <c r="K186">
        <v>0</v>
      </c>
      <c r="N186" s="16">
        <v>100000</v>
      </c>
    </row>
    <row r="187" spans="1:17" ht="15" thickBot="1" x14ac:dyDescent="0.4">
      <c r="A187">
        <v>186</v>
      </c>
      <c r="C187" s="5" t="s">
        <v>66</v>
      </c>
      <c r="D187" t="str">
        <f>VLOOKUP(E187,Polymers!A:C,3,FALSE)</f>
        <v>[*]C[*]</v>
      </c>
      <c r="E187" s="3" t="s">
        <v>38</v>
      </c>
      <c r="F187" s="5">
        <f t="shared" si="3"/>
        <v>21962.727272727276</v>
      </c>
      <c r="G187" s="13">
        <v>72477</v>
      </c>
      <c r="H187" s="17">
        <v>3.3</v>
      </c>
      <c r="J187" s="4">
        <v>200</v>
      </c>
      <c r="K187">
        <v>0</v>
      </c>
      <c r="N187" s="16">
        <v>140000</v>
      </c>
    </row>
    <row r="188" spans="1:17" ht="15" thickBot="1" x14ac:dyDescent="0.4">
      <c r="A188">
        <v>187</v>
      </c>
      <c r="C188" s="5" t="s">
        <v>71</v>
      </c>
      <c r="D188" t="str">
        <f>VLOOKUP(E188,Polymers!A:C,3,FALSE)</f>
        <v>[*]CC([*])c1ccccc1</v>
      </c>
      <c r="E188" s="18" t="s">
        <v>20</v>
      </c>
      <c r="F188" s="5">
        <f t="shared" si="3"/>
        <v>113039.50617283949</v>
      </c>
      <c r="G188" s="13">
        <v>274686</v>
      </c>
      <c r="H188" s="17">
        <v>2.4300000000000002</v>
      </c>
      <c r="I188">
        <v>1.62</v>
      </c>
      <c r="J188" s="4">
        <v>200</v>
      </c>
      <c r="K188">
        <v>0</v>
      </c>
      <c r="N188" s="1">
        <v>1488.5295996464599</v>
      </c>
      <c r="O188" s="19" t="s">
        <v>45</v>
      </c>
    </row>
    <row r="189" spans="1:17" ht="15" thickBot="1" x14ac:dyDescent="0.4">
      <c r="A189">
        <v>188</v>
      </c>
      <c r="C189" s="5" t="s">
        <v>71</v>
      </c>
      <c r="D189" t="str">
        <f>VLOOKUP(E189,Polymers!A:C,3,FALSE)</f>
        <v>[*]CC([*])c1ccccc1</v>
      </c>
      <c r="E189" s="18" t="s">
        <v>20</v>
      </c>
      <c r="F189" s="5">
        <f t="shared" si="3"/>
        <v>113039.50617283949</v>
      </c>
      <c r="G189" s="13">
        <v>274686</v>
      </c>
      <c r="H189" s="17">
        <v>2.4300000000000002</v>
      </c>
      <c r="I189">
        <v>1.62</v>
      </c>
      <c r="J189" s="4">
        <v>200</v>
      </c>
      <c r="K189" s="6">
        <v>4.3130312883785403E-2</v>
      </c>
      <c r="N189" s="1">
        <v>1443.67168459613</v>
      </c>
    </row>
    <row r="190" spans="1:17" ht="15" thickBot="1" x14ac:dyDescent="0.4">
      <c r="A190">
        <v>189</v>
      </c>
      <c r="C190" s="5" t="s">
        <v>71</v>
      </c>
      <c r="D190" t="str">
        <f>VLOOKUP(E190,Polymers!A:C,3,FALSE)</f>
        <v>[*]CC([*])c1ccccc1</v>
      </c>
      <c r="E190" s="18" t="s">
        <v>20</v>
      </c>
      <c r="F190" s="5">
        <f t="shared" si="3"/>
        <v>113039.50617283949</v>
      </c>
      <c r="G190" s="13">
        <v>274686</v>
      </c>
      <c r="H190" s="17">
        <v>2.4300000000000002</v>
      </c>
      <c r="I190">
        <v>1.62</v>
      </c>
      <c r="J190" s="4">
        <v>200</v>
      </c>
      <c r="K190" s="6">
        <v>0.11052951411260201</v>
      </c>
      <c r="N190" s="1">
        <v>1389.49549437313</v>
      </c>
    </row>
    <row r="191" spans="1:17" ht="15" thickBot="1" x14ac:dyDescent="0.4">
      <c r="A191">
        <v>190</v>
      </c>
      <c r="C191" s="5" t="s">
        <v>71</v>
      </c>
      <c r="D191" t="str">
        <f>VLOOKUP(E191,Polymers!A:C,3,FALSE)</f>
        <v>[*]CC([*])c1ccccc1</v>
      </c>
      <c r="E191" s="18" t="s">
        <v>20</v>
      </c>
      <c r="F191" s="5">
        <f t="shared" si="3"/>
        <v>113039.50617283949</v>
      </c>
      <c r="G191" s="13">
        <v>274686</v>
      </c>
      <c r="H191" s="17">
        <v>2.4300000000000002</v>
      </c>
      <c r="I191">
        <v>1.62</v>
      </c>
      <c r="J191" s="4">
        <v>200</v>
      </c>
      <c r="K191" s="6">
        <v>0.27213387683753099</v>
      </c>
      <c r="N191" s="1">
        <v>1307.0104796093599</v>
      </c>
    </row>
    <row r="192" spans="1:17" ht="15" thickBot="1" x14ac:dyDescent="0.4">
      <c r="A192">
        <v>191</v>
      </c>
      <c r="C192" s="5" t="s">
        <v>71</v>
      </c>
      <c r="D192" t="str">
        <f>VLOOKUP(E192,Polymers!A:C,3,FALSE)</f>
        <v>[*]CC([*])c1ccccc1</v>
      </c>
      <c r="E192" s="18" t="s">
        <v>20</v>
      </c>
      <c r="F192" s="5">
        <f t="shared" si="3"/>
        <v>113039.50617283949</v>
      </c>
      <c r="G192" s="13">
        <v>274686</v>
      </c>
      <c r="H192" s="17">
        <v>2.4300000000000002</v>
      </c>
      <c r="I192">
        <v>1.62</v>
      </c>
      <c r="J192" s="4">
        <v>200</v>
      </c>
      <c r="K192" s="6">
        <v>0.71149837583981601</v>
      </c>
      <c r="N192" s="1">
        <v>1174.26858345092</v>
      </c>
    </row>
    <row r="193" spans="1:17" ht="15" thickBot="1" x14ac:dyDescent="0.4">
      <c r="A193">
        <v>192</v>
      </c>
      <c r="C193" s="5" t="s">
        <v>71</v>
      </c>
      <c r="D193" t="str">
        <f>VLOOKUP(E193,Polymers!A:C,3,FALSE)</f>
        <v>[*]CC([*])c1ccccc1</v>
      </c>
      <c r="E193" s="18" t="s">
        <v>20</v>
      </c>
      <c r="F193" s="5">
        <f t="shared" si="3"/>
        <v>113039.50617283949</v>
      </c>
      <c r="G193" s="13">
        <v>274686</v>
      </c>
      <c r="H193" s="17">
        <v>2.4300000000000002</v>
      </c>
      <c r="I193">
        <v>1.62</v>
      </c>
      <c r="J193" s="4">
        <v>200</v>
      </c>
      <c r="K193" s="6">
        <v>1.75177474483097</v>
      </c>
      <c r="N193" s="1">
        <v>1015.4172062948001</v>
      </c>
    </row>
    <row r="194" spans="1:17" ht="15" thickBot="1" x14ac:dyDescent="0.4">
      <c r="A194">
        <v>193</v>
      </c>
      <c r="C194" s="5" t="s">
        <v>71</v>
      </c>
      <c r="D194" t="str">
        <f>VLOOKUP(E194,Polymers!A:C,3,FALSE)</f>
        <v>[*]CC([*])c1ccccc1</v>
      </c>
      <c r="E194" s="18" t="s">
        <v>20</v>
      </c>
      <c r="F194" s="5">
        <f t="shared" si="3"/>
        <v>113039.50617283949</v>
      </c>
      <c r="G194" s="13">
        <v>274686</v>
      </c>
      <c r="H194" s="17">
        <v>2.4300000000000002</v>
      </c>
      <c r="I194">
        <v>1.62</v>
      </c>
      <c r="J194" s="4">
        <v>200</v>
      </c>
      <c r="K194" s="7">
        <v>4.4002592126020899</v>
      </c>
      <c r="N194" s="1">
        <v>838.66407477256803</v>
      </c>
    </row>
    <row r="195" spans="1:17" x14ac:dyDescent="0.35">
      <c r="A195">
        <v>194</v>
      </c>
      <c r="C195" s="5" t="s">
        <v>71</v>
      </c>
      <c r="D195" t="str">
        <f>VLOOKUP(E195,Polymers!A:C,3,FALSE)</f>
        <v>[*]CC([*])c1ccccc1</v>
      </c>
      <c r="E195" s="18" t="s">
        <v>20</v>
      </c>
      <c r="F195" s="5">
        <f t="shared" ref="F195:F258" si="4">G195/H195</f>
        <v>113039.50617283949</v>
      </c>
      <c r="G195" s="13">
        <v>274686</v>
      </c>
      <c r="H195" s="17">
        <v>2.4300000000000002</v>
      </c>
      <c r="I195">
        <v>1.62</v>
      </c>
      <c r="J195" s="4">
        <v>200</v>
      </c>
      <c r="K195" s="7">
        <v>10.833844771954301</v>
      </c>
      <c r="N195" s="7">
        <v>656.56200628288605</v>
      </c>
    </row>
    <row r="196" spans="1:17" x14ac:dyDescent="0.35">
      <c r="A196">
        <v>195</v>
      </c>
      <c r="C196" s="5" t="s">
        <v>71</v>
      </c>
      <c r="D196" t="str">
        <f>VLOOKUP(E196,Polymers!A:C,3,FALSE)</f>
        <v>[*]CC([*])c1ccccc1</v>
      </c>
      <c r="E196" s="18" t="s">
        <v>20</v>
      </c>
      <c r="F196" s="5">
        <f t="shared" si="4"/>
        <v>113039.50617283949</v>
      </c>
      <c r="G196" s="13">
        <v>274686</v>
      </c>
      <c r="H196" s="17">
        <v>2.4300000000000002</v>
      </c>
      <c r="I196">
        <v>1.62</v>
      </c>
      <c r="J196" s="4">
        <v>200</v>
      </c>
      <c r="K196" s="7">
        <v>53.756970097504301</v>
      </c>
      <c r="N196" s="7">
        <v>375.621835501558</v>
      </c>
    </row>
    <row r="197" spans="1:17" x14ac:dyDescent="0.35">
      <c r="A197">
        <v>196</v>
      </c>
      <c r="C197" s="5" t="s">
        <v>71</v>
      </c>
      <c r="D197" t="str">
        <f>VLOOKUP(E197,Polymers!A:C,3,FALSE)</f>
        <v>[*]CC([*])c1ccccc1</v>
      </c>
      <c r="E197" s="18" t="s">
        <v>20</v>
      </c>
      <c r="F197" s="5">
        <f t="shared" si="4"/>
        <v>113039.50617283949</v>
      </c>
      <c r="G197" s="13">
        <v>274686</v>
      </c>
      <c r="H197" s="17">
        <v>2.4300000000000002</v>
      </c>
      <c r="I197">
        <v>1.62</v>
      </c>
      <c r="J197" s="4">
        <v>200</v>
      </c>
      <c r="K197">
        <v>548.44165761210195</v>
      </c>
      <c r="N197">
        <v>161.92068244593699</v>
      </c>
    </row>
    <row r="198" spans="1:17" x14ac:dyDescent="0.35">
      <c r="A198">
        <v>197</v>
      </c>
      <c r="C198" s="5" t="s">
        <v>71</v>
      </c>
      <c r="D198" t="str">
        <f>VLOOKUP(E198,Polymers!A:C,3,FALSE)</f>
        <v>[*]CC([*])c1ccccc1</v>
      </c>
      <c r="E198" s="18" t="s">
        <v>20</v>
      </c>
      <c r="F198" s="5">
        <f t="shared" si="4"/>
        <v>113039.50617283949</v>
      </c>
      <c r="G198" s="13">
        <v>274686</v>
      </c>
      <c r="H198" s="17">
        <v>2.4300000000000002</v>
      </c>
      <c r="I198">
        <v>1.62</v>
      </c>
      <c r="J198" s="4">
        <v>200</v>
      </c>
      <c r="K198">
        <v>1751.7747448309699</v>
      </c>
      <c r="N198">
        <v>103.898982792127</v>
      </c>
    </row>
    <row r="199" spans="1:17" x14ac:dyDescent="0.35">
      <c r="A199">
        <v>198</v>
      </c>
      <c r="C199" s="5" t="s">
        <v>71</v>
      </c>
      <c r="D199" t="str">
        <f>VLOOKUP(E199,Polymers!A:C,3,FALSE)</f>
        <v>[*]CC([*])c1ccccc1</v>
      </c>
      <c r="E199" s="18" t="s">
        <v>20</v>
      </c>
      <c r="F199" s="5">
        <f t="shared" si="4"/>
        <v>113039.50617283949</v>
      </c>
      <c r="G199" s="13">
        <v>274686</v>
      </c>
      <c r="H199" s="17">
        <v>2.4300000000000002</v>
      </c>
      <c r="I199">
        <v>1.62</v>
      </c>
      <c r="J199" s="4">
        <v>200</v>
      </c>
      <c r="K199">
        <v>17.170486827250802</v>
      </c>
      <c r="N199">
        <v>572.10413016149505</v>
      </c>
    </row>
    <row r="200" spans="1:17" ht="15.5" x14ac:dyDescent="0.35">
      <c r="A200">
        <v>199</v>
      </c>
      <c r="C200" s="5" t="s">
        <v>66</v>
      </c>
      <c r="D200" t="str">
        <f>VLOOKUP(E200,Polymers!A:C,3,FALSE)</f>
        <v>[*]C[*]</v>
      </c>
      <c r="E200" s="18" t="s">
        <v>38</v>
      </c>
      <c r="F200" s="5">
        <f t="shared" si="4"/>
        <v>965.51724137931035</v>
      </c>
      <c r="G200" s="20">
        <v>2800</v>
      </c>
      <c r="H200" s="20">
        <v>2.9</v>
      </c>
      <c r="J200" s="4">
        <v>150</v>
      </c>
      <c r="K200">
        <v>0</v>
      </c>
      <c r="N200">
        <v>0.39422547112067896</v>
      </c>
      <c r="O200" s="21" t="s">
        <v>48</v>
      </c>
      <c r="P200" s="8" t="s">
        <v>46</v>
      </c>
      <c r="Q200" t="s">
        <v>141</v>
      </c>
    </row>
    <row r="201" spans="1:17" x14ac:dyDescent="0.35">
      <c r="A201">
        <v>200</v>
      </c>
      <c r="C201" s="5" t="s">
        <v>66</v>
      </c>
      <c r="D201" t="str">
        <f>VLOOKUP(E201,Polymers!A:C,3,FALSE)</f>
        <v>[*]C[*]</v>
      </c>
      <c r="E201" s="18" t="s">
        <v>38</v>
      </c>
      <c r="F201" s="5">
        <f t="shared" si="4"/>
        <v>1880</v>
      </c>
      <c r="G201" s="20">
        <v>4700</v>
      </c>
      <c r="H201" s="20">
        <v>2.5</v>
      </c>
      <c r="J201" s="4">
        <v>150</v>
      </c>
      <c r="K201">
        <v>0</v>
      </c>
      <c r="N201">
        <v>1.02479806773659</v>
      </c>
      <c r="P201" t="s">
        <v>47</v>
      </c>
    </row>
    <row r="202" spans="1:17" x14ac:dyDescent="0.35">
      <c r="A202">
        <v>201</v>
      </c>
      <c r="C202" s="5" t="s">
        <v>66</v>
      </c>
      <c r="D202" t="str">
        <f>VLOOKUP(E202,Polymers!A:C,3,FALSE)</f>
        <v>[*]C[*]</v>
      </c>
      <c r="E202" s="18" t="s">
        <v>38</v>
      </c>
      <c r="F202" s="5">
        <f t="shared" si="4"/>
        <v>3095.238095238095</v>
      </c>
      <c r="G202" s="20">
        <v>6500</v>
      </c>
      <c r="H202" s="20">
        <v>2.1</v>
      </c>
      <c r="J202" s="4">
        <v>150</v>
      </c>
      <c r="K202">
        <v>0</v>
      </c>
      <c r="N202">
        <v>1.9855111964445802</v>
      </c>
    </row>
    <row r="203" spans="1:17" x14ac:dyDescent="0.35">
      <c r="A203">
        <v>202</v>
      </c>
      <c r="C203" s="5" t="s">
        <v>66</v>
      </c>
      <c r="D203" t="str">
        <f>VLOOKUP(E203,Polymers!A:C,3,FALSE)</f>
        <v>[*]C[*]</v>
      </c>
      <c r="E203" s="18" t="s">
        <v>38</v>
      </c>
      <c r="F203" s="5">
        <f t="shared" si="4"/>
        <v>6388.8888888888887</v>
      </c>
      <c r="G203" s="20">
        <v>11500</v>
      </c>
      <c r="H203" s="20">
        <v>1.8</v>
      </c>
      <c r="J203" s="4">
        <v>150</v>
      </c>
      <c r="K203">
        <v>0</v>
      </c>
      <c r="N203">
        <v>37.537736819255997</v>
      </c>
    </row>
    <row r="204" spans="1:17" x14ac:dyDescent="0.35">
      <c r="A204">
        <v>203</v>
      </c>
      <c r="C204" s="5" t="s">
        <v>66</v>
      </c>
      <c r="D204" t="str">
        <f>VLOOKUP(E204,Polymers!A:C,3,FALSE)</f>
        <v>[*]C[*]</v>
      </c>
      <c r="E204" s="18" t="s">
        <v>38</v>
      </c>
      <c r="F204" s="5">
        <f t="shared" si="4"/>
        <v>5920</v>
      </c>
      <c r="G204" s="20">
        <v>14800</v>
      </c>
      <c r="H204" s="20">
        <v>2.5</v>
      </c>
      <c r="J204" s="4">
        <v>150</v>
      </c>
      <c r="K204">
        <v>0</v>
      </c>
      <c r="N204">
        <v>105.021107963666</v>
      </c>
    </row>
    <row r="205" spans="1:17" x14ac:dyDescent="0.35">
      <c r="A205">
        <v>204</v>
      </c>
      <c r="C205" s="5" t="s">
        <v>66</v>
      </c>
      <c r="D205" t="str">
        <f>VLOOKUP(E205,Polymers!A:C,3,FALSE)</f>
        <v>[*]C[*]</v>
      </c>
      <c r="E205" s="18" t="s">
        <v>38</v>
      </c>
      <c r="F205" s="5">
        <f t="shared" si="4"/>
        <v>2923.0769230769229</v>
      </c>
      <c r="G205" s="20">
        <v>19000</v>
      </c>
      <c r="H205" s="20">
        <v>6.5</v>
      </c>
      <c r="J205" s="4">
        <v>150</v>
      </c>
      <c r="K205">
        <v>0</v>
      </c>
      <c r="N205">
        <v>175.66322474314401</v>
      </c>
    </row>
    <row r="206" spans="1:17" x14ac:dyDescent="0.35">
      <c r="A206">
        <v>205</v>
      </c>
      <c r="C206" s="5" t="s">
        <v>66</v>
      </c>
      <c r="D206" t="str">
        <f>VLOOKUP(E206,Polymers!A:C,3,FALSE)</f>
        <v>[*]C[*]</v>
      </c>
      <c r="E206" s="18" t="s">
        <v>38</v>
      </c>
      <c r="F206" s="5">
        <f t="shared" si="4"/>
        <v>3589.7435897435898</v>
      </c>
      <c r="G206" s="20">
        <v>28000</v>
      </c>
      <c r="H206" s="20">
        <v>7.8</v>
      </c>
      <c r="J206" s="4">
        <v>150</v>
      </c>
      <c r="K206">
        <v>0</v>
      </c>
      <c r="N206">
        <v>1479.8331982375298</v>
      </c>
    </row>
    <row r="207" spans="1:17" x14ac:dyDescent="0.35">
      <c r="A207">
        <v>206</v>
      </c>
      <c r="C207" s="5" t="s">
        <v>66</v>
      </c>
      <c r="D207" t="str">
        <f>VLOOKUP(E207,Polymers!A:C,3,FALSE)</f>
        <v>[*]C[*]</v>
      </c>
      <c r="E207" s="18" t="s">
        <v>38</v>
      </c>
      <c r="F207" s="5">
        <f t="shared" si="4"/>
        <v>14000</v>
      </c>
      <c r="G207" s="20">
        <v>42000</v>
      </c>
      <c r="H207" s="20">
        <v>3</v>
      </c>
      <c r="J207" s="4">
        <v>150</v>
      </c>
      <c r="K207">
        <v>0</v>
      </c>
      <c r="N207">
        <v>5161.3814597051096</v>
      </c>
    </row>
    <row r="208" spans="1:17" x14ac:dyDescent="0.35">
      <c r="A208">
        <v>207</v>
      </c>
      <c r="C208" s="5" t="s">
        <v>66</v>
      </c>
      <c r="D208" t="str">
        <f>VLOOKUP(E208,Polymers!A:C,3,FALSE)</f>
        <v>[*]C[*]</v>
      </c>
      <c r="E208" s="18" t="s">
        <v>38</v>
      </c>
      <c r="F208" s="5">
        <f t="shared" si="4"/>
        <v>26000</v>
      </c>
      <c r="G208" s="20">
        <v>52000</v>
      </c>
      <c r="H208" s="20">
        <v>2</v>
      </c>
      <c r="J208" s="4">
        <v>150</v>
      </c>
      <c r="K208">
        <v>0</v>
      </c>
      <c r="N208">
        <v>6925.0917532944004</v>
      </c>
    </row>
    <row r="209" spans="1:14" x14ac:dyDescent="0.35">
      <c r="A209">
        <v>208</v>
      </c>
      <c r="C209" s="5" t="s">
        <v>66</v>
      </c>
      <c r="D209" t="str">
        <f>VLOOKUP(E209,Polymers!A:C,3,FALSE)</f>
        <v>[*]C[*]</v>
      </c>
      <c r="E209" s="18" t="s">
        <v>38</v>
      </c>
      <c r="F209" s="5">
        <f t="shared" si="4"/>
        <v>7125</v>
      </c>
      <c r="G209" s="20">
        <v>114000</v>
      </c>
      <c r="H209" s="20">
        <v>16</v>
      </c>
      <c r="J209" s="4">
        <v>150</v>
      </c>
      <c r="K209">
        <v>0</v>
      </c>
      <c r="N209">
        <v>151653.02021262801</v>
      </c>
    </row>
    <row r="210" spans="1:14" x14ac:dyDescent="0.35">
      <c r="A210">
        <v>209</v>
      </c>
      <c r="C210" s="5" t="s">
        <v>66</v>
      </c>
      <c r="D210" t="str">
        <f>VLOOKUP(E210,Polymers!A:C,3,FALSE)</f>
        <v>[*]C[*]</v>
      </c>
      <c r="E210" s="18" t="s">
        <v>38</v>
      </c>
      <c r="F210" s="5">
        <f t="shared" si="4"/>
        <v>60000</v>
      </c>
      <c r="G210" s="20">
        <v>120000</v>
      </c>
      <c r="H210" s="20">
        <v>2</v>
      </c>
      <c r="J210" s="4">
        <v>150</v>
      </c>
      <c r="K210">
        <v>0</v>
      </c>
      <c r="N210">
        <v>175663.22474314398</v>
      </c>
    </row>
    <row r="211" spans="1:14" x14ac:dyDescent="0.35">
      <c r="A211">
        <v>210</v>
      </c>
      <c r="C211" s="5" t="s">
        <v>66</v>
      </c>
      <c r="D211" t="str">
        <f>VLOOKUP(E211,Polymers!A:C,3,FALSE)</f>
        <v>[*]C[*]</v>
      </c>
      <c r="E211" s="18" t="s">
        <v>38</v>
      </c>
      <c r="F211" s="5">
        <f t="shared" si="4"/>
        <v>44500</v>
      </c>
      <c r="G211" s="20">
        <v>178000</v>
      </c>
      <c r="H211" s="20">
        <v>4</v>
      </c>
      <c r="J211" s="4">
        <v>150</v>
      </c>
      <c r="K211">
        <v>0</v>
      </c>
      <c r="N211">
        <v>659399.98992299708</v>
      </c>
    </row>
    <row r="212" spans="1:14" x14ac:dyDescent="0.35">
      <c r="A212">
        <v>211</v>
      </c>
      <c r="C212" s="5" t="s">
        <v>66</v>
      </c>
      <c r="D212" t="str">
        <f>VLOOKUP(E212,Polymers!A:C,3,FALSE)</f>
        <v>[*]C[*]</v>
      </c>
      <c r="E212" s="18" t="s">
        <v>38</v>
      </c>
      <c r="F212" s="5">
        <f t="shared" si="4"/>
        <v>74666.666666666672</v>
      </c>
      <c r="G212" s="20">
        <v>224000</v>
      </c>
      <c r="H212" s="20">
        <v>3</v>
      </c>
      <c r="J212" s="4">
        <v>150</v>
      </c>
      <c r="K212">
        <v>0</v>
      </c>
      <c r="N212">
        <v>1024798.06773659</v>
      </c>
    </row>
    <row r="213" spans="1:14" x14ac:dyDescent="0.35">
      <c r="A213">
        <v>212</v>
      </c>
      <c r="C213" s="5" t="s">
        <v>66</v>
      </c>
      <c r="D213" t="str">
        <f>VLOOKUP(E213,Polymers!A:C,3,FALSE)</f>
        <v>[*]C[*]</v>
      </c>
      <c r="E213" s="18" t="s">
        <v>38</v>
      </c>
      <c r="F213" s="5">
        <f t="shared" si="4"/>
        <v>155000</v>
      </c>
      <c r="G213" s="20">
        <v>403000</v>
      </c>
      <c r="H213" s="20">
        <v>2.6</v>
      </c>
      <c r="J213" s="4">
        <v>150</v>
      </c>
      <c r="K213">
        <v>0</v>
      </c>
      <c r="N213">
        <v>14440241.885954499</v>
      </c>
    </row>
    <row r="214" spans="1:14" x14ac:dyDescent="0.35">
      <c r="A214">
        <v>213</v>
      </c>
      <c r="C214" s="5" t="s">
        <v>66</v>
      </c>
      <c r="D214" t="str">
        <f>VLOOKUP(E214,Polymers!A:C,3,FALSE)</f>
        <v>[*]C[*]</v>
      </c>
      <c r="E214" s="18" t="s">
        <v>38</v>
      </c>
      <c r="F214" s="5">
        <f t="shared" si="4"/>
        <v>190000</v>
      </c>
      <c r="G214" s="20">
        <v>665000</v>
      </c>
      <c r="H214" s="20">
        <v>3.5</v>
      </c>
      <c r="J214" s="4">
        <v>150</v>
      </c>
      <c r="K214">
        <v>0</v>
      </c>
      <c r="N214">
        <v>37537736.819255903</v>
      </c>
    </row>
    <row r="215" spans="1:14" x14ac:dyDescent="0.35">
      <c r="A215">
        <v>214</v>
      </c>
      <c r="C215" s="5" t="s">
        <v>66</v>
      </c>
      <c r="D215" t="str">
        <f>VLOOKUP(E215,Polymers!A:C,3,FALSE)</f>
        <v>[*]C[*]</v>
      </c>
      <c r="E215" s="18" t="s">
        <v>38</v>
      </c>
      <c r="F215" s="5">
        <f t="shared" si="4"/>
        <v>131162.79069767441</v>
      </c>
      <c r="G215" s="20">
        <v>564000</v>
      </c>
      <c r="H215" s="20">
        <v>4.3</v>
      </c>
      <c r="J215" s="4">
        <v>150</v>
      </c>
      <c r="K215">
        <v>0</v>
      </c>
      <c r="N215">
        <v>58338793.975520998</v>
      </c>
    </row>
    <row r="216" spans="1:14" x14ac:dyDescent="0.35">
      <c r="A216">
        <v>215</v>
      </c>
      <c r="C216" s="5" t="s">
        <v>66</v>
      </c>
      <c r="D216" t="str">
        <f>VLOOKUP(E216,Polymers!A:C,3,FALSE)</f>
        <v>[*]C[*]</v>
      </c>
      <c r="E216" s="18" t="s">
        <v>38</v>
      </c>
      <c r="F216" s="5">
        <f t="shared" si="4"/>
        <v>242894.73684210528</v>
      </c>
      <c r="G216" s="20">
        <v>923000</v>
      </c>
      <c r="H216" s="20">
        <v>3.8</v>
      </c>
      <c r="J216" s="4">
        <v>150</v>
      </c>
      <c r="K216">
        <v>0</v>
      </c>
      <c r="N216">
        <v>235689603.359669</v>
      </c>
    </row>
    <row r="217" spans="1:14" x14ac:dyDescent="0.35">
      <c r="A217">
        <v>216</v>
      </c>
      <c r="C217" s="5" t="s">
        <v>66</v>
      </c>
      <c r="D217" t="str">
        <f>VLOOKUP(E217,Polymers!A:C,3,FALSE)</f>
        <v>[*]C[*]</v>
      </c>
      <c r="E217" s="18" t="s">
        <v>38</v>
      </c>
      <c r="F217" s="5"/>
      <c r="G217">
        <v>241.353199947067</v>
      </c>
      <c r="J217" s="4">
        <v>150</v>
      </c>
      <c r="K217">
        <v>0</v>
      </c>
      <c r="N217">
        <v>2.5872836061751801E-2</v>
      </c>
    </row>
    <row r="218" spans="1:14" x14ac:dyDescent="0.35">
      <c r="A218">
        <v>217</v>
      </c>
      <c r="C218" s="5" t="s">
        <v>66</v>
      </c>
      <c r="D218" t="str">
        <f>VLOOKUP(E218,Polymers!A:C,3,FALSE)</f>
        <v>[*]C[*]</v>
      </c>
      <c r="E218" s="18" t="s">
        <v>38</v>
      </c>
      <c r="F218" s="5"/>
      <c r="G218">
        <v>404.708995075975</v>
      </c>
      <c r="J218" s="4">
        <v>150</v>
      </c>
      <c r="K218">
        <v>0</v>
      </c>
      <c r="N218">
        <v>3.19585565762412E-2</v>
      </c>
    </row>
    <row r="219" spans="1:14" x14ac:dyDescent="0.35">
      <c r="A219">
        <v>218</v>
      </c>
      <c r="C219" s="5" t="s">
        <v>66</v>
      </c>
      <c r="D219" t="str">
        <f>VLOOKUP(E219,Polymers!A:C,3,FALSE)</f>
        <v>[*]C[*]</v>
      </c>
      <c r="E219" s="18" t="s">
        <v>38</v>
      </c>
      <c r="F219" s="5"/>
      <c r="G219">
        <v>439.397056076078</v>
      </c>
      <c r="J219" s="4">
        <v>150</v>
      </c>
      <c r="K219">
        <v>0</v>
      </c>
      <c r="N219">
        <v>4.4810124111514395E-2</v>
      </c>
    </row>
    <row r="220" spans="1:14" x14ac:dyDescent="0.35">
      <c r="A220">
        <v>219</v>
      </c>
      <c r="C220" s="5" t="s">
        <v>66</v>
      </c>
      <c r="D220" t="str">
        <f>VLOOKUP(E220,Polymers!A:C,3,FALSE)</f>
        <v>[*]C[*]</v>
      </c>
      <c r="E220" s="18" t="s">
        <v>38</v>
      </c>
      <c r="F220" s="5"/>
      <c r="G220">
        <v>511.89828373011198</v>
      </c>
      <c r="J220" s="4">
        <v>150</v>
      </c>
      <c r="K220">
        <v>0</v>
      </c>
      <c r="N220">
        <v>3.7842659613275299E-2</v>
      </c>
    </row>
    <row r="221" spans="1:14" x14ac:dyDescent="0.35">
      <c r="A221">
        <v>220</v>
      </c>
      <c r="C221" s="5" t="s">
        <v>66</v>
      </c>
      <c r="D221" t="str">
        <f>VLOOKUP(E221,Polymers!A:C,3,FALSE)</f>
        <v>[*]C[*]</v>
      </c>
      <c r="E221" s="18" t="s">
        <v>38</v>
      </c>
      <c r="F221" s="5"/>
      <c r="G221">
        <v>662.87031618264405</v>
      </c>
      <c r="J221" s="4">
        <v>150</v>
      </c>
      <c r="K221">
        <v>0</v>
      </c>
      <c r="N221">
        <v>5.5350209122349295E-2</v>
      </c>
    </row>
    <row r="222" spans="1:14" x14ac:dyDescent="0.35">
      <c r="A222">
        <v>221</v>
      </c>
      <c r="C222" s="5" t="s">
        <v>66</v>
      </c>
      <c r="D222" t="str">
        <f>VLOOKUP(E222,Polymers!A:C,3,FALSE)</f>
        <v>[*]C[*]</v>
      </c>
      <c r="E222" s="18" t="s">
        <v>38</v>
      </c>
      <c r="F222" s="5"/>
      <c r="G222">
        <v>858.36790245567795</v>
      </c>
      <c r="J222" s="4">
        <v>150</v>
      </c>
      <c r="K222">
        <v>0</v>
      </c>
      <c r="N222">
        <v>9.1897300119092792E-2</v>
      </c>
    </row>
    <row r="223" spans="1:14" x14ac:dyDescent="0.35">
      <c r="A223">
        <v>222</v>
      </c>
      <c r="C223" s="5" t="s">
        <v>66</v>
      </c>
      <c r="D223" t="str">
        <f>VLOOKUP(E223,Polymers!A:C,3,FALSE)</f>
        <v>[*]C[*]</v>
      </c>
      <c r="E223" s="18" t="s">
        <v>38</v>
      </c>
      <c r="F223" s="5"/>
      <c r="G223">
        <v>1011.81716052831</v>
      </c>
      <c r="J223" s="4">
        <v>150</v>
      </c>
      <c r="K223">
        <v>0</v>
      </c>
      <c r="N223">
        <v>0.123521659936948</v>
      </c>
    </row>
    <row r="224" spans="1:14" x14ac:dyDescent="0.35">
      <c r="A224">
        <v>223</v>
      </c>
      <c r="C224" s="5" t="s">
        <v>67</v>
      </c>
      <c r="D224" t="str">
        <f>VLOOKUP(E224,Polymers!A:C,3,FALSE)</f>
        <v>[*]CC([*])C</v>
      </c>
      <c r="E224" s="18" t="s">
        <v>49</v>
      </c>
      <c r="F224" s="5"/>
      <c r="G224" s="22">
        <v>669000</v>
      </c>
      <c r="H224" s="22"/>
      <c r="I224" s="22"/>
      <c r="J224" s="4">
        <v>180</v>
      </c>
      <c r="K224">
        <v>0</v>
      </c>
      <c r="N224">
        <v>184388.684427856</v>
      </c>
    </row>
    <row r="225" spans="1:16" x14ac:dyDescent="0.35">
      <c r="A225">
        <v>224</v>
      </c>
      <c r="C225" s="5" t="s">
        <v>67</v>
      </c>
      <c r="D225" t="str">
        <f>VLOOKUP(E225,Polymers!A:C,3,FALSE)</f>
        <v>[*]CC([*])C</v>
      </c>
      <c r="E225" s="18" t="s">
        <v>49</v>
      </c>
      <c r="F225" s="5"/>
      <c r="G225" s="22">
        <v>604000</v>
      </c>
      <c r="H225" s="22"/>
      <c r="I225" s="23"/>
      <c r="J225" s="4">
        <v>180</v>
      </c>
      <c r="K225">
        <v>0</v>
      </c>
      <c r="N225">
        <v>187381.742286038</v>
      </c>
    </row>
    <row r="226" spans="1:16" x14ac:dyDescent="0.35">
      <c r="A226">
        <v>225</v>
      </c>
      <c r="C226" s="5" t="s">
        <v>67</v>
      </c>
      <c r="D226" t="str">
        <f>VLOOKUP(E226,Polymers!A:C,3,FALSE)</f>
        <v>[*]CC([*])C</v>
      </c>
      <c r="E226" s="18" t="s">
        <v>49</v>
      </c>
      <c r="F226" s="5"/>
      <c r="G226" s="22">
        <v>565000</v>
      </c>
      <c r="H226" s="22"/>
      <c r="I226" s="23"/>
      <c r="J226" s="4">
        <v>180</v>
      </c>
      <c r="K226">
        <v>0</v>
      </c>
      <c r="N226">
        <v>238573.59651011499</v>
      </c>
    </row>
    <row r="227" spans="1:16" x14ac:dyDescent="0.35">
      <c r="A227">
        <v>226</v>
      </c>
      <c r="C227" s="5" t="s">
        <v>67</v>
      </c>
      <c r="D227" t="str">
        <f>VLOOKUP(E227,Polymers!A:C,3,FALSE)</f>
        <v>[*]CC([*])C</v>
      </c>
      <c r="E227" s="18" t="s">
        <v>49</v>
      </c>
      <c r="F227" s="5"/>
      <c r="G227">
        <v>420420.81572962803</v>
      </c>
      <c r="H227" s="22"/>
      <c r="I227" s="22"/>
      <c r="J227" s="4">
        <v>180</v>
      </c>
      <c r="K227">
        <v>0</v>
      </c>
      <c r="N227">
        <v>36849.666899618504</v>
      </c>
    </row>
    <row r="228" spans="1:16" x14ac:dyDescent="0.35">
      <c r="A228">
        <v>227</v>
      </c>
      <c r="C228" s="5" t="s">
        <v>67</v>
      </c>
      <c r="D228" t="str">
        <f>VLOOKUP(E228,Polymers!A:C,3,FALSE)</f>
        <v>[*]CC([*])C</v>
      </c>
      <c r="E228" s="18" t="s">
        <v>49</v>
      </c>
      <c r="F228" s="5"/>
      <c r="G228">
        <v>428133.23987193801</v>
      </c>
      <c r="H228" s="22"/>
      <c r="I228" s="22"/>
      <c r="J228" s="4">
        <v>180</v>
      </c>
      <c r="K228">
        <v>0</v>
      </c>
      <c r="N228">
        <v>22732.298838689399</v>
      </c>
    </row>
    <row r="229" spans="1:16" x14ac:dyDescent="0.35">
      <c r="A229">
        <v>228</v>
      </c>
      <c r="C229" s="5" t="s">
        <v>67</v>
      </c>
      <c r="D229" t="str">
        <f>VLOOKUP(E229,Polymers!A:C,3,FALSE)</f>
        <v>[*]CC([*])C</v>
      </c>
      <c r="E229" s="18" t="s">
        <v>49</v>
      </c>
      <c r="F229" s="5"/>
      <c r="G229">
        <v>264465.13187668897</v>
      </c>
      <c r="H229" s="22"/>
      <c r="I229" s="22"/>
      <c r="J229" s="4">
        <v>180</v>
      </c>
      <c r="K229">
        <v>0</v>
      </c>
      <c r="N229">
        <v>8650.9327723029492</v>
      </c>
    </row>
    <row r="230" spans="1:16" x14ac:dyDescent="0.35">
      <c r="A230">
        <v>229</v>
      </c>
      <c r="C230" s="5" t="s">
        <v>67</v>
      </c>
      <c r="D230" t="str">
        <f>VLOOKUP(E230,Polymers!A:C,3,FALSE)</f>
        <v>[*]CC([*])C</v>
      </c>
      <c r="E230" s="18" t="s">
        <v>49</v>
      </c>
      <c r="F230" s="5"/>
      <c r="G230">
        <v>237137.37056616499</v>
      </c>
      <c r="H230" s="22"/>
      <c r="I230" s="22"/>
      <c r="J230" s="4">
        <v>180</v>
      </c>
      <c r="K230">
        <v>0</v>
      </c>
      <c r="N230">
        <v>5085.0321875766504</v>
      </c>
    </row>
    <row r="231" spans="1:16" x14ac:dyDescent="0.35">
      <c r="A231">
        <v>230</v>
      </c>
      <c r="C231" s="5" t="s">
        <v>67</v>
      </c>
      <c r="D231" t="str">
        <f>VLOOKUP(E231,Polymers!A:C,3,FALSE)</f>
        <v>[*]CC([*])C</v>
      </c>
      <c r="E231" s="18" t="s">
        <v>49</v>
      </c>
      <c r="F231" s="5">
        <f t="shared" si="4"/>
        <v>36461.538461538461</v>
      </c>
      <c r="G231">
        <v>237000</v>
      </c>
      <c r="H231">
        <v>6.5</v>
      </c>
      <c r="J231" s="4">
        <v>200</v>
      </c>
      <c r="K231">
        <v>0</v>
      </c>
      <c r="N231">
        <v>98000</v>
      </c>
      <c r="O231" t="s">
        <v>51</v>
      </c>
      <c r="P231" s="8" t="s">
        <v>50</v>
      </c>
    </row>
    <row r="232" spans="1:16" x14ac:dyDescent="0.35">
      <c r="A232">
        <v>231</v>
      </c>
      <c r="C232" s="5" t="s">
        <v>67</v>
      </c>
      <c r="D232" t="str">
        <f>VLOOKUP(E232,Polymers!A:C,3,FALSE)</f>
        <v>[*]CC([*])C</v>
      </c>
      <c r="E232" s="18" t="s">
        <v>49</v>
      </c>
      <c r="F232" s="5">
        <f t="shared" si="4"/>
        <v>26142.857142857141</v>
      </c>
      <c r="G232">
        <v>183000</v>
      </c>
      <c r="H232">
        <v>7</v>
      </c>
      <c r="J232" s="4">
        <v>200</v>
      </c>
      <c r="K232">
        <v>0</v>
      </c>
      <c r="N232">
        <v>30000</v>
      </c>
      <c r="O232" t="s">
        <v>52</v>
      </c>
    </row>
    <row r="233" spans="1:16" x14ac:dyDescent="0.35">
      <c r="A233">
        <v>232</v>
      </c>
      <c r="C233" s="5" t="s">
        <v>67</v>
      </c>
      <c r="D233" t="str">
        <f>VLOOKUP(E233,Polymers!A:C,3,FALSE)</f>
        <v>[*]CC([*])C</v>
      </c>
      <c r="E233" s="18" t="s">
        <v>49</v>
      </c>
      <c r="F233" s="5">
        <f t="shared" si="4"/>
        <v>30652.17391304348</v>
      </c>
      <c r="G233">
        <v>141000</v>
      </c>
      <c r="H233">
        <v>4.5999999999999996</v>
      </c>
      <c r="J233" s="4">
        <v>200</v>
      </c>
      <c r="K233">
        <v>0</v>
      </c>
      <c r="N233">
        <v>9500</v>
      </c>
      <c r="O233" t="s">
        <v>53</v>
      </c>
    </row>
    <row r="234" spans="1:16" x14ac:dyDescent="0.35">
      <c r="A234">
        <v>233</v>
      </c>
      <c r="C234" s="5" t="s">
        <v>67</v>
      </c>
      <c r="D234" t="str">
        <f>VLOOKUP(E234,Polymers!A:C,3,FALSE)</f>
        <v>[*]CC([*])C</v>
      </c>
      <c r="E234" s="18" t="s">
        <v>49</v>
      </c>
      <c r="F234" s="5">
        <f t="shared" si="4"/>
        <v>37931.034482758623</v>
      </c>
      <c r="G234">
        <v>110000</v>
      </c>
      <c r="H234">
        <v>2.9</v>
      </c>
      <c r="J234" s="4">
        <v>200</v>
      </c>
      <c r="K234">
        <v>0</v>
      </c>
      <c r="N234">
        <v>3000</v>
      </c>
    </row>
    <row r="235" spans="1:16" x14ac:dyDescent="0.35">
      <c r="A235">
        <v>234</v>
      </c>
      <c r="C235" s="5" t="s">
        <v>67</v>
      </c>
      <c r="D235" t="str">
        <f>VLOOKUP(E235,Polymers!A:C,3,FALSE)</f>
        <v>[*]CC([*])C</v>
      </c>
      <c r="E235" s="18" t="s">
        <v>49</v>
      </c>
      <c r="F235" s="5">
        <f t="shared" si="4"/>
        <v>36461.538461538461</v>
      </c>
      <c r="G235">
        <v>237000</v>
      </c>
      <c r="H235">
        <v>6.5</v>
      </c>
      <c r="J235" s="4">
        <v>200</v>
      </c>
      <c r="K235">
        <v>6.3544347285917305E-2</v>
      </c>
      <c r="N235">
        <v>87413.952161953901</v>
      </c>
    </row>
    <row r="236" spans="1:16" x14ac:dyDescent="0.35">
      <c r="A236">
        <v>235</v>
      </c>
      <c r="C236" s="5" t="s">
        <v>67</v>
      </c>
      <c r="D236" t="str">
        <f>VLOOKUP(E236,Polymers!A:C,3,FALSE)</f>
        <v>[*]CC([*])C</v>
      </c>
      <c r="E236" s="18" t="s">
        <v>49</v>
      </c>
      <c r="F236" s="5">
        <f t="shared" si="4"/>
        <v>36461.538461538461</v>
      </c>
      <c r="G236">
        <v>237000</v>
      </c>
      <c r="H236">
        <v>6.5</v>
      </c>
      <c r="J236" s="4">
        <v>200</v>
      </c>
      <c r="K236">
        <v>0.333485475123518</v>
      </c>
      <c r="N236">
        <v>66794.740669324907</v>
      </c>
    </row>
    <row r="237" spans="1:16" x14ac:dyDescent="0.35">
      <c r="A237">
        <v>236</v>
      </c>
      <c r="C237" s="5" t="s">
        <v>67</v>
      </c>
      <c r="D237" t="str">
        <f>VLOOKUP(E237,Polymers!A:C,3,FALSE)</f>
        <v>[*]CC([*])C</v>
      </c>
      <c r="E237" s="18" t="s">
        <v>49</v>
      </c>
      <c r="F237" s="5">
        <f t="shared" si="4"/>
        <v>36461.538461538461</v>
      </c>
      <c r="G237">
        <v>237000</v>
      </c>
      <c r="H237">
        <v>6.5</v>
      </c>
      <c r="J237" s="4">
        <v>200</v>
      </c>
      <c r="K237">
        <v>1.29970908251138</v>
      </c>
      <c r="N237">
        <v>46415.888336127799</v>
      </c>
    </row>
    <row r="238" spans="1:16" x14ac:dyDescent="0.35">
      <c r="A238">
        <v>237</v>
      </c>
      <c r="C238" s="5" t="s">
        <v>67</v>
      </c>
      <c r="D238" t="str">
        <f>VLOOKUP(E238,Polymers!A:C,3,FALSE)</f>
        <v>[*]CC([*])C</v>
      </c>
      <c r="E238" s="18" t="s">
        <v>49</v>
      </c>
      <c r="F238" s="5">
        <f t="shared" si="4"/>
        <v>36461.538461538461</v>
      </c>
      <c r="G238">
        <v>237000</v>
      </c>
      <c r="H238">
        <v>6.5</v>
      </c>
      <c r="J238" s="4">
        <v>200</v>
      </c>
      <c r="K238">
        <v>3.3113112148259098</v>
      </c>
      <c r="N238">
        <v>33029.374074625397</v>
      </c>
    </row>
    <row r="239" spans="1:16" x14ac:dyDescent="0.35">
      <c r="A239">
        <v>238</v>
      </c>
      <c r="C239" s="5" t="s">
        <v>67</v>
      </c>
      <c r="D239" t="str">
        <f>VLOOKUP(E239,Polymers!A:C,3,FALSE)</f>
        <v>[*]CC([*])C</v>
      </c>
      <c r="E239" s="18" t="s">
        <v>49</v>
      </c>
      <c r="F239" s="5">
        <f t="shared" si="4"/>
        <v>36461.538461538461</v>
      </c>
      <c r="G239">
        <v>237000</v>
      </c>
      <c r="H239">
        <v>6.5</v>
      </c>
      <c r="J239" s="4">
        <v>200</v>
      </c>
      <c r="K239">
        <v>8.2006099129817098</v>
      </c>
      <c r="N239">
        <v>22061.884757847201</v>
      </c>
    </row>
    <row r="240" spans="1:16" x14ac:dyDescent="0.35">
      <c r="A240">
        <v>239</v>
      </c>
      <c r="C240" s="5" t="s">
        <v>67</v>
      </c>
      <c r="D240" t="str">
        <f>VLOOKUP(E240,Polymers!A:C,3,FALSE)</f>
        <v>[*]CC([*])C</v>
      </c>
      <c r="E240" s="18" t="s">
        <v>49</v>
      </c>
      <c r="F240" s="5">
        <f t="shared" si="4"/>
        <v>36461.538461538461</v>
      </c>
      <c r="G240">
        <v>237000</v>
      </c>
      <c r="H240">
        <v>6.5</v>
      </c>
      <c r="J240" s="4">
        <v>200</v>
      </c>
      <c r="K240">
        <v>13.0895005870491</v>
      </c>
      <c r="N240">
        <v>17818.0062332997</v>
      </c>
    </row>
    <row r="241" spans="1:14" x14ac:dyDescent="0.35">
      <c r="A241">
        <v>240</v>
      </c>
      <c r="C241" s="5" t="s">
        <v>67</v>
      </c>
      <c r="D241" t="str">
        <f>VLOOKUP(E241,Polymers!A:C,3,FALSE)</f>
        <v>[*]CC([*])C</v>
      </c>
      <c r="E241" s="18" t="s">
        <v>49</v>
      </c>
      <c r="F241" s="5">
        <f t="shared" si="4"/>
        <v>36461.538461538461</v>
      </c>
      <c r="G241">
        <v>237000</v>
      </c>
      <c r="H241">
        <v>6.5</v>
      </c>
      <c r="J241" s="4">
        <v>200</v>
      </c>
      <c r="K241">
        <v>21.493527248323598</v>
      </c>
      <c r="N241">
        <v>13832.270420389701</v>
      </c>
    </row>
    <row r="242" spans="1:14" x14ac:dyDescent="0.35">
      <c r="A242">
        <v>241</v>
      </c>
      <c r="C242" s="5" t="s">
        <v>67</v>
      </c>
      <c r="D242" t="str">
        <f>VLOOKUP(E242,Polymers!A:C,3,FALSE)</f>
        <v>[*]CC([*])C</v>
      </c>
      <c r="E242" s="18" t="s">
        <v>49</v>
      </c>
      <c r="F242" s="5">
        <f t="shared" si="4"/>
        <v>36461.538461538461</v>
      </c>
      <c r="G242">
        <v>237000</v>
      </c>
      <c r="H242">
        <v>6.5</v>
      </c>
      <c r="J242" s="4">
        <v>200</v>
      </c>
      <c r="K242">
        <v>33.824452002966702</v>
      </c>
      <c r="N242">
        <v>10909.395517615401</v>
      </c>
    </row>
    <row r="243" spans="1:14" x14ac:dyDescent="0.35">
      <c r="A243">
        <v>242</v>
      </c>
      <c r="C243" s="5" t="s">
        <v>67</v>
      </c>
      <c r="D243" t="str">
        <f>VLOOKUP(E243,Polymers!A:C,3,FALSE)</f>
        <v>[*]CC([*])C</v>
      </c>
      <c r="E243" s="18" t="s">
        <v>49</v>
      </c>
      <c r="F243" s="5">
        <f t="shared" si="4"/>
        <v>36461.538461538461</v>
      </c>
      <c r="G243">
        <v>237000</v>
      </c>
      <c r="H243">
        <v>6.5</v>
      </c>
      <c r="J243" s="4">
        <v>200</v>
      </c>
      <c r="K243">
        <v>83.767764006829196</v>
      </c>
      <c r="N243">
        <v>6220.3444311789999</v>
      </c>
    </row>
    <row r="244" spans="1:14" x14ac:dyDescent="0.35">
      <c r="A244">
        <v>243</v>
      </c>
      <c r="C244" s="5" t="s">
        <v>67</v>
      </c>
      <c r="D244" t="str">
        <f>VLOOKUP(E244,Polymers!A:C,3,FALSE)</f>
        <v>[*]CC([*])C</v>
      </c>
      <c r="E244" s="18" t="s">
        <v>49</v>
      </c>
      <c r="F244" s="5">
        <f t="shared" si="4"/>
        <v>36461.538461538461</v>
      </c>
      <c r="G244">
        <v>237000</v>
      </c>
      <c r="H244">
        <v>6.5</v>
      </c>
      <c r="J244" s="4">
        <v>200</v>
      </c>
      <c r="K244">
        <v>133.706908117582</v>
      </c>
      <c r="N244">
        <v>4678.4618539059802</v>
      </c>
    </row>
    <row r="245" spans="1:14" x14ac:dyDescent="0.35">
      <c r="A245">
        <v>244</v>
      </c>
      <c r="C245" s="5" t="s">
        <v>67</v>
      </c>
      <c r="D245" t="str">
        <f>VLOOKUP(E245,Polymers!A:C,3,FALSE)</f>
        <v>[*]CC([*])C</v>
      </c>
      <c r="E245" s="18" t="s">
        <v>49</v>
      </c>
      <c r="F245" s="5">
        <f t="shared" si="4"/>
        <v>36461.538461538461</v>
      </c>
      <c r="G245">
        <v>237000</v>
      </c>
      <c r="H245">
        <v>6.5</v>
      </c>
      <c r="J245" s="4">
        <v>200</v>
      </c>
      <c r="K245">
        <v>52.480746024977201</v>
      </c>
      <c r="N245">
        <v>8205.2033200133592</v>
      </c>
    </row>
    <row r="246" spans="1:14" x14ac:dyDescent="0.35">
      <c r="A246">
        <v>245</v>
      </c>
      <c r="C246" s="5" t="s">
        <v>67</v>
      </c>
      <c r="D246" t="str">
        <f>VLOOKUP(E246,Polymers!A:C,3,FALSE)</f>
        <v>[*]CC([*])C</v>
      </c>
      <c r="E246" s="18" t="s">
        <v>49</v>
      </c>
      <c r="F246" s="5">
        <f t="shared" si="4"/>
        <v>36461.538461538461</v>
      </c>
      <c r="G246">
        <v>237000</v>
      </c>
      <c r="H246">
        <v>6.5</v>
      </c>
      <c r="J246" s="4">
        <v>200</v>
      </c>
      <c r="K246">
        <v>103.60593046256299</v>
      </c>
      <c r="N246">
        <v>5979.0516130899096</v>
      </c>
    </row>
    <row r="247" spans="1:14" x14ac:dyDescent="0.35">
      <c r="A247">
        <v>246</v>
      </c>
      <c r="C247" s="5" t="s">
        <v>67</v>
      </c>
      <c r="D247" t="str">
        <f>VLOOKUP(E247,Polymers!A:C,3,FALSE)</f>
        <v>[*]CC([*])C</v>
      </c>
      <c r="E247" s="18" t="s">
        <v>49</v>
      </c>
      <c r="F247" s="5">
        <f t="shared" si="4"/>
        <v>36461.538461538461</v>
      </c>
      <c r="G247">
        <v>237000</v>
      </c>
      <c r="H247">
        <v>6.5</v>
      </c>
      <c r="J247" s="4">
        <v>200</v>
      </c>
      <c r="K247">
        <v>0.63996149776493005</v>
      </c>
      <c r="N247">
        <v>56123.002029885698</v>
      </c>
    </row>
    <row r="248" spans="1:14" x14ac:dyDescent="0.35">
      <c r="A248">
        <v>247</v>
      </c>
      <c r="C248" s="5" t="s">
        <v>67</v>
      </c>
      <c r="D248" t="str">
        <f>VLOOKUP(E248,Polymers!A:C,3,FALSE)</f>
        <v>[*]CC([*])C</v>
      </c>
      <c r="E248" s="18" t="s">
        <v>49</v>
      </c>
      <c r="F248" s="5">
        <f t="shared" si="4"/>
        <v>36461.538461538461</v>
      </c>
      <c r="G248">
        <v>237000</v>
      </c>
      <c r="H248">
        <v>6.5</v>
      </c>
      <c r="J248" s="4">
        <v>200</v>
      </c>
      <c r="K248">
        <v>0.13089500587049099</v>
      </c>
      <c r="N248">
        <v>78869.160203332998</v>
      </c>
    </row>
    <row r="249" spans="1:14" x14ac:dyDescent="0.35">
      <c r="A249">
        <v>248</v>
      </c>
      <c r="C249" s="5" t="s">
        <v>67</v>
      </c>
      <c r="D249" t="str">
        <f>VLOOKUP(E249,Polymers!A:C,3,FALSE)</f>
        <v>[*]CC([*])C</v>
      </c>
      <c r="E249" s="18" t="s">
        <v>49</v>
      </c>
      <c r="F249" s="5">
        <f t="shared" si="4"/>
        <v>26142.857142857141</v>
      </c>
      <c r="G249">
        <v>183000</v>
      </c>
      <c r="H249">
        <v>7</v>
      </c>
      <c r="J249" s="4">
        <v>200</v>
      </c>
      <c r="K249">
        <v>6.5370922757058497E-2</v>
      </c>
      <c r="N249">
        <v>30276.080852777599</v>
      </c>
    </row>
    <row r="250" spans="1:14" x14ac:dyDescent="0.35">
      <c r="A250">
        <v>249</v>
      </c>
      <c r="C250" s="5" t="s">
        <v>67</v>
      </c>
      <c r="D250" t="str">
        <f>VLOOKUP(E250,Polymers!A:C,3,FALSE)</f>
        <v>[*]CC([*])C</v>
      </c>
      <c r="E250" s="18" t="s">
        <v>49</v>
      </c>
      <c r="F250" s="5">
        <f t="shared" si="4"/>
        <v>26142.857142857141</v>
      </c>
      <c r="G250">
        <v>183000</v>
      </c>
      <c r="H250">
        <v>7</v>
      </c>
      <c r="J250" s="4">
        <v>200</v>
      </c>
      <c r="K250">
        <v>0.13276295892211201</v>
      </c>
      <c r="N250">
        <v>28418.964362799703</v>
      </c>
    </row>
    <row r="251" spans="1:14" x14ac:dyDescent="0.35">
      <c r="A251">
        <v>250</v>
      </c>
      <c r="C251" s="5" t="s">
        <v>67</v>
      </c>
      <c r="D251" t="str">
        <f>VLOOKUP(E251,Polymers!A:C,3,FALSE)</f>
        <v>[*]CC([*])C</v>
      </c>
      <c r="E251" s="18" t="s">
        <v>49</v>
      </c>
      <c r="F251" s="5">
        <f t="shared" si="4"/>
        <v>26142.857142857141</v>
      </c>
      <c r="G251">
        <v>183000</v>
      </c>
      <c r="H251">
        <v>7</v>
      </c>
      <c r="J251" s="4">
        <v>200</v>
      </c>
      <c r="K251">
        <v>0.32879338919845402</v>
      </c>
      <c r="N251">
        <v>26465.518833161499</v>
      </c>
    </row>
    <row r="252" spans="1:14" x14ac:dyDescent="0.35">
      <c r="A252">
        <v>251</v>
      </c>
      <c r="C252" s="5" t="s">
        <v>67</v>
      </c>
      <c r="D252" t="str">
        <f>VLOOKUP(E252,Polymers!A:C,3,FALSE)</f>
        <v>[*]CC([*])C</v>
      </c>
      <c r="E252" s="18" t="s">
        <v>49</v>
      </c>
      <c r="F252" s="5">
        <f t="shared" si="4"/>
        <v>26142.857142857141</v>
      </c>
      <c r="G252">
        <v>183000</v>
      </c>
      <c r="H252">
        <v>7</v>
      </c>
      <c r="J252" s="4">
        <v>200</v>
      </c>
      <c r="K252">
        <v>0.82589165309764501</v>
      </c>
      <c r="N252">
        <v>22413.7985314246</v>
      </c>
    </row>
    <row r="253" spans="1:14" x14ac:dyDescent="0.35">
      <c r="A253">
        <v>252</v>
      </c>
      <c r="C253" s="5" t="s">
        <v>67</v>
      </c>
      <c r="D253" t="str">
        <f>VLOOKUP(E253,Polymers!A:C,3,FALSE)</f>
        <v>[*]CC([*])C</v>
      </c>
      <c r="E253" s="18" t="s">
        <v>49</v>
      </c>
      <c r="F253" s="5">
        <f t="shared" si="4"/>
        <v>26142.857142857141</v>
      </c>
      <c r="G253">
        <v>183000</v>
      </c>
      <c r="H253">
        <v>7</v>
      </c>
      <c r="J253" s="4">
        <v>200</v>
      </c>
      <c r="K253">
        <v>2.1041510980665001</v>
      </c>
      <c r="N253">
        <v>18537.076282360598</v>
      </c>
    </row>
    <row r="254" spans="1:14" x14ac:dyDescent="0.35">
      <c r="A254">
        <v>253</v>
      </c>
      <c r="C254" s="5" t="s">
        <v>67</v>
      </c>
      <c r="D254" t="str">
        <f>VLOOKUP(E254,Polymers!A:C,3,FALSE)</f>
        <v>[*]CC([*])C</v>
      </c>
      <c r="E254" s="18" t="s">
        <v>49</v>
      </c>
      <c r="F254" s="5">
        <f t="shared" si="4"/>
        <v>26142.857142857141</v>
      </c>
      <c r="G254">
        <v>183000</v>
      </c>
      <c r="H254">
        <v>7</v>
      </c>
      <c r="J254" s="4">
        <v>200</v>
      </c>
      <c r="K254">
        <v>5.2853885930792401</v>
      </c>
      <c r="N254">
        <v>14052.911881181</v>
      </c>
    </row>
    <row r="255" spans="1:14" x14ac:dyDescent="0.35">
      <c r="A255">
        <v>254</v>
      </c>
      <c r="C255" s="5" t="s">
        <v>67</v>
      </c>
      <c r="D255" t="str">
        <f>VLOOKUP(E255,Polymers!A:C,3,FALSE)</f>
        <v>[*]CC([*])C</v>
      </c>
      <c r="E255" s="18" t="s">
        <v>49</v>
      </c>
      <c r="F255" s="5">
        <f t="shared" si="4"/>
        <v>26142.857142857141</v>
      </c>
      <c r="G255">
        <v>183000</v>
      </c>
      <c r="H255">
        <v>7</v>
      </c>
      <c r="J255" s="4">
        <v>200</v>
      </c>
      <c r="K255">
        <v>8.3176377110267001</v>
      </c>
      <c r="N255">
        <v>11901.491055976701</v>
      </c>
    </row>
    <row r="256" spans="1:14" x14ac:dyDescent="0.35">
      <c r="A256">
        <v>255</v>
      </c>
      <c r="C256" s="5" t="s">
        <v>67</v>
      </c>
      <c r="D256" t="str">
        <f>VLOOKUP(E256,Polymers!A:C,3,FALSE)</f>
        <v>[*]CC([*])C</v>
      </c>
      <c r="E256" s="18" t="s">
        <v>49</v>
      </c>
      <c r="F256" s="5">
        <f t="shared" si="4"/>
        <v>26142.857142857141</v>
      </c>
      <c r="G256">
        <v>183000</v>
      </c>
      <c r="H256">
        <v>7</v>
      </c>
      <c r="J256" s="4">
        <v>200</v>
      </c>
      <c r="K256">
        <v>13.0895005870491</v>
      </c>
      <c r="N256">
        <v>10079.4405140459</v>
      </c>
    </row>
    <row r="257" spans="1:16" x14ac:dyDescent="0.35">
      <c r="A257">
        <v>256</v>
      </c>
      <c r="C257" s="5" t="s">
        <v>67</v>
      </c>
      <c r="D257" t="str">
        <f>VLOOKUP(E257,Polymers!A:C,3,FALSE)</f>
        <v>[*]CC([*])C</v>
      </c>
      <c r="E257" s="18" t="s">
        <v>49</v>
      </c>
      <c r="F257" s="5">
        <f t="shared" si="4"/>
        <v>26142.857142857141</v>
      </c>
      <c r="G257">
        <v>183000</v>
      </c>
      <c r="H257">
        <v>7</v>
      </c>
      <c r="J257" s="4">
        <v>200</v>
      </c>
      <c r="K257">
        <v>21.191116846058001</v>
      </c>
      <c r="N257">
        <v>8402.308545178601</v>
      </c>
    </row>
    <row r="258" spans="1:16" x14ac:dyDescent="0.35">
      <c r="A258">
        <v>257</v>
      </c>
      <c r="C258" s="5" t="s">
        <v>67</v>
      </c>
      <c r="D258" t="str">
        <f>VLOOKUP(E258,Polymers!A:C,3,FALSE)</f>
        <v>[*]CC([*])C</v>
      </c>
      <c r="E258" s="18" t="s">
        <v>49</v>
      </c>
      <c r="F258" s="5">
        <f t="shared" si="4"/>
        <v>26142.857142857141</v>
      </c>
      <c r="G258">
        <v>183000</v>
      </c>
      <c r="H258">
        <v>7</v>
      </c>
      <c r="J258" s="4">
        <v>200</v>
      </c>
      <c r="K258">
        <v>33.824452002966702</v>
      </c>
      <c r="N258">
        <v>6786.01976555281</v>
      </c>
    </row>
    <row r="259" spans="1:16" x14ac:dyDescent="0.35">
      <c r="A259">
        <v>258</v>
      </c>
      <c r="C259" s="5" t="s">
        <v>67</v>
      </c>
      <c r="D259" t="str">
        <f>VLOOKUP(E259,Polymers!A:C,3,FALSE)</f>
        <v>[*]CC([*])C</v>
      </c>
      <c r="E259" s="18" t="s">
        <v>49</v>
      </c>
      <c r="F259" s="5">
        <f t="shared" ref="F259:F262" si="5">G259/H259</f>
        <v>26142.857142857141</v>
      </c>
      <c r="G259">
        <v>183000</v>
      </c>
      <c r="H259">
        <v>7</v>
      </c>
      <c r="J259" s="4">
        <v>200</v>
      </c>
      <c r="K259">
        <v>51.742350538128903</v>
      </c>
      <c r="N259">
        <v>5394.5939735468</v>
      </c>
    </row>
    <row r="260" spans="1:16" x14ac:dyDescent="0.35">
      <c r="A260">
        <v>259</v>
      </c>
      <c r="C260" s="5" t="s">
        <v>67</v>
      </c>
      <c r="D260" t="str">
        <f>VLOOKUP(E260,Polymers!A:C,3,FALSE)</f>
        <v>[*]CC([*])C</v>
      </c>
      <c r="E260" s="18" t="s">
        <v>49</v>
      </c>
      <c r="F260" s="5">
        <f t="shared" si="5"/>
        <v>26142.857142857141</v>
      </c>
      <c r="G260">
        <v>183000</v>
      </c>
      <c r="H260">
        <v>7</v>
      </c>
      <c r="J260" s="4">
        <v>200</v>
      </c>
      <c r="K260">
        <v>82.589165309764496</v>
      </c>
      <c r="N260">
        <v>3993.6920194484901</v>
      </c>
    </row>
    <row r="261" spans="1:16" x14ac:dyDescent="0.35">
      <c r="A261">
        <v>260</v>
      </c>
      <c r="C261" s="5" t="s">
        <v>67</v>
      </c>
      <c r="D261" t="str">
        <f>VLOOKUP(E261,Polymers!A:C,3,FALSE)</f>
        <v>[*]CC([*])C</v>
      </c>
      <c r="E261" s="18" t="s">
        <v>49</v>
      </c>
      <c r="F261" s="5">
        <f t="shared" si="5"/>
        <v>26142.857142857141</v>
      </c>
      <c r="G261">
        <v>183000</v>
      </c>
      <c r="H261">
        <v>7</v>
      </c>
      <c r="J261" s="4">
        <v>200</v>
      </c>
      <c r="K261">
        <v>131.82567385563999</v>
      </c>
      <c r="N261">
        <v>3100.3372243479903</v>
      </c>
    </row>
    <row r="262" spans="1:16" x14ac:dyDescent="0.35">
      <c r="A262">
        <v>261</v>
      </c>
      <c r="C262" s="5" t="s">
        <v>67</v>
      </c>
      <c r="D262" t="str">
        <f>VLOOKUP(E262,Polymers!A:C,3,FALSE)</f>
        <v>[*]CC([*])C</v>
      </c>
      <c r="E262" s="18" t="s">
        <v>49</v>
      </c>
      <c r="F262" s="5">
        <f t="shared" si="5"/>
        <v>26142.857142857141</v>
      </c>
      <c r="G262">
        <v>183000</v>
      </c>
      <c r="H262">
        <v>7</v>
      </c>
      <c r="J262" s="4">
        <v>200</v>
      </c>
      <c r="K262">
        <v>0.13089500587049099</v>
      </c>
      <c r="N262">
        <v>78869.160203332998</v>
      </c>
    </row>
    <row r="263" spans="1:16" x14ac:dyDescent="0.35">
      <c r="A263">
        <v>262</v>
      </c>
      <c r="C263" s="5" t="s">
        <v>72</v>
      </c>
      <c r="D263" t="str">
        <f>VLOOKUP(E263,Polymers!A:C,3,FALSE)</f>
        <v>[*]CC([*])(C)C(=O)OC</v>
      </c>
      <c r="E263" s="5" t="s">
        <v>39</v>
      </c>
      <c r="F263" s="5"/>
      <c r="G263" s="16">
        <v>90000</v>
      </c>
      <c r="J263" s="4">
        <v>220</v>
      </c>
      <c r="K263">
        <v>44.529585099426498</v>
      </c>
      <c r="N263">
        <v>40046.457318361099</v>
      </c>
      <c r="O263" t="s">
        <v>55</v>
      </c>
      <c r="P263" s="8" t="s">
        <v>56</v>
      </c>
    </row>
    <row r="264" spans="1:16" x14ac:dyDescent="0.35">
      <c r="A264">
        <v>263</v>
      </c>
      <c r="C264" s="5" t="s">
        <v>72</v>
      </c>
      <c r="D264" t="str">
        <f>VLOOKUP(E264,Polymers!A:C,3,FALSE)</f>
        <v>[*]CC([*])(C)C(=O)OC</v>
      </c>
      <c r="E264" s="5" t="s">
        <v>39</v>
      </c>
      <c r="F264" s="5"/>
      <c r="G264" s="16">
        <v>90000</v>
      </c>
      <c r="J264" s="4">
        <v>220</v>
      </c>
      <c r="K264">
        <v>89.526571259963902</v>
      </c>
      <c r="N264">
        <v>26489.6928761052</v>
      </c>
    </row>
    <row r="265" spans="1:16" x14ac:dyDescent="0.35">
      <c r="A265">
        <v>264</v>
      </c>
      <c r="C265" s="5" t="s">
        <v>72</v>
      </c>
      <c r="D265" t="str">
        <f>VLOOKUP(E265,Polymers!A:C,3,FALSE)</f>
        <v>[*]CC([*])(C)C(=O)OC</v>
      </c>
      <c r="E265" s="5" t="s">
        <v>39</v>
      </c>
      <c r="F265" s="5"/>
      <c r="G265" s="16">
        <v>90000</v>
      </c>
      <c r="J265" s="4">
        <v>220</v>
      </c>
      <c r="K265">
        <v>181.24175473742301</v>
      </c>
      <c r="N265">
        <v>16396.2144432364</v>
      </c>
    </row>
    <row r="266" spans="1:16" x14ac:dyDescent="0.35">
      <c r="A266">
        <v>265</v>
      </c>
      <c r="C266" s="5" t="s">
        <v>72</v>
      </c>
      <c r="D266" t="str">
        <f>VLOOKUP(E266,Polymers!A:C,3,FALSE)</f>
        <v>[*]CC([*])(C)C(=O)OC</v>
      </c>
      <c r="E266" s="5" t="s">
        <v>39</v>
      </c>
      <c r="F266" s="5"/>
      <c r="G266" s="16">
        <v>90000</v>
      </c>
      <c r="J266" s="4">
        <v>220</v>
      </c>
      <c r="K266">
        <v>683.651600451023</v>
      </c>
      <c r="N266">
        <v>6663.73854099034</v>
      </c>
    </row>
    <row r="267" spans="1:16" x14ac:dyDescent="0.35">
      <c r="A267">
        <v>266</v>
      </c>
      <c r="C267" s="5" t="s">
        <v>72</v>
      </c>
      <c r="D267" t="str">
        <f>VLOOKUP(E267,Polymers!A:C,3,FALSE)</f>
        <v>[*]CC([*])(C)C(=O)OC</v>
      </c>
      <c r="E267" s="5" t="s">
        <v>39</v>
      </c>
      <c r="F267" s="5"/>
      <c r="G267" s="16">
        <v>90000</v>
      </c>
      <c r="J267" s="4">
        <v>220</v>
      </c>
      <c r="K267">
        <v>1365.00780654601</v>
      </c>
      <c r="N267">
        <v>3975.1999141563401</v>
      </c>
    </row>
    <row r="268" spans="1:16" x14ac:dyDescent="0.35">
      <c r="A268">
        <v>267</v>
      </c>
      <c r="C268" s="5" t="s">
        <v>72</v>
      </c>
      <c r="D268" t="str">
        <f>VLOOKUP(E268,Polymers!A:C,3,FALSE)</f>
        <v>[*]CC([*])(C)C(=O)OC</v>
      </c>
      <c r="E268" s="5" t="s">
        <v>39</v>
      </c>
      <c r="F268" s="5"/>
      <c r="G268" s="16">
        <v>90000</v>
      </c>
      <c r="J268" s="4">
        <v>220</v>
      </c>
      <c r="K268">
        <v>4577.8405383766103</v>
      </c>
      <c r="N268">
        <v>1603.7187437513198</v>
      </c>
    </row>
    <row r="269" spans="1:16" x14ac:dyDescent="0.35">
      <c r="A269">
        <v>268</v>
      </c>
      <c r="C269" s="5" t="s">
        <v>72</v>
      </c>
      <c r="D269" t="str">
        <f>VLOOKUP(E269,Polymers!A:C,3,FALSE)</f>
        <v>[*]CC([*])(C)C(=O)OC</v>
      </c>
      <c r="E269" s="5" t="s">
        <v>39</v>
      </c>
      <c r="F269" s="5"/>
      <c r="G269" s="16">
        <v>90000</v>
      </c>
      <c r="J269" s="4">
        <v>220</v>
      </c>
      <c r="K269">
        <v>364.38589837635402</v>
      </c>
      <c r="N269">
        <v>10223.8715529902</v>
      </c>
    </row>
    <row r="270" spans="1:16" x14ac:dyDescent="0.35">
      <c r="A270">
        <v>269</v>
      </c>
      <c r="C270" s="5" t="s">
        <v>72</v>
      </c>
      <c r="D270" t="str">
        <f>VLOOKUP(E270,Polymers!A:C,3,FALSE)</f>
        <v>[*]CC([*])(C)C(=O)OC</v>
      </c>
      <c r="E270" s="5" t="s">
        <v>39</v>
      </c>
      <c r="F270" s="5"/>
      <c r="G270" s="16">
        <v>90000</v>
      </c>
      <c r="J270" s="4">
        <v>220</v>
      </c>
      <c r="K270">
        <v>2308.67799418716</v>
      </c>
      <c r="N270">
        <v>2688.3584806859603</v>
      </c>
    </row>
    <row r="271" spans="1:16" x14ac:dyDescent="0.35">
      <c r="A271">
        <v>270</v>
      </c>
      <c r="C271" s="5" t="s">
        <v>72</v>
      </c>
      <c r="D271" t="str">
        <f>VLOOKUP(E271,Polymers!A:C,3,FALSE)</f>
        <v>[*]CC([*])(C)C(=O)OC</v>
      </c>
      <c r="E271" s="5" t="s">
        <v>39</v>
      </c>
      <c r="F271" s="5"/>
      <c r="G271" s="16">
        <v>60000</v>
      </c>
      <c r="J271" s="4">
        <v>220</v>
      </c>
      <c r="K271">
        <v>39.591102664684598</v>
      </c>
      <c r="N271">
        <v>18315.573116760501</v>
      </c>
    </row>
    <row r="272" spans="1:16" x14ac:dyDescent="0.35">
      <c r="A272">
        <v>271</v>
      </c>
      <c r="C272" s="5" t="s">
        <v>72</v>
      </c>
      <c r="D272" t="str">
        <f>VLOOKUP(E272,Polymers!A:C,3,FALSE)</f>
        <v>[*]CC([*])(C)C(=O)OC</v>
      </c>
      <c r="E272" s="5" t="s">
        <v>39</v>
      </c>
      <c r="F272" s="5"/>
      <c r="G272" s="16">
        <v>60000</v>
      </c>
      <c r="J272" s="4">
        <v>220</v>
      </c>
      <c r="K272">
        <v>79.597770023149806</v>
      </c>
      <c r="N272">
        <v>13734.7422208639</v>
      </c>
    </row>
    <row r="273" spans="1:16" x14ac:dyDescent="0.35">
      <c r="A273">
        <v>272</v>
      </c>
      <c r="C273" s="5" t="s">
        <v>72</v>
      </c>
      <c r="D273" t="str">
        <f>VLOOKUP(E273,Polymers!A:C,3,FALSE)</f>
        <v>[*]CC([*])(C)C(=O)OC</v>
      </c>
      <c r="E273" s="5" t="s">
        <v>39</v>
      </c>
      <c r="F273" s="5"/>
      <c r="G273" s="16">
        <v>60000</v>
      </c>
      <c r="J273" s="4">
        <v>220</v>
      </c>
      <c r="K273">
        <v>319.52475057592102</v>
      </c>
      <c r="N273">
        <v>6328.2270280356606</v>
      </c>
    </row>
    <row r="274" spans="1:16" x14ac:dyDescent="0.35">
      <c r="A274">
        <v>273</v>
      </c>
      <c r="C274" s="5" t="s">
        <v>72</v>
      </c>
      <c r="D274" t="str">
        <f>VLOOKUP(E274,Polymers!A:C,3,FALSE)</f>
        <v>[*]CC([*])(C)C(=O)OC</v>
      </c>
      <c r="E274" s="5" t="s">
        <v>39</v>
      </c>
      <c r="F274" s="5"/>
      <c r="G274" s="16">
        <v>60000</v>
      </c>
      <c r="J274" s="4">
        <v>220</v>
      </c>
      <c r="K274">
        <v>599.48425031893998</v>
      </c>
      <c r="N274">
        <v>4311.3708853989301</v>
      </c>
    </row>
    <row r="275" spans="1:16" x14ac:dyDescent="0.35">
      <c r="A275">
        <v>274</v>
      </c>
      <c r="C275" s="5" t="s">
        <v>72</v>
      </c>
      <c r="D275" t="str">
        <f>VLOOKUP(E275,Polymers!A:C,3,FALSE)</f>
        <v>[*]CC([*])(C)C(=O)OC</v>
      </c>
      <c r="E275" s="5" t="s">
        <v>39</v>
      </c>
      <c r="F275" s="5"/>
      <c r="G275" s="16">
        <v>60000</v>
      </c>
      <c r="J275" s="4">
        <v>220</v>
      </c>
      <c r="K275">
        <v>1196.9557023590401</v>
      </c>
      <c r="N275">
        <v>2728.3333764867598</v>
      </c>
    </row>
    <row r="276" spans="1:16" x14ac:dyDescent="0.35">
      <c r="A276">
        <v>275</v>
      </c>
      <c r="C276" s="5" t="s">
        <v>72</v>
      </c>
      <c r="D276" t="str">
        <f>VLOOKUP(E276,Polymers!A:C,3,FALSE)</f>
        <v>[*]CC([*])(C)C(=O)OC</v>
      </c>
      <c r="E276" s="5" t="s">
        <v>39</v>
      </c>
      <c r="F276" s="5"/>
      <c r="G276" s="16">
        <v>60000</v>
      </c>
      <c r="J276" s="4">
        <v>220</v>
      </c>
      <c r="K276">
        <v>4042.0958397963</v>
      </c>
      <c r="N276">
        <v>1176.2857085047201</v>
      </c>
    </row>
    <row r="277" spans="1:16" x14ac:dyDescent="0.35">
      <c r="A277">
        <v>276</v>
      </c>
      <c r="C277" s="5" t="s">
        <v>72</v>
      </c>
      <c r="D277" t="str">
        <f>VLOOKUP(E277,Polymers!A:C,3,FALSE)</f>
        <v>[*]CC([*])(C)C(=O)OC</v>
      </c>
      <c r="E277" s="5" t="s">
        <v>39</v>
      </c>
      <c r="F277" s="5"/>
      <c r="G277" s="16">
        <v>60000</v>
      </c>
      <c r="J277" s="4">
        <v>220</v>
      </c>
      <c r="K277">
        <v>1996.6424501097899</v>
      </c>
      <c r="N277">
        <v>1914.48197616995</v>
      </c>
    </row>
    <row r="278" spans="1:16" x14ac:dyDescent="0.35">
      <c r="A278">
        <v>277</v>
      </c>
      <c r="C278" s="5" t="s">
        <v>72</v>
      </c>
      <c r="D278" t="str">
        <f>VLOOKUP(E278,Polymers!A:C,3,FALSE)</f>
        <v>[*]CC([*])(C)C(=O)OC</v>
      </c>
      <c r="E278" s="5" t="s">
        <v>39</v>
      </c>
      <c r="F278" s="5"/>
      <c r="G278" s="16">
        <v>60000</v>
      </c>
      <c r="J278" s="4">
        <v>220</v>
      </c>
      <c r="K278">
        <v>161.14142772530101</v>
      </c>
      <c r="N278">
        <v>9566.8558621805605</v>
      </c>
    </row>
    <row r="279" spans="1:16" x14ac:dyDescent="0.35">
      <c r="A279">
        <v>278</v>
      </c>
      <c r="D279" t="str">
        <f>VLOOKUP(E279,Polymers!A:C,3,FALSE)</f>
        <v>[*]C[Si]([*])(CCCC)CCCC</v>
      </c>
      <c r="E279" t="s">
        <v>59</v>
      </c>
      <c r="F279" s="5"/>
      <c r="G279" s="16">
        <v>20000</v>
      </c>
      <c r="J279">
        <v>119.591836734693</v>
      </c>
      <c r="K279">
        <v>0</v>
      </c>
      <c r="N279">
        <v>551.99543212815604</v>
      </c>
      <c r="O279" t="s">
        <v>58</v>
      </c>
      <c r="P279" s="8" t="s">
        <v>57</v>
      </c>
    </row>
    <row r="280" spans="1:16" x14ac:dyDescent="0.35">
      <c r="A280">
        <v>279</v>
      </c>
      <c r="D280" t="str">
        <f>VLOOKUP(E280,Polymers!A:C,3,FALSE)</f>
        <v>[*]C[Si]([*])(CCCC)CCCC</v>
      </c>
      <c r="E280" t="s">
        <v>59</v>
      </c>
      <c r="F280" s="5"/>
      <c r="G280" s="16">
        <v>20000</v>
      </c>
      <c r="J280">
        <v>139.183673469387</v>
      </c>
      <c r="K280">
        <v>0</v>
      </c>
      <c r="N280">
        <v>249.947882789299</v>
      </c>
    </row>
    <row r="281" spans="1:16" x14ac:dyDescent="0.35">
      <c r="A281">
        <v>280</v>
      </c>
      <c r="D281" t="str">
        <f>VLOOKUP(E281,Polymers!A:C,3,FALSE)</f>
        <v>[*]C[Si]([*])(CCCC)CCCC</v>
      </c>
      <c r="E281" t="s">
        <v>59</v>
      </c>
      <c r="F281" s="5"/>
      <c r="G281" s="16">
        <v>20000</v>
      </c>
      <c r="J281">
        <v>159.591836734693</v>
      </c>
      <c r="K281">
        <v>0</v>
      </c>
      <c r="N281">
        <v>118.923810771603</v>
      </c>
    </row>
    <row r="282" spans="1:16" x14ac:dyDescent="0.35">
      <c r="A282">
        <v>281</v>
      </c>
      <c r="D282" t="str">
        <f>VLOOKUP(E282,Polymers!A:C,3,FALSE)</f>
        <v>[*]C[Si]([*])(CCCC)CCCC</v>
      </c>
      <c r="E282" t="s">
        <v>59</v>
      </c>
      <c r="F282" s="5"/>
      <c r="G282" s="16">
        <v>20000</v>
      </c>
      <c r="J282">
        <v>178.775510204081</v>
      </c>
      <c r="K282">
        <v>0</v>
      </c>
      <c r="N282">
        <v>51.248058769609102</v>
      </c>
    </row>
    <row r="283" spans="1:16" x14ac:dyDescent="0.35">
      <c r="A283">
        <v>282</v>
      </c>
      <c r="D283" t="str">
        <f>VLOOKUP(E283,Polymers!A:C,3,FALSE)</f>
        <v>[*]C[Si]([*])(CCCC)CCCC</v>
      </c>
      <c r="E283" t="s">
        <v>59</v>
      </c>
      <c r="F283" s="5"/>
      <c r="G283" s="16">
        <v>1400000</v>
      </c>
      <c r="J283">
        <v>180.408163265306</v>
      </c>
      <c r="K283">
        <v>0</v>
      </c>
      <c r="N283">
        <v>30469.8957090351</v>
      </c>
    </row>
    <row r="284" spans="1:16" x14ac:dyDescent="0.35">
      <c r="A284">
        <v>283</v>
      </c>
      <c r="D284" t="str">
        <f>VLOOKUP(E284,Polymers!A:C,3,FALSE)</f>
        <v>[*]C[Si]([*])(CCCC)CCCC</v>
      </c>
      <c r="E284" t="s">
        <v>59</v>
      </c>
      <c r="F284" s="5"/>
      <c r="G284" s="16">
        <v>1400000</v>
      </c>
      <c r="J284">
        <v>199.591836734693</v>
      </c>
      <c r="K284">
        <v>0</v>
      </c>
      <c r="N284">
        <v>13797.0089569797</v>
      </c>
    </row>
    <row r="285" spans="1:16" x14ac:dyDescent="0.35">
      <c r="A285">
        <v>284</v>
      </c>
      <c r="D285" t="str">
        <f>VLOOKUP(E285,Polymers!A:C,3,FALSE)</f>
        <v>[*]C[Si]([*])(CCCC)CCCC</v>
      </c>
      <c r="E285" t="s">
        <v>59</v>
      </c>
      <c r="F285" s="5"/>
      <c r="G285" s="16">
        <v>1400000</v>
      </c>
      <c r="J285">
        <v>219.591836734693</v>
      </c>
      <c r="K285">
        <v>0</v>
      </c>
      <c r="N285">
        <v>7247.9477480813603</v>
      </c>
    </row>
    <row r="286" spans="1:16" x14ac:dyDescent="0.35">
      <c r="A286">
        <v>285</v>
      </c>
      <c r="D286" t="str">
        <f>VLOOKUP(E286,Polymers!A:C,3,FALSE)</f>
        <v>[*]C[Si]([*])(CCCC)CCCC</v>
      </c>
      <c r="E286" t="s">
        <v>59</v>
      </c>
      <c r="F286" s="5"/>
      <c r="G286" s="16">
        <v>1400000</v>
      </c>
      <c r="J286">
        <v>239.591836734693</v>
      </c>
      <c r="K286">
        <v>0</v>
      </c>
      <c r="N286">
        <v>3448.5331776221001</v>
      </c>
    </row>
    <row r="287" spans="1:16" x14ac:dyDescent="0.35">
      <c r="A287">
        <v>286</v>
      </c>
      <c r="D287" t="str">
        <f>VLOOKUP(E287,Polymers!A:C,3,FALSE)</f>
        <v>[*]C[Si]([*])(C)C</v>
      </c>
      <c r="E287" s="24" t="s">
        <v>62</v>
      </c>
      <c r="F287">
        <v>1090</v>
      </c>
      <c r="J287">
        <v>280</v>
      </c>
      <c r="K287">
        <v>5.0174504441823596E-4</v>
      </c>
      <c r="N287">
        <v>59204.909770398503</v>
      </c>
      <c r="O287" t="s">
        <v>63</v>
      </c>
      <c r="P287" s="8" t="s">
        <v>61</v>
      </c>
    </row>
    <row r="288" spans="1:16" x14ac:dyDescent="0.35">
      <c r="A288">
        <v>287</v>
      </c>
      <c r="D288" t="str">
        <f>VLOOKUP(E288,Polymers!A:C,3,FALSE)</f>
        <v>[*]C[Si]([*])(C)C</v>
      </c>
      <c r="E288" s="24" t="s">
        <v>62</v>
      </c>
      <c r="F288">
        <v>1090</v>
      </c>
      <c r="J288">
        <v>280</v>
      </c>
      <c r="K288">
        <v>5.9948425031894196E-4</v>
      </c>
      <c r="N288">
        <v>61463.584763687904</v>
      </c>
    </row>
    <row r="289" spans="1:14" x14ac:dyDescent="0.35">
      <c r="A289">
        <v>288</v>
      </c>
      <c r="D289" t="str">
        <f>VLOOKUP(E289,Polymers!A:C,3,FALSE)</f>
        <v>[*]C[Si]([*])(C)C</v>
      </c>
      <c r="E289" s="24" t="s">
        <v>62</v>
      </c>
      <c r="F289">
        <v>1090</v>
      </c>
      <c r="J289">
        <v>280</v>
      </c>
      <c r="K289">
        <v>7.0050401369931405E-4</v>
      </c>
      <c r="N289">
        <v>60323.676861572203</v>
      </c>
    </row>
    <row r="290" spans="1:14" x14ac:dyDescent="0.35">
      <c r="A290">
        <v>289</v>
      </c>
      <c r="D290" t="str">
        <f>VLOOKUP(E290,Polymers!A:C,3,FALSE)</f>
        <v>[*]C[Si]([*])(C)C</v>
      </c>
      <c r="E290" s="24" t="s">
        <v>62</v>
      </c>
      <c r="F290">
        <v>1090</v>
      </c>
      <c r="J290">
        <v>280</v>
      </c>
      <c r="K290">
        <v>8.9472757292975605E-4</v>
      </c>
      <c r="N290">
        <v>55971.568795840903</v>
      </c>
    </row>
    <row r="291" spans="1:14" x14ac:dyDescent="0.35">
      <c r="A291">
        <v>290</v>
      </c>
      <c r="D291" t="str">
        <f>VLOOKUP(E291,Polymers!A:C,3,FALSE)</f>
        <v>[*]C[Si]([*])(C)C</v>
      </c>
      <c r="E291" s="24" t="s">
        <v>62</v>
      </c>
      <c r="F291">
        <v>1090</v>
      </c>
      <c r="J291">
        <v>280</v>
      </c>
      <c r="K291">
        <v>1.9930440990393399E-3</v>
      </c>
      <c r="N291">
        <v>35714.578456080599</v>
      </c>
    </row>
    <row r="292" spans="1:14" x14ac:dyDescent="0.35">
      <c r="A292">
        <v>291</v>
      </c>
      <c r="D292" t="str">
        <f>VLOOKUP(E292,Polymers!A:C,3,FALSE)</f>
        <v>[*]C[Si]([*])(C)C</v>
      </c>
      <c r="E292" s="24" t="s">
        <v>62</v>
      </c>
      <c r="F292">
        <v>1090</v>
      </c>
      <c r="J292">
        <v>280</v>
      </c>
      <c r="K292">
        <v>8.0053742976077095E-4</v>
      </c>
      <c r="N292">
        <v>58106.891411222197</v>
      </c>
    </row>
    <row r="293" spans="1:14" x14ac:dyDescent="0.35">
      <c r="A293">
        <v>292</v>
      </c>
      <c r="D293" t="str">
        <f>VLOOKUP(E293,Polymers!A:C,3,FALSE)</f>
        <v>[*]C[Si]([*])(C)C</v>
      </c>
      <c r="E293" s="24" t="s">
        <v>62</v>
      </c>
      <c r="F293">
        <v>1090</v>
      </c>
      <c r="J293">
        <v>280</v>
      </c>
      <c r="K293">
        <v>2.9746094389080601E-3</v>
      </c>
      <c r="N293">
        <v>27738.912517552897</v>
      </c>
    </row>
    <row r="294" spans="1:14" x14ac:dyDescent="0.35">
      <c r="A294">
        <v>293</v>
      </c>
      <c r="D294" t="str">
        <f>VLOOKUP(E294,Polymers!A:C,3,FALSE)</f>
        <v>[*]C[Si]([*])(C)C</v>
      </c>
      <c r="E294" s="24" t="s">
        <v>62</v>
      </c>
      <c r="F294">
        <v>1090</v>
      </c>
      <c r="J294">
        <v>280</v>
      </c>
      <c r="K294">
        <v>3.9722247807155598E-3</v>
      </c>
      <c r="N294">
        <v>24560.8788241732</v>
      </c>
    </row>
    <row r="295" spans="1:14" x14ac:dyDescent="0.35">
      <c r="A295">
        <v>294</v>
      </c>
      <c r="D295" t="str">
        <f>VLOOKUP(E295,Polymers!A:C,3,FALSE)</f>
        <v>[*]C[Si]([*])(C)C</v>
      </c>
      <c r="E295" s="24" t="s">
        <v>62</v>
      </c>
      <c r="F295">
        <v>1090</v>
      </c>
      <c r="J295">
        <v>280</v>
      </c>
      <c r="K295">
        <v>4.9619476030028998E-3</v>
      </c>
      <c r="N295">
        <v>19619.273742801099</v>
      </c>
    </row>
    <row r="296" spans="1:14" x14ac:dyDescent="0.35">
      <c r="A296">
        <v>295</v>
      </c>
      <c r="D296" t="str">
        <f>VLOOKUP(E296,Polymers!A:C,3,FALSE)</f>
        <v>[*]C[Si]([*])(C)C</v>
      </c>
      <c r="E296" s="24" t="s">
        <v>62</v>
      </c>
      <c r="F296">
        <v>1090</v>
      </c>
      <c r="J296">
        <v>280</v>
      </c>
      <c r="K296">
        <v>6.0618989934975798E-3</v>
      </c>
      <c r="N296">
        <v>17866.213535081501</v>
      </c>
    </row>
    <row r="297" spans="1:14" x14ac:dyDescent="0.35">
      <c r="A297">
        <v>296</v>
      </c>
      <c r="D297" t="str">
        <f>VLOOKUP(E297,Polymers!A:C,3,FALSE)</f>
        <v>[*]C[Si]([*])(C)C</v>
      </c>
      <c r="E297" s="24" t="s">
        <v>62</v>
      </c>
      <c r="F297">
        <v>1090</v>
      </c>
      <c r="J297">
        <v>280</v>
      </c>
      <c r="K297">
        <v>7.0050401369931396E-3</v>
      </c>
      <c r="N297">
        <v>13492.1543483367</v>
      </c>
    </row>
    <row r="298" spans="1:14" x14ac:dyDescent="0.35">
      <c r="A298">
        <v>297</v>
      </c>
      <c r="D298" t="str">
        <f>VLOOKUP(E298,Polymers!A:C,3,FALSE)</f>
        <v>[*]C[Si]([*])(C)C</v>
      </c>
      <c r="E298" s="24" t="s">
        <v>62</v>
      </c>
      <c r="F298">
        <v>1090</v>
      </c>
      <c r="J298">
        <v>280</v>
      </c>
      <c r="K298">
        <v>0.01</v>
      </c>
      <c r="N298">
        <v>10577.6756028317</v>
      </c>
    </row>
    <row r="299" spans="1:14" x14ac:dyDescent="0.35">
      <c r="A299">
        <v>298</v>
      </c>
      <c r="D299" t="str">
        <f>VLOOKUP(E299,Polymers!A:C,3,FALSE)</f>
        <v>[*]C[Si]([*])(C)C</v>
      </c>
      <c r="E299" s="24" t="s">
        <v>62</v>
      </c>
      <c r="F299">
        <v>1090</v>
      </c>
      <c r="J299">
        <v>280</v>
      </c>
      <c r="K299">
        <v>2.0153376859417298E-2</v>
      </c>
      <c r="N299">
        <v>5193.3447635438097</v>
      </c>
    </row>
    <row r="300" spans="1:14" x14ac:dyDescent="0.35">
      <c r="A300">
        <v>299</v>
      </c>
      <c r="D300" t="str">
        <f>VLOOKUP(E300,Polymers!A:C,3,FALSE)</f>
        <v>[*]C[Si]([*])(C)C</v>
      </c>
      <c r="E300" s="24" t="s">
        <v>62</v>
      </c>
      <c r="F300">
        <v>1090</v>
      </c>
      <c r="J300">
        <v>280</v>
      </c>
      <c r="K300">
        <v>3.0078825180431E-2</v>
      </c>
      <c r="N300">
        <v>3505.2213409210399</v>
      </c>
    </row>
    <row r="301" spans="1:14" x14ac:dyDescent="0.35">
      <c r="A301">
        <v>300</v>
      </c>
      <c r="D301" t="str">
        <f>VLOOKUP(E301,Polymers!A:C,3,FALSE)</f>
        <v>[*]C[Si]([*])(C)C</v>
      </c>
      <c r="E301" s="24" t="s">
        <v>62</v>
      </c>
      <c r="F301">
        <v>1090</v>
      </c>
      <c r="J301">
        <v>280</v>
      </c>
      <c r="K301">
        <v>4.0166568825377801E-2</v>
      </c>
      <c r="N301">
        <v>2799.9770492313901</v>
      </c>
    </row>
    <row r="302" spans="1:14" x14ac:dyDescent="0.35">
      <c r="A302">
        <v>301</v>
      </c>
      <c r="D302" t="str">
        <f>VLOOKUP(E302,Polymers!A:C,3,FALSE)</f>
        <v>[*]C[Si]([*])(C)C</v>
      </c>
      <c r="E302" s="24" t="s">
        <v>62</v>
      </c>
      <c r="F302">
        <v>1090</v>
      </c>
      <c r="J302">
        <v>280</v>
      </c>
      <c r="K302">
        <v>5.9948425031894202E-2</v>
      </c>
      <c r="N302">
        <v>1980.37742711326</v>
      </c>
    </row>
    <row r="303" spans="1:14" x14ac:dyDescent="0.35">
      <c r="A303">
        <v>302</v>
      </c>
      <c r="D303" t="str">
        <f>VLOOKUP(E303,Polymers!A:C,3,FALSE)</f>
        <v>[*]C[Si]([*])(C)C</v>
      </c>
      <c r="E303" s="24" t="s">
        <v>62</v>
      </c>
      <c r="F303">
        <v>1090</v>
      </c>
      <c r="J303">
        <v>280</v>
      </c>
      <c r="K303">
        <v>7.0050401369931403E-2</v>
      </c>
      <c r="N303">
        <v>1720.9662670181399</v>
      </c>
    </row>
    <row r="304" spans="1:14" x14ac:dyDescent="0.35">
      <c r="A304">
        <v>303</v>
      </c>
      <c r="D304" t="str">
        <f>VLOOKUP(E304,Polymers!A:C,3,FALSE)</f>
        <v>[*]C[Si]([*])(C)C</v>
      </c>
      <c r="E304" s="24" t="s">
        <v>62</v>
      </c>
      <c r="F304">
        <v>1090</v>
      </c>
      <c r="J304">
        <v>280</v>
      </c>
      <c r="K304">
        <v>8.9472757292975602E-2</v>
      </c>
      <c r="N304">
        <v>1454.12461466687</v>
      </c>
    </row>
    <row r="305" spans="1:17" x14ac:dyDescent="0.35">
      <c r="A305">
        <v>304</v>
      </c>
      <c r="D305" t="str">
        <f>VLOOKUP(E305,Polymers!A:C,3,FALSE)</f>
        <v>[*]C[Si]([*])(C)C</v>
      </c>
      <c r="E305" s="24" t="s">
        <v>62</v>
      </c>
      <c r="F305">
        <v>1090</v>
      </c>
      <c r="J305">
        <v>280</v>
      </c>
      <c r="K305">
        <v>0.15955064004448299</v>
      </c>
      <c r="N305">
        <v>910.64601928178399</v>
      </c>
    </row>
    <row r="306" spans="1:17" x14ac:dyDescent="0.35">
      <c r="A306">
        <v>305</v>
      </c>
      <c r="D306" t="str">
        <f>VLOOKUP(E306,Polymers!A:C,3,FALSE)</f>
        <v>[*]C[Si]([*])(C)C</v>
      </c>
      <c r="E306" s="24" t="s">
        <v>62</v>
      </c>
      <c r="F306">
        <v>1090</v>
      </c>
      <c r="J306">
        <v>280</v>
      </c>
      <c r="K306">
        <v>0.24896326204696501</v>
      </c>
      <c r="N306">
        <v>650.14186101744497</v>
      </c>
    </row>
    <row r="307" spans="1:17" x14ac:dyDescent="0.35">
      <c r="A307">
        <v>306</v>
      </c>
      <c r="D307" t="str">
        <f>VLOOKUP(E307,Polymers!A:C,3,FALSE)</f>
        <v>[*]C[Si]([*])(C)C</v>
      </c>
      <c r="E307" s="24" t="s">
        <v>62</v>
      </c>
      <c r="F307">
        <v>1090</v>
      </c>
      <c r="J307">
        <v>280</v>
      </c>
      <c r="K307">
        <v>0.63377100616372395</v>
      </c>
      <c r="N307">
        <v>337.64108294755704</v>
      </c>
    </row>
    <row r="308" spans="1:17" x14ac:dyDescent="0.35">
      <c r="A308">
        <v>307</v>
      </c>
      <c r="D308" t="str">
        <f>VLOOKUP(E308,Polymers!A:C,3,FALSE)</f>
        <v>[*]C[Si]([*])(C)C</v>
      </c>
      <c r="E308" s="24" t="s">
        <v>62</v>
      </c>
      <c r="F308">
        <v>1090</v>
      </c>
      <c r="J308">
        <v>280</v>
      </c>
      <c r="K308">
        <v>1.5778569708530801</v>
      </c>
      <c r="N308">
        <v>192.55413332459401</v>
      </c>
    </row>
    <row r="309" spans="1:17" x14ac:dyDescent="0.35">
      <c r="A309">
        <v>308</v>
      </c>
      <c r="D309" t="str">
        <f>VLOOKUP(E309,Polymers!A:C,3,FALSE)</f>
        <v>[*]C[Si]([*])(C)C</v>
      </c>
      <c r="E309" s="24" t="s">
        <v>62</v>
      </c>
      <c r="F309">
        <v>1090</v>
      </c>
      <c r="J309">
        <v>280</v>
      </c>
      <c r="K309">
        <v>2.5174808959825801</v>
      </c>
      <c r="N309">
        <v>165.77238855893199</v>
      </c>
    </row>
    <row r="310" spans="1:17" x14ac:dyDescent="0.35">
      <c r="A310">
        <v>309</v>
      </c>
      <c r="D310" t="str">
        <f>VLOOKUP(E310,Polymers!A:C,3,FALSE)</f>
        <v>[*]C[Si]([*])(C)C</v>
      </c>
      <c r="E310" s="24" t="s">
        <v>62</v>
      </c>
      <c r="F310">
        <v>1090</v>
      </c>
      <c r="J310">
        <v>280</v>
      </c>
      <c r="K310">
        <v>3.9722247807155702</v>
      </c>
      <c r="N310">
        <v>159.68055466971902</v>
      </c>
    </row>
    <row r="311" spans="1:17" x14ac:dyDescent="0.35">
      <c r="A311">
        <v>310</v>
      </c>
      <c r="D311" t="str">
        <f>VLOOKUP(E311,Polymers!A:C,3,FALSE)</f>
        <v>[*]C[Si]([*])(C)C</v>
      </c>
      <c r="E311" s="24" t="s">
        <v>62</v>
      </c>
      <c r="F311">
        <v>1090</v>
      </c>
      <c r="J311">
        <v>280</v>
      </c>
      <c r="K311">
        <v>6.3377100616372601</v>
      </c>
      <c r="N311">
        <v>162.697962353603</v>
      </c>
    </row>
    <row r="312" spans="1:17" x14ac:dyDescent="0.35">
      <c r="A312">
        <v>311</v>
      </c>
      <c r="C312" s="5" t="s">
        <v>86</v>
      </c>
      <c r="D312" t="str">
        <f>VLOOKUP(E312,Polymers!A:C,3,FALSE)</f>
        <v>[*]CC([*])c1ccc(O)cc1</v>
      </c>
      <c r="E312" t="s">
        <v>82</v>
      </c>
      <c r="G312">
        <v>78900</v>
      </c>
      <c r="H312">
        <v>2.5</v>
      </c>
      <c r="J312">
        <v>192</v>
      </c>
      <c r="K312">
        <v>0</v>
      </c>
      <c r="N312" s="16">
        <v>63300000</v>
      </c>
      <c r="O312" s="5" t="s">
        <v>83</v>
      </c>
      <c r="P312" s="8" t="s">
        <v>11</v>
      </c>
      <c r="Q312" t="s">
        <v>140</v>
      </c>
    </row>
    <row r="313" spans="1:17" x14ac:dyDescent="0.35">
      <c r="A313">
        <v>312</v>
      </c>
      <c r="C313" s="5" t="s">
        <v>86</v>
      </c>
      <c r="D313" t="str">
        <f>VLOOKUP(E313,Polymers!A:C,3,FALSE)</f>
        <v>[*]CC([*])c1ccc(O)cc1</v>
      </c>
      <c r="E313" t="s">
        <v>82</v>
      </c>
      <c r="G313">
        <v>21600</v>
      </c>
      <c r="H313">
        <v>1.62</v>
      </c>
      <c r="J313">
        <v>230</v>
      </c>
      <c r="K313">
        <v>0</v>
      </c>
      <c r="N313" s="16">
        <v>30000</v>
      </c>
      <c r="O313" s="5" t="s">
        <v>87</v>
      </c>
      <c r="P313" s="8" t="s">
        <v>11</v>
      </c>
      <c r="Q313" t="s">
        <v>140</v>
      </c>
    </row>
    <row r="314" spans="1:17" x14ac:dyDescent="0.35">
      <c r="A314">
        <v>313</v>
      </c>
      <c r="C314" s="5" t="s">
        <v>85</v>
      </c>
      <c r="D314" t="str">
        <f>VLOOKUP(E314,Polymers!A:C,3,FALSE)</f>
        <v>[*]Oc1c(C)cc([*])cc1C</v>
      </c>
      <c r="E314" s="5" t="s">
        <v>84</v>
      </c>
      <c r="G314">
        <v>40000</v>
      </c>
      <c r="H314">
        <v>2.19</v>
      </c>
      <c r="J314">
        <v>232</v>
      </c>
      <c r="K314">
        <v>0</v>
      </c>
      <c r="N314" s="16">
        <v>3070000000000</v>
      </c>
      <c r="P314" s="8" t="s">
        <v>11</v>
      </c>
      <c r="Q314" t="s">
        <v>140</v>
      </c>
    </row>
    <row r="315" spans="1:17" ht="15" thickBot="1" x14ac:dyDescent="0.4">
      <c r="A315">
        <v>314</v>
      </c>
      <c r="C315" s="5" t="s">
        <v>89</v>
      </c>
      <c r="D315" t="str">
        <f>VLOOKUP(E315,Polymers!A:C,3,FALSE)</f>
        <v>[*]CC([*])OC(C)=O</v>
      </c>
      <c r="E315" s="5" t="s">
        <v>88</v>
      </c>
      <c r="G315">
        <v>142000</v>
      </c>
      <c r="H315">
        <v>1.71</v>
      </c>
      <c r="J315">
        <v>78</v>
      </c>
      <c r="K315">
        <v>0</v>
      </c>
      <c r="N315" s="16">
        <v>4000000</v>
      </c>
      <c r="P315" s="8" t="s">
        <v>11</v>
      </c>
      <c r="Q315" t="s">
        <v>140</v>
      </c>
    </row>
    <row r="316" spans="1:17" ht="27.5" thickBot="1" x14ac:dyDescent="0.4">
      <c r="A316">
        <v>315</v>
      </c>
      <c r="C316" s="26" t="s">
        <v>94</v>
      </c>
      <c r="D316" t="str">
        <f>VLOOKUP(E316,Polymers!A:C,3,FALSE)</f>
        <v>[*]O[Si]([*])(C)C</v>
      </c>
      <c r="E316" s="26" t="s">
        <v>93</v>
      </c>
      <c r="F316" s="1">
        <v>2600</v>
      </c>
      <c r="G316" s="1">
        <v>3900</v>
      </c>
      <c r="H316" s="1">
        <v>1.5</v>
      </c>
      <c r="J316" s="27">
        <v>20</v>
      </c>
      <c r="K316" s="4">
        <v>0</v>
      </c>
      <c r="N316" s="7">
        <v>0.5</v>
      </c>
      <c r="O316" s="28" t="s">
        <v>3</v>
      </c>
      <c r="P316" s="29" t="s">
        <v>11</v>
      </c>
    </row>
    <row r="317" spans="1:17" ht="27.5" thickBot="1" x14ac:dyDescent="0.4">
      <c r="A317">
        <v>316</v>
      </c>
      <c r="C317" s="26" t="s">
        <v>94</v>
      </c>
      <c r="D317" t="str">
        <f>VLOOKUP(E317,Polymers!A:C,3,FALSE)</f>
        <v>[*]O[Si]([*])(C)C</v>
      </c>
      <c r="E317" s="26" t="s">
        <v>93</v>
      </c>
      <c r="F317" s="1">
        <v>7830</v>
      </c>
      <c r="G317" s="1">
        <v>17000</v>
      </c>
      <c r="H317" s="1">
        <v>2.17</v>
      </c>
      <c r="J317" s="27">
        <v>20</v>
      </c>
      <c r="K317" s="4">
        <v>0</v>
      </c>
      <c r="N317" s="7">
        <v>5</v>
      </c>
    </row>
    <row r="318" spans="1:17" ht="27.5" thickBot="1" x14ac:dyDescent="0.4">
      <c r="A318">
        <v>317</v>
      </c>
      <c r="C318" s="26" t="s">
        <v>94</v>
      </c>
      <c r="D318" t="str">
        <f>VLOOKUP(E318,Polymers!A:C,3,FALSE)</f>
        <v>[*]O[Si]([*])(C)C</v>
      </c>
      <c r="E318" s="26" t="s">
        <v>93</v>
      </c>
      <c r="F318" s="1">
        <v>32000</v>
      </c>
      <c r="G318" s="1">
        <v>71000</v>
      </c>
      <c r="H318" s="1">
        <v>2.2200000000000002</v>
      </c>
      <c r="J318" s="27">
        <v>20</v>
      </c>
      <c r="K318" s="4">
        <v>0</v>
      </c>
      <c r="N318" s="7">
        <v>130</v>
      </c>
    </row>
    <row r="319" spans="1:17" ht="27.5" thickBot="1" x14ac:dyDescent="0.4">
      <c r="A319">
        <v>318</v>
      </c>
      <c r="C319" s="26" t="s">
        <v>94</v>
      </c>
      <c r="D319" t="str">
        <f>VLOOKUP(E319,Polymers!A:C,3,FALSE)</f>
        <v>[*]O[Si]([*])(C)C</v>
      </c>
      <c r="E319" s="26" t="s">
        <v>93</v>
      </c>
      <c r="F319" s="1">
        <v>43900</v>
      </c>
      <c r="G319" s="1">
        <v>103000</v>
      </c>
      <c r="H319" s="1">
        <v>2.35</v>
      </c>
      <c r="J319" s="27">
        <v>20</v>
      </c>
      <c r="K319" s="4">
        <v>0</v>
      </c>
      <c r="N319" s="7">
        <v>500</v>
      </c>
    </row>
    <row r="320" spans="1:17" ht="27.5" thickBot="1" x14ac:dyDescent="0.4">
      <c r="A320">
        <v>319</v>
      </c>
      <c r="C320" s="26" t="s">
        <v>94</v>
      </c>
      <c r="D320" t="str">
        <f>VLOOKUP(E320,Polymers!A:C,3,FALSE)</f>
        <v>[*]O[Si]([*])(C)C</v>
      </c>
      <c r="E320" s="26" t="s">
        <v>93</v>
      </c>
      <c r="F320" s="1">
        <v>76000</v>
      </c>
      <c r="G320" s="1">
        <v>250000</v>
      </c>
      <c r="H320" s="1">
        <v>3.3</v>
      </c>
      <c r="J320" s="27">
        <v>20</v>
      </c>
      <c r="K320" s="4">
        <v>0</v>
      </c>
      <c r="N320" s="7">
        <v>6000</v>
      </c>
    </row>
    <row r="321" spans="1:17" ht="27.5" thickBot="1" x14ac:dyDescent="0.4">
      <c r="A321">
        <v>320</v>
      </c>
      <c r="C321" s="26" t="s">
        <v>94</v>
      </c>
      <c r="D321" t="str">
        <f>VLOOKUP(E321,Polymers!A:C,3,FALSE)</f>
        <v>[*]O[Si]([*])(C)C</v>
      </c>
      <c r="E321" s="26" t="s">
        <v>93</v>
      </c>
      <c r="F321" s="1">
        <v>180000</v>
      </c>
      <c r="G321" s="1">
        <v>1010000</v>
      </c>
      <c r="H321" s="1">
        <v>5.6</v>
      </c>
      <c r="J321" s="27">
        <v>20</v>
      </c>
      <c r="K321" s="4">
        <v>0</v>
      </c>
      <c r="N321" s="7">
        <v>500000</v>
      </c>
    </row>
    <row r="322" spans="1:17" x14ac:dyDescent="0.35">
      <c r="A322">
        <v>321</v>
      </c>
      <c r="C322" s="28" t="s">
        <v>98</v>
      </c>
      <c r="D322" t="str">
        <f>VLOOKUP(E322,Polymers!A:C,3,FALSE)</f>
        <v>[*]C([*])(F)F</v>
      </c>
      <c r="E322" s="30" t="s">
        <v>95</v>
      </c>
      <c r="F322" s="17">
        <v>4000</v>
      </c>
      <c r="G322" s="17">
        <v>8000</v>
      </c>
      <c r="H322" s="17">
        <v>2</v>
      </c>
      <c r="J322" s="27">
        <v>265</v>
      </c>
      <c r="K322" s="4">
        <v>0</v>
      </c>
      <c r="N322" s="7">
        <v>100</v>
      </c>
    </row>
    <row r="323" spans="1:17" ht="15" thickBot="1" x14ac:dyDescent="0.4">
      <c r="A323">
        <v>322</v>
      </c>
      <c r="C323" s="28" t="s">
        <v>97</v>
      </c>
      <c r="D323" t="str">
        <f>VLOOKUP(E323,Polymers!A:C,3,FALSE)</f>
        <v>[*]Oc1ccc(C(=O)c2ccc(C(=O)c3ccc([*])cc3)cc2)cc1</v>
      </c>
      <c r="E323" s="31" t="s">
        <v>96</v>
      </c>
      <c r="F323" s="17">
        <v>9000</v>
      </c>
      <c r="G323" s="17">
        <v>25000</v>
      </c>
      <c r="H323" s="17">
        <v>2.8</v>
      </c>
      <c r="J323" s="27">
        <v>350</v>
      </c>
      <c r="K323" s="4">
        <v>0</v>
      </c>
      <c r="N323" s="7">
        <v>50</v>
      </c>
    </row>
    <row r="324" spans="1:17" ht="15" thickBot="1" x14ac:dyDescent="0.4">
      <c r="A324">
        <v>323</v>
      </c>
      <c r="C324" s="28" t="s">
        <v>90</v>
      </c>
      <c r="D324" t="str">
        <f>VLOOKUP(E324,Polymers!A:C,3,FALSE)</f>
        <v>[*]CCO[*]</v>
      </c>
      <c r="E324" s="3" t="s">
        <v>91</v>
      </c>
      <c r="F324" s="1">
        <v>184</v>
      </c>
      <c r="G324" s="1">
        <v>204</v>
      </c>
      <c r="H324" s="1">
        <v>1.1080000000000001</v>
      </c>
      <c r="J324" s="27">
        <v>33</v>
      </c>
      <c r="K324" s="4">
        <v>0</v>
      </c>
      <c r="N324" s="33">
        <v>0.30030000000000001</v>
      </c>
      <c r="P324" s="8" t="s">
        <v>11</v>
      </c>
      <c r="Q324" s="5" t="s">
        <v>144</v>
      </c>
    </row>
    <row r="325" spans="1:17" ht="15" thickBot="1" x14ac:dyDescent="0.4">
      <c r="A325">
        <v>324</v>
      </c>
      <c r="C325" s="28" t="s">
        <v>90</v>
      </c>
      <c r="D325" t="str">
        <f>VLOOKUP(E325,Polymers!A:C,3,FALSE)</f>
        <v>[*]CCO[*]</v>
      </c>
      <c r="E325" s="3" t="s">
        <v>91</v>
      </c>
      <c r="F325" s="1">
        <v>365</v>
      </c>
      <c r="G325" s="1">
        <v>401</v>
      </c>
      <c r="H325" s="1">
        <v>1.0980000000000001</v>
      </c>
      <c r="J325" s="27">
        <v>33</v>
      </c>
      <c r="K325" s="4">
        <v>0</v>
      </c>
      <c r="N325" s="33">
        <v>0.55840000000000001</v>
      </c>
    </row>
    <row r="326" spans="1:17" ht="15" thickBot="1" x14ac:dyDescent="0.4">
      <c r="A326">
        <v>325</v>
      </c>
      <c r="C326" s="28" t="s">
        <v>90</v>
      </c>
      <c r="D326" t="str">
        <f>VLOOKUP(E326,Polymers!A:C,3,FALSE)</f>
        <v>[*]CCO[*]</v>
      </c>
      <c r="E326" s="3" t="s">
        <v>91</v>
      </c>
      <c r="F326" s="1">
        <v>554</v>
      </c>
      <c r="G326" s="1">
        <v>587</v>
      </c>
      <c r="H326" s="1">
        <v>1.06</v>
      </c>
      <c r="J326" s="27">
        <v>33</v>
      </c>
      <c r="K326" s="4">
        <v>0</v>
      </c>
      <c r="N326" s="33">
        <v>0.84040000000000004</v>
      </c>
    </row>
    <row r="327" spans="1:17" ht="15" thickBot="1" x14ac:dyDescent="0.4">
      <c r="A327">
        <v>326</v>
      </c>
      <c r="C327" s="28" t="s">
        <v>92</v>
      </c>
      <c r="D327" t="str">
        <f>VLOOKUP(E327,Polymers!A:C,3,FALSE)</f>
        <v>[*]CC(C)O[*]</v>
      </c>
      <c r="E327" s="28" t="s">
        <v>99</v>
      </c>
      <c r="F327" s="34">
        <v>502</v>
      </c>
      <c r="G327" s="34">
        <v>512</v>
      </c>
      <c r="H327" s="34">
        <v>1.02</v>
      </c>
      <c r="J327" s="27">
        <v>33</v>
      </c>
      <c r="K327" s="4">
        <v>0</v>
      </c>
      <c r="N327" s="33">
        <v>0.39500000000000002</v>
      </c>
      <c r="P327" s="8" t="s">
        <v>11</v>
      </c>
      <c r="Q327" s="5" t="s">
        <v>138</v>
      </c>
    </row>
    <row r="328" spans="1:17" ht="15" thickBot="1" x14ac:dyDescent="0.4">
      <c r="A328">
        <v>327</v>
      </c>
      <c r="C328" s="28" t="s">
        <v>92</v>
      </c>
      <c r="D328" t="str">
        <f>VLOOKUP(E328,Polymers!A:C,3,FALSE)</f>
        <v>[*]CC(C)O[*]</v>
      </c>
      <c r="E328" s="28" t="s">
        <v>99</v>
      </c>
      <c r="F328" s="34">
        <v>856</v>
      </c>
      <c r="G328" s="34">
        <v>884</v>
      </c>
      <c r="H328" s="34">
        <v>1.03</v>
      </c>
      <c r="J328" s="27">
        <v>33</v>
      </c>
      <c r="K328" s="4">
        <v>0</v>
      </c>
      <c r="N328" s="33">
        <v>0.65610000000000002</v>
      </c>
    </row>
    <row r="329" spans="1:17" ht="15" thickBot="1" x14ac:dyDescent="0.4">
      <c r="A329">
        <v>328</v>
      </c>
      <c r="C329" s="28" t="s">
        <v>92</v>
      </c>
      <c r="D329" t="str">
        <f>VLOOKUP(E329,Polymers!A:C,3,FALSE)</f>
        <v>[*]CC(C)O[*]</v>
      </c>
      <c r="E329" s="28" t="s">
        <v>99</v>
      </c>
      <c r="F329" s="34">
        <v>2004</v>
      </c>
      <c r="G329" s="34">
        <v>2063</v>
      </c>
      <c r="H329" s="34">
        <v>1.03</v>
      </c>
      <c r="J329" s="27">
        <v>33</v>
      </c>
      <c r="K329" s="4">
        <v>0</v>
      </c>
      <c r="N329" s="33">
        <v>1.869</v>
      </c>
    </row>
    <row r="330" spans="1:17" ht="15" thickBot="1" x14ac:dyDescent="0.4">
      <c r="A330">
        <v>329</v>
      </c>
      <c r="C330" s="28" t="s">
        <v>101</v>
      </c>
      <c r="D330" t="str">
        <f>VLOOKUP(E330,Polymers!A:C,3,FALSE)</f>
        <v>[*]Oc1ccc(S(=O)(=O)c2ccc([*])cc2)cc1</v>
      </c>
      <c r="E330" s="28" t="s">
        <v>102</v>
      </c>
      <c r="G330" s="6">
        <v>72000</v>
      </c>
      <c r="J330" s="7">
        <v>232.6</v>
      </c>
      <c r="K330" s="4">
        <v>0</v>
      </c>
      <c r="N330" s="12">
        <v>1800000000</v>
      </c>
      <c r="O330" s="28" t="s">
        <v>100</v>
      </c>
      <c r="P330" s="29" t="s">
        <v>11</v>
      </c>
      <c r="Q330" t="s">
        <v>140</v>
      </c>
    </row>
    <row r="331" spans="1:17" ht="15" thickBot="1" x14ac:dyDescent="0.4">
      <c r="A331">
        <v>330</v>
      </c>
      <c r="C331" s="28" t="s">
        <v>101</v>
      </c>
      <c r="D331" t="str">
        <f>VLOOKUP(E331,Polymers!A:C,3,FALSE)</f>
        <v>[*]Oc1ccc(S(=O)(=O)c2ccc([*])cc2)cc1</v>
      </c>
      <c r="E331" s="28" t="s">
        <v>102</v>
      </c>
      <c r="G331" s="6">
        <v>44300</v>
      </c>
      <c r="J331" s="7">
        <v>229.2</v>
      </c>
      <c r="K331" s="4">
        <v>0</v>
      </c>
      <c r="N331" s="12">
        <v>250000000</v>
      </c>
    </row>
    <row r="332" spans="1:17" ht="15" thickBot="1" x14ac:dyDescent="0.4">
      <c r="A332">
        <v>331</v>
      </c>
      <c r="C332" s="28" t="s">
        <v>101</v>
      </c>
      <c r="D332" t="str">
        <f>VLOOKUP(E332,Polymers!A:C,3,FALSE)</f>
        <v>[*]Oc1ccc(S(=O)(=O)c2ccc([*])cc2)cc1</v>
      </c>
      <c r="E332" s="28" t="s">
        <v>102</v>
      </c>
      <c r="G332" s="6">
        <v>28200</v>
      </c>
      <c r="J332" s="7">
        <v>221.2</v>
      </c>
      <c r="K332" s="4">
        <v>0</v>
      </c>
      <c r="N332" s="12">
        <v>15000000</v>
      </c>
    </row>
    <row r="333" spans="1:17" ht="15" thickBot="1" x14ac:dyDescent="0.4">
      <c r="A333">
        <v>332</v>
      </c>
      <c r="C333" s="28" t="s">
        <v>101</v>
      </c>
      <c r="D333" t="str">
        <f>VLOOKUP(E333,Polymers!A:C,3,FALSE)</f>
        <v>[*]Oc1ccc(S(=O)(=O)c2ccc([*])cc2)cc1</v>
      </c>
      <c r="E333" s="28" t="s">
        <v>102</v>
      </c>
      <c r="G333" s="6">
        <v>25900</v>
      </c>
      <c r="J333" s="7">
        <v>223.2</v>
      </c>
      <c r="K333" s="4">
        <v>0</v>
      </c>
      <c r="N333" s="12">
        <v>13000000</v>
      </c>
    </row>
    <row r="334" spans="1:17" ht="15" thickBot="1" x14ac:dyDescent="0.4">
      <c r="A334">
        <v>333</v>
      </c>
      <c r="C334" s="28" t="s">
        <v>101</v>
      </c>
      <c r="D334" t="str">
        <f>VLOOKUP(E334,Polymers!A:C,3,FALSE)</f>
        <v>[*]Oc1ccc(S(=O)(=O)c2ccc([*])cc2)cc1</v>
      </c>
      <c r="E334" s="28" t="s">
        <v>102</v>
      </c>
      <c r="G334" s="6">
        <v>19500</v>
      </c>
      <c r="J334" s="7">
        <v>219.8</v>
      </c>
      <c r="K334" s="4">
        <v>0</v>
      </c>
      <c r="N334" s="12">
        <v>2200000</v>
      </c>
    </row>
    <row r="335" spans="1:17" ht="15" thickBot="1" x14ac:dyDescent="0.4">
      <c r="A335">
        <v>334</v>
      </c>
      <c r="C335" s="28" t="s">
        <v>101</v>
      </c>
      <c r="D335" t="str">
        <f>VLOOKUP(E335,Polymers!A:C,3,FALSE)</f>
        <v>[*]Oc1ccc(S(=O)(=O)c2ccc([*])cc2)cc1</v>
      </c>
      <c r="E335" s="28" t="s">
        <v>102</v>
      </c>
      <c r="G335" s="6">
        <v>12300</v>
      </c>
      <c r="J335" s="7">
        <v>212</v>
      </c>
      <c r="K335" s="4">
        <v>0</v>
      </c>
      <c r="N335" s="12">
        <v>170000</v>
      </c>
    </row>
    <row r="336" spans="1:17" ht="15" thickBot="1" x14ac:dyDescent="0.4">
      <c r="A336">
        <v>335</v>
      </c>
      <c r="C336" s="28" t="s">
        <v>101</v>
      </c>
      <c r="D336" t="str">
        <f>VLOOKUP(E336,Polymers!A:C,3,FALSE)</f>
        <v>[*]Oc1ccc(S(=O)(=O)c2ccc([*])cc2)cc1</v>
      </c>
      <c r="E336" s="28" t="s">
        <v>102</v>
      </c>
      <c r="G336" s="6">
        <v>8900</v>
      </c>
      <c r="J336" s="7">
        <v>206.9</v>
      </c>
      <c r="K336" s="4">
        <v>0</v>
      </c>
      <c r="N336" s="12">
        <v>29000</v>
      </c>
    </row>
    <row r="337" spans="1:17" ht="15" thickBot="1" x14ac:dyDescent="0.4">
      <c r="A337">
        <v>336</v>
      </c>
      <c r="C337" s="28" t="s">
        <v>101</v>
      </c>
      <c r="D337" t="str">
        <f>VLOOKUP(E337,Polymers!A:C,3,FALSE)</f>
        <v>[*]Oc1ccc(S(=O)(=O)c2ccc([*])cc2)cc1</v>
      </c>
      <c r="E337" s="28" t="s">
        <v>102</v>
      </c>
      <c r="G337" s="6">
        <v>5740</v>
      </c>
      <c r="J337" s="7">
        <v>193.4</v>
      </c>
      <c r="K337" s="4">
        <v>0</v>
      </c>
      <c r="N337" s="12">
        <v>3100</v>
      </c>
    </row>
    <row r="338" spans="1:17" ht="15" thickBot="1" x14ac:dyDescent="0.4">
      <c r="A338">
        <v>337</v>
      </c>
      <c r="C338" s="28" t="s">
        <v>101</v>
      </c>
      <c r="D338" t="str">
        <f>VLOOKUP(E338,Polymers!A:C,3,FALSE)</f>
        <v>[*]Oc1ccc(S(=O)(=O)c2ccc([*])cc2)cc1</v>
      </c>
      <c r="E338" s="28" t="s">
        <v>102</v>
      </c>
      <c r="G338" s="6">
        <v>3670</v>
      </c>
      <c r="J338" s="7">
        <v>177.1</v>
      </c>
      <c r="K338" s="4">
        <v>0</v>
      </c>
      <c r="N338" s="12">
        <v>280</v>
      </c>
    </row>
    <row r="339" spans="1:17" ht="15" thickBot="1" x14ac:dyDescent="0.4">
      <c r="A339">
        <v>338</v>
      </c>
      <c r="C339" s="28" t="s">
        <v>101</v>
      </c>
      <c r="D339" t="str">
        <f>VLOOKUP(E339,Polymers!A:C,3,FALSE)</f>
        <v>[*]Oc1ccc(S(=O)(=O)c2ccc([*])cc2)cc1</v>
      </c>
      <c r="E339" s="28" t="s">
        <v>102</v>
      </c>
      <c r="G339" s="6">
        <v>2380</v>
      </c>
      <c r="J339" s="7">
        <v>163.4</v>
      </c>
      <c r="K339" s="4">
        <v>0</v>
      </c>
      <c r="N339" s="12">
        <v>43</v>
      </c>
    </row>
    <row r="340" spans="1:17" ht="15" thickBot="1" x14ac:dyDescent="0.4">
      <c r="A340">
        <v>339</v>
      </c>
      <c r="C340" s="28" t="s">
        <v>101</v>
      </c>
      <c r="D340" t="str">
        <f>VLOOKUP(E340,Polymers!A:C,3,FALSE)</f>
        <v>[*]Oc1ccc(S(=O)(=O)c2ccc([*])cc2)cc1</v>
      </c>
      <c r="E340" s="28" t="s">
        <v>102</v>
      </c>
      <c r="G340" s="6">
        <v>19000</v>
      </c>
      <c r="J340" s="7">
        <v>240</v>
      </c>
      <c r="K340" s="4">
        <v>0</v>
      </c>
      <c r="N340" s="12">
        <v>180000</v>
      </c>
      <c r="O340" s="28" t="s">
        <v>103</v>
      </c>
      <c r="P340" s="29" t="s">
        <v>11</v>
      </c>
      <c r="Q340" t="s">
        <v>140</v>
      </c>
    </row>
    <row r="341" spans="1:17" ht="15" thickBot="1" x14ac:dyDescent="0.4">
      <c r="A341">
        <v>340</v>
      </c>
      <c r="C341" s="28" t="s">
        <v>101</v>
      </c>
      <c r="D341" t="str">
        <f>VLOOKUP(E341,Polymers!A:C,3,FALSE)</f>
        <v>[*]Oc1ccc(S(=O)(=O)c2ccc([*])cc2)cc1</v>
      </c>
      <c r="E341" s="28" t="s">
        <v>102</v>
      </c>
      <c r="G341" s="6">
        <v>29000</v>
      </c>
      <c r="J341" s="7">
        <v>240</v>
      </c>
      <c r="K341" s="4">
        <v>0</v>
      </c>
      <c r="N341" s="12">
        <v>890000</v>
      </c>
    </row>
    <row r="342" spans="1:17" ht="15" thickBot="1" x14ac:dyDescent="0.4">
      <c r="A342">
        <v>341</v>
      </c>
      <c r="C342" s="28" t="s">
        <v>101</v>
      </c>
      <c r="D342" t="str">
        <f>VLOOKUP(E342,Polymers!A:C,3,FALSE)</f>
        <v>[*]Oc1ccc(S(=O)(=O)c2ccc([*])cc2)cc1</v>
      </c>
      <c r="E342" s="28" t="s">
        <v>102</v>
      </c>
      <c r="G342" s="6">
        <v>33000</v>
      </c>
      <c r="J342" s="7">
        <v>240</v>
      </c>
      <c r="K342" s="4">
        <v>0</v>
      </c>
      <c r="N342" s="12">
        <v>3300000</v>
      </c>
    </row>
    <row r="343" spans="1:17" ht="15" thickBot="1" x14ac:dyDescent="0.4">
      <c r="A343">
        <v>342</v>
      </c>
      <c r="C343" s="28" t="s">
        <v>101</v>
      </c>
      <c r="D343" t="str">
        <f>VLOOKUP(E343,Polymers!A:C,3,FALSE)</f>
        <v>[*]Oc1ccc(S(=O)(=O)c2ccc([*])cc2)cc1</v>
      </c>
      <c r="E343" s="28" t="s">
        <v>102</v>
      </c>
      <c r="G343" s="6">
        <v>38000</v>
      </c>
      <c r="J343" s="7">
        <v>240</v>
      </c>
      <c r="K343" s="4">
        <v>0</v>
      </c>
      <c r="N343" s="12">
        <v>6200000</v>
      </c>
    </row>
    <row r="344" spans="1:17" ht="15" thickBot="1" x14ac:dyDescent="0.4">
      <c r="A344">
        <v>343</v>
      </c>
      <c r="C344" s="28" t="s">
        <v>101</v>
      </c>
      <c r="D344" t="str">
        <f>VLOOKUP(E344,Polymers!A:C,3,FALSE)</f>
        <v>[*]Oc1ccc(S(=O)(=O)c2ccc([*])cc2)cc1</v>
      </c>
      <c r="E344" s="28" t="s">
        <v>102</v>
      </c>
      <c r="G344" s="6">
        <v>18600</v>
      </c>
      <c r="J344" s="7">
        <v>240</v>
      </c>
      <c r="K344" s="4">
        <v>0</v>
      </c>
      <c r="N344" s="12">
        <v>16000000</v>
      </c>
    </row>
    <row r="345" spans="1:17" ht="15" thickBot="1" x14ac:dyDescent="0.4">
      <c r="A345">
        <v>344</v>
      </c>
      <c r="C345" s="28" t="s">
        <v>101</v>
      </c>
      <c r="D345" t="str">
        <f>VLOOKUP(E345,Polymers!A:C,3,FALSE)</f>
        <v>[*]Oc1ccc(S(=O)(=O)c2ccc([*])cc2)cc1</v>
      </c>
      <c r="E345" s="28" t="s">
        <v>102</v>
      </c>
      <c r="G345" s="6">
        <v>52000</v>
      </c>
      <c r="J345" s="7">
        <v>240</v>
      </c>
      <c r="K345" s="4">
        <v>0</v>
      </c>
      <c r="N345" s="12">
        <v>32000000</v>
      </c>
    </row>
    <row r="346" spans="1:17" ht="15" thickBot="1" x14ac:dyDescent="0.4">
      <c r="A346">
        <v>345</v>
      </c>
      <c r="C346" s="28" t="s">
        <v>101</v>
      </c>
      <c r="D346" t="str">
        <f>VLOOKUP(E346,Polymers!A:C,3,FALSE)</f>
        <v>[*]Oc1ccc(S(=O)(=O)c2ccc([*])cc2)cc1</v>
      </c>
      <c r="E346" s="28" t="s">
        <v>102</v>
      </c>
      <c r="G346" s="6">
        <v>65000</v>
      </c>
      <c r="J346" s="7">
        <v>240</v>
      </c>
      <c r="K346" s="4">
        <v>0</v>
      </c>
      <c r="N346" s="12">
        <v>60000000</v>
      </c>
    </row>
    <row r="347" spans="1:17" ht="15" thickBot="1" x14ac:dyDescent="0.4">
      <c r="A347">
        <v>346</v>
      </c>
      <c r="C347" s="28" t="s">
        <v>101</v>
      </c>
      <c r="D347" t="str">
        <f>VLOOKUP(E347,Polymers!A:C,3,FALSE)</f>
        <v>[*]Oc1ccc(S(=O)(=O)c2ccc([*])cc2)cc1</v>
      </c>
      <c r="E347" s="28" t="s">
        <v>102</v>
      </c>
      <c r="G347" s="6">
        <v>85000</v>
      </c>
      <c r="J347" s="7">
        <v>240</v>
      </c>
      <c r="K347" s="4">
        <v>0</v>
      </c>
      <c r="N347" s="12">
        <v>250000000</v>
      </c>
    </row>
    <row r="348" spans="1:17" ht="15" thickBot="1" x14ac:dyDescent="0.4">
      <c r="A348">
        <v>347</v>
      </c>
      <c r="C348" s="32" t="s">
        <v>104</v>
      </c>
      <c r="D348" t="str">
        <f>VLOOKUP(E348,Polymers!A:C,3,FALSE)</f>
        <v>[*]Sc1ccc([*])cc1</v>
      </c>
      <c r="E348" s="3" t="s">
        <v>105</v>
      </c>
      <c r="G348" s="28">
        <v>104000</v>
      </c>
      <c r="J348" s="7">
        <v>300</v>
      </c>
      <c r="K348" s="4">
        <v>0</v>
      </c>
      <c r="N348" s="28">
        <v>47000</v>
      </c>
    </row>
    <row r="349" spans="1:17" ht="15" thickBot="1" x14ac:dyDescent="0.4">
      <c r="A349">
        <v>348</v>
      </c>
      <c r="C349" s="32" t="s">
        <v>104</v>
      </c>
      <c r="D349" t="str">
        <f>VLOOKUP(E349,Polymers!A:C,3,FALSE)</f>
        <v>[*]Sc1ccc([*])cc1</v>
      </c>
      <c r="E349" s="3" t="s">
        <v>105</v>
      </c>
      <c r="G349" s="15">
        <v>64000</v>
      </c>
      <c r="J349" s="7">
        <v>300</v>
      </c>
      <c r="K349" s="4">
        <v>0</v>
      </c>
      <c r="N349" s="28">
        <v>13100</v>
      </c>
    </row>
    <row r="350" spans="1:17" ht="15" thickBot="1" x14ac:dyDescent="0.4">
      <c r="A350">
        <v>349</v>
      </c>
      <c r="C350" s="32" t="s">
        <v>104</v>
      </c>
      <c r="D350" t="str">
        <f>VLOOKUP(E350,Polymers!A:C,3,FALSE)</f>
        <v>[*]Sc1ccc([*])cc1</v>
      </c>
      <c r="E350" s="3" t="s">
        <v>105</v>
      </c>
      <c r="G350" s="15">
        <v>104000</v>
      </c>
      <c r="J350" s="7">
        <v>300</v>
      </c>
      <c r="K350">
        <f>(12.7/2.5)*L350</f>
        <v>0.98763416882483646</v>
      </c>
      <c r="L350">
        <v>0.194416174965519</v>
      </c>
      <c r="N350">
        <v>49576.854649501598</v>
      </c>
      <c r="O350" s="29" t="s">
        <v>106</v>
      </c>
      <c r="Q350" t="s">
        <v>140</v>
      </c>
    </row>
    <row r="351" spans="1:17" ht="15" thickBot="1" x14ac:dyDescent="0.4">
      <c r="A351">
        <v>350</v>
      </c>
      <c r="C351" s="32" t="s">
        <v>104</v>
      </c>
      <c r="D351" t="str">
        <f>VLOOKUP(E351,Polymers!A:C,3,FALSE)</f>
        <v>[*]Sc1ccc([*])cc1</v>
      </c>
      <c r="E351" s="3" t="s">
        <v>105</v>
      </c>
      <c r="G351" s="15">
        <v>104000</v>
      </c>
      <c r="J351" s="7">
        <v>300</v>
      </c>
      <c r="K351">
        <f t="shared" ref="K351:K395" si="6">(12.7/2.5)*L351</f>
        <v>1.7140864680529382</v>
      </c>
      <c r="L351">
        <v>0.33741859607341301</v>
      </c>
      <c r="N351">
        <v>49089.332241352196</v>
      </c>
      <c r="O351" t="s">
        <v>223</v>
      </c>
    </row>
    <row r="352" spans="1:17" ht="15" thickBot="1" x14ac:dyDescent="0.4">
      <c r="A352">
        <v>351</v>
      </c>
      <c r="C352" s="32" t="s">
        <v>104</v>
      </c>
      <c r="D352" t="str">
        <f>VLOOKUP(E352,Polymers!A:C,3,FALSE)</f>
        <v>[*]Sc1ccc([*])cc1</v>
      </c>
      <c r="E352" s="3" t="s">
        <v>105</v>
      </c>
      <c r="G352" s="15">
        <v>104000</v>
      </c>
      <c r="J352" s="7">
        <v>300</v>
      </c>
      <c r="K352">
        <f t="shared" si="6"/>
        <v>3.1231734684937584</v>
      </c>
      <c r="L352">
        <v>0.61479792686885004</v>
      </c>
      <c r="N352">
        <v>48128.622683965601</v>
      </c>
      <c r="O352" t="s">
        <v>224</v>
      </c>
    </row>
    <row r="353" spans="1:14" ht="15" thickBot="1" x14ac:dyDescent="0.4">
      <c r="A353">
        <v>352</v>
      </c>
      <c r="C353" s="32" t="s">
        <v>104</v>
      </c>
      <c r="D353" t="str">
        <f>VLOOKUP(E353,Polymers!A:C,3,FALSE)</f>
        <v>[*]Sc1ccc([*])cc1</v>
      </c>
      <c r="E353" s="3" t="s">
        <v>105</v>
      </c>
      <c r="G353" s="15">
        <v>104000</v>
      </c>
      <c r="J353" s="7">
        <v>300</v>
      </c>
      <c r="K353">
        <f t="shared" si="6"/>
        <v>3.278859951324721</v>
      </c>
      <c r="L353">
        <v>0.64544487230801595</v>
      </c>
      <c r="N353">
        <v>50069.218804067001</v>
      </c>
    </row>
    <row r="354" spans="1:14" ht="15" thickBot="1" x14ac:dyDescent="0.4">
      <c r="A354">
        <v>353</v>
      </c>
      <c r="C354" s="32" t="s">
        <v>104</v>
      </c>
      <c r="D354" t="str">
        <f>VLOOKUP(E354,Polymers!A:C,3,FALSE)</f>
        <v>[*]Sc1ccc([*])cc1</v>
      </c>
      <c r="E354" s="3" t="s">
        <v>105</v>
      </c>
      <c r="G354" s="15">
        <v>104000</v>
      </c>
      <c r="J354" s="7">
        <v>300</v>
      </c>
      <c r="K354">
        <f t="shared" si="6"/>
        <v>5.5090280022849258</v>
      </c>
      <c r="L354">
        <v>1.08445433115845</v>
      </c>
      <c r="N354">
        <v>48606.603967484298</v>
      </c>
    </row>
    <row r="355" spans="1:14" ht="15" thickBot="1" x14ac:dyDescent="0.4">
      <c r="A355">
        <v>354</v>
      </c>
      <c r="C355" s="32" t="s">
        <v>104</v>
      </c>
      <c r="D355" t="str">
        <f>VLOOKUP(E355,Polymers!A:C,3,FALSE)</f>
        <v>[*]Sc1ccc([*])cc1</v>
      </c>
      <c r="E355" s="3" t="s">
        <v>105</v>
      </c>
      <c r="G355" s="15">
        <v>104000</v>
      </c>
      <c r="J355" s="7">
        <v>300</v>
      </c>
      <c r="K355">
        <f t="shared" si="6"/>
        <v>8.81658364257469</v>
      </c>
      <c r="L355">
        <v>1.7355479611367499</v>
      </c>
      <c r="N355">
        <v>47655.341710461202</v>
      </c>
    </row>
    <row r="356" spans="1:14" ht="15" thickBot="1" x14ac:dyDescent="0.4">
      <c r="A356">
        <v>355</v>
      </c>
      <c r="C356" s="32" t="s">
        <v>104</v>
      </c>
      <c r="D356" t="str">
        <f>VLOOKUP(E356,Polymers!A:C,3,FALSE)</f>
        <v>[*]Sc1ccc([*])cc1</v>
      </c>
      <c r="E356" s="3" t="s">
        <v>105</v>
      </c>
      <c r="G356" s="15">
        <v>104000</v>
      </c>
      <c r="J356" s="7">
        <v>300</v>
      </c>
      <c r="K356">
        <f t="shared" si="6"/>
        <v>9.7174844228541595</v>
      </c>
      <c r="L356">
        <v>1.91289063442011</v>
      </c>
      <c r="N356">
        <v>46263.2407052329</v>
      </c>
    </row>
    <row r="357" spans="1:14" ht="15" thickBot="1" x14ac:dyDescent="0.4">
      <c r="A357">
        <v>356</v>
      </c>
      <c r="C357" s="32" t="s">
        <v>104</v>
      </c>
      <c r="D357" t="str">
        <f>VLOOKUP(E357,Polymers!A:C,3,FALSE)</f>
        <v>[*]Sc1ccc([*])cc1</v>
      </c>
      <c r="E357" s="3" t="s">
        <v>105</v>
      </c>
      <c r="G357" s="15">
        <v>104000</v>
      </c>
      <c r="J357" s="7">
        <v>300</v>
      </c>
      <c r="K357">
        <f t="shared" si="6"/>
        <v>15.805981116990798</v>
      </c>
      <c r="L357">
        <v>3.1114136057068502</v>
      </c>
      <c r="N357">
        <v>43599.848334204398</v>
      </c>
    </row>
    <row r="358" spans="1:14" ht="15" thickBot="1" x14ac:dyDescent="0.4">
      <c r="A358">
        <v>357</v>
      </c>
      <c r="C358" s="32" t="s">
        <v>104</v>
      </c>
      <c r="D358" t="str">
        <f>VLOOKUP(E358,Polymers!A:C,3,FALSE)</f>
        <v>[*]Sc1ccc([*])cc1</v>
      </c>
      <c r="E358" s="3" t="s">
        <v>105</v>
      </c>
      <c r="G358" s="15">
        <v>104000</v>
      </c>
      <c r="J358" s="7">
        <v>300</v>
      </c>
      <c r="K358">
        <f t="shared" si="6"/>
        <v>26.9908042162802</v>
      </c>
      <c r="L358">
        <v>5.3131504362756301</v>
      </c>
      <c r="N358">
        <v>41909.993798117699</v>
      </c>
    </row>
    <row r="359" spans="1:14" ht="15" thickBot="1" x14ac:dyDescent="0.4">
      <c r="A359">
        <v>358</v>
      </c>
      <c r="C359" s="32" t="s">
        <v>104</v>
      </c>
      <c r="D359" t="str">
        <f>VLOOKUP(E359,Polymers!A:C,3,FALSE)</f>
        <v>[*]Sc1ccc([*])cc1</v>
      </c>
      <c r="E359" s="3" t="s">
        <v>105</v>
      </c>
      <c r="G359" s="15">
        <v>104000</v>
      </c>
      <c r="J359" s="7">
        <v>300</v>
      </c>
      <c r="K359">
        <f t="shared" si="6"/>
        <v>49.178944698950971</v>
      </c>
      <c r="L359">
        <v>9.68089462577775</v>
      </c>
      <c r="N359">
        <v>37593.0269579776</v>
      </c>
    </row>
    <row r="360" spans="1:14" ht="15" thickBot="1" x14ac:dyDescent="0.4">
      <c r="A360">
        <v>359</v>
      </c>
      <c r="C360" s="32" t="s">
        <v>104</v>
      </c>
      <c r="D360" t="str">
        <f>VLOOKUP(E360,Polymers!A:C,3,FALSE)</f>
        <v>[*]Sc1ccc([*])cc1</v>
      </c>
      <c r="E360" s="3" t="s">
        <v>105</v>
      </c>
      <c r="G360" s="15">
        <v>104000</v>
      </c>
      <c r="J360" s="7">
        <v>300</v>
      </c>
      <c r="K360">
        <f t="shared" si="6"/>
        <v>86.747721893271972</v>
      </c>
      <c r="L360">
        <v>17.076323207337001</v>
      </c>
      <c r="N360">
        <v>34055.623917481098</v>
      </c>
    </row>
    <row r="361" spans="1:14" ht="15" thickBot="1" x14ac:dyDescent="0.4">
      <c r="A361">
        <v>360</v>
      </c>
      <c r="C361" s="32" t="s">
        <v>104</v>
      </c>
      <c r="D361" t="str">
        <f>VLOOKUP(E361,Polymers!A:C,3,FALSE)</f>
        <v>[*]Sc1ccc([*])cc1</v>
      </c>
      <c r="E361" s="3" t="s">
        <v>105</v>
      </c>
      <c r="G361" s="15">
        <v>104000</v>
      </c>
      <c r="J361" s="7">
        <v>300</v>
      </c>
      <c r="K361">
        <f t="shared" si="6"/>
        <v>148.13321365497052</v>
      </c>
      <c r="L361">
        <v>29.160081428143801</v>
      </c>
      <c r="N361">
        <v>30247.305675877298</v>
      </c>
    </row>
    <row r="362" spans="1:14" ht="15" thickBot="1" x14ac:dyDescent="0.4">
      <c r="A362">
        <v>361</v>
      </c>
      <c r="C362" s="32" t="s">
        <v>104</v>
      </c>
      <c r="D362" t="str">
        <f>VLOOKUP(E362,Polymers!A:C,3,FALSE)</f>
        <v>[*]Sc1ccc([*])cc1</v>
      </c>
      <c r="E362" s="3" t="s">
        <v>105</v>
      </c>
      <c r="G362" s="15">
        <v>104000</v>
      </c>
      <c r="J362" s="7">
        <v>300</v>
      </c>
      <c r="K362">
        <f t="shared" si="6"/>
        <v>265.56667216576051</v>
      </c>
      <c r="L362">
        <v>52.2769039696379</v>
      </c>
      <c r="N362">
        <v>26339.095585798299</v>
      </c>
    </row>
    <row r="363" spans="1:14" ht="15" thickBot="1" x14ac:dyDescent="0.4">
      <c r="A363">
        <v>362</v>
      </c>
      <c r="C363" s="32" t="s">
        <v>104</v>
      </c>
      <c r="D363" t="str">
        <f>VLOOKUP(E363,Polymers!A:C,3,FALSE)</f>
        <v>[*]Sc1ccc([*])cc1</v>
      </c>
      <c r="E363" s="3" t="s">
        <v>105</v>
      </c>
      <c r="G363" s="15">
        <v>44000</v>
      </c>
      <c r="J363" s="7">
        <v>300</v>
      </c>
      <c r="K363">
        <f t="shared" si="6"/>
        <v>460.90369642315773</v>
      </c>
      <c r="L363">
        <v>90.729074099046798</v>
      </c>
      <c r="N363">
        <v>22486.990192116598</v>
      </c>
    </row>
    <row r="364" spans="1:14" ht="15" thickBot="1" x14ac:dyDescent="0.4">
      <c r="A364">
        <v>363</v>
      </c>
      <c r="C364" s="32" t="s">
        <v>104</v>
      </c>
      <c r="D364" t="str">
        <f>VLOOKUP(E364,Polymers!A:C,3,FALSE)</f>
        <v>[*]Sc1ccc([*])cc1</v>
      </c>
      <c r="E364" s="3" t="s">
        <v>105</v>
      </c>
      <c r="G364" s="15">
        <v>44000</v>
      </c>
      <c r="J364" s="7">
        <v>300</v>
      </c>
      <c r="K364">
        <f t="shared" si="6"/>
        <v>0</v>
      </c>
      <c r="N364">
        <v>49576.854649501598</v>
      </c>
    </row>
    <row r="365" spans="1:14" ht="15" thickBot="1" x14ac:dyDescent="0.4">
      <c r="A365">
        <v>364</v>
      </c>
      <c r="C365" s="32" t="s">
        <v>104</v>
      </c>
      <c r="D365" t="str">
        <f>VLOOKUP(E365,Polymers!A:C,3,FALSE)</f>
        <v>[*]Sc1ccc([*])cc1</v>
      </c>
      <c r="E365" s="3" t="s">
        <v>105</v>
      </c>
      <c r="G365" s="15">
        <v>64000</v>
      </c>
      <c r="J365" s="7">
        <v>300</v>
      </c>
      <c r="K365">
        <f t="shared" si="6"/>
        <v>0.98763416882483646</v>
      </c>
      <c r="L365">
        <v>0.194416174965519</v>
      </c>
      <c r="N365">
        <v>13719.5243804811</v>
      </c>
    </row>
    <row r="366" spans="1:14" ht="15" thickBot="1" x14ac:dyDescent="0.4">
      <c r="A366">
        <v>365</v>
      </c>
      <c r="C366" s="32" t="s">
        <v>104</v>
      </c>
      <c r="D366" t="str">
        <f>VLOOKUP(E366,Polymers!A:C,3,FALSE)</f>
        <v>[*]Sc1ccc([*])cc1</v>
      </c>
      <c r="E366" s="3" t="s">
        <v>105</v>
      </c>
      <c r="G366" s="15">
        <v>64000</v>
      </c>
      <c r="J366" s="7">
        <v>300</v>
      </c>
      <c r="K366">
        <f t="shared" si="6"/>
        <v>1.7421076180867665</v>
      </c>
      <c r="L366">
        <v>0.34293457048952097</v>
      </c>
      <c r="N366">
        <v>13318.751602533999</v>
      </c>
    </row>
    <row r="367" spans="1:14" ht="15" thickBot="1" x14ac:dyDescent="0.4">
      <c r="A367">
        <v>366</v>
      </c>
      <c r="C367" s="32" t="s">
        <v>104</v>
      </c>
      <c r="D367" t="str">
        <f>VLOOKUP(E367,Polymers!A:C,3,FALSE)</f>
        <v>[*]Sc1ccc([*])cc1</v>
      </c>
      <c r="E367" s="3" t="s">
        <v>105</v>
      </c>
      <c r="G367" s="15">
        <v>64000</v>
      </c>
      <c r="J367" s="7">
        <v>300</v>
      </c>
      <c r="K367">
        <f t="shared" si="6"/>
        <v>3.1742297681457448</v>
      </c>
      <c r="L367">
        <v>0.62484837955624895</v>
      </c>
      <c r="N367">
        <v>13058.095134564501</v>
      </c>
    </row>
    <row r="368" spans="1:14" ht="15" thickBot="1" x14ac:dyDescent="0.4">
      <c r="A368">
        <v>367</v>
      </c>
      <c r="C368" s="32" t="s">
        <v>104</v>
      </c>
      <c r="D368" t="str">
        <f>VLOOKUP(E368,Polymers!A:C,3,FALSE)</f>
        <v>[*]Sc1ccc([*])cc1</v>
      </c>
      <c r="E368" s="3" t="s">
        <v>105</v>
      </c>
      <c r="G368" s="15">
        <v>64000</v>
      </c>
      <c r="J368" s="7">
        <v>300</v>
      </c>
      <c r="K368">
        <f t="shared" si="6"/>
        <v>8.960713368605898</v>
      </c>
      <c r="L368">
        <v>1.76391995444998</v>
      </c>
      <c r="N368">
        <v>13318.751602533999</v>
      </c>
    </row>
    <row r="369" spans="1:14" ht="15" thickBot="1" x14ac:dyDescent="0.4">
      <c r="A369">
        <v>368</v>
      </c>
      <c r="C369" s="32" t="s">
        <v>104</v>
      </c>
      <c r="D369" t="str">
        <f>VLOOKUP(E369,Polymers!A:C,3,FALSE)</f>
        <v>[*]Sc1ccc([*])cc1</v>
      </c>
      <c r="E369" s="3" t="s">
        <v>105</v>
      </c>
      <c r="G369" s="15">
        <v>64000</v>
      </c>
      <c r="J369" s="7">
        <v>300</v>
      </c>
      <c r="K369">
        <f t="shared" si="6"/>
        <v>15.805981116990798</v>
      </c>
      <c r="L369">
        <v>3.1114136057068502</v>
      </c>
      <c r="N369">
        <v>12428.5539217327</v>
      </c>
    </row>
    <row r="370" spans="1:14" ht="15" thickBot="1" x14ac:dyDescent="0.4">
      <c r="A370">
        <v>369</v>
      </c>
      <c r="C370" s="32" t="s">
        <v>104</v>
      </c>
      <c r="D370" t="str">
        <f>VLOOKUP(E370,Polymers!A:C,3,FALSE)</f>
        <v>[*]Sc1ccc([*])cc1</v>
      </c>
      <c r="E370" s="3" t="s">
        <v>105</v>
      </c>
      <c r="G370" s="15">
        <v>64000</v>
      </c>
      <c r="J370" s="7">
        <v>300</v>
      </c>
      <c r="K370">
        <f t="shared" si="6"/>
        <v>26.9908042162802</v>
      </c>
      <c r="L370">
        <v>5.3131504362756301</v>
      </c>
      <c r="N370">
        <v>11713.037343268799</v>
      </c>
    </row>
    <row r="371" spans="1:14" ht="15" thickBot="1" x14ac:dyDescent="0.4">
      <c r="A371">
        <v>370</v>
      </c>
      <c r="C371" s="32" t="s">
        <v>104</v>
      </c>
      <c r="D371" t="str">
        <f>VLOOKUP(E371,Polymers!A:C,3,FALSE)</f>
        <v>[*]Sc1ccc([*])cc1</v>
      </c>
      <c r="E371" s="3" t="s">
        <v>105</v>
      </c>
      <c r="G371" s="15">
        <v>64000</v>
      </c>
      <c r="J371" s="7">
        <v>300</v>
      </c>
      <c r="K371">
        <f t="shared" si="6"/>
        <v>86.747721893271972</v>
      </c>
      <c r="L371">
        <v>17.076323207337001</v>
      </c>
      <c r="N371">
        <v>11483.8057280092</v>
      </c>
    </row>
    <row r="372" spans="1:14" ht="15" thickBot="1" x14ac:dyDescent="0.4">
      <c r="A372">
        <v>371</v>
      </c>
      <c r="C372" s="32" t="s">
        <v>104</v>
      </c>
      <c r="D372" t="str">
        <f>VLOOKUP(E372,Polymers!A:C,3,FALSE)</f>
        <v>[*]Sc1ccc([*])cc1</v>
      </c>
      <c r="E372" s="3" t="s">
        <v>105</v>
      </c>
      <c r="G372" s="15">
        <v>64000</v>
      </c>
      <c r="J372" s="7">
        <v>300</v>
      </c>
      <c r="K372">
        <f t="shared" si="6"/>
        <v>261.29513148280665</v>
      </c>
      <c r="L372">
        <v>51.436049504489503</v>
      </c>
      <c r="N372">
        <v>9804.2936186902698</v>
      </c>
    </row>
    <row r="373" spans="1:14" ht="15" thickBot="1" x14ac:dyDescent="0.4">
      <c r="A373">
        <v>372</v>
      </c>
      <c r="C373" s="32" t="s">
        <v>104</v>
      </c>
      <c r="D373" t="str">
        <f>VLOOKUP(E373,Polymers!A:C,3,FALSE)</f>
        <v>[*]Sc1ccc([*])cc1</v>
      </c>
      <c r="E373" s="3" t="s">
        <v>105</v>
      </c>
      <c r="G373" s="15">
        <v>64000</v>
      </c>
      <c r="J373" s="7">
        <v>300</v>
      </c>
      <c r="K373">
        <f t="shared" si="6"/>
        <v>453.49023269994615</v>
      </c>
      <c r="L373">
        <v>89.269730846446095</v>
      </c>
      <c r="N373">
        <v>8707.9146380975399</v>
      </c>
    </row>
    <row r="374" spans="1:14" ht="15" thickBot="1" x14ac:dyDescent="0.4">
      <c r="A374">
        <v>373</v>
      </c>
      <c r="C374" s="32" t="s">
        <v>104</v>
      </c>
      <c r="D374" t="str">
        <f>VLOOKUP(E374,Polymers!A:C,3,FALSE)</f>
        <v>[*]Sc1ccc([*])cc1</v>
      </c>
      <c r="E374" s="3" t="s">
        <v>105</v>
      </c>
      <c r="G374" s="15">
        <v>64000</v>
      </c>
      <c r="J374" s="7">
        <v>300</v>
      </c>
      <c r="K374">
        <f t="shared" si="6"/>
        <v>150.55483186512649</v>
      </c>
      <c r="L374">
        <v>29.636777926206001</v>
      </c>
      <c r="N374">
        <v>10822.6786625441</v>
      </c>
    </row>
    <row r="375" spans="1:14" ht="15" thickBot="1" x14ac:dyDescent="0.4">
      <c r="A375">
        <v>374</v>
      </c>
      <c r="C375" s="32" t="s">
        <v>104</v>
      </c>
      <c r="D375" t="str">
        <f>VLOOKUP(E375,Polymers!A:C,3,FALSE)</f>
        <v>[*]Sc1ccc([*])cc1</v>
      </c>
      <c r="E375" s="3" t="s">
        <v>105</v>
      </c>
      <c r="G375" s="15">
        <v>64000</v>
      </c>
      <c r="J375" s="7">
        <v>300</v>
      </c>
      <c r="K375">
        <f t="shared" si="6"/>
        <v>49.178944698950971</v>
      </c>
      <c r="L375">
        <v>9.68089462577775</v>
      </c>
      <c r="N375">
        <v>12185.319190439201</v>
      </c>
    </row>
    <row r="376" spans="1:14" ht="15" thickBot="1" x14ac:dyDescent="0.4">
      <c r="A376">
        <v>375</v>
      </c>
      <c r="C376" s="32" t="s">
        <v>104</v>
      </c>
      <c r="D376" t="str">
        <f>VLOOKUP(E376,Polymers!A:C,3,FALSE)</f>
        <v>[*]Sc1ccc([*])cc1</v>
      </c>
      <c r="E376" s="3" t="s">
        <v>105</v>
      </c>
      <c r="G376" s="15">
        <v>64000</v>
      </c>
      <c r="J376" s="7">
        <v>300</v>
      </c>
      <c r="K376">
        <f t="shared" si="6"/>
        <v>0</v>
      </c>
      <c r="N376">
        <v>13855.7775185713</v>
      </c>
    </row>
    <row r="377" spans="1:14" ht="15" thickBot="1" x14ac:dyDescent="0.4">
      <c r="A377">
        <v>376</v>
      </c>
      <c r="C377" s="32" t="s">
        <v>104</v>
      </c>
      <c r="D377" t="str">
        <f>VLOOKUP(E377,Polymers!A:C,3,FALSE)</f>
        <v>[*]Sc1ccc([*])cc1</v>
      </c>
      <c r="E377" s="3" t="s">
        <v>105</v>
      </c>
      <c r="G377" s="15">
        <v>56000</v>
      </c>
      <c r="J377" s="7">
        <v>300</v>
      </c>
      <c r="K377">
        <f t="shared" si="6"/>
        <v>5.3332319580579055</v>
      </c>
      <c r="L377">
        <v>1.04984881064132</v>
      </c>
      <c r="N377">
        <v>5365.5436697121404</v>
      </c>
    </row>
    <row r="378" spans="1:14" ht="15" thickBot="1" x14ac:dyDescent="0.4">
      <c r="A378">
        <v>377</v>
      </c>
      <c r="C378" s="32" t="s">
        <v>104</v>
      </c>
      <c r="D378" t="str">
        <f>VLOOKUP(E378,Polymers!A:C,3,FALSE)</f>
        <v>[*]Sc1ccc([*])cc1</v>
      </c>
      <c r="E378" s="3" t="s">
        <v>105</v>
      </c>
      <c r="G378" s="15">
        <v>56000</v>
      </c>
      <c r="J378" s="7">
        <v>300</v>
      </c>
      <c r="K378">
        <f t="shared" si="6"/>
        <v>9.4073942725287658</v>
      </c>
      <c r="L378">
        <v>1.8518492662458199</v>
      </c>
      <c r="N378">
        <v>5312.7806860702403</v>
      </c>
    </row>
    <row r="379" spans="1:14" ht="15" thickBot="1" x14ac:dyDescent="0.4">
      <c r="A379">
        <v>378</v>
      </c>
      <c r="C379" s="32" t="s">
        <v>104</v>
      </c>
      <c r="D379" t="str">
        <f>VLOOKUP(E379,Polymers!A:C,3,FALSE)</f>
        <v>[*]Sc1ccc([*])cc1</v>
      </c>
      <c r="E379" s="3" t="s">
        <v>105</v>
      </c>
      <c r="G379" s="15">
        <v>56000</v>
      </c>
      <c r="J379" s="7">
        <v>300</v>
      </c>
      <c r="K379">
        <f t="shared" si="6"/>
        <v>16.593890476692067</v>
      </c>
      <c r="L379">
        <v>3.26651387336458</v>
      </c>
      <c r="N379">
        <v>5208.8061777939402</v>
      </c>
    </row>
    <row r="380" spans="1:14" ht="15" thickBot="1" x14ac:dyDescent="0.4">
      <c r="A380">
        <v>379</v>
      </c>
      <c r="C380" s="32" t="s">
        <v>104</v>
      </c>
      <c r="D380" t="str">
        <f>VLOOKUP(E380,Polymers!A:C,3,FALSE)</f>
        <v>[*]Sc1ccc([*])cc1</v>
      </c>
      <c r="E380" s="3" t="s">
        <v>105</v>
      </c>
      <c r="G380" s="15">
        <v>56000</v>
      </c>
      <c r="J380" s="7">
        <v>300</v>
      </c>
      <c r="K380">
        <f t="shared" si="6"/>
        <v>29.270294533794893</v>
      </c>
      <c r="L380">
        <v>5.7618690027155299</v>
      </c>
      <c r="N380">
        <v>5208.8061777939402</v>
      </c>
    </row>
    <row r="381" spans="1:14" ht="15" thickBot="1" x14ac:dyDescent="0.4">
      <c r="A381">
        <v>380</v>
      </c>
      <c r="C381" s="32" t="s">
        <v>104</v>
      </c>
      <c r="D381" t="str">
        <f>VLOOKUP(E381,Polymers!A:C,3,FALSE)</f>
        <v>[*]Sc1ccc([*])cc1</v>
      </c>
      <c r="E381" s="3" t="s">
        <v>105</v>
      </c>
      <c r="G381" s="15">
        <v>56000</v>
      </c>
      <c r="J381" s="7">
        <v>300</v>
      </c>
      <c r="K381">
        <f t="shared" si="6"/>
        <v>51.630456600789351</v>
      </c>
      <c r="L381">
        <v>10.163475708816801</v>
      </c>
      <c r="N381">
        <v>5006.9218804067004</v>
      </c>
    </row>
    <row r="382" spans="1:14" ht="15" thickBot="1" x14ac:dyDescent="0.4">
      <c r="A382">
        <v>381</v>
      </c>
      <c r="C382" s="32" t="s">
        <v>104</v>
      </c>
      <c r="D382" t="str">
        <f>VLOOKUP(E382,Polymers!A:C,3,FALSE)</f>
        <v>[*]Sc1ccc([*])cc1</v>
      </c>
      <c r="E382" s="3" t="s">
        <v>105</v>
      </c>
      <c r="G382" s="15">
        <v>56000</v>
      </c>
      <c r="J382" s="7">
        <v>300</v>
      </c>
      <c r="K382">
        <f t="shared" si="6"/>
        <v>91.071992655496487</v>
      </c>
      <c r="L382">
        <v>17.927557609349702</v>
      </c>
      <c r="N382">
        <v>4860.6603967484298</v>
      </c>
    </row>
    <row r="383" spans="1:14" ht="15" thickBot="1" x14ac:dyDescent="0.4">
      <c r="A383">
        <v>382</v>
      </c>
      <c r="C383" s="32" t="s">
        <v>104</v>
      </c>
      <c r="D383" t="str">
        <f>VLOOKUP(E383,Polymers!A:C,3,FALSE)</f>
        <v>[*]Sc1ccc([*])cc1</v>
      </c>
      <c r="E383" s="3" t="s">
        <v>105</v>
      </c>
      <c r="G383" s="15">
        <v>56000</v>
      </c>
      <c r="J383" s="7">
        <v>300</v>
      </c>
      <c r="K383">
        <f t="shared" si="6"/>
        <v>160.64370513655319</v>
      </c>
      <c r="L383">
        <v>31.6227766016837</v>
      </c>
      <c r="N383">
        <v>4626.3240705232902</v>
      </c>
    </row>
    <row r="384" spans="1:14" ht="15" thickBot="1" x14ac:dyDescent="0.4">
      <c r="A384">
        <v>383</v>
      </c>
      <c r="C384" s="32" t="s">
        <v>104</v>
      </c>
      <c r="D384" t="str">
        <f>VLOOKUP(E384,Polymers!A:C,3,FALSE)</f>
        <v>[*]Sc1ccc([*])cc1</v>
      </c>
      <c r="E384" s="3" t="s">
        <v>105</v>
      </c>
      <c r="G384" s="15">
        <v>56000</v>
      </c>
      <c r="J384" s="7">
        <v>300</v>
      </c>
      <c r="K384">
        <f t="shared" si="6"/>
        <v>278.80485491919933</v>
      </c>
      <c r="L384">
        <v>54.8828454565353</v>
      </c>
      <c r="N384">
        <v>4317.1101831322803</v>
      </c>
    </row>
    <row r="385" spans="1:16" ht="15" thickBot="1" x14ac:dyDescent="0.4">
      <c r="A385">
        <v>384</v>
      </c>
      <c r="C385" s="32" t="s">
        <v>104</v>
      </c>
      <c r="D385" t="str">
        <f>VLOOKUP(E385,Polymers!A:C,3,FALSE)</f>
        <v>[*]Sc1ccc([*])cc1</v>
      </c>
      <c r="E385" s="3" t="s">
        <v>105</v>
      </c>
      <c r="G385" s="15">
        <v>56000</v>
      </c>
      <c r="J385" s="7">
        <v>300</v>
      </c>
      <c r="K385">
        <f t="shared" si="6"/>
        <v>483.87919751004335</v>
      </c>
      <c r="L385">
        <v>95.251810533473105</v>
      </c>
      <c r="N385">
        <v>3949.7219507986001</v>
      </c>
    </row>
    <row r="386" spans="1:16" ht="15" thickBot="1" x14ac:dyDescent="0.4">
      <c r="A386">
        <v>385</v>
      </c>
      <c r="C386" s="32" t="s">
        <v>104</v>
      </c>
      <c r="D386" t="str">
        <f>VLOOKUP(E386,Polymers!A:C,3,FALSE)</f>
        <v>[*]Sc1ccc([*])cc1</v>
      </c>
      <c r="E386" s="3" t="s">
        <v>105</v>
      </c>
      <c r="G386" s="15">
        <v>56000</v>
      </c>
      <c r="J386" s="7">
        <v>300</v>
      </c>
      <c r="K386">
        <f t="shared" si="6"/>
        <v>0</v>
      </c>
      <c r="N386">
        <v>5260.5365561762701</v>
      </c>
    </row>
    <row r="387" spans="1:16" ht="15" thickBot="1" x14ac:dyDescent="0.4">
      <c r="A387">
        <v>386</v>
      </c>
      <c r="C387" s="32" t="s">
        <v>104</v>
      </c>
      <c r="D387" t="str">
        <f>VLOOKUP(E387,Polymers!A:C,3,FALSE)</f>
        <v>[*]Sc1ccc([*])cc1</v>
      </c>
      <c r="E387" s="3" t="s">
        <v>105</v>
      </c>
      <c r="G387" s="15">
        <v>44000</v>
      </c>
      <c r="J387" s="7">
        <v>300</v>
      </c>
      <c r="K387">
        <f t="shared" si="6"/>
        <v>5.2474489149724164</v>
      </c>
      <c r="L387">
        <v>1.0329623848370899</v>
      </c>
      <c r="N387">
        <v>2794.80770140198</v>
      </c>
    </row>
    <row r="388" spans="1:16" ht="15" thickBot="1" x14ac:dyDescent="0.4">
      <c r="A388">
        <v>387</v>
      </c>
      <c r="C388" s="32" t="s">
        <v>104</v>
      </c>
      <c r="D388" t="str">
        <f>VLOOKUP(E388,Polymers!A:C,3,FALSE)</f>
        <v>[*]Sc1ccc([*])cc1</v>
      </c>
      <c r="E388" s="3" t="s">
        <v>105</v>
      </c>
      <c r="G388" s="15">
        <v>44000</v>
      </c>
      <c r="J388" s="7">
        <v>300</v>
      </c>
      <c r="K388">
        <f t="shared" si="6"/>
        <v>9.2560798510767803</v>
      </c>
      <c r="L388">
        <v>1.8220629628103899</v>
      </c>
      <c r="N388">
        <v>2740.1115312321799</v>
      </c>
    </row>
    <row r="389" spans="1:16" ht="15" thickBot="1" x14ac:dyDescent="0.4">
      <c r="A389">
        <v>388</v>
      </c>
      <c r="C389" s="32" t="s">
        <v>104</v>
      </c>
      <c r="D389" t="str">
        <f>VLOOKUP(E389,Polymers!A:C,3,FALSE)</f>
        <v>[*]Sc1ccc([*])cc1</v>
      </c>
      <c r="E389" s="3" t="s">
        <v>105</v>
      </c>
      <c r="G389" s="15">
        <v>44000</v>
      </c>
      <c r="J389" s="7">
        <v>300</v>
      </c>
      <c r="K389">
        <f t="shared" si="6"/>
        <v>16.064370513655319</v>
      </c>
      <c r="L389">
        <v>3.1622776601683702</v>
      </c>
      <c r="N389">
        <v>2660.0677862887201</v>
      </c>
    </row>
    <row r="390" spans="1:16" ht="15" thickBot="1" x14ac:dyDescent="0.4">
      <c r="A390">
        <v>389</v>
      </c>
      <c r="C390" s="32" t="s">
        <v>104</v>
      </c>
      <c r="D390" t="str">
        <f>VLOOKUP(E390,Polymers!A:C,3,FALSE)</f>
        <v>[*]Sc1ccc([*])cc1</v>
      </c>
      <c r="E390" s="3" t="s">
        <v>105</v>
      </c>
      <c r="G390" s="15">
        <v>44000</v>
      </c>
      <c r="J390" s="7">
        <v>300</v>
      </c>
      <c r="K390">
        <f t="shared" si="6"/>
        <v>28.336263704714746</v>
      </c>
      <c r="L390">
        <v>5.5780046662824301</v>
      </c>
      <c r="N390">
        <v>2660.0677862887201</v>
      </c>
    </row>
    <row r="391" spans="1:16" ht="15" thickBot="1" x14ac:dyDescent="0.4">
      <c r="A391">
        <v>390</v>
      </c>
      <c r="C391" s="32" t="s">
        <v>104</v>
      </c>
      <c r="D391" t="str">
        <f>VLOOKUP(E391,Polymers!A:C,3,FALSE)</f>
        <v>[*]Sc1ccc([*])cc1</v>
      </c>
      <c r="E391" s="3" t="s">
        <v>105</v>
      </c>
      <c r="G391" s="15">
        <v>44000</v>
      </c>
      <c r="J391" s="7">
        <v>300</v>
      </c>
      <c r="K391">
        <f t="shared" si="6"/>
        <v>49.178944698950971</v>
      </c>
      <c r="L391">
        <v>9.68089462577775</v>
      </c>
      <c r="N391">
        <v>2556.9681704253398</v>
      </c>
    </row>
    <row r="392" spans="1:16" ht="15" thickBot="1" x14ac:dyDescent="0.4">
      <c r="A392">
        <v>391</v>
      </c>
      <c r="C392" s="32" t="s">
        <v>104</v>
      </c>
      <c r="D392" t="str">
        <f>VLOOKUP(E392,Polymers!A:C,3,FALSE)</f>
        <v>[*]Sc1ccc([*])cc1</v>
      </c>
      <c r="E392" s="3" t="s">
        <v>105</v>
      </c>
      <c r="G392" s="15">
        <v>44000</v>
      </c>
      <c r="J392" s="7">
        <v>300</v>
      </c>
      <c r="K392">
        <f t="shared" si="6"/>
        <v>86.747721893271972</v>
      </c>
      <c r="L392">
        <v>17.076323207337001</v>
      </c>
      <c r="N392">
        <v>2506.9266716495299</v>
      </c>
    </row>
    <row r="393" spans="1:16" ht="15" thickBot="1" x14ac:dyDescent="0.4">
      <c r="A393">
        <v>392</v>
      </c>
      <c r="C393" s="32" t="s">
        <v>104</v>
      </c>
      <c r="D393" t="str">
        <f>VLOOKUP(E393,Polymers!A:C,3,FALSE)</f>
        <v>[*]Sc1ccc([*])cc1</v>
      </c>
      <c r="E393" s="3" t="s">
        <v>105</v>
      </c>
      <c r="G393" s="15">
        <v>44000</v>
      </c>
      <c r="J393" s="7">
        <v>300</v>
      </c>
      <c r="K393">
        <f t="shared" si="6"/>
        <v>155.5174781721488</v>
      </c>
      <c r="L393">
        <v>30.6136768055411</v>
      </c>
      <c r="N393">
        <v>2409.7625399018498</v>
      </c>
    </row>
    <row r="394" spans="1:16" ht="15" thickBot="1" x14ac:dyDescent="0.4">
      <c r="A394">
        <v>393</v>
      </c>
      <c r="C394" s="32" t="s">
        <v>104</v>
      </c>
      <c r="D394" t="str">
        <f>VLOOKUP(E394,Polymers!A:C,3,FALSE)</f>
        <v>[*]Sc1ccc([*])cc1</v>
      </c>
      <c r="E394" s="3" t="s">
        <v>105</v>
      </c>
      <c r="G394" s="15">
        <v>44000</v>
      </c>
      <c r="J394" s="7">
        <v>300</v>
      </c>
      <c r="K394">
        <f t="shared" si="6"/>
        <v>269.90804216280202</v>
      </c>
      <c r="L394">
        <v>53.131504362756303</v>
      </c>
      <c r="N394">
        <v>2271.0315935408298</v>
      </c>
    </row>
    <row r="395" spans="1:16" ht="15" thickBot="1" x14ac:dyDescent="0.4">
      <c r="A395">
        <v>394</v>
      </c>
      <c r="C395" s="32" t="s">
        <v>104</v>
      </c>
      <c r="D395" t="str">
        <f>VLOOKUP(E395,Polymers!A:C,3,FALSE)</f>
        <v>[*]Sc1ccc([*])cc1</v>
      </c>
      <c r="E395" s="3" t="s">
        <v>105</v>
      </c>
      <c r="G395" s="15">
        <v>44000</v>
      </c>
      <c r="J395" s="7">
        <v>300</v>
      </c>
      <c r="K395">
        <f t="shared" si="6"/>
        <v>483.87919751004335</v>
      </c>
      <c r="L395">
        <v>95.251810533473105</v>
      </c>
      <c r="N395">
        <v>2077.7656708907898</v>
      </c>
    </row>
    <row r="396" spans="1:16" ht="15" thickBot="1" x14ac:dyDescent="0.4">
      <c r="A396">
        <v>395</v>
      </c>
      <c r="C396" s="32" t="s">
        <v>104</v>
      </c>
      <c r="D396" t="str">
        <f>VLOOKUP(E396,Polymers!A:C,3,FALSE)</f>
        <v>[*]Sc1ccc([*])cc1</v>
      </c>
      <c r="E396" s="3" t="s">
        <v>105</v>
      </c>
      <c r="G396" s="15">
        <v>44000</v>
      </c>
      <c r="J396" s="7">
        <v>300</v>
      </c>
      <c r="K396">
        <v>0</v>
      </c>
      <c r="N396">
        <v>2767.3244858867001</v>
      </c>
    </row>
    <row r="397" spans="1:16" x14ac:dyDescent="0.35">
      <c r="A397">
        <v>396</v>
      </c>
      <c r="C397" s="5" t="s">
        <v>107</v>
      </c>
      <c r="D397" t="str">
        <f>VLOOKUP(E397,Polymers!A:C,3,FALSE)</f>
        <v>[*]CCCCOC(=O)CCC(=O)O[*]</v>
      </c>
      <c r="E397" s="5" t="s">
        <v>136</v>
      </c>
      <c r="F397" s="16">
        <v>50000</v>
      </c>
      <c r="G397" s="16">
        <v>150000</v>
      </c>
      <c r="H397" s="16">
        <f>G397/F397</f>
        <v>3</v>
      </c>
      <c r="J397" s="7">
        <v>180</v>
      </c>
      <c r="K397">
        <v>22.488231701640899</v>
      </c>
      <c r="N397">
        <v>4298.6623470822706</v>
      </c>
      <c r="O397" t="s">
        <v>110</v>
      </c>
      <c r="P397" s="8" t="s">
        <v>114</v>
      </c>
    </row>
    <row r="398" spans="1:16" x14ac:dyDescent="0.35">
      <c r="A398">
        <v>397</v>
      </c>
      <c r="C398" s="5" t="s">
        <v>107</v>
      </c>
      <c r="D398" t="str">
        <f>VLOOKUP(E398,Polymers!A:C,3,FALSE)</f>
        <v>[*]CCCCOC(=O)CCC(=O)O[*]</v>
      </c>
      <c r="E398" s="5" t="s">
        <v>136</v>
      </c>
      <c r="F398" s="16">
        <v>50000</v>
      </c>
      <c r="G398" s="16">
        <v>150000</v>
      </c>
      <c r="H398" s="16">
        <f t="shared" ref="H398:H404" si="7">G398/F398</f>
        <v>3</v>
      </c>
      <c r="J398" s="7">
        <v>180</v>
      </c>
      <c r="K398">
        <v>58.259013774610999</v>
      </c>
      <c r="N398">
        <v>3575.47160450621</v>
      </c>
      <c r="O398" t="s">
        <v>111</v>
      </c>
    </row>
    <row r="399" spans="1:16" x14ac:dyDescent="0.35">
      <c r="A399">
        <v>398</v>
      </c>
      <c r="C399" s="5" t="s">
        <v>107</v>
      </c>
      <c r="D399" t="str">
        <f>VLOOKUP(E399,Polymers!A:C,3,FALSE)</f>
        <v>[*]CCCCOC(=O)CCC(=O)O[*]</v>
      </c>
      <c r="E399" s="5" t="s">
        <v>136</v>
      </c>
      <c r="F399" s="16">
        <v>50000</v>
      </c>
      <c r="G399" s="16">
        <v>150000</v>
      </c>
      <c r="H399" s="16">
        <f t="shared" si="7"/>
        <v>3</v>
      </c>
      <c r="J399" s="7">
        <v>180</v>
      </c>
      <c r="K399">
        <v>102.606100879403</v>
      </c>
      <c r="N399">
        <v>2796.8338463090704</v>
      </c>
      <c r="O399" t="s">
        <v>112</v>
      </c>
    </row>
    <row r="400" spans="1:16" x14ac:dyDescent="0.35">
      <c r="A400">
        <v>399</v>
      </c>
      <c r="C400" s="5" t="s">
        <v>107</v>
      </c>
      <c r="D400" t="str">
        <f>VLOOKUP(E400,Polymers!A:C,3,FALSE)</f>
        <v>[*]CCCCOC(=O)CCC(=O)O[*]</v>
      </c>
      <c r="E400" s="5" t="s">
        <v>136</v>
      </c>
      <c r="F400" s="16">
        <v>50000</v>
      </c>
      <c r="G400" s="16">
        <v>150000</v>
      </c>
      <c r="H400" s="16">
        <f t="shared" si="7"/>
        <v>3</v>
      </c>
      <c r="J400" s="7">
        <v>180</v>
      </c>
      <c r="K400">
        <v>176.12055926033901</v>
      </c>
      <c r="N400">
        <v>2398.83291901949</v>
      </c>
      <c r="O400" t="s">
        <v>113</v>
      </c>
    </row>
    <row r="401" spans="1:16" x14ac:dyDescent="0.35">
      <c r="A401">
        <v>400</v>
      </c>
      <c r="C401" s="5" t="s">
        <v>107</v>
      </c>
      <c r="D401" t="str">
        <f>VLOOKUP(E401,Polymers!A:C,3,FALSE)</f>
        <v>[*]CCCCOC(=O)CCC(=O)O[*]</v>
      </c>
      <c r="E401" s="5" t="s">
        <v>136</v>
      </c>
      <c r="F401" s="16">
        <v>50000</v>
      </c>
      <c r="G401" s="16">
        <v>150000</v>
      </c>
      <c r="H401" s="16">
        <f t="shared" si="7"/>
        <v>3</v>
      </c>
      <c r="J401" s="7">
        <v>180</v>
      </c>
      <c r="K401">
        <v>456.26575820061402</v>
      </c>
      <c r="N401">
        <v>1659.5869074375601</v>
      </c>
    </row>
    <row r="402" spans="1:16" x14ac:dyDescent="0.35">
      <c r="A402">
        <v>401</v>
      </c>
      <c r="C402" s="5" t="s">
        <v>107</v>
      </c>
      <c r="D402" t="str">
        <f>VLOOKUP(E402,Polymers!A:C,3,FALSE)</f>
        <v>[*]CCCCOC(=O)CCC(=O)O[*]</v>
      </c>
      <c r="E402" s="5" t="s">
        <v>136</v>
      </c>
      <c r="F402" s="16">
        <v>50000</v>
      </c>
      <c r="G402" s="16">
        <v>150000</v>
      </c>
      <c r="H402" s="16">
        <f t="shared" si="7"/>
        <v>3</v>
      </c>
      <c r="J402" s="7">
        <v>180</v>
      </c>
      <c r="K402">
        <v>1012.94669592927</v>
      </c>
      <c r="N402">
        <v>1183.9499222293</v>
      </c>
    </row>
    <row r="403" spans="1:16" x14ac:dyDescent="0.35">
      <c r="A403">
        <v>402</v>
      </c>
      <c r="C403" s="5" t="s">
        <v>107</v>
      </c>
      <c r="D403" t="str">
        <f>VLOOKUP(E403,Polymers!A:C,3,FALSE)</f>
        <v>[*]CCCCOC(=O)CCC(=O)O[*]</v>
      </c>
      <c r="E403" s="5" t="s">
        <v>136</v>
      </c>
      <c r="F403" s="16">
        <v>50000</v>
      </c>
      <c r="G403" s="16">
        <v>150000</v>
      </c>
      <c r="H403" s="16">
        <f t="shared" si="7"/>
        <v>3</v>
      </c>
      <c r="J403" s="7">
        <v>180</v>
      </c>
      <c r="K403">
        <v>2136.0378231684299</v>
      </c>
      <c r="N403">
        <v>819.09322421529691</v>
      </c>
    </row>
    <row r="404" spans="1:16" x14ac:dyDescent="0.35">
      <c r="A404">
        <v>403</v>
      </c>
      <c r="C404" s="5" t="s">
        <v>108</v>
      </c>
      <c r="D404" t="str">
        <f>VLOOKUP(E404,Polymers!A:C,3,FALSE)</f>
        <v>[*]OC(C)C([*])=O</v>
      </c>
      <c r="E404" t="s">
        <v>109</v>
      </c>
      <c r="F404" s="16">
        <v>150000</v>
      </c>
      <c r="G404" s="16">
        <v>250000</v>
      </c>
      <c r="H404" s="16">
        <f t="shared" si="7"/>
        <v>1.6666666666666667</v>
      </c>
      <c r="J404" s="7">
        <v>180</v>
      </c>
      <c r="K404">
        <v>21.917051236624001</v>
      </c>
      <c r="N404">
        <v>34145.488738335996</v>
      </c>
    </row>
    <row r="405" spans="1:16" x14ac:dyDescent="0.35">
      <c r="A405">
        <v>404</v>
      </c>
      <c r="C405" s="5" t="s">
        <v>108</v>
      </c>
      <c r="D405" t="str">
        <f>VLOOKUP(E405,Polymers!A:C,3,FALSE)</f>
        <v>[*]OC(C)C([*])=O</v>
      </c>
      <c r="E405" t="s">
        <v>109</v>
      </c>
      <c r="F405" s="16">
        <v>150000</v>
      </c>
      <c r="G405" s="16">
        <v>250000</v>
      </c>
      <c r="H405" s="16">
        <f t="shared" ref="H405:H410" si="8">G405/F405</f>
        <v>1.6666666666666667</v>
      </c>
      <c r="J405" s="7">
        <v>180</v>
      </c>
      <c r="K405">
        <v>58.259013774610999</v>
      </c>
      <c r="N405">
        <v>26302.6799189538</v>
      </c>
    </row>
    <row r="406" spans="1:16" x14ac:dyDescent="0.35">
      <c r="A406">
        <v>405</v>
      </c>
      <c r="C406" s="5" t="s">
        <v>108</v>
      </c>
      <c r="D406" t="str">
        <f>VLOOKUP(E406,Polymers!A:C,3,FALSE)</f>
        <v>[*]OC(C)C([*])=O</v>
      </c>
      <c r="E406" t="s">
        <v>109</v>
      </c>
      <c r="F406" s="16">
        <v>150000</v>
      </c>
      <c r="G406" s="16">
        <v>250000</v>
      </c>
      <c r="H406" s="16">
        <f t="shared" si="8"/>
        <v>1.6666666666666667</v>
      </c>
      <c r="J406" s="7">
        <v>180</v>
      </c>
      <c r="K406">
        <v>102.606100879403</v>
      </c>
      <c r="N406">
        <v>19054.607179632399</v>
      </c>
    </row>
    <row r="407" spans="1:16" x14ac:dyDescent="0.35">
      <c r="A407">
        <v>406</v>
      </c>
      <c r="C407" s="5" t="s">
        <v>108</v>
      </c>
      <c r="D407" t="str">
        <f>VLOOKUP(E407,Polymers!A:C,3,FALSE)</f>
        <v>[*]OC(C)C([*])=O</v>
      </c>
      <c r="E407" t="s">
        <v>109</v>
      </c>
      <c r="F407" s="16">
        <v>150000</v>
      </c>
      <c r="G407" s="16">
        <v>250000</v>
      </c>
      <c r="H407" s="16">
        <f t="shared" si="8"/>
        <v>1.6666666666666667</v>
      </c>
      <c r="J407" s="7">
        <v>180</v>
      </c>
      <c r="K407">
        <v>173.86952340939001</v>
      </c>
      <c r="N407">
        <v>14017.3741834676</v>
      </c>
    </row>
    <row r="408" spans="1:16" x14ac:dyDescent="0.35">
      <c r="A408">
        <v>407</v>
      </c>
      <c r="C408" s="5" t="s">
        <v>108</v>
      </c>
      <c r="D408" t="str">
        <f>VLOOKUP(E408,Polymers!A:C,3,FALSE)</f>
        <v>[*]OC(C)C([*])=O</v>
      </c>
      <c r="E408" t="s">
        <v>109</v>
      </c>
      <c r="F408" s="16">
        <v>150000</v>
      </c>
      <c r="G408" s="16">
        <v>250000</v>
      </c>
      <c r="H408" s="16">
        <f t="shared" si="8"/>
        <v>1.6666666666666667</v>
      </c>
      <c r="J408" s="7">
        <v>180</v>
      </c>
      <c r="K408">
        <v>456.26575820061402</v>
      </c>
      <c r="N408">
        <v>7134.0037507125598</v>
      </c>
    </row>
    <row r="409" spans="1:16" x14ac:dyDescent="0.35">
      <c r="A409">
        <v>408</v>
      </c>
      <c r="C409" s="5" t="s">
        <v>108</v>
      </c>
      <c r="D409" t="str">
        <f>VLOOKUP(E409,Polymers!A:C,3,FALSE)</f>
        <v>[*]OC(C)C([*])=O</v>
      </c>
      <c r="E409" t="s">
        <v>109</v>
      </c>
      <c r="F409" s="16">
        <v>150000</v>
      </c>
      <c r="G409" s="16">
        <v>250000</v>
      </c>
      <c r="H409" s="16">
        <f t="shared" si="8"/>
        <v>1.6666666666666667</v>
      </c>
      <c r="J409" s="7">
        <v>180</v>
      </c>
      <c r="K409">
        <v>1000</v>
      </c>
      <c r="N409">
        <v>3920.4266552701501</v>
      </c>
    </row>
    <row r="410" spans="1:16" x14ac:dyDescent="0.35">
      <c r="A410">
        <v>409</v>
      </c>
      <c r="C410" s="5" t="s">
        <v>108</v>
      </c>
      <c r="D410" t="str">
        <f>VLOOKUP(E410,Polymers!A:C,3,FALSE)</f>
        <v>[*]OC(C)C([*])=O</v>
      </c>
      <c r="E410" t="s">
        <v>109</v>
      </c>
      <c r="F410" s="16">
        <v>150000</v>
      </c>
      <c r="G410" s="16">
        <v>250000</v>
      </c>
      <c r="H410" s="16">
        <f t="shared" si="8"/>
        <v>1.6666666666666667</v>
      </c>
      <c r="J410" s="7">
        <v>180</v>
      </c>
      <c r="K410">
        <v>2081.78442106381</v>
      </c>
      <c r="N410">
        <v>2187.7616239495501</v>
      </c>
    </row>
    <row r="411" spans="1:16" x14ac:dyDescent="0.35">
      <c r="A411">
        <v>410</v>
      </c>
      <c r="C411" s="5" t="s">
        <v>116</v>
      </c>
      <c r="D411" t="str">
        <f>VLOOKUP(E411,Polymers!A:C,3,FALSE)</f>
        <v>[*]CCCCOC(=O)c1ccc(C(=O)O[*])cc1</v>
      </c>
      <c r="E411" t="s">
        <v>115</v>
      </c>
      <c r="G411" s="16">
        <v>55000</v>
      </c>
      <c r="J411" s="7">
        <v>240</v>
      </c>
      <c r="K411">
        <v>45.737663249126598</v>
      </c>
      <c r="N411">
        <v>380.52349011560602</v>
      </c>
      <c r="O411" s="35" t="s">
        <v>118</v>
      </c>
      <c r="P411" s="8" t="s">
        <v>117</v>
      </c>
    </row>
    <row r="412" spans="1:16" x14ac:dyDescent="0.35">
      <c r="A412">
        <v>411</v>
      </c>
      <c r="C412" s="5" t="s">
        <v>116</v>
      </c>
      <c r="D412" t="str">
        <f>VLOOKUP(E412,Polymers!A:C,3,FALSE)</f>
        <v>[*]CCCCOC(=O)c1ccc(C(=O)O[*])cc1</v>
      </c>
      <c r="E412" t="s">
        <v>115</v>
      </c>
      <c r="G412" s="16">
        <v>55000</v>
      </c>
      <c r="J412" s="7">
        <v>240</v>
      </c>
      <c r="K412">
        <v>94.480561525865596</v>
      </c>
      <c r="N412">
        <v>339.88746633228203</v>
      </c>
    </row>
    <row r="413" spans="1:16" x14ac:dyDescent="0.35">
      <c r="A413">
        <v>412</v>
      </c>
      <c r="C413" s="5" t="s">
        <v>116</v>
      </c>
      <c r="D413" t="str">
        <f>VLOOKUP(E413,Polymers!A:C,3,FALSE)</f>
        <v>[*]CCCCOC(=O)c1ccc(C(=O)O[*])cc1</v>
      </c>
      <c r="E413" t="s">
        <v>115</v>
      </c>
      <c r="G413" s="16">
        <v>55000</v>
      </c>
      <c r="J413" s="7">
        <v>240</v>
      </c>
      <c r="K413">
        <v>124.70687915764201</v>
      </c>
      <c r="N413">
        <v>317.22134181842</v>
      </c>
    </row>
    <row r="414" spans="1:16" x14ac:dyDescent="0.35">
      <c r="A414">
        <v>413</v>
      </c>
      <c r="C414" s="5" t="s">
        <v>116</v>
      </c>
      <c r="D414" t="str">
        <f>VLOOKUP(E414,Polymers!A:C,3,FALSE)</f>
        <v>[*]CCCCOC(=O)c1ccc(C(=O)O[*])cc1</v>
      </c>
      <c r="E414" t="s">
        <v>115</v>
      </c>
      <c r="G414" s="16">
        <v>55000</v>
      </c>
      <c r="J414" s="7">
        <v>240</v>
      </c>
      <c r="K414">
        <v>222.81540074691</v>
      </c>
      <c r="N414">
        <v>276.32290991222698</v>
      </c>
    </row>
    <row r="415" spans="1:16" x14ac:dyDescent="0.35">
      <c r="A415">
        <v>414</v>
      </c>
      <c r="C415" s="5" t="s">
        <v>116</v>
      </c>
      <c r="D415" t="str">
        <f>VLOOKUP(E415,Polymers!A:C,3,FALSE)</f>
        <v>[*]CCCCOC(=O)c1ccc(C(=O)O[*])cc1</v>
      </c>
      <c r="E415" t="s">
        <v>115</v>
      </c>
      <c r="G415" s="16">
        <v>55000</v>
      </c>
      <c r="J415" s="7">
        <v>240</v>
      </c>
      <c r="K415">
        <v>499.60886631886001</v>
      </c>
      <c r="N415">
        <v>220.45718146663501</v>
      </c>
    </row>
    <row r="416" spans="1:16" x14ac:dyDescent="0.35">
      <c r="A416">
        <v>415</v>
      </c>
      <c r="C416" s="5" t="s">
        <v>116</v>
      </c>
      <c r="D416" t="str">
        <f>VLOOKUP(E416,Polymers!A:C,3,FALSE)</f>
        <v>[*]CCCCOC(=O)c1ccc(C(=O)O[*])cc1</v>
      </c>
      <c r="E416" t="s">
        <v>115</v>
      </c>
      <c r="G416" s="16">
        <v>55000</v>
      </c>
      <c r="J416" s="7">
        <v>240</v>
      </c>
      <c r="K416">
        <v>1148.8781572443399</v>
      </c>
      <c r="N416">
        <v>172.60652956918702</v>
      </c>
    </row>
    <row r="417" spans="1:15" x14ac:dyDescent="0.35">
      <c r="A417">
        <v>416</v>
      </c>
      <c r="C417" s="5" t="s">
        <v>116</v>
      </c>
      <c r="D417" t="str">
        <f>VLOOKUP(E417,Polymers!A:C,3,FALSE)</f>
        <v>[*]CCCCOC(=O)c1ccc(C(=O)O[*])cc1</v>
      </c>
      <c r="E417" t="s">
        <v>115</v>
      </c>
      <c r="G417" s="16">
        <v>55000</v>
      </c>
      <c r="J417" s="7">
        <v>240</v>
      </c>
      <c r="K417">
        <v>1584.8931924611099</v>
      </c>
      <c r="N417">
        <v>151.299158396595</v>
      </c>
    </row>
    <row r="418" spans="1:15" x14ac:dyDescent="0.35">
      <c r="A418">
        <v>417</v>
      </c>
      <c r="C418" s="5" t="s">
        <v>116</v>
      </c>
      <c r="D418" t="str">
        <f>VLOOKUP(E418,Polymers!A:C,3,FALSE)</f>
        <v>[*]CCCCOC(=O)c1ccc(C(=O)O[*])cc1</v>
      </c>
      <c r="E418" t="s">
        <v>115</v>
      </c>
      <c r="G418" s="16">
        <v>55000</v>
      </c>
      <c r="J418" s="7">
        <v>240</v>
      </c>
      <c r="K418">
        <v>2014.2324533150199</v>
      </c>
      <c r="N418">
        <v>136.84841824826</v>
      </c>
    </row>
    <row r="419" spans="1:15" x14ac:dyDescent="0.35">
      <c r="A419">
        <v>418</v>
      </c>
      <c r="C419" s="5" t="s">
        <v>116</v>
      </c>
      <c r="D419" t="str">
        <f>VLOOKUP(E419,Polymers!A:C,3,FALSE)</f>
        <v>[*]CCCCOC(=O)c1ccc(C(=O)O[*])cc1</v>
      </c>
      <c r="E419" t="s">
        <v>115</v>
      </c>
      <c r="G419" s="16">
        <v>55000</v>
      </c>
      <c r="J419" s="7">
        <v>240</v>
      </c>
      <c r="K419">
        <v>2559.8774701576699</v>
      </c>
      <c r="N419">
        <v>131.79259464626099</v>
      </c>
    </row>
    <row r="420" spans="1:15" ht="15" thickBot="1" x14ac:dyDescent="0.4">
      <c r="A420">
        <v>419</v>
      </c>
      <c r="C420" s="5" t="s">
        <v>116</v>
      </c>
      <c r="D420" t="str">
        <f>VLOOKUP(E420,Polymers!A:C,3,FALSE)</f>
        <v>[*]CCCCOC(=O)c1ccc(C(=O)O[*])cc1</v>
      </c>
      <c r="E420" t="s">
        <v>115</v>
      </c>
      <c r="G420" s="16">
        <v>55000</v>
      </c>
      <c r="J420" s="7">
        <v>240</v>
      </c>
      <c r="K420">
        <v>3881.87097149586</v>
      </c>
      <c r="N420">
        <v>105.14735807870099</v>
      </c>
    </row>
    <row r="421" spans="1:15" ht="15" thickBot="1" x14ac:dyDescent="0.4">
      <c r="A421">
        <v>420</v>
      </c>
      <c r="C421" s="5"/>
      <c r="D421" t="str">
        <f>VLOOKUP(E421,Polymers!A:C,3,FALSE)</f>
        <v>[*]C=CCC[*]</v>
      </c>
      <c r="E421" t="s">
        <v>119</v>
      </c>
      <c r="G421" s="1">
        <v>985.15937265031403</v>
      </c>
      <c r="J421" s="1">
        <v>25</v>
      </c>
      <c r="K421">
        <v>0</v>
      </c>
      <c r="N421" s="1">
        <v>6.0927046613687104</v>
      </c>
      <c r="O421" s="8" t="s">
        <v>120</v>
      </c>
    </row>
    <row r="422" spans="1:15" ht="15" thickBot="1" x14ac:dyDescent="0.4">
      <c r="A422">
        <v>421</v>
      </c>
      <c r="D422" t="str">
        <f>VLOOKUP(E422,Polymers!A:C,3,FALSE)</f>
        <v>[*]C=CCC[*]</v>
      </c>
      <c r="E422" t="s">
        <v>119</v>
      </c>
      <c r="G422" s="1">
        <v>1077.6246882626201</v>
      </c>
      <c r="J422" s="1">
        <v>25</v>
      </c>
      <c r="K422">
        <v>0</v>
      </c>
      <c r="N422" s="1">
        <v>6.0927046613687104</v>
      </c>
    </row>
    <row r="423" spans="1:15" ht="15" thickBot="1" x14ac:dyDescent="0.4">
      <c r="A423">
        <v>422</v>
      </c>
      <c r="D423" t="str">
        <f>VLOOKUP(E423,Polymers!A:C,3,FALSE)</f>
        <v>[*]C=CCC[*]</v>
      </c>
      <c r="E423" t="s">
        <v>119</v>
      </c>
      <c r="G423" s="1">
        <v>1178.7686347935801</v>
      </c>
      <c r="J423" s="1">
        <v>25</v>
      </c>
      <c r="K423">
        <v>0</v>
      </c>
      <c r="N423" s="1">
        <v>9.7127401984711597</v>
      </c>
    </row>
    <row r="424" spans="1:15" ht="15" thickBot="1" x14ac:dyDescent="0.4">
      <c r="A424">
        <v>423</v>
      </c>
      <c r="D424" t="str">
        <f>VLOOKUP(E424,Polymers!A:C,3,FALSE)</f>
        <v>[*]C=CCC[*]</v>
      </c>
      <c r="E424" t="s">
        <v>119</v>
      </c>
      <c r="G424" s="1">
        <v>1453.2410679618399</v>
      </c>
      <c r="J424" s="1">
        <v>25</v>
      </c>
      <c r="K424">
        <v>0</v>
      </c>
      <c r="N424" s="1">
        <v>13.779723598335501</v>
      </c>
    </row>
    <row r="425" spans="1:15" ht="15" thickBot="1" x14ac:dyDescent="0.4">
      <c r="A425">
        <v>424</v>
      </c>
      <c r="D425" t="str">
        <f>VLOOKUP(E425,Polymers!A:C,3,FALSE)</f>
        <v>[*]C=CCC[*]</v>
      </c>
      <c r="E425" t="s">
        <v>119</v>
      </c>
      <c r="G425" s="1">
        <v>1637.89370695406</v>
      </c>
      <c r="J425" s="1">
        <v>25</v>
      </c>
      <c r="K425">
        <v>0</v>
      </c>
      <c r="N425" s="1">
        <v>16.413071953751199</v>
      </c>
    </row>
    <row r="426" spans="1:15" ht="15" thickBot="1" x14ac:dyDescent="0.4">
      <c r="A426">
        <v>425</v>
      </c>
      <c r="D426" t="str">
        <f>VLOOKUP(E426,Polymers!A:C,3,FALSE)</f>
        <v>[*]C=CCC[*]</v>
      </c>
      <c r="E426" t="s">
        <v>119</v>
      </c>
      <c r="G426" s="1">
        <v>1873.81742286038</v>
      </c>
      <c r="J426" s="1">
        <v>25</v>
      </c>
      <c r="K426">
        <v>0</v>
      </c>
      <c r="N426" s="1">
        <v>20.723146452190299</v>
      </c>
    </row>
    <row r="427" spans="1:15" ht="15" thickBot="1" x14ac:dyDescent="0.4">
      <c r="A427">
        <v>426</v>
      </c>
      <c r="D427" t="str">
        <f>VLOOKUP(E427,Polymers!A:C,3,FALSE)</f>
        <v>[*]C=CCC[*]</v>
      </c>
      <c r="E427" t="s">
        <v>119</v>
      </c>
      <c r="G427">
        <v>2019.2719161709899</v>
      </c>
      <c r="J427" s="1">
        <v>25</v>
      </c>
      <c r="K427">
        <v>0</v>
      </c>
      <c r="N427">
        <v>24.6834046706865</v>
      </c>
    </row>
    <row r="428" spans="1:15" ht="15" thickBot="1" x14ac:dyDescent="0.4">
      <c r="A428">
        <v>427</v>
      </c>
      <c r="D428" t="str">
        <f>VLOOKUP(E428,Polymers!A:C,3,FALSE)</f>
        <v>[*]C=CCC[*]</v>
      </c>
      <c r="E428" t="s">
        <v>119</v>
      </c>
      <c r="G428">
        <v>2143.7238077828401</v>
      </c>
      <c r="J428" s="1">
        <v>25</v>
      </c>
      <c r="K428">
        <v>0</v>
      </c>
      <c r="N428">
        <v>35.019004614317197</v>
      </c>
    </row>
    <row r="429" spans="1:15" ht="15" thickBot="1" x14ac:dyDescent="0.4">
      <c r="A429">
        <v>428</v>
      </c>
      <c r="D429" t="str">
        <f>VLOOKUP(E429,Polymers!A:C,3,FALSE)</f>
        <v>[*]C=CCC[*]</v>
      </c>
      <c r="E429" t="s">
        <v>119</v>
      </c>
      <c r="G429">
        <v>2452.5077566200998</v>
      </c>
      <c r="J429" s="1">
        <v>25</v>
      </c>
      <c r="K429">
        <v>0</v>
      </c>
      <c r="N429">
        <v>66.494359966650507</v>
      </c>
    </row>
    <row r="430" spans="1:15" ht="15" thickBot="1" x14ac:dyDescent="0.4">
      <c r="A430">
        <v>429</v>
      </c>
      <c r="D430" t="str">
        <f>VLOOKUP(E430,Polymers!A:C,3,FALSE)</f>
        <v>[*]C=CCC[*]</v>
      </c>
      <c r="E430" t="s">
        <v>119</v>
      </c>
      <c r="G430">
        <v>2642.88290668941</v>
      </c>
      <c r="J430" s="1">
        <v>25</v>
      </c>
      <c r="K430">
        <v>0</v>
      </c>
      <c r="N430">
        <v>88.995303528852602</v>
      </c>
    </row>
    <row r="431" spans="1:15" ht="15" thickBot="1" x14ac:dyDescent="0.4">
      <c r="A431">
        <v>430</v>
      </c>
      <c r="D431" t="str">
        <f>VLOOKUP(E431,Polymers!A:C,3,FALSE)</f>
        <v>[*]C=CCC[*]</v>
      </c>
      <c r="E431" t="s">
        <v>119</v>
      </c>
      <c r="G431">
        <v>3162.2776601683699</v>
      </c>
      <c r="J431" s="1">
        <v>25</v>
      </c>
      <c r="K431">
        <v>0</v>
      </c>
      <c r="N431">
        <v>179.12844546220001</v>
      </c>
    </row>
    <row r="432" spans="1:15" ht="15" thickBot="1" x14ac:dyDescent="0.4">
      <c r="A432">
        <v>431</v>
      </c>
      <c r="D432" t="str">
        <f>VLOOKUP(E432,Polymers!A:C,3,FALSE)</f>
        <v>[*]C=CCC[*]</v>
      </c>
      <c r="E432" t="s">
        <v>119</v>
      </c>
      <c r="G432">
        <v>4460.1621653762904</v>
      </c>
      <c r="J432" s="1">
        <v>25</v>
      </c>
      <c r="K432">
        <v>0</v>
      </c>
      <c r="N432">
        <v>2072.3146452190299</v>
      </c>
    </row>
    <row r="433" spans="1:14" ht="15" thickBot="1" x14ac:dyDescent="0.4">
      <c r="A433">
        <v>432</v>
      </c>
      <c r="D433" t="str">
        <f>VLOOKUP(E433,Polymers!A:C,3,FALSE)</f>
        <v>[*]C=CCC[*]</v>
      </c>
      <c r="E433" t="s">
        <v>119</v>
      </c>
      <c r="G433">
        <v>6014.7942962817897</v>
      </c>
      <c r="J433" s="1">
        <v>25</v>
      </c>
      <c r="K433">
        <v>0</v>
      </c>
      <c r="N433">
        <v>13383.8875317375</v>
      </c>
    </row>
    <row r="434" spans="1:14" ht="15" thickBot="1" x14ac:dyDescent="0.4">
      <c r="A434">
        <v>433</v>
      </c>
      <c r="D434" t="str">
        <f>VLOOKUP(E434,Polymers!A:C,3,FALSE)</f>
        <v>[*]C=CCC[*]</v>
      </c>
      <c r="E434" t="s">
        <v>119</v>
      </c>
      <c r="G434">
        <v>6881.1707984724499</v>
      </c>
      <c r="J434" s="1">
        <v>25</v>
      </c>
      <c r="K434">
        <v>0</v>
      </c>
      <c r="N434">
        <v>32086.9999737045</v>
      </c>
    </row>
    <row r="435" spans="1:14" ht="15" thickBot="1" x14ac:dyDescent="0.4">
      <c r="A435">
        <v>434</v>
      </c>
      <c r="D435" t="str">
        <f>VLOOKUP(E435,Polymers!A:C,3,FALSE)</f>
        <v>[*]C=CCC[*]</v>
      </c>
      <c r="E435" t="s">
        <v>119</v>
      </c>
      <c r="G435">
        <v>8483.4289824407206</v>
      </c>
      <c r="J435" s="1">
        <v>25</v>
      </c>
      <c r="K435">
        <v>0</v>
      </c>
      <c r="N435">
        <v>129994.222441324</v>
      </c>
    </row>
    <row r="436" spans="1:14" ht="15" thickBot="1" x14ac:dyDescent="0.4">
      <c r="A436">
        <v>435</v>
      </c>
      <c r="D436" t="str">
        <f>VLOOKUP(E436,Polymers!A:C,3,FALSE)</f>
        <v>[*]C=CCC[*]</v>
      </c>
      <c r="E436" t="s">
        <v>119</v>
      </c>
      <c r="G436">
        <v>8740.9460866993904</v>
      </c>
      <c r="J436" s="1">
        <v>25</v>
      </c>
      <c r="K436">
        <v>0</v>
      </c>
      <c r="N436">
        <v>184426.27085855399</v>
      </c>
    </row>
    <row r="437" spans="1:14" ht="15" thickBot="1" x14ac:dyDescent="0.4">
      <c r="A437">
        <v>436</v>
      </c>
      <c r="D437" t="str">
        <f>VLOOKUP(E437,Polymers!A:C,3,FALSE)</f>
        <v>[*]C=CCC[*]</v>
      </c>
      <c r="E437" t="s">
        <v>119</v>
      </c>
      <c r="G437">
        <v>9561.3558204894707</v>
      </c>
      <c r="J437" s="1">
        <v>25</v>
      </c>
      <c r="K437">
        <v>0</v>
      </c>
      <c r="N437">
        <v>311652.694492943</v>
      </c>
    </row>
    <row r="438" spans="1:14" ht="15" thickBot="1" x14ac:dyDescent="0.4">
      <c r="A438">
        <v>437</v>
      </c>
      <c r="D438" t="str">
        <f>VLOOKUP(E438,Polymers!A:C,3,FALSE)</f>
        <v>[*]C=CCC[*]</v>
      </c>
      <c r="E438" t="s">
        <v>119</v>
      </c>
      <c r="G438">
        <v>10000</v>
      </c>
      <c r="J438" s="1">
        <v>25</v>
      </c>
      <c r="K438">
        <v>0</v>
      </c>
      <c r="N438">
        <v>417112.46120564902</v>
      </c>
    </row>
    <row r="439" spans="1:14" ht="15" thickBot="1" x14ac:dyDescent="0.4">
      <c r="A439">
        <v>438</v>
      </c>
      <c r="D439" t="str">
        <f>VLOOKUP(E439,Polymers!A:C,3,FALSE)</f>
        <v>[*]C=CCC[*]</v>
      </c>
      <c r="E439" t="s">
        <v>119</v>
      </c>
      <c r="G439">
        <v>11440.409196913401</v>
      </c>
      <c r="J439" s="1">
        <v>25</v>
      </c>
      <c r="K439">
        <v>0</v>
      </c>
      <c r="N439">
        <v>1338388.7531737499</v>
      </c>
    </row>
    <row r="440" spans="1:14" ht="15" thickBot="1" x14ac:dyDescent="0.4">
      <c r="A440">
        <v>439</v>
      </c>
      <c r="D440" t="str">
        <f>VLOOKUP(E440,Polymers!A:C,3,FALSE)</f>
        <v>[*]C=CCC[*]</v>
      </c>
      <c r="E440" t="s">
        <v>119</v>
      </c>
      <c r="G440">
        <v>12514.185761897699</v>
      </c>
      <c r="J440" s="1">
        <v>25</v>
      </c>
      <c r="K440">
        <v>0</v>
      </c>
      <c r="N440">
        <v>2133604.5265014102</v>
      </c>
    </row>
    <row r="441" spans="1:14" ht="15" thickBot="1" x14ac:dyDescent="0.4">
      <c r="A441">
        <v>440</v>
      </c>
      <c r="D441" t="str">
        <f>VLOOKUP(E441,Polymers!A:C,3,FALSE)</f>
        <v>[*]C=CCC[*]</v>
      </c>
      <c r="E441" t="s">
        <v>119</v>
      </c>
      <c r="G441">
        <v>12894.057731855701</v>
      </c>
      <c r="J441" s="1">
        <v>25</v>
      </c>
      <c r="K441">
        <v>0</v>
      </c>
      <c r="N441">
        <v>3208699.99737044</v>
      </c>
    </row>
    <row r="442" spans="1:14" ht="15" thickBot="1" x14ac:dyDescent="0.4">
      <c r="A442">
        <v>441</v>
      </c>
      <c r="D442" t="str">
        <f>VLOOKUP(E442,Polymers!A:C,3,FALSE)</f>
        <v>[*]C=CCC[*]</v>
      </c>
      <c r="E442" t="s">
        <v>119</v>
      </c>
      <c r="G442">
        <v>18738.174228603799</v>
      </c>
      <c r="J442" s="1">
        <v>25</v>
      </c>
      <c r="K442">
        <v>0</v>
      </c>
      <c r="N442">
        <v>33035991.201283298</v>
      </c>
    </row>
    <row r="443" spans="1:14" ht="15" thickBot="1" x14ac:dyDescent="0.4">
      <c r="A443">
        <v>442</v>
      </c>
      <c r="D443" t="str">
        <f>VLOOKUP(E443,Polymers!A:C,3,FALSE)</f>
        <v>[*]C=CCC[*]</v>
      </c>
      <c r="E443" t="s">
        <v>119</v>
      </c>
      <c r="G443">
        <v>21119.096016108899</v>
      </c>
      <c r="J443" s="1">
        <v>25</v>
      </c>
      <c r="K443">
        <v>0</v>
      </c>
      <c r="N443">
        <v>52664623.934842698</v>
      </c>
    </row>
    <row r="444" spans="1:14" ht="15" thickBot="1" x14ac:dyDescent="0.4">
      <c r="A444">
        <v>443</v>
      </c>
      <c r="D444" t="str">
        <f>VLOOKUP(E444,Polymers!A:C,3,FALSE)</f>
        <v>[*]C=CCC[*]</v>
      </c>
      <c r="E444" t="s">
        <v>119</v>
      </c>
      <c r="G444">
        <v>30691.137648839001</v>
      </c>
      <c r="J444" s="1">
        <v>25</v>
      </c>
      <c r="K444">
        <v>0</v>
      </c>
      <c r="N444">
        <v>455226827.55072999</v>
      </c>
    </row>
    <row r="445" spans="1:14" ht="15" thickBot="1" x14ac:dyDescent="0.4">
      <c r="A445">
        <v>444</v>
      </c>
      <c r="D445" t="str">
        <f>VLOOKUP(E445,Polymers!A:C,3,FALSE)</f>
        <v>[*]C=CCC[*]</v>
      </c>
      <c r="E445" t="s">
        <v>119</v>
      </c>
      <c r="G445">
        <v>54170.922790383702</v>
      </c>
      <c r="J445" s="1">
        <v>25</v>
      </c>
      <c r="K445">
        <v>0</v>
      </c>
      <c r="N445">
        <v>15941590374.559799</v>
      </c>
    </row>
    <row r="446" spans="1:14" ht="15" thickBot="1" x14ac:dyDescent="0.4">
      <c r="A446">
        <v>445</v>
      </c>
      <c r="D446" t="str">
        <f>VLOOKUP(E446,Polymers!A:C,3,FALSE)</f>
        <v>[*]C=CCC[*]</v>
      </c>
      <c r="E446" t="s">
        <v>119</v>
      </c>
      <c r="G446">
        <v>61973.752329639101</v>
      </c>
      <c r="J446" s="1">
        <v>25</v>
      </c>
      <c r="K446">
        <v>0</v>
      </c>
      <c r="N446">
        <v>45522682755.073097</v>
      </c>
    </row>
    <row r="447" spans="1:14" ht="15" thickBot="1" x14ac:dyDescent="0.4">
      <c r="A447">
        <v>446</v>
      </c>
      <c r="D447" t="str">
        <f>VLOOKUP(E447,Polymers!A:C,3,FALSE)</f>
        <v>[*]C=CCC[*]</v>
      </c>
      <c r="E447" t="s">
        <v>119</v>
      </c>
      <c r="G447">
        <v>127027.01826031999</v>
      </c>
      <c r="J447" s="1">
        <v>25</v>
      </c>
      <c r="K447">
        <v>0</v>
      </c>
      <c r="N447">
        <v>2012785375849.9299</v>
      </c>
    </row>
    <row r="448" spans="1:14" x14ac:dyDescent="0.35">
      <c r="A448">
        <v>447</v>
      </c>
      <c r="D448" t="str">
        <f>VLOOKUP(E448,Polymers!A:C,3,FALSE)</f>
        <v>[*]CC([*])(C)C</v>
      </c>
      <c r="E448" t="s">
        <v>121</v>
      </c>
      <c r="G448">
        <v>32374.332100320556</v>
      </c>
      <c r="J448" s="17">
        <v>217</v>
      </c>
      <c r="K448">
        <v>0</v>
      </c>
      <c r="N448">
        <v>5655.3144393495213</v>
      </c>
    </row>
    <row r="449" spans="1:14" x14ac:dyDescent="0.35">
      <c r="A449">
        <v>448</v>
      </c>
      <c r="D449" t="str">
        <f>VLOOKUP(E449,Polymers!A:C,3,FALSE)</f>
        <v>[*]CC([*])(C)C</v>
      </c>
      <c r="E449" t="s">
        <v>121</v>
      </c>
      <c r="G449">
        <v>39019.5178378001</v>
      </c>
      <c r="J449" s="17">
        <v>217</v>
      </c>
      <c r="K449">
        <v>0</v>
      </c>
      <c r="N449">
        <v>11186.136967441798</v>
      </c>
    </row>
    <row r="450" spans="1:14" x14ac:dyDescent="0.35">
      <c r="A450">
        <v>449</v>
      </c>
      <c r="D450" t="str">
        <f>VLOOKUP(E450,Polymers!A:C,3,FALSE)</f>
        <v>[*]CC([*])(C)C</v>
      </c>
      <c r="E450" t="s">
        <v>121</v>
      </c>
      <c r="G450">
        <v>55806.823573775808</v>
      </c>
      <c r="J450" s="17">
        <v>217</v>
      </c>
      <c r="K450">
        <v>0</v>
      </c>
      <c r="N450">
        <v>30789.758511856176</v>
      </c>
    </row>
    <row r="451" spans="1:14" x14ac:dyDescent="0.35">
      <c r="A451">
        <v>450</v>
      </c>
      <c r="D451" t="str">
        <f>VLOOKUP(E451,Polymers!A:C,3,FALSE)</f>
        <v>[*]CC([*])(C)C</v>
      </c>
      <c r="E451" t="s">
        <v>121</v>
      </c>
      <c r="G451">
        <v>81068.001359064699</v>
      </c>
      <c r="J451" s="17">
        <v>217</v>
      </c>
      <c r="K451">
        <v>0</v>
      </c>
      <c r="N451">
        <v>115956.93906362576</v>
      </c>
    </row>
    <row r="452" spans="1:14" x14ac:dyDescent="0.35">
      <c r="A452">
        <v>451</v>
      </c>
      <c r="D452" t="str">
        <f>VLOOKUP(E452,Polymers!A:C,3,FALSE)</f>
        <v>[*]CC([*])(C)C</v>
      </c>
      <c r="E452" t="s">
        <v>121</v>
      </c>
      <c r="G452">
        <v>108950.15300379405</v>
      </c>
      <c r="J452" s="17">
        <v>217</v>
      </c>
      <c r="K452">
        <v>0</v>
      </c>
      <c r="N452">
        <v>315573.66379088524</v>
      </c>
    </row>
    <row r="453" spans="1:14" x14ac:dyDescent="0.35">
      <c r="A453">
        <v>452</v>
      </c>
      <c r="D453" t="str">
        <f>VLOOKUP(E453,Polymers!A:C,3,FALSE)</f>
        <v>[*]CC([*])(C)C</v>
      </c>
      <c r="E453" t="s">
        <v>121</v>
      </c>
      <c r="G453">
        <v>190752.87299078595</v>
      </c>
      <c r="J453" s="17">
        <v>217</v>
      </c>
      <c r="K453">
        <v>0</v>
      </c>
      <c r="N453">
        <v>2368786.1000217316</v>
      </c>
    </row>
    <row r="454" spans="1:14" x14ac:dyDescent="0.35">
      <c r="A454">
        <v>453</v>
      </c>
      <c r="D454" t="str">
        <f>VLOOKUP(E454,Polymers!A:C,3,FALSE)</f>
        <v>[*]CC([*])(C)C</v>
      </c>
      <c r="E454" t="s">
        <v>121</v>
      </c>
      <c r="G454">
        <v>662234.23483448359</v>
      </c>
      <c r="J454" s="17">
        <v>217</v>
      </c>
      <c r="K454">
        <v>0</v>
      </c>
      <c r="N454">
        <v>121773122.15091373</v>
      </c>
    </row>
    <row r="455" spans="1:14" x14ac:dyDescent="0.35">
      <c r="A455">
        <v>454</v>
      </c>
      <c r="D455" t="str">
        <f>VLOOKUP(E455,Polymers!A:C,3,FALSE)</f>
        <v>[*]CC([*])(C)C</v>
      </c>
      <c r="E455" t="s">
        <v>121</v>
      </c>
      <c r="G455">
        <v>455878.87314789416</v>
      </c>
      <c r="J455" s="17">
        <v>217</v>
      </c>
      <c r="K455">
        <v>0</v>
      </c>
      <c r="N455">
        <v>56845238.595172308</v>
      </c>
    </row>
    <row r="456" spans="1:14" x14ac:dyDescent="0.35">
      <c r="A456">
        <v>455</v>
      </c>
      <c r="D456" t="str">
        <f>VLOOKUP(E456,Polymers!A:C,3,FALSE)</f>
        <v>[*]CC([*])(C)C</v>
      </c>
      <c r="E456" t="s">
        <v>121</v>
      </c>
      <c r="G456">
        <v>1106584.547162055</v>
      </c>
      <c r="J456" s="17">
        <v>217</v>
      </c>
      <c r="K456">
        <v>0</v>
      </c>
      <c r="N456">
        <v>911524556.91860855</v>
      </c>
    </row>
    <row r="457" spans="1:14" ht="15" thickBot="1" x14ac:dyDescent="0.4">
      <c r="A457">
        <v>456</v>
      </c>
      <c r="D457" t="str">
        <f>VLOOKUP(E457,Polymers!A:C,3,FALSE)</f>
        <v>[*]CC([*])(C)C</v>
      </c>
      <c r="E457" t="s">
        <v>121</v>
      </c>
      <c r="G457">
        <v>1397448.9528632264</v>
      </c>
      <c r="J457" s="17">
        <v>217</v>
      </c>
      <c r="K457">
        <v>0</v>
      </c>
      <c r="N457">
        <v>2171051419.2891288</v>
      </c>
    </row>
    <row r="458" spans="1:14" ht="15" thickBot="1" x14ac:dyDescent="0.4">
      <c r="A458">
        <v>457</v>
      </c>
      <c r="C458" s="5" t="s">
        <v>146</v>
      </c>
      <c r="D458" t="str">
        <f>VLOOKUP(E458,Polymers!A:C,3,FALSE)</f>
        <v>[*]CC([*])(C)C</v>
      </c>
      <c r="E458" t="s">
        <v>145</v>
      </c>
      <c r="G458" s="1">
        <v>35500</v>
      </c>
      <c r="H458" s="1">
        <v>1.7</v>
      </c>
      <c r="J458" s="17">
        <v>100</v>
      </c>
      <c r="K458">
        <v>87.586206896551801</v>
      </c>
      <c r="N458">
        <v>1280.8641975308601</v>
      </c>
    </row>
    <row r="459" spans="1:14" ht="15" thickBot="1" x14ac:dyDescent="0.4">
      <c r="A459">
        <v>458</v>
      </c>
      <c r="C459" s="5" t="s">
        <v>147</v>
      </c>
      <c r="D459" t="str">
        <f>VLOOKUP(E459,Polymers!A:C,3,FALSE)</f>
        <v>[*]CC([*])(C)C</v>
      </c>
      <c r="E459" t="s">
        <v>145</v>
      </c>
      <c r="G459" s="1">
        <v>35500</v>
      </c>
      <c r="H459" s="1">
        <v>1.7</v>
      </c>
      <c r="J459" s="17">
        <v>100</v>
      </c>
      <c r="K459">
        <v>174.482758620689</v>
      </c>
      <c r="N459">
        <v>1145.0617283950598</v>
      </c>
    </row>
    <row r="460" spans="1:14" ht="15" thickBot="1" x14ac:dyDescent="0.4">
      <c r="A460">
        <v>459</v>
      </c>
      <c r="C460" s="5" t="s">
        <v>148</v>
      </c>
      <c r="D460" t="str">
        <f>VLOOKUP(E460,Polymers!A:C,3,FALSE)</f>
        <v>[*]CC([*])(C)C</v>
      </c>
      <c r="E460" t="s">
        <v>145</v>
      </c>
      <c r="G460" s="1">
        <v>35500</v>
      </c>
      <c r="H460" s="1">
        <v>1.7</v>
      </c>
      <c r="J460" s="17">
        <v>100</v>
      </c>
      <c r="K460">
        <v>346.89655172413802</v>
      </c>
      <c r="N460">
        <v>969.135802469135</v>
      </c>
    </row>
    <row r="461" spans="1:14" ht="15" thickBot="1" x14ac:dyDescent="0.4">
      <c r="A461">
        <v>460</v>
      </c>
      <c r="C461" s="5" t="s">
        <v>149</v>
      </c>
      <c r="D461" t="str">
        <f>VLOOKUP(E461,Polymers!A:C,3,FALSE)</f>
        <v>[*]CC([*])(C)C</v>
      </c>
      <c r="E461" t="s">
        <v>145</v>
      </c>
      <c r="G461" s="1">
        <v>35500</v>
      </c>
      <c r="H461" s="1">
        <v>1.7</v>
      </c>
      <c r="J461" s="17">
        <v>100</v>
      </c>
      <c r="K461">
        <v>522.06896551724105</v>
      </c>
      <c r="N461">
        <v>873.45679012345602</v>
      </c>
    </row>
    <row r="462" spans="1:14" ht="15" thickBot="1" x14ac:dyDescent="0.4">
      <c r="A462">
        <v>461</v>
      </c>
      <c r="C462" s="5" t="s">
        <v>150</v>
      </c>
      <c r="D462" t="str">
        <f>VLOOKUP(E462,Polymers!A:C,3,FALSE)</f>
        <v>[*]CC([*])(C)C</v>
      </c>
      <c r="E462" t="s">
        <v>145</v>
      </c>
      <c r="G462" s="1">
        <v>29800</v>
      </c>
      <c r="H462" s="1">
        <v>1.7</v>
      </c>
      <c r="J462" s="17">
        <v>100</v>
      </c>
      <c r="K462">
        <v>86.2068965517241</v>
      </c>
      <c r="N462">
        <v>824.07407407407402</v>
      </c>
    </row>
    <row r="463" spans="1:14" ht="15" thickBot="1" x14ac:dyDescent="0.4">
      <c r="A463">
        <v>462</v>
      </c>
      <c r="C463" s="5" t="s">
        <v>151</v>
      </c>
      <c r="D463" t="str">
        <f>VLOOKUP(E463,Polymers!A:C,3,FALSE)</f>
        <v>[*]CC([*])(C)C</v>
      </c>
      <c r="E463" t="s">
        <v>145</v>
      </c>
      <c r="G463" s="1">
        <v>29800</v>
      </c>
      <c r="H463" s="1">
        <v>1.7</v>
      </c>
      <c r="J463" s="17">
        <v>100</v>
      </c>
      <c r="K463">
        <v>174.482758620689</v>
      </c>
      <c r="N463">
        <v>750</v>
      </c>
    </row>
    <row r="464" spans="1:14" ht="15" thickBot="1" x14ac:dyDescent="0.4">
      <c r="A464">
        <v>463</v>
      </c>
      <c r="C464" s="5" t="s">
        <v>152</v>
      </c>
      <c r="D464" t="str">
        <f>VLOOKUP(E464,Polymers!A:C,3,FALSE)</f>
        <v>[*]CC([*])(C)C</v>
      </c>
      <c r="E464" t="s">
        <v>145</v>
      </c>
      <c r="G464" s="1">
        <v>29800</v>
      </c>
      <c r="H464" s="1">
        <v>1.7</v>
      </c>
      <c r="J464" s="17">
        <v>100</v>
      </c>
      <c r="K464">
        <v>348.27586206896501</v>
      </c>
      <c r="N464">
        <v>663.58024691357991</v>
      </c>
    </row>
    <row r="465" spans="1:14" ht="15" thickBot="1" x14ac:dyDescent="0.4">
      <c r="A465">
        <v>464</v>
      </c>
      <c r="C465" s="5" t="s">
        <v>153</v>
      </c>
      <c r="D465" t="str">
        <f>VLOOKUP(E465,Polymers!A:C,3,FALSE)</f>
        <v>[*]CC([*])(C)C</v>
      </c>
      <c r="E465" t="s">
        <v>145</v>
      </c>
      <c r="G465" s="1">
        <v>29800</v>
      </c>
      <c r="H465" s="1">
        <v>1.7</v>
      </c>
      <c r="J465" s="17">
        <v>100</v>
      </c>
      <c r="K465">
        <v>524.82758620689594</v>
      </c>
      <c r="N465">
        <v>595.67901234567898</v>
      </c>
    </row>
    <row r="466" spans="1:14" ht="15" thickBot="1" x14ac:dyDescent="0.4">
      <c r="A466">
        <v>465</v>
      </c>
      <c r="C466" s="5" t="s">
        <v>154</v>
      </c>
      <c r="D466" t="str">
        <f>VLOOKUP(E466,Polymers!A:C,3,FALSE)</f>
        <v>[*]CC([*])(C)C</v>
      </c>
      <c r="E466" t="s">
        <v>145</v>
      </c>
      <c r="G466" s="1">
        <v>29800</v>
      </c>
      <c r="H466" s="1">
        <v>1.7</v>
      </c>
      <c r="J466" s="17">
        <v>100</v>
      </c>
      <c r="K466">
        <v>695.86206896551698</v>
      </c>
      <c r="N466">
        <v>552.46913580246894</v>
      </c>
    </row>
    <row r="467" spans="1:14" ht="15" thickBot="1" x14ac:dyDescent="0.4">
      <c r="A467">
        <v>466</v>
      </c>
      <c r="C467" s="5" t="s">
        <v>155</v>
      </c>
      <c r="D467" t="str">
        <f>VLOOKUP(E467,Polymers!A:C,3,FALSE)</f>
        <v>[*]CC([*])(C)C</v>
      </c>
      <c r="E467" t="s">
        <v>145</v>
      </c>
      <c r="G467" s="1">
        <v>29800</v>
      </c>
      <c r="H467" s="1">
        <v>1.7</v>
      </c>
      <c r="J467" s="17">
        <v>100</v>
      </c>
      <c r="K467">
        <v>869.65517241379303</v>
      </c>
      <c r="N467">
        <v>533.95061728395001</v>
      </c>
    </row>
    <row r="468" spans="1:14" ht="15" thickBot="1" x14ac:dyDescent="0.4">
      <c r="A468">
        <v>467</v>
      </c>
      <c r="C468" s="5" t="s">
        <v>156</v>
      </c>
      <c r="D468" t="str">
        <f>VLOOKUP(E468,Polymers!A:C,3,FALSE)</f>
        <v>[*]CC([*])(C)C</v>
      </c>
      <c r="E468" t="s">
        <v>145</v>
      </c>
      <c r="G468" s="17">
        <v>26800</v>
      </c>
      <c r="H468" s="1">
        <v>1.7</v>
      </c>
      <c r="J468" s="17">
        <v>100</v>
      </c>
      <c r="K468">
        <v>88.965517241379303</v>
      </c>
      <c r="N468">
        <v>583.33333333333303</v>
      </c>
    </row>
    <row r="469" spans="1:14" ht="15" thickBot="1" x14ac:dyDescent="0.4">
      <c r="A469">
        <v>468</v>
      </c>
      <c r="C469" s="5" t="s">
        <v>157</v>
      </c>
      <c r="D469" t="str">
        <f>VLOOKUP(E469,Polymers!A:C,3,FALSE)</f>
        <v>[*]CC([*])(C)C</v>
      </c>
      <c r="E469" t="s">
        <v>145</v>
      </c>
      <c r="G469" s="17">
        <v>26800</v>
      </c>
      <c r="H469" s="1">
        <v>1.7</v>
      </c>
      <c r="J469" s="17">
        <v>100</v>
      </c>
      <c r="K469">
        <v>175.86206896551701</v>
      </c>
      <c r="N469">
        <v>567.90123456790093</v>
      </c>
    </row>
    <row r="470" spans="1:14" ht="15" thickBot="1" x14ac:dyDescent="0.4">
      <c r="A470">
        <v>469</v>
      </c>
      <c r="C470" s="5" t="s">
        <v>158</v>
      </c>
      <c r="D470" t="str">
        <f>VLOOKUP(E470,Polymers!A:C,3,FALSE)</f>
        <v>[*]CC([*])(C)C</v>
      </c>
      <c r="E470" t="s">
        <v>145</v>
      </c>
      <c r="G470" s="17">
        <v>26800</v>
      </c>
      <c r="H470" s="1">
        <v>1.7</v>
      </c>
      <c r="J470" s="17">
        <v>100</v>
      </c>
      <c r="K470">
        <v>349.65517241379303</v>
      </c>
      <c r="N470">
        <v>521.60493827160406</v>
      </c>
    </row>
    <row r="471" spans="1:14" ht="15" thickBot="1" x14ac:dyDescent="0.4">
      <c r="A471">
        <v>470</v>
      </c>
      <c r="C471" s="5" t="s">
        <v>159</v>
      </c>
      <c r="D471" t="str">
        <f>VLOOKUP(E471,Polymers!A:C,3,FALSE)</f>
        <v>[*]CC([*])(C)C</v>
      </c>
      <c r="E471" t="s">
        <v>145</v>
      </c>
      <c r="G471" s="17">
        <v>26800</v>
      </c>
      <c r="H471" s="1">
        <v>1.7</v>
      </c>
      <c r="J471" s="17">
        <v>100</v>
      </c>
      <c r="K471">
        <v>523.44827586206895</v>
      </c>
      <c r="N471">
        <v>478.39506172839498</v>
      </c>
    </row>
    <row r="472" spans="1:14" ht="15" thickBot="1" x14ac:dyDescent="0.4">
      <c r="A472">
        <v>471</v>
      </c>
      <c r="C472" s="5" t="s">
        <v>160</v>
      </c>
      <c r="D472" t="str">
        <f>VLOOKUP(E472,Polymers!A:C,3,FALSE)</f>
        <v>[*]CC([*])(C)C</v>
      </c>
      <c r="E472" t="s">
        <v>145</v>
      </c>
      <c r="G472" s="17">
        <v>26800</v>
      </c>
      <c r="H472" s="1">
        <v>1.7</v>
      </c>
      <c r="J472" s="17">
        <v>100</v>
      </c>
      <c r="K472">
        <v>695.86206896551698</v>
      </c>
      <c r="N472">
        <v>447.53086419753106</v>
      </c>
    </row>
    <row r="473" spans="1:14" ht="15" thickBot="1" x14ac:dyDescent="0.4">
      <c r="A473">
        <v>472</v>
      </c>
      <c r="C473" s="5" t="s">
        <v>161</v>
      </c>
      <c r="D473" t="str">
        <f>VLOOKUP(E473,Polymers!A:C,3,FALSE)</f>
        <v>[*]CC([*])(C)C</v>
      </c>
      <c r="E473" t="s">
        <v>145</v>
      </c>
      <c r="G473" s="17">
        <v>26800</v>
      </c>
      <c r="H473" s="1">
        <v>1.7</v>
      </c>
      <c r="J473" s="17">
        <v>100</v>
      </c>
      <c r="K473">
        <v>869.65517241379303</v>
      </c>
      <c r="N473">
        <v>422.83950617283898</v>
      </c>
    </row>
    <row r="474" spans="1:14" ht="15" thickBot="1" x14ac:dyDescent="0.4">
      <c r="A474">
        <v>473</v>
      </c>
      <c r="C474" s="5" t="s">
        <v>162</v>
      </c>
      <c r="D474" t="str">
        <f>VLOOKUP(E474,Polymers!A:C,3,FALSE)</f>
        <v>[*]CC([*])(C)C</v>
      </c>
      <c r="E474" t="s">
        <v>145</v>
      </c>
      <c r="G474" s="17">
        <v>24800</v>
      </c>
      <c r="H474" s="1">
        <v>1.7</v>
      </c>
      <c r="J474" s="17">
        <v>100</v>
      </c>
      <c r="K474">
        <v>87.586206896551801</v>
      </c>
      <c r="N474">
        <v>398.14814814814804</v>
      </c>
    </row>
    <row r="475" spans="1:14" ht="15" thickBot="1" x14ac:dyDescent="0.4">
      <c r="A475">
        <v>474</v>
      </c>
      <c r="C475" s="5" t="s">
        <v>163</v>
      </c>
      <c r="D475" t="str">
        <f>VLOOKUP(E475,Polymers!A:C,3,FALSE)</f>
        <v>[*]CC([*])(C)C</v>
      </c>
      <c r="E475" t="s">
        <v>145</v>
      </c>
      <c r="G475" s="17">
        <v>24800</v>
      </c>
      <c r="H475" s="1">
        <v>1.7</v>
      </c>
      <c r="J475" s="17">
        <v>100</v>
      </c>
      <c r="K475">
        <v>177.241379310344</v>
      </c>
      <c r="N475">
        <v>407.40740740740699</v>
      </c>
    </row>
    <row r="476" spans="1:14" ht="15" thickBot="1" x14ac:dyDescent="0.4">
      <c r="A476">
        <v>475</v>
      </c>
      <c r="C476" s="5" t="s">
        <v>164</v>
      </c>
      <c r="D476" t="str">
        <f>VLOOKUP(E476,Polymers!A:C,3,FALSE)</f>
        <v>[*]CC([*])(C)C</v>
      </c>
      <c r="E476" t="s">
        <v>145</v>
      </c>
      <c r="G476" s="17">
        <v>24800</v>
      </c>
      <c r="H476" s="1">
        <v>1.7</v>
      </c>
      <c r="J476" s="17">
        <v>100</v>
      </c>
      <c r="K476">
        <v>351.03448275862002</v>
      </c>
      <c r="N476">
        <v>388.888888888888</v>
      </c>
    </row>
    <row r="477" spans="1:14" ht="15" thickBot="1" x14ac:dyDescent="0.4">
      <c r="A477">
        <v>476</v>
      </c>
      <c r="C477" s="5" t="s">
        <v>165</v>
      </c>
      <c r="D477" t="str">
        <f>VLOOKUP(E477,Polymers!A:C,3,FALSE)</f>
        <v>[*]CC([*])(C)C</v>
      </c>
      <c r="E477" t="s">
        <v>145</v>
      </c>
      <c r="G477" s="17">
        <v>24800</v>
      </c>
      <c r="H477" s="1">
        <v>1.7</v>
      </c>
      <c r="J477" s="17">
        <v>100</v>
      </c>
      <c r="K477">
        <v>523.44827586206895</v>
      </c>
      <c r="N477">
        <v>370.37037037037004</v>
      </c>
    </row>
    <row r="478" spans="1:14" ht="15" thickBot="1" x14ac:dyDescent="0.4">
      <c r="A478">
        <v>477</v>
      </c>
      <c r="C478" s="5" t="s">
        <v>166</v>
      </c>
      <c r="D478" t="str">
        <f>VLOOKUP(E478,Polymers!A:C,3,FALSE)</f>
        <v>[*]CC([*])(C)C</v>
      </c>
      <c r="E478" t="s">
        <v>145</v>
      </c>
      <c r="G478" s="17">
        <v>24800</v>
      </c>
      <c r="H478" s="1">
        <v>1.7</v>
      </c>
      <c r="J478" s="17">
        <v>100</v>
      </c>
      <c r="K478">
        <v>697.241379310345</v>
      </c>
      <c r="N478">
        <v>354.938271604938</v>
      </c>
    </row>
    <row r="479" spans="1:14" ht="15" thickBot="1" x14ac:dyDescent="0.4">
      <c r="A479">
        <v>478</v>
      </c>
      <c r="C479" s="5" t="s">
        <v>167</v>
      </c>
      <c r="D479" t="str">
        <f>VLOOKUP(E479,Polymers!A:C,3,FALSE)</f>
        <v>[*]CC([*])(C)C</v>
      </c>
      <c r="E479" t="s">
        <v>145</v>
      </c>
      <c r="G479" s="17">
        <v>24800</v>
      </c>
      <c r="H479" s="1">
        <v>1.7</v>
      </c>
      <c r="J479" s="17">
        <v>100</v>
      </c>
      <c r="K479">
        <v>871.03448275862002</v>
      </c>
      <c r="N479">
        <v>339.50617283950601</v>
      </c>
    </row>
    <row r="480" spans="1:14" ht="15" thickBot="1" x14ac:dyDescent="0.4">
      <c r="A480">
        <v>479</v>
      </c>
      <c r="C480" s="5" t="s">
        <v>168</v>
      </c>
      <c r="D480" t="str">
        <f>VLOOKUP(E480,Polymers!A:C,3,FALSE)</f>
        <v>[*]CC([*])(C)C</v>
      </c>
      <c r="E480" t="s">
        <v>145</v>
      </c>
      <c r="G480" s="17">
        <v>16900</v>
      </c>
      <c r="H480" s="1">
        <v>1.7</v>
      </c>
      <c r="J480" s="17">
        <v>100</v>
      </c>
      <c r="K480">
        <v>88.965517241379303</v>
      </c>
      <c r="N480">
        <v>83.3333333333334</v>
      </c>
    </row>
    <row r="481" spans="1:17" ht="15" thickBot="1" x14ac:dyDescent="0.4">
      <c r="A481">
        <v>480</v>
      </c>
      <c r="C481" s="5" t="s">
        <v>169</v>
      </c>
      <c r="D481" t="str">
        <f>VLOOKUP(E481,Polymers!A:C,3,FALSE)</f>
        <v>[*]CC([*])(C)C</v>
      </c>
      <c r="E481" t="s">
        <v>145</v>
      </c>
      <c r="G481" s="17">
        <v>16900</v>
      </c>
      <c r="H481" s="1">
        <v>1.7</v>
      </c>
      <c r="J481" s="17">
        <v>100</v>
      </c>
      <c r="K481">
        <v>175.86206896551701</v>
      </c>
      <c r="N481">
        <v>86.419753086419689</v>
      </c>
    </row>
    <row r="482" spans="1:17" ht="15" thickBot="1" x14ac:dyDescent="0.4">
      <c r="A482">
        <v>481</v>
      </c>
      <c r="C482" s="5" t="s">
        <v>170</v>
      </c>
      <c r="D482" t="str">
        <f>VLOOKUP(E482,Polymers!A:C,3,FALSE)</f>
        <v>[*]CC([*])(C)C</v>
      </c>
      <c r="E482" t="s">
        <v>145</v>
      </c>
      <c r="G482" s="17">
        <v>16900</v>
      </c>
      <c r="H482" s="1">
        <v>1.7</v>
      </c>
      <c r="J482" s="17">
        <v>100</v>
      </c>
      <c r="K482">
        <v>349.65517241379303</v>
      </c>
      <c r="N482">
        <v>86.419753086419689</v>
      </c>
    </row>
    <row r="483" spans="1:17" ht="15" thickBot="1" x14ac:dyDescent="0.4">
      <c r="A483">
        <v>482</v>
      </c>
      <c r="C483" s="5" t="s">
        <v>171</v>
      </c>
      <c r="D483" t="str">
        <f>VLOOKUP(E483,Polymers!A:C,3,FALSE)</f>
        <v>[*]CC([*])(C)C</v>
      </c>
      <c r="E483" t="s">
        <v>145</v>
      </c>
      <c r="G483" s="17">
        <v>16900</v>
      </c>
      <c r="H483" s="1">
        <v>1.7</v>
      </c>
      <c r="J483" s="17">
        <v>100</v>
      </c>
      <c r="K483">
        <v>522.06896551724105</v>
      </c>
      <c r="N483">
        <v>83.333333333333115</v>
      </c>
    </row>
    <row r="484" spans="1:17" ht="15" thickBot="1" x14ac:dyDescent="0.4">
      <c r="A484">
        <v>483</v>
      </c>
      <c r="C484" s="5" t="s">
        <v>172</v>
      </c>
      <c r="D484" t="str">
        <f>VLOOKUP(E484,Polymers!A:C,3,FALSE)</f>
        <v>[*]CC([*])(C)C</v>
      </c>
      <c r="E484" t="s">
        <v>145</v>
      </c>
      <c r="G484" s="17">
        <v>16900</v>
      </c>
      <c r="H484" s="1">
        <v>1.7</v>
      </c>
      <c r="J484" s="17">
        <v>100</v>
      </c>
      <c r="K484">
        <v>695.86206896551698</v>
      </c>
      <c r="N484">
        <v>80.246913580246812</v>
      </c>
    </row>
    <row r="485" spans="1:17" ht="15" thickBot="1" x14ac:dyDescent="0.4">
      <c r="A485">
        <v>484</v>
      </c>
      <c r="C485" s="5" t="s">
        <v>173</v>
      </c>
      <c r="D485" t="str">
        <f>VLOOKUP(E485,Polymers!A:C,3,FALSE)</f>
        <v>[*]CC([*])(C)C</v>
      </c>
      <c r="E485" t="s">
        <v>145</v>
      </c>
      <c r="G485" s="17">
        <v>16900</v>
      </c>
      <c r="H485" s="1">
        <v>1.7</v>
      </c>
      <c r="J485" s="17">
        <v>100</v>
      </c>
      <c r="K485">
        <v>868.27586206896603</v>
      </c>
      <c r="N485">
        <v>83.3333333333334</v>
      </c>
    </row>
    <row r="486" spans="1:17" ht="16" thickBot="1" x14ac:dyDescent="0.4">
      <c r="A486">
        <v>485</v>
      </c>
      <c r="D486" t="str">
        <f>VLOOKUP(E486,Polymers!A:C,3,FALSE)</f>
        <v>[*]CCCOC(=O)c1ccc(C(=O)O[*])cc1</v>
      </c>
      <c r="E486" s="36" t="s">
        <v>174</v>
      </c>
      <c r="H486" s="1"/>
      <c r="J486" s="17">
        <v>270</v>
      </c>
      <c r="K486">
        <v>59.2553097554567</v>
      </c>
      <c r="N486">
        <v>1510.4434757204699</v>
      </c>
    </row>
    <row r="487" spans="1:17" ht="16" thickBot="1" x14ac:dyDescent="0.4">
      <c r="A487">
        <v>486</v>
      </c>
      <c r="D487" t="str">
        <f>VLOOKUP(E487,Polymers!A:C,3,FALSE)</f>
        <v>[*]CCCOC(=O)c1ccc(C(=O)O[*])cc1</v>
      </c>
      <c r="E487" s="36" t="s">
        <v>174</v>
      </c>
      <c r="H487" s="1"/>
      <c r="J487" s="17">
        <v>270</v>
      </c>
      <c r="K487">
        <v>89.125093813374406</v>
      </c>
      <c r="N487">
        <v>1449.4192663078702</v>
      </c>
    </row>
    <row r="488" spans="1:17" ht="16" thickBot="1" x14ac:dyDescent="0.4">
      <c r="A488">
        <v>487</v>
      </c>
      <c r="D488" t="str">
        <f>VLOOKUP(E488,Polymers!A:C,3,FALSE)</f>
        <v>[*]CCCOC(=O)c1ccc(C(=O)O[*])cc1</v>
      </c>
      <c r="E488" s="36" t="s">
        <v>174</v>
      </c>
      <c r="H488" s="1"/>
      <c r="J488" s="17">
        <v>270</v>
      </c>
      <c r="K488">
        <v>179.698914853259</v>
      </c>
      <c r="N488">
        <v>1371.87149655701</v>
      </c>
    </row>
    <row r="489" spans="1:17" ht="16" thickBot="1" x14ac:dyDescent="0.4">
      <c r="A489">
        <v>488</v>
      </c>
      <c r="D489" t="str">
        <f>VLOOKUP(E489,Polymers!A:C,3,FALSE)</f>
        <v>[*]CCCOC(=O)c1ccc(C(=O)O[*])cc1</v>
      </c>
      <c r="E489" s="36" t="s">
        <v>174</v>
      </c>
      <c r="H489" s="1"/>
      <c r="J489" s="17">
        <v>270</v>
      </c>
      <c r="K489">
        <v>358.54647284751002</v>
      </c>
      <c r="N489">
        <v>1280.74505158278</v>
      </c>
    </row>
    <row r="490" spans="1:17" ht="16" thickBot="1" x14ac:dyDescent="0.4">
      <c r="A490">
        <v>489</v>
      </c>
      <c r="D490" t="str">
        <f>VLOOKUP(E490,Polymers!A:C,3,FALSE)</f>
        <v>[*]CCCOC(=O)c1ccc(C(=O)O[*])cc1</v>
      </c>
      <c r="E490" s="36" t="s">
        <v>174</v>
      </c>
      <c r="H490" s="1"/>
      <c r="J490" s="17">
        <v>270</v>
      </c>
      <c r="K490">
        <v>910.10376099931102</v>
      </c>
      <c r="N490">
        <v>1108.60317842269</v>
      </c>
    </row>
    <row r="491" spans="1:17" ht="16" thickBot="1" x14ac:dyDescent="0.4">
      <c r="A491">
        <v>490</v>
      </c>
      <c r="D491" t="str">
        <f>VLOOKUP(E491,Polymers!A:C,3,FALSE)</f>
        <v>[*]CCCOC(=O)c1ccc(C(=O)O[*])cc1</v>
      </c>
      <c r="E491" s="36" t="s">
        <v>174</v>
      </c>
      <c r="H491" s="1"/>
      <c r="J491" s="17">
        <v>270</v>
      </c>
      <c r="K491">
        <v>1835.0012466511901</v>
      </c>
      <c r="N491">
        <v>953.02540442802297</v>
      </c>
    </row>
    <row r="492" spans="1:17" ht="16" thickBot="1" x14ac:dyDescent="0.4">
      <c r="A492">
        <v>491</v>
      </c>
      <c r="D492" t="str">
        <f>VLOOKUP(E492,Polymers!A:C,3,FALSE)</f>
        <v>[*]CCCOC(=O)c1ccc(C(=O)O[*])cc1</v>
      </c>
      <c r="E492" s="36" t="s">
        <v>174</v>
      </c>
      <c r="H492" s="1"/>
      <c r="J492" s="17">
        <v>270</v>
      </c>
      <c r="K492">
        <v>6114.5378312391103</v>
      </c>
      <c r="N492">
        <v>605.46570991133694</v>
      </c>
    </row>
    <row r="493" spans="1:17" ht="36" x14ac:dyDescent="0.35">
      <c r="A493">
        <v>492</v>
      </c>
      <c r="D493" t="str">
        <f>VLOOKUP(E493,Polymers!A:C,3,FALSE)</f>
        <v>[*]CCCCCC(=O)N[*]</v>
      </c>
      <c r="E493" t="s">
        <v>179</v>
      </c>
      <c r="F493">
        <v>18000</v>
      </c>
      <c r="G493">
        <v>37000</v>
      </c>
      <c r="J493" s="17">
        <v>260</v>
      </c>
      <c r="K493">
        <v>4.6415888336127802</v>
      </c>
      <c r="N493">
        <v>103.431307479143</v>
      </c>
      <c r="O493" s="38" t="s">
        <v>187</v>
      </c>
      <c r="P493" s="8" t="s">
        <v>188</v>
      </c>
      <c r="Q493" t="s">
        <v>189</v>
      </c>
    </row>
    <row r="494" spans="1:17" x14ac:dyDescent="0.35">
      <c r="A494">
        <v>493</v>
      </c>
      <c r="D494" t="str">
        <f>VLOOKUP(E494,Polymers!A:C,3,FALSE)</f>
        <v>[*]CCCCCC(=O)N[*]</v>
      </c>
      <c r="E494" t="s">
        <v>179</v>
      </c>
      <c r="F494">
        <v>18000</v>
      </c>
      <c r="G494">
        <v>37000</v>
      </c>
      <c r="J494" s="17">
        <v>260</v>
      </c>
      <c r="K494">
        <v>9.3350133319181996</v>
      </c>
      <c r="N494">
        <v>105.19086393080499</v>
      </c>
    </row>
    <row r="495" spans="1:17" x14ac:dyDescent="0.35">
      <c r="A495">
        <v>494</v>
      </c>
      <c r="D495" t="str">
        <f>VLOOKUP(E495,Polymers!A:C,3,FALSE)</f>
        <v>[*]CCCCCC(=O)N[*]</v>
      </c>
      <c r="E495" t="s">
        <v>179</v>
      </c>
      <c r="F495">
        <v>18000</v>
      </c>
      <c r="G495">
        <v>37000</v>
      </c>
      <c r="J495" s="17">
        <v>260</v>
      </c>
      <c r="K495">
        <v>15.848931924611099</v>
      </c>
      <c r="N495">
        <v>103.431307479143</v>
      </c>
    </row>
    <row r="496" spans="1:17" x14ac:dyDescent="0.35">
      <c r="A496">
        <v>495</v>
      </c>
      <c r="D496" t="str">
        <f>VLOOKUP(E496,Polymers!A:C,3,FALSE)</f>
        <v>[*]CCCCCC(=O)N[*]</v>
      </c>
      <c r="E496" t="s">
        <v>179</v>
      </c>
      <c r="F496">
        <v>18000</v>
      </c>
      <c r="G496">
        <v>37000</v>
      </c>
      <c r="J496" s="17">
        <v>260</v>
      </c>
      <c r="K496">
        <v>31.539192852021099</v>
      </c>
      <c r="N496">
        <v>101.701183611177</v>
      </c>
    </row>
    <row r="497" spans="1:14" x14ac:dyDescent="0.35">
      <c r="A497">
        <v>496</v>
      </c>
      <c r="D497" t="str">
        <f>VLOOKUP(E497,Polymers!A:C,3,FALSE)</f>
        <v>[*]CCCCCC(=O)N[*]</v>
      </c>
      <c r="E497" t="s">
        <v>179</v>
      </c>
      <c r="F497">
        <v>18000</v>
      </c>
      <c r="G497">
        <v>37000</v>
      </c>
      <c r="J497" s="17">
        <v>260</v>
      </c>
      <c r="K497">
        <v>46.662232927030701</v>
      </c>
      <c r="N497">
        <v>95.065290143238485</v>
      </c>
    </row>
    <row r="498" spans="1:14" x14ac:dyDescent="0.35">
      <c r="A498">
        <v>497</v>
      </c>
      <c r="D498" t="str">
        <f>VLOOKUP(E498,Polymers!A:C,3,FALSE)</f>
        <v>[*]CCCCCC(=O)N[*]</v>
      </c>
      <c r="E498" t="s">
        <v>179</v>
      </c>
      <c r="F498">
        <v>18000</v>
      </c>
      <c r="G498">
        <v>37000</v>
      </c>
      <c r="J498" s="17">
        <v>260</v>
      </c>
      <c r="K498">
        <v>92.857308630761906</v>
      </c>
      <c r="N498">
        <v>95.065290143238485</v>
      </c>
    </row>
    <row r="499" spans="1:14" x14ac:dyDescent="0.35">
      <c r="A499">
        <v>498</v>
      </c>
      <c r="D499" t="str">
        <f>VLOOKUP(E499,Polymers!A:C,3,FALSE)</f>
        <v>[*]CCCCCC(=O)N[*]</v>
      </c>
      <c r="E499" t="s">
        <v>179</v>
      </c>
      <c r="F499">
        <v>18000</v>
      </c>
      <c r="G499">
        <v>37000</v>
      </c>
      <c r="J499" s="17">
        <v>260</v>
      </c>
      <c r="K499">
        <v>157.65260432564801</v>
      </c>
      <c r="N499">
        <v>81.674768482788593</v>
      </c>
    </row>
    <row r="500" spans="1:14" x14ac:dyDescent="0.35">
      <c r="A500">
        <v>499</v>
      </c>
      <c r="D500" t="str">
        <f>VLOOKUP(E500,Polymers!A:C,3,FALSE)</f>
        <v>[*]CCCCCC(=O)N[*]</v>
      </c>
      <c r="E500" t="s">
        <v>179</v>
      </c>
      <c r="F500">
        <v>18000</v>
      </c>
      <c r="G500">
        <v>37000</v>
      </c>
      <c r="J500" s="17">
        <v>260</v>
      </c>
      <c r="K500">
        <v>307.15410355793301</v>
      </c>
      <c r="N500">
        <v>78.965228684997001</v>
      </c>
    </row>
    <row r="501" spans="1:14" x14ac:dyDescent="0.35">
      <c r="A501">
        <v>500</v>
      </c>
      <c r="D501" t="str">
        <f>VLOOKUP(E501,Polymers!A:C,3,FALSE)</f>
        <v>[*]CCCCCC(=O)N[*]</v>
      </c>
      <c r="E501" t="s">
        <v>179</v>
      </c>
      <c r="F501">
        <v>18000</v>
      </c>
      <c r="G501">
        <v>37000</v>
      </c>
      <c r="J501" s="17">
        <v>260</v>
      </c>
      <c r="K501">
        <v>469.09884950790001</v>
      </c>
      <c r="N501">
        <v>80.3085722139148</v>
      </c>
    </row>
    <row r="502" spans="1:14" ht="15" thickBot="1" x14ac:dyDescent="0.4">
      <c r="A502">
        <v>501</v>
      </c>
      <c r="D502" t="str">
        <f>VLOOKUP(E502,Polymers!A:C,3,FALSE)</f>
        <v>[*]CCCCCC(=O)N[*]</v>
      </c>
      <c r="E502" t="s">
        <v>179</v>
      </c>
      <c r="F502">
        <v>18000</v>
      </c>
      <c r="G502">
        <v>37000</v>
      </c>
      <c r="J502" s="17">
        <v>260</v>
      </c>
      <c r="K502">
        <v>933.50133319181896</v>
      </c>
      <c r="N502">
        <v>71.364109920272497</v>
      </c>
    </row>
    <row r="503" spans="1:14" ht="27.5" thickBot="1" x14ac:dyDescent="0.4">
      <c r="A503">
        <v>502</v>
      </c>
      <c r="D503" t="str">
        <f>VLOOKUP(E503,Polymers!A:C,3,FALSE)</f>
        <v>[*]CCCCCCNC(=O)CCCCC(=O)N[*]</v>
      </c>
      <c r="E503" s="37" t="s">
        <v>184</v>
      </c>
      <c r="F503">
        <v>14500</v>
      </c>
      <c r="G503">
        <v>33700</v>
      </c>
      <c r="J503" s="17">
        <v>280</v>
      </c>
      <c r="K503">
        <v>5.5901399469331698</v>
      </c>
      <c r="N503">
        <v>89.167680356547194</v>
      </c>
    </row>
    <row r="504" spans="1:14" ht="27.5" thickBot="1" x14ac:dyDescent="0.4">
      <c r="A504">
        <v>503</v>
      </c>
      <c r="D504" t="str">
        <f>VLOOKUP(E504,Polymers!A:C,3,FALSE)</f>
        <v>[*]CCCCCCNC(=O)CCCCC(=O)N[*]</v>
      </c>
      <c r="E504" s="37" t="s">
        <v>184</v>
      </c>
      <c r="F504">
        <v>14500</v>
      </c>
      <c r="G504">
        <v>33700</v>
      </c>
      <c r="J504" s="17">
        <v>280</v>
      </c>
      <c r="K504">
        <v>11.3946510775456</v>
      </c>
      <c r="N504">
        <v>82.60616265472359</v>
      </c>
    </row>
    <row r="505" spans="1:14" ht="27.5" thickBot="1" x14ac:dyDescent="0.4">
      <c r="A505">
        <v>504</v>
      </c>
      <c r="D505" t="str">
        <f>VLOOKUP(E505,Polymers!A:C,3,FALSE)</f>
        <v>[*]CCCCCCNC(=O)CCCCC(=O)N[*]</v>
      </c>
      <c r="E505" s="37" t="s">
        <v>184</v>
      </c>
      <c r="F505">
        <v>14500</v>
      </c>
      <c r="G505">
        <v>33700</v>
      </c>
      <c r="J505" s="17">
        <v>280</v>
      </c>
      <c r="K505">
        <v>19.209017607907299</v>
      </c>
      <c r="N505">
        <v>70.896110018667699</v>
      </c>
    </row>
    <row r="506" spans="1:14" ht="27.5" thickBot="1" x14ac:dyDescent="0.4">
      <c r="A506">
        <v>505</v>
      </c>
      <c r="D506" t="str">
        <f>VLOOKUP(E506,Polymers!A:C,3,FALSE)</f>
        <v>[*]CCCCCCNC(=O)CCCCC(=O)N[*]</v>
      </c>
      <c r="E506" s="37" t="s">
        <v>184</v>
      </c>
      <c r="F506">
        <v>14500</v>
      </c>
      <c r="G506">
        <v>33700</v>
      </c>
      <c r="J506" s="17">
        <v>280</v>
      </c>
      <c r="K506">
        <v>39.154664330830499</v>
      </c>
      <c r="N506">
        <v>60.846046520617904</v>
      </c>
    </row>
    <row r="507" spans="1:14" ht="27.5" thickBot="1" x14ac:dyDescent="0.4">
      <c r="A507">
        <v>506</v>
      </c>
      <c r="D507" t="str">
        <f>VLOOKUP(E507,Polymers!A:C,3,FALSE)</f>
        <v>[*]CCCCCCNC(=O)CCCCC(=O)N[*]</v>
      </c>
      <c r="E507" s="37" t="s">
        <v>184</v>
      </c>
      <c r="F507">
        <v>14500</v>
      </c>
      <c r="G507">
        <v>33700</v>
      </c>
      <c r="J507" s="17">
        <v>280</v>
      </c>
      <c r="K507">
        <v>57.244261736081199</v>
      </c>
      <c r="N507">
        <v>56.368612435368597</v>
      </c>
    </row>
    <row r="508" spans="1:14" ht="27.5" thickBot="1" x14ac:dyDescent="0.4">
      <c r="A508">
        <v>507</v>
      </c>
      <c r="D508" t="str">
        <f>VLOOKUP(E508,Polymers!A:C,3,FALSE)</f>
        <v>[*]CCCCCCNC(=O)CCCCC(=O)N[*]</v>
      </c>
      <c r="E508" s="37" t="s">
        <v>184</v>
      </c>
      <c r="F508">
        <v>14500</v>
      </c>
      <c r="G508">
        <v>33700</v>
      </c>
      <c r="J508" s="17">
        <v>280</v>
      </c>
      <c r="K508">
        <v>113.94651077545601</v>
      </c>
      <c r="N508">
        <v>53.228114060058296</v>
      </c>
    </row>
    <row r="509" spans="1:14" ht="27.5" thickBot="1" x14ac:dyDescent="0.4">
      <c r="A509">
        <v>508</v>
      </c>
      <c r="D509" t="str">
        <f>VLOOKUP(E509,Polymers!A:C,3,FALSE)</f>
        <v>[*]CCCCCCNC(=O)CCCCC(=O)N[*]</v>
      </c>
      <c r="E509" s="37" t="s">
        <v>184</v>
      </c>
      <c r="F509">
        <v>14500</v>
      </c>
      <c r="G509">
        <v>33700</v>
      </c>
      <c r="J509" s="17">
        <v>280</v>
      </c>
      <c r="K509">
        <v>192.09017607907299</v>
      </c>
      <c r="N509">
        <v>49.311255269482899</v>
      </c>
    </row>
    <row r="510" spans="1:14" ht="27.5" thickBot="1" x14ac:dyDescent="0.4">
      <c r="A510">
        <v>509</v>
      </c>
      <c r="D510" t="str">
        <f>VLOOKUP(E510,Polymers!A:C,3,FALSE)</f>
        <v>[*]CCCCCCNC(=O)CCCCC(=O)N[*]</v>
      </c>
      <c r="E510" s="37" t="s">
        <v>184</v>
      </c>
      <c r="F510">
        <v>14500</v>
      </c>
      <c r="G510">
        <v>33700</v>
      </c>
      <c r="J510" s="17">
        <v>280</v>
      </c>
      <c r="K510">
        <v>382.36156174684902</v>
      </c>
      <c r="N510">
        <v>40.734135734995093</v>
      </c>
    </row>
    <row r="511" spans="1:14" ht="27.5" thickBot="1" x14ac:dyDescent="0.4">
      <c r="A511">
        <v>510</v>
      </c>
      <c r="D511" t="str">
        <f>VLOOKUP(E511,Polymers!A:C,3,FALSE)</f>
        <v>[*]CCCCCCNC(=O)CCCCC(=O)N[*]</v>
      </c>
      <c r="E511" s="37" t="s">
        <v>184</v>
      </c>
      <c r="F511">
        <v>14500</v>
      </c>
      <c r="G511">
        <v>33700</v>
      </c>
      <c r="J511" s="17">
        <v>280</v>
      </c>
      <c r="K511">
        <v>579.27741697586998</v>
      </c>
      <c r="N511">
        <v>35.634216962732502</v>
      </c>
    </row>
    <row r="512" spans="1:14" ht="27.5" thickBot="1" x14ac:dyDescent="0.4">
      <c r="A512">
        <v>511</v>
      </c>
      <c r="D512" t="str">
        <f>VLOOKUP(E512,Polymers!A:C,3,FALSE)</f>
        <v>[*]CCCCCCNC(=O)CCCCC(=O)N[*]</v>
      </c>
      <c r="E512" s="37" t="s">
        <v>184</v>
      </c>
      <c r="F512">
        <v>14500</v>
      </c>
      <c r="G512">
        <v>33700</v>
      </c>
      <c r="J512" s="17">
        <v>280</v>
      </c>
      <c r="K512">
        <v>1153.0699922332201</v>
      </c>
      <c r="N512">
        <v>31.172808644033697</v>
      </c>
    </row>
    <row r="513" spans="1:14" x14ac:dyDescent="0.35">
      <c r="A513">
        <v>512</v>
      </c>
      <c r="D513" t="str">
        <f>VLOOKUP(E513,Polymers!A:C,3,FALSE)</f>
        <v>[*]CCCCCCCCCCCC(=O)N[*]</v>
      </c>
      <c r="E513" t="s">
        <v>185</v>
      </c>
      <c r="F513">
        <v>15500</v>
      </c>
      <c r="G513">
        <v>32000</v>
      </c>
      <c r="J513" s="17">
        <v>200</v>
      </c>
      <c r="K513">
        <v>11.3128343663202</v>
      </c>
      <c r="N513">
        <v>856.08194433844801</v>
      </c>
    </row>
    <row r="514" spans="1:14" x14ac:dyDescent="0.35">
      <c r="A514">
        <v>513</v>
      </c>
      <c r="D514" t="str">
        <f>VLOOKUP(E514,Polymers!A:C,3,FALSE)</f>
        <v>[*]CCCCCCCCCCCC(=O)N[*]</v>
      </c>
      <c r="E514" t="s">
        <v>185</v>
      </c>
      <c r="F514">
        <v>15500</v>
      </c>
      <c r="G514">
        <v>32000</v>
      </c>
      <c r="J514" s="17">
        <v>200</v>
      </c>
      <c r="K514">
        <v>18.969733274133201</v>
      </c>
      <c r="N514">
        <v>732.87629542229695</v>
      </c>
    </row>
    <row r="515" spans="1:14" x14ac:dyDescent="0.35">
      <c r="A515">
        <v>514</v>
      </c>
      <c r="D515" t="str">
        <f>VLOOKUP(E515,Polymers!A:C,3,FALSE)</f>
        <v>[*]CCCCCCCCCCCC(=O)N[*]</v>
      </c>
      <c r="E515" t="s">
        <v>185</v>
      </c>
      <c r="F515">
        <v>15500</v>
      </c>
      <c r="G515">
        <v>32000</v>
      </c>
      <c r="J515" s="17">
        <v>200</v>
      </c>
      <c r="K515">
        <v>37.938629004473199</v>
      </c>
      <c r="N515">
        <v>636.32792367930199</v>
      </c>
    </row>
    <row r="516" spans="1:14" x14ac:dyDescent="0.35">
      <c r="A516">
        <v>515</v>
      </c>
      <c r="D516" t="str">
        <f>VLOOKUP(E516,Polymers!A:C,3,FALSE)</f>
        <v>[*]CCCCCCCCCCCC(=O)N[*]</v>
      </c>
      <c r="E516" t="s">
        <v>185</v>
      </c>
      <c r="F516">
        <v>15500</v>
      </c>
      <c r="G516">
        <v>32000</v>
      </c>
      <c r="J516" s="17">
        <v>200</v>
      </c>
      <c r="K516">
        <v>56.565420558090899</v>
      </c>
      <c r="N516">
        <v>552.49873543896399</v>
      </c>
    </row>
    <row r="517" spans="1:14" x14ac:dyDescent="0.35">
      <c r="A517">
        <v>516</v>
      </c>
      <c r="D517" t="str">
        <f>VLOOKUP(E517,Polymers!A:C,3,FALSE)</f>
        <v>[*]CCCCCCCCCCCC(=O)N[*]</v>
      </c>
      <c r="E517" t="s">
        <v>185</v>
      </c>
      <c r="F517">
        <v>15500</v>
      </c>
      <c r="G517">
        <v>32000</v>
      </c>
      <c r="J517" s="17">
        <v>200</v>
      </c>
      <c r="K517">
        <v>114.46519946057199</v>
      </c>
      <c r="N517">
        <v>486.53777465863197</v>
      </c>
    </row>
    <row r="518" spans="1:14" x14ac:dyDescent="0.35">
      <c r="A518">
        <v>517</v>
      </c>
      <c r="D518" t="str">
        <f>VLOOKUP(E518,Polymers!A:C,3,FALSE)</f>
        <v>[*]CCCCCCCCCCCC(=O)N[*]</v>
      </c>
      <c r="E518" t="s">
        <v>185</v>
      </c>
      <c r="F518">
        <v>15500</v>
      </c>
      <c r="G518">
        <v>32000</v>
      </c>
      <c r="J518" s="17">
        <v>200</v>
      </c>
      <c r="K518">
        <v>189.697332741331</v>
      </c>
      <c r="N518">
        <v>404.91322645401101</v>
      </c>
    </row>
    <row r="519" spans="1:14" x14ac:dyDescent="0.35">
      <c r="A519">
        <v>518</v>
      </c>
      <c r="D519" t="str">
        <f>VLOOKUP(E519,Polymers!A:C,3,FALSE)</f>
        <v>[*]CCCCCCCCCCCC(=O)N[*]</v>
      </c>
      <c r="E519" t="s">
        <v>185</v>
      </c>
      <c r="F519">
        <v>15500</v>
      </c>
      <c r="G519">
        <v>32000</v>
      </c>
      <c r="J519" s="17">
        <v>200</v>
      </c>
      <c r="K519">
        <v>383.86955873643302</v>
      </c>
      <c r="N519">
        <v>341.77660487474299</v>
      </c>
    </row>
    <row r="520" spans="1:14" x14ac:dyDescent="0.35">
      <c r="A520">
        <v>519</v>
      </c>
      <c r="D520" t="str">
        <f>VLOOKUP(E520,Polymers!A:C,3,FALSE)</f>
        <v>[*]CCCCCCCCCCCC(=O)N[*]</v>
      </c>
      <c r="E520" t="s">
        <v>185</v>
      </c>
      <c r="F520">
        <v>15500</v>
      </c>
      <c r="G520">
        <v>32000</v>
      </c>
      <c r="J520" s="17">
        <v>200</v>
      </c>
      <c r="K520">
        <v>579.10204962423404</v>
      </c>
      <c r="N520">
        <v>296.75130537110499</v>
      </c>
    </row>
    <row r="521" spans="1:14" x14ac:dyDescent="0.35">
      <c r="A521">
        <v>520</v>
      </c>
      <c r="D521" t="str">
        <f>VLOOKUP(E521,Polymers!A:C,3,FALSE)</f>
        <v>[*]CCCCCCCCCCCC(=O)N[*]</v>
      </c>
      <c r="E521" t="s">
        <v>185</v>
      </c>
      <c r="F521">
        <v>15500</v>
      </c>
      <c r="G521">
        <v>32000</v>
      </c>
      <c r="J521" s="17">
        <v>200</v>
      </c>
      <c r="K521">
        <v>1185.71302838567</v>
      </c>
      <c r="N521">
        <v>236.719006169773</v>
      </c>
    </row>
    <row r="522" spans="1:14" x14ac:dyDescent="0.35">
      <c r="A522">
        <v>521</v>
      </c>
      <c r="D522" t="str">
        <f>VLOOKUP(E522,Polymers!A:C,3,FALSE)</f>
        <v>[*]CCCCCCCCCCC(=O)N[*]</v>
      </c>
      <c r="E522" t="s">
        <v>186</v>
      </c>
      <c r="F522">
        <v>14400</v>
      </c>
      <c r="G522">
        <v>29000</v>
      </c>
      <c r="J522" s="17">
        <v>210</v>
      </c>
      <c r="K522">
        <v>11.275419311027999</v>
      </c>
      <c r="N522">
        <v>199.52623149688702</v>
      </c>
    </row>
    <row r="523" spans="1:14" x14ac:dyDescent="0.35">
      <c r="A523">
        <v>522</v>
      </c>
      <c r="D523" t="str">
        <f>VLOOKUP(E523,Polymers!A:C,3,FALSE)</f>
        <v>[*]CCCCCCCCCCC(=O)N[*]</v>
      </c>
      <c r="E523" t="s">
        <v>186</v>
      </c>
      <c r="F523">
        <v>14400</v>
      </c>
      <c r="G523">
        <v>29000</v>
      </c>
      <c r="J523" s="17">
        <v>210</v>
      </c>
      <c r="K523">
        <v>19.0379794229511</v>
      </c>
      <c r="N523">
        <v>196.02329826462699</v>
      </c>
    </row>
    <row r="524" spans="1:14" x14ac:dyDescent="0.35">
      <c r="A524">
        <v>523</v>
      </c>
      <c r="D524" t="str">
        <f>VLOOKUP(E524,Polymers!A:C,3,FALSE)</f>
        <v>[*]CCCCCCCCCCC(=O)N[*]</v>
      </c>
      <c r="E524" t="s">
        <v>186</v>
      </c>
      <c r="F524">
        <v>14400</v>
      </c>
      <c r="G524">
        <v>29000</v>
      </c>
      <c r="J524" s="17">
        <v>210</v>
      </c>
      <c r="K524">
        <v>38.277043757127302</v>
      </c>
      <c r="N524">
        <v>189.200847277229</v>
      </c>
    </row>
    <row r="525" spans="1:14" x14ac:dyDescent="0.35">
      <c r="A525">
        <v>524</v>
      </c>
      <c r="D525" t="str">
        <f>VLOOKUP(E525,Polymers!A:C,3,FALSE)</f>
        <v>[*]CCCCCCCCCCC(=O)N[*]</v>
      </c>
      <c r="E525" t="s">
        <v>186</v>
      </c>
      <c r="F525">
        <v>14400</v>
      </c>
      <c r="G525">
        <v>29000</v>
      </c>
      <c r="J525" s="17">
        <v>210</v>
      </c>
      <c r="K525">
        <v>113.991386976059</v>
      </c>
      <c r="N525">
        <v>159.899149535497</v>
      </c>
    </row>
    <row r="526" spans="1:14" x14ac:dyDescent="0.35">
      <c r="A526">
        <v>525</v>
      </c>
      <c r="D526" t="str">
        <f>VLOOKUP(E526,Polymers!A:C,3,FALSE)</f>
        <v>[*]CCCCCCCCCCC(=O)N[*]</v>
      </c>
      <c r="E526" t="s">
        <v>186</v>
      </c>
      <c r="F526">
        <v>14400</v>
      </c>
      <c r="G526">
        <v>29000</v>
      </c>
      <c r="J526" s="17">
        <v>210</v>
      </c>
      <c r="K526">
        <v>188.31352659440901</v>
      </c>
      <c r="N526">
        <v>154.333973761544</v>
      </c>
    </row>
    <row r="527" spans="1:14" x14ac:dyDescent="0.35">
      <c r="A527">
        <v>526</v>
      </c>
      <c r="D527" t="str">
        <f>VLOOKUP(E527,Polymers!A:C,3,FALSE)</f>
        <v>[*]CCCCCCCCCCC(=O)N[*]</v>
      </c>
      <c r="E527" t="s">
        <v>186</v>
      </c>
      <c r="F527">
        <v>14400</v>
      </c>
      <c r="G527">
        <v>29000</v>
      </c>
      <c r="J527" s="17">
        <v>210</v>
      </c>
      <c r="K527">
        <v>370.44213551557101</v>
      </c>
      <c r="N527">
        <v>151.62444729226598</v>
      </c>
    </row>
    <row r="528" spans="1:14" x14ac:dyDescent="0.35">
      <c r="A528">
        <v>527</v>
      </c>
      <c r="D528" t="str">
        <f>VLOOKUP(E528,Polymers!A:C,3,FALSE)</f>
        <v>[*]CCCCCCCCCCC(=O)N[*]</v>
      </c>
      <c r="E528" t="s">
        <v>186</v>
      </c>
      <c r="F528">
        <v>14400</v>
      </c>
      <c r="G528">
        <v>29000</v>
      </c>
      <c r="J528" s="17">
        <v>210</v>
      </c>
      <c r="K528">
        <v>554.72256106377597</v>
      </c>
      <c r="N528">
        <v>128.142238894408</v>
      </c>
    </row>
    <row r="529" spans="1:15" ht="15" thickBot="1" x14ac:dyDescent="0.4">
      <c r="A529">
        <v>528</v>
      </c>
      <c r="D529" t="str">
        <f>VLOOKUP(E529,Polymers!A:C,3,FALSE)</f>
        <v>[*]CCCCCCCCCCC(=O)N[*]</v>
      </c>
      <c r="E529" t="s">
        <v>186</v>
      </c>
      <c r="F529">
        <v>14400</v>
      </c>
      <c r="G529">
        <v>29000</v>
      </c>
      <c r="J529" s="17">
        <v>210</v>
      </c>
      <c r="K529">
        <v>1127.5419311027999</v>
      </c>
      <c r="N529">
        <v>127.01240918444499</v>
      </c>
    </row>
    <row r="530" spans="1:15" x14ac:dyDescent="0.35">
      <c r="A530">
        <v>529</v>
      </c>
      <c r="D530" t="str">
        <f>VLOOKUP(E530,Polymers!A:C,3,FALSE)</f>
        <v>[*]CCCCCC(=O)N[*]</v>
      </c>
      <c r="E530" t="s">
        <v>179</v>
      </c>
      <c r="J530" s="17">
        <v>250</v>
      </c>
      <c r="K530" s="42">
        <v>4.9238826317067304</v>
      </c>
      <c r="N530">
        <v>21544.3469003188</v>
      </c>
      <c r="O530" s="8" t="s">
        <v>225</v>
      </c>
    </row>
    <row r="531" spans="1:15" x14ac:dyDescent="0.35">
      <c r="A531">
        <v>530</v>
      </c>
      <c r="D531" t="str">
        <f>VLOOKUP(E531,Polymers!A:C,3,FALSE)</f>
        <v>[*]CCCCCC(=O)N[*]</v>
      </c>
      <c r="E531" t="s">
        <v>179</v>
      </c>
      <c r="J531" s="17">
        <v>250</v>
      </c>
      <c r="K531" s="40">
        <v>6.7130993868297999</v>
      </c>
      <c r="N531">
        <v>21544.3469003188</v>
      </c>
    </row>
    <row r="532" spans="1:15" x14ac:dyDescent="0.35">
      <c r="A532">
        <v>531</v>
      </c>
      <c r="D532" t="str">
        <f>VLOOKUP(E532,Polymers!A:C,3,FALSE)</f>
        <v>[*]CCCCCC(=O)N[*]</v>
      </c>
      <c r="E532" t="s">
        <v>179</v>
      </c>
      <c r="J532" s="17">
        <v>250</v>
      </c>
      <c r="K532" s="40">
        <v>9.7091114687075493</v>
      </c>
      <c r="N532">
        <v>20611.166144016603</v>
      </c>
    </row>
    <row r="533" spans="1:15" x14ac:dyDescent="0.35">
      <c r="A533">
        <v>532</v>
      </c>
      <c r="D533" t="str">
        <f>VLOOKUP(E533,Polymers!A:C,3,FALSE)</f>
        <v>[*]CCCCCC(=O)N[*]</v>
      </c>
      <c r="E533" t="s">
        <v>179</v>
      </c>
      <c r="J533" s="17">
        <v>250</v>
      </c>
      <c r="K533" s="40">
        <v>12.4782547047002</v>
      </c>
      <c r="N533">
        <v>19718.405565126399</v>
      </c>
    </row>
    <row r="534" spans="1:15" x14ac:dyDescent="0.35">
      <c r="A534">
        <v>533</v>
      </c>
      <c r="D534" t="str">
        <f>VLOOKUP(E534,Polymers!A:C,3,FALSE)</f>
        <v>[*]CCCCCC(=O)N[*]</v>
      </c>
      <c r="E534" t="s">
        <v>179</v>
      </c>
      <c r="J534" s="17">
        <v>250</v>
      </c>
      <c r="K534" s="40">
        <v>16.5176674397045</v>
      </c>
      <c r="N534">
        <v>19144.819761699502</v>
      </c>
    </row>
    <row r="535" spans="1:15" x14ac:dyDescent="0.35">
      <c r="A535">
        <v>534</v>
      </c>
      <c r="D535" t="str">
        <f>VLOOKUP(E535,Polymers!A:C,3,FALSE)</f>
        <v>[*]CCCCCC(=O)N[*]</v>
      </c>
      <c r="E535" t="s">
        <v>179</v>
      </c>
      <c r="J535" s="17">
        <v>250</v>
      </c>
      <c r="K535" s="40">
        <v>19.144819761699502</v>
      </c>
      <c r="N535">
        <v>18587.9189114656</v>
      </c>
    </row>
    <row r="536" spans="1:15" x14ac:dyDescent="0.35">
      <c r="A536">
        <v>535</v>
      </c>
      <c r="D536" t="str">
        <f>VLOOKUP(E536,Polymers!A:C,3,FALSE)</f>
        <v>[*]CCCCCC(=O)N[*]</v>
      </c>
      <c r="E536" t="s">
        <v>179</v>
      </c>
      <c r="J536" s="17">
        <v>250</v>
      </c>
      <c r="K536" s="40">
        <v>23.023931642231101</v>
      </c>
      <c r="N536">
        <v>17652.03873575</v>
      </c>
    </row>
    <row r="537" spans="1:15" ht="15" thickBot="1" x14ac:dyDescent="0.4">
      <c r="A537">
        <v>536</v>
      </c>
      <c r="D537" t="str">
        <f>VLOOKUP(E537,Polymers!A:C,3,FALSE)</f>
        <v>[*]CCCCCC(=O)N[*]</v>
      </c>
      <c r="E537" t="s">
        <v>179</v>
      </c>
      <c r="J537" s="17">
        <v>250</v>
      </c>
      <c r="K537" s="44">
        <v>27.283333764867599</v>
      </c>
      <c r="N537">
        <v>17522.2448041278</v>
      </c>
    </row>
    <row r="538" spans="1:15" x14ac:dyDescent="0.35">
      <c r="A538">
        <v>537</v>
      </c>
      <c r="D538" t="str">
        <f>VLOOKUP(E538,Polymers!A:C,3,FALSE)</f>
        <v>[*]CCCCCC(=O)N[*]</v>
      </c>
      <c r="E538" t="s">
        <v>179</v>
      </c>
      <c r="J538" s="17">
        <v>250</v>
      </c>
      <c r="K538">
        <v>32.092995587978201</v>
      </c>
      <c r="N538">
        <v>17012.542798525799</v>
      </c>
    </row>
    <row r="539" spans="1:15" x14ac:dyDescent="0.35">
      <c r="A539">
        <v>538</v>
      </c>
      <c r="D539" t="str">
        <f>VLOOKUP(E539,Polymers!A:C,3,FALSE)</f>
        <v>[*]CCCCCC(=O)N[*]</v>
      </c>
      <c r="E539" t="s">
        <v>179</v>
      </c>
      <c r="J539" s="17">
        <v>250</v>
      </c>
      <c r="K539">
        <v>36.1153898874012</v>
      </c>
      <c r="N539">
        <v>15802.214357508601</v>
      </c>
    </row>
    <row r="540" spans="1:15" x14ac:dyDescent="0.35">
      <c r="A540">
        <v>539</v>
      </c>
      <c r="D540" t="str">
        <f>VLOOKUP(E540,Polymers!A:C,3,FALSE)</f>
        <v>[*]CCCCCC(=O)N[*]</v>
      </c>
      <c r="E540" t="s">
        <v>179</v>
      </c>
      <c r="J540" s="17">
        <v>250</v>
      </c>
      <c r="K540">
        <v>42.482016981626103</v>
      </c>
      <c r="N540">
        <v>15802.214357508601</v>
      </c>
    </row>
    <row r="541" spans="1:15" x14ac:dyDescent="0.35">
      <c r="A541">
        <v>540</v>
      </c>
      <c r="D541" t="str">
        <f>VLOOKUP(E541,Polymers!A:C,3,FALSE)</f>
        <v>[*]CCCCCC(=O)N[*]</v>
      </c>
      <c r="E541" t="s">
        <v>179</v>
      </c>
      <c r="J541" s="17">
        <v>250</v>
      </c>
      <c r="K541">
        <v>50.714039565581302</v>
      </c>
      <c r="N541">
        <v>15342.5460649462</v>
      </c>
    </row>
    <row r="542" spans="1:15" x14ac:dyDescent="0.35">
      <c r="A542">
        <v>541</v>
      </c>
      <c r="D542" t="str">
        <f>VLOOKUP(E542,Polymers!A:C,3,FALSE)</f>
        <v>[*]CCCCCC(=O)N[*]</v>
      </c>
      <c r="E542" t="s">
        <v>179</v>
      </c>
      <c r="J542" s="17">
        <v>250</v>
      </c>
      <c r="K542">
        <v>59.6541999615363</v>
      </c>
      <c r="N542">
        <v>14462.9341966178</v>
      </c>
    </row>
    <row r="543" spans="1:15" x14ac:dyDescent="0.35">
      <c r="A543">
        <v>542</v>
      </c>
      <c r="D543" t="str">
        <f>VLOOKUP(E543,Polymers!A:C,3,FALSE)</f>
        <v>[*]CCCCCC(=O)N[*]</v>
      </c>
      <c r="E543" t="s">
        <v>179</v>
      </c>
      <c r="J543" s="17">
        <v>250</v>
      </c>
      <c r="K543">
        <v>72.272713206761793</v>
      </c>
      <c r="N543">
        <v>13633.751835597399</v>
      </c>
    </row>
    <row r="544" spans="1:15" x14ac:dyDescent="0.35">
      <c r="A544">
        <v>543</v>
      </c>
      <c r="D544" t="str">
        <f>VLOOKUP(E544,Polymers!A:C,3,FALSE)</f>
        <v>[*]CCCCCC(=O)N[*]</v>
      </c>
      <c r="E544" t="s">
        <v>179</v>
      </c>
      <c r="J544" s="17">
        <v>250</v>
      </c>
      <c r="K544">
        <v>92.885669970969502</v>
      </c>
      <c r="N544">
        <v>12852.1077803232</v>
      </c>
    </row>
    <row r="545" spans="1:16" x14ac:dyDescent="0.35">
      <c r="A545">
        <v>544</v>
      </c>
      <c r="D545" t="str">
        <f>VLOOKUP(E545,Polymers!A:C,3,FALSE)</f>
        <v>[*]CCCCCC(=O)N[*]</v>
      </c>
      <c r="E545" t="s">
        <v>179</v>
      </c>
      <c r="J545" s="17">
        <v>250</v>
      </c>
      <c r="K545">
        <v>117.628570850472</v>
      </c>
      <c r="N545">
        <v>12478.254704700201</v>
      </c>
    </row>
    <row r="546" spans="1:16" x14ac:dyDescent="0.35">
      <c r="A546">
        <v>545</v>
      </c>
      <c r="D546" t="str">
        <f>VLOOKUP(E546,Polymers!A:C,3,FALSE)</f>
        <v>[*]CCCCCC(=O)N[*]</v>
      </c>
      <c r="E546" t="s">
        <v>179</v>
      </c>
      <c r="J546" s="17">
        <v>250</v>
      </c>
      <c r="K546">
        <v>144.629341966179</v>
      </c>
      <c r="N546">
        <v>11420.689062919901</v>
      </c>
    </row>
    <row r="547" spans="1:16" x14ac:dyDescent="0.35">
      <c r="A547">
        <v>546</v>
      </c>
      <c r="D547" t="str">
        <f>VLOOKUP(E547,Polymers!A:C,3,FALSE)</f>
        <v>[*]CCCCCC(=O)N[*]</v>
      </c>
      <c r="E547" t="s">
        <v>179</v>
      </c>
      <c r="J547" s="17">
        <v>250</v>
      </c>
      <c r="K547">
        <v>203.091762090473</v>
      </c>
      <c r="N547">
        <v>9709.1114687075296</v>
      </c>
    </row>
    <row r="548" spans="1:16" x14ac:dyDescent="0.35">
      <c r="A548">
        <v>547</v>
      </c>
      <c r="D548" t="str">
        <f>VLOOKUP(E548,Polymers!A:C,3,FALSE)</f>
        <v>[*]CCCCCC(=O)N[*]</v>
      </c>
      <c r="E548" t="s">
        <v>179</v>
      </c>
      <c r="J548" s="17">
        <v>250</v>
      </c>
      <c r="K548">
        <v>293.73027909896899</v>
      </c>
      <c r="N548">
        <v>8254.0418526801695</v>
      </c>
    </row>
    <row r="549" spans="1:16" x14ac:dyDescent="0.35">
      <c r="A549">
        <v>548</v>
      </c>
      <c r="D549" t="str">
        <f>VLOOKUP(E549,Polymers!A:C,3,FALSE)</f>
        <v>[*]CCCCCC(=O)N[*]</v>
      </c>
      <c r="E549" t="s">
        <v>179</v>
      </c>
      <c r="J549" s="17">
        <v>250</v>
      </c>
      <c r="K549">
        <v>418.59580509278697</v>
      </c>
      <c r="N549">
        <v>6614.7406412301407</v>
      </c>
    </row>
    <row r="550" spans="1:16" x14ac:dyDescent="0.35">
      <c r="A550">
        <v>549</v>
      </c>
      <c r="D550" t="str">
        <f>VLOOKUP(E550,Polymers!A:C,3,FALSE)</f>
        <v>[*]CCCCCC(=O)N[*]</v>
      </c>
      <c r="E550" t="s">
        <v>179</v>
      </c>
      <c r="J550" s="17">
        <v>250</v>
      </c>
      <c r="K550">
        <v>671.30993868298106</v>
      </c>
      <c r="N550">
        <v>5146.8138567569304</v>
      </c>
    </row>
    <row r="551" spans="1:16" x14ac:dyDescent="0.35">
      <c r="A551">
        <v>550</v>
      </c>
      <c r="D551" t="str">
        <f>VLOOKUP(E551,Polymers!A:C,3,FALSE)</f>
        <v>[*]CCCCCC(=O)N[*]</v>
      </c>
      <c r="E551" t="s">
        <v>179</v>
      </c>
      <c r="J551" s="17">
        <v>250</v>
      </c>
      <c r="K551">
        <v>942.66845511788404</v>
      </c>
      <c r="N551">
        <v>4064.1933319792402</v>
      </c>
    </row>
    <row r="552" spans="1:16" ht="15" thickBot="1" x14ac:dyDescent="0.4">
      <c r="A552">
        <v>551</v>
      </c>
      <c r="D552" t="str">
        <f>VLOOKUP(E552,Polymers!A:C,3,FALSE)</f>
        <v>[*]CCCCCC(=O)N[*]</v>
      </c>
      <c r="E552" t="s">
        <v>179</v>
      </c>
      <c r="J552" s="17">
        <v>250</v>
      </c>
      <c r="K552">
        <v>1323.7161630851101</v>
      </c>
      <c r="N552">
        <v>3506.4834615261097</v>
      </c>
    </row>
    <row r="553" spans="1:16" x14ac:dyDescent="0.35">
      <c r="A553">
        <v>552</v>
      </c>
      <c r="D553" t="str">
        <f>VLOOKUP(E553,Polymers!A:C,3,FALSE)</f>
        <v>[*]Oc1ccc(C(C)(C)c2ccc(OC([*])=O)cc2)cc1</v>
      </c>
      <c r="E553" t="s">
        <v>193</v>
      </c>
      <c r="G553">
        <v>30400</v>
      </c>
      <c r="J553" s="17">
        <v>200</v>
      </c>
      <c r="K553" s="42">
        <v>0.150025748813577</v>
      </c>
      <c r="N553">
        <v>1694769.0025729402</v>
      </c>
      <c r="O553" t="s">
        <v>195</v>
      </c>
      <c r="P553" s="8" t="s">
        <v>194</v>
      </c>
    </row>
    <row r="554" spans="1:16" x14ac:dyDescent="0.35">
      <c r="A554">
        <v>553</v>
      </c>
      <c r="D554" t="str">
        <f>VLOOKUP(E554,Polymers!A:C,3,FALSE)</f>
        <v>[*]Oc1ccc(C(C)(C)c2ccc(OC([*])=O)cc2)cc1</v>
      </c>
      <c r="E554" t="s">
        <v>193</v>
      </c>
      <c r="G554">
        <v>30400</v>
      </c>
      <c r="J554" s="17">
        <v>200</v>
      </c>
      <c r="K554" s="40">
        <v>0.23891220797594201</v>
      </c>
      <c r="N554">
        <v>1694769.0025729402</v>
      </c>
      <c r="O554" s="46" t="s">
        <v>196</v>
      </c>
    </row>
    <row r="555" spans="1:16" x14ac:dyDescent="0.35">
      <c r="A555">
        <v>554</v>
      </c>
      <c r="D555" t="str">
        <f>VLOOKUP(E555,Polymers!A:C,3,FALSE)</f>
        <v>[*]Oc1ccc(C(C)(C)c2ccc(OC([*])=O)cc2)cc1</v>
      </c>
      <c r="E555" t="s">
        <v>193</v>
      </c>
      <c r="G555">
        <v>30400</v>
      </c>
      <c r="J555" s="17">
        <v>200</v>
      </c>
      <c r="K555" s="40">
        <v>0.38046164455987402</v>
      </c>
      <c r="N555">
        <v>1715937.03503326</v>
      </c>
    </row>
    <row r="556" spans="1:16" x14ac:dyDescent="0.35">
      <c r="A556">
        <v>555</v>
      </c>
      <c r="D556" t="str">
        <f>VLOOKUP(E556,Polymers!A:C,3,FALSE)</f>
        <v>[*]Oc1ccc(C(C)(C)c2ccc(OC([*])=O)cc2)cc1</v>
      </c>
      <c r="E556" t="s">
        <v>193</v>
      </c>
      <c r="G556">
        <v>30400</v>
      </c>
      <c r="J556" s="17">
        <v>200</v>
      </c>
      <c r="K556" s="40">
        <v>0.61314722468810801</v>
      </c>
      <c r="N556">
        <v>1694769.0025729402</v>
      </c>
    </row>
    <row r="557" spans="1:16" x14ac:dyDescent="0.35">
      <c r="A557">
        <v>556</v>
      </c>
      <c r="D557" t="str">
        <f>VLOOKUP(E557,Polymers!A:C,3,FALSE)</f>
        <v>[*]Oc1ccc(C(C)(C)c2ccc(OC([*])=O)cc2)cc1</v>
      </c>
      <c r="E557" t="s">
        <v>193</v>
      </c>
      <c r="G557">
        <v>30400</v>
      </c>
      <c r="J557" s="17">
        <v>200</v>
      </c>
      <c r="K557" s="40">
        <v>0.96484146305493501</v>
      </c>
      <c r="N557">
        <v>1694769.0025729402</v>
      </c>
    </row>
    <row r="558" spans="1:16" x14ac:dyDescent="0.35">
      <c r="A558">
        <v>557</v>
      </c>
      <c r="D558" t="str">
        <f>VLOOKUP(E558,Polymers!A:C,3,FALSE)</f>
        <v>[*]Oc1ccc(C(C)(C)c2ccc(OC([*])=O)cc2)cc1</v>
      </c>
      <c r="E558" t="s">
        <v>193</v>
      </c>
      <c r="G558">
        <v>30400</v>
      </c>
      <c r="J558" s="17">
        <v>200</v>
      </c>
      <c r="K558" s="40">
        <v>1.5549264263432101</v>
      </c>
      <c r="N558">
        <v>1673862.1018377799</v>
      </c>
    </row>
    <row r="559" spans="1:16" x14ac:dyDescent="0.35">
      <c r="A559">
        <v>558</v>
      </c>
      <c r="D559" t="str">
        <f>VLOOKUP(E559,Polymers!A:C,3,FALSE)</f>
        <v>[*]Oc1ccc(C(C)(C)c2ccc(OC([*])=O)cc2)cc1</v>
      </c>
      <c r="E559" t="s">
        <v>193</v>
      </c>
      <c r="G559">
        <v>30400</v>
      </c>
      <c r="J559" s="17">
        <v>200</v>
      </c>
      <c r="K559" s="40">
        <v>2.4761809802357102</v>
      </c>
      <c r="N559">
        <v>1632818.84985627</v>
      </c>
    </row>
    <row r="560" spans="1:16" ht="15" thickBot="1" x14ac:dyDescent="0.4">
      <c r="A560">
        <v>559</v>
      </c>
      <c r="D560" t="str">
        <f>VLOOKUP(E560,Polymers!A:C,3,FALSE)</f>
        <v>[*]Oc1ccc(C(C)(C)c2ccc(OC([*])=O)cc2)cc1</v>
      </c>
      <c r="E560" t="s">
        <v>193</v>
      </c>
      <c r="G560">
        <v>30400</v>
      </c>
      <c r="J560" s="17">
        <v>200</v>
      </c>
      <c r="K560" s="44">
        <v>3.8964900819288601</v>
      </c>
      <c r="N560">
        <v>1573133.20717949</v>
      </c>
    </row>
    <row r="561" spans="1:14" x14ac:dyDescent="0.35">
      <c r="A561">
        <v>560</v>
      </c>
      <c r="D561" t="str">
        <f>VLOOKUP(E561,Polymers!A:C,3,FALSE)</f>
        <v>[*]Oc1ccc(C(C)(C)c2ccc(OC([*])=O)cc2)cc1</v>
      </c>
      <c r="E561" t="s">
        <v>193</v>
      </c>
      <c r="G561">
        <v>30400</v>
      </c>
      <c r="J561" s="17">
        <v>200</v>
      </c>
      <c r="K561">
        <v>6.2050618389964098</v>
      </c>
      <c r="N561">
        <v>1487670.45670242</v>
      </c>
    </row>
    <row r="562" spans="1:14" x14ac:dyDescent="0.35">
      <c r="A562">
        <v>561</v>
      </c>
      <c r="D562" t="str">
        <f>VLOOKUP(E562,Polymers!A:C,3,FALSE)</f>
        <v>[*]Oc1ccc(C(C)(C)c2ccc(OC([*])=O)cc2)cc1</v>
      </c>
      <c r="E562" t="s">
        <v>193</v>
      </c>
      <c r="G562">
        <v>30400</v>
      </c>
      <c r="J562" s="17">
        <v>200</v>
      </c>
      <c r="K562">
        <v>9.9405251040177607</v>
      </c>
      <c r="N562">
        <v>1355424.9376408199</v>
      </c>
    </row>
    <row r="563" spans="1:14" x14ac:dyDescent="0.35">
      <c r="A563">
        <v>562</v>
      </c>
      <c r="D563" t="str">
        <f>VLOOKUP(E563,Polymers!A:C,3,FALSE)</f>
        <v>[*]Oc1ccc(C(C)(C)c2ccc(OC([*])=O)cc2)cc1</v>
      </c>
      <c r="E563" t="s">
        <v>193</v>
      </c>
      <c r="G563">
        <v>30400</v>
      </c>
      <c r="J563" s="17">
        <v>200</v>
      </c>
      <c r="K563">
        <v>15.5492642634321</v>
      </c>
      <c r="N563">
        <v>1212154.42571227</v>
      </c>
    </row>
    <row r="564" spans="1:14" x14ac:dyDescent="0.35">
      <c r="A564">
        <v>563</v>
      </c>
      <c r="D564" t="str">
        <f>VLOOKUP(E564,Polymers!A:C,3,FALSE)</f>
        <v>[*]Oc1ccc(C(C)(C)c2ccc(OC([*])=O)cc2)cc1</v>
      </c>
      <c r="E564" t="s">
        <v>193</v>
      </c>
      <c r="G564">
        <v>30400</v>
      </c>
      <c r="J564" s="17">
        <v>200</v>
      </c>
      <c r="K564">
        <v>24.761809802357099</v>
      </c>
      <c r="N564">
        <v>1070655.11383581</v>
      </c>
    </row>
    <row r="565" spans="1:14" x14ac:dyDescent="0.35">
      <c r="A565">
        <v>564</v>
      </c>
      <c r="D565" t="str">
        <f>VLOOKUP(E565,Polymers!A:C,3,FALSE)</f>
        <v>[*]Oc1ccc(C(C)(C)c2ccc(OC([*])=O)cc2)cc1</v>
      </c>
      <c r="E565" t="s">
        <v>193</v>
      </c>
      <c r="G565">
        <v>30400</v>
      </c>
      <c r="J565" s="17">
        <v>200</v>
      </c>
      <c r="K565">
        <v>39.4325554122886</v>
      </c>
      <c r="N565">
        <v>911105.63601919205</v>
      </c>
    </row>
    <row r="566" spans="1:14" x14ac:dyDescent="0.35">
      <c r="A566">
        <v>565</v>
      </c>
      <c r="D566" t="str">
        <f>VLOOKUP(E566,Polymers!A:C,3,FALSE)</f>
        <v>[*]Oc1ccc(C(C)(C)c2ccc(OC([*])=O)cc2)cc1</v>
      </c>
      <c r="E566" t="s">
        <v>193</v>
      </c>
      <c r="G566">
        <v>30400</v>
      </c>
      <c r="J566" s="17">
        <v>200</v>
      </c>
      <c r="K566">
        <v>62.795346493421398</v>
      </c>
      <c r="N566">
        <v>746990.99064513994</v>
      </c>
    </row>
    <row r="567" spans="1:14" x14ac:dyDescent="0.35">
      <c r="A567">
        <v>566</v>
      </c>
      <c r="D567" t="str">
        <f>VLOOKUP(E567,Polymers!A:C,3,FALSE)</f>
        <v>[*]Oc1ccc(C(C)(C)c2ccc(OC([*])=O)cc2)cc1</v>
      </c>
      <c r="E567" t="s">
        <v>193</v>
      </c>
      <c r="G567">
        <v>30400</v>
      </c>
      <c r="J567" s="17">
        <v>200</v>
      </c>
      <c r="K567">
        <v>99.405251040177703</v>
      </c>
      <c r="N567">
        <v>597420.77851100604</v>
      </c>
    </row>
    <row r="568" spans="1:14" x14ac:dyDescent="0.35">
      <c r="A568">
        <v>567</v>
      </c>
      <c r="D568" t="str">
        <f>VLOOKUP(E568,Polymers!A:C,3,FALSE)</f>
        <v>[*]Oc1ccc(C(C)(C)c2ccc(OC([*])=O)cc2)cc1</v>
      </c>
      <c r="E568" t="s">
        <v>193</v>
      </c>
      <c r="G568">
        <v>30400</v>
      </c>
      <c r="J568" s="17">
        <v>200</v>
      </c>
      <c r="K568">
        <v>157.35885676490199</v>
      </c>
      <c r="N568">
        <v>466083.37473641499</v>
      </c>
    </row>
    <row r="569" spans="1:14" x14ac:dyDescent="0.35">
      <c r="A569">
        <v>568</v>
      </c>
      <c r="D569" t="str">
        <f>VLOOKUP(E569,Polymers!A:C,3,FALSE)</f>
        <v>[*]Oc1ccc(C(C)(C)c2ccc(OC([*])=O)cc2)cc1</v>
      </c>
      <c r="E569" t="s">
        <v>193</v>
      </c>
      <c r="G569">
        <v>30400</v>
      </c>
      <c r="J569" s="17">
        <v>200</v>
      </c>
      <c r="K569">
        <v>247.61809802357101</v>
      </c>
      <c r="N569">
        <v>368160.96176004596</v>
      </c>
    </row>
    <row r="570" spans="1:14" x14ac:dyDescent="0.35">
      <c r="D570" t="s">
        <v>79</v>
      </c>
      <c r="E570" s="5" t="s">
        <v>39</v>
      </c>
      <c r="G570">
        <v>84000</v>
      </c>
      <c r="J570">
        <v>220</v>
      </c>
      <c r="K570">
        <v>43.056879656503703</v>
      </c>
      <c r="N570">
        <v>36724.397778077502</v>
      </c>
    </row>
    <row r="571" spans="1:14" x14ac:dyDescent="0.35">
      <c r="D571" t="s">
        <v>79</v>
      </c>
      <c r="E571" s="5" t="s">
        <v>39</v>
      </c>
      <c r="G571">
        <v>84000</v>
      </c>
      <c r="J571">
        <v>220</v>
      </c>
      <c r="K571">
        <v>87.466947749695805</v>
      </c>
      <c r="N571">
        <v>23858.520256442702</v>
      </c>
    </row>
    <row r="572" spans="1:14" x14ac:dyDescent="0.35">
      <c r="D572" t="s">
        <v>79</v>
      </c>
      <c r="E572" s="5" t="s">
        <v>39</v>
      </c>
      <c r="G572">
        <v>84000</v>
      </c>
      <c r="J572">
        <v>220</v>
      </c>
      <c r="K572">
        <v>175.37659393679399</v>
      </c>
      <c r="N572">
        <v>15179.899006990299</v>
      </c>
    </row>
    <row r="573" spans="1:14" x14ac:dyDescent="0.35">
      <c r="D573" t="s">
        <v>79</v>
      </c>
      <c r="E573" s="5" t="s">
        <v>39</v>
      </c>
      <c r="G573">
        <v>84000</v>
      </c>
      <c r="J573">
        <v>220</v>
      </c>
      <c r="K573">
        <v>352.79118936979</v>
      </c>
      <c r="N573">
        <v>9458.6861584901599</v>
      </c>
    </row>
    <row r="574" spans="1:14" x14ac:dyDescent="0.35">
      <c r="D574" t="s">
        <v>79</v>
      </c>
      <c r="E574" s="5" t="s">
        <v>39</v>
      </c>
      <c r="G574">
        <v>84000</v>
      </c>
      <c r="J574">
        <v>220</v>
      </c>
      <c r="K574">
        <v>651.905127809335</v>
      </c>
      <c r="N574">
        <v>6144.9681673578007</v>
      </c>
    </row>
    <row r="575" spans="1:14" x14ac:dyDescent="0.35">
      <c r="D575" t="s">
        <v>79</v>
      </c>
      <c r="E575" s="5" t="s">
        <v>39</v>
      </c>
      <c r="G575">
        <v>84000</v>
      </c>
      <c r="J575">
        <v>220</v>
      </c>
      <c r="K575">
        <v>1319.98007583203</v>
      </c>
      <c r="N575">
        <v>3749.8865345873201</v>
      </c>
    </row>
    <row r="576" spans="1:14" x14ac:dyDescent="0.35">
      <c r="D576" t="s">
        <v>79</v>
      </c>
      <c r="E576" s="5" t="s">
        <v>39</v>
      </c>
      <c r="G576">
        <v>84000</v>
      </c>
      <c r="J576">
        <v>220</v>
      </c>
      <c r="K576">
        <v>2211.4689754685401</v>
      </c>
      <c r="N576">
        <v>2593.5658611491799</v>
      </c>
    </row>
    <row r="577" spans="4:14" x14ac:dyDescent="0.35">
      <c r="D577" t="s">
        <v>79</v>
      </c>
      <c r="E577" s="5" t="s">
        <v>39</v>
      </c>
      <c r="G577">
        <v>84000</v>
      </c>
      <c r="J577">
        <v>220</v>
      </c>
      <c r="K577">
        <v>4390.8964113826096</v>
      </c>
      <c r="N577">
        <v>1571.71798346324</v>
      </c>
    </row>
    <row r="578" spans="4:14" x14ac:dyDescent="0.35">
      <c r="D578" t="s">
        <v>79</v>
      </c>
      <c r="E578" s="5" t="s">
        <v>39</v>
      </c>
      <c r="G578">
        <v>78000</v>
      </c>
      <c r="J578">
        <v>220</v>
      </c>
      <c r="K578">
        <v>41.946432984367704</v>
      </c>
      <c r="N578">
        <v>31732.959249609001</v>
      </c>
    </row>
    <row r="579" spans="4:14" x14ac:dyDescent="0.35">
      <c r="D579" t="s">
        <v>79</v>
      </c>
      <c r="E579" s="5" t="s">
        <v>39</v>
      </c>
      <c r="G579">
        <v>78000</v>
      </c>
      <c r="J579">
        <v>220</v>
      </c>
      <c r="K579">
        <v>85.489916641955006</v>
      </c>
      <c r="N579">
        <v>20759.674694532201</v>
      </c>
    </row>
    <row r="580" spans="4:14" x14ac:dyDescent="0.35">
      <c r="D580" t="s">
        <v>79</v>
      </c>
      <c r="E580" s="5" t="s">
        <v>39</v>
      </c>
      <c r="G580">
        <v>78000</v>
      </c>
      <c r="J580">
        <v>220</v>
      </c>
      <c r="K580">
        <v>174.23474005935401</v>
      </c>
      <c r="N580">
        <v>13486.8139216246</v>
      </c>
    </row>
    <row r="581" spans="4:14" x14ac:dyDescent="0.35">
      <c r="D581" t="s">
        <v>79</v>
      </c>
      <c r="E581" s="5" t="s">
        <v>39</v>
      </c>
      <c r="G581">
        <v>78000</v>
      </c>
      <c r="J581">
        <v>220</v>
      </c>
      <c r="K581">
        <v>345.94502719745799</v>
      </c>
      <c r="N581">
        <v>8580.9375877386901</v>
      </c>
    </row>
    <row r="582" spans="4:14" x14ac:dyDescent="0.35">
      <c r="D582" t="s">
        <v>79</v>
      </c>
      <c r="E582" s="5" t="s">
        <v>39</v>
      </c>
      <c r="G582">
        <v>78000</v>
      </c>
      <c r="J582">
        <v>220</v>
      </c>
      <c r="K582">
        <v>643.44382633289797</v>
      </c>
      <c r="N582">
        <v>5652.8291682224899</v>
      </c>
    </row>
    <row r="583" spans="4:14" x14ac:dyDescent="0.35">
      <c r="D583" t="s">
        <v>79</v>
      </c>
      <c r="E583" s="5" t="s">
        <v>39</v>
      </c>
      <c r="G583">
        <v>78000</v>
      </c>
      <c r="J583">
        <v>220</v>
      </c>
      <c r="K583">
        <v>1294.3649302850699</v>
      </c>
      <c r="N583">
        <v>3473.6455294238899</v>
      </c>
    </row>
    <row r="584" spans="4:14" x14ac:dyDescent="0.35">
      <c r="D584" t="s">
        <v>79</v>
      </c>
      <c r="E584" s="5" t="s">
        <v>39</v>
      </c>
      <c r="G584">
        <v>78000</v>
      </c>
      <c r="J584">
        <v>220</v>
      </c>
      <c r="K584">
        <v>2154.4346900318801</v>
      </c>
      <c r="N584">
        <v>2385.8520256442698</v>
      </c>
    </row>
    <row r="585" spans="4:14" x14ac:dyDescent="0.35">
      <c r="D585" t="s">
        <v>79</v>
      </c>
      <c r="E585" s="5" t="s">
        <v>39</v>
      </c>
      <c r="G585">
        <v>78000</v>
      </c>
      <c r="J585">
        <v>220</v>
      </c>
      <c r="K585">
        <v>4305.6879656503597</v>
      </c>
      <c r="N585">
        <v>1445.8420319142299</v>
      </c>
    </row>
    <row r="586" spans="4:14" x14ac:dyDescent="0.35">
      <c r="D586" t="s">
        <v>79</v>
      </c>
      <c r="E586" s="5" t="s">
        <v>39</v>
      </c>
      <c r="G586">
        <v>72000</v>
      </c>
      <c r="J586">
        <v>220</v>
      </c>
      <c r="K586">
        <v>41.132432829560003</v>
      </c>
      <c r="N586">
        <v>26482.606353573199</v>
      </c>
    </row>
    <row r="587" spans="4:14" x14ac:dyDescent="0.35">
      <c r="D587" t="s">
        <v>79</v>
      </c>
      <c r="E587" s="5" t="s">
        <v>39</v>
      </c>
      <c r="G587">
        <v>72000</v>
      </c>
      <c r="J587">
        <v>220</v>
      </c>
      <c r="K587">
        <v>83.285112341374301</v>
      </c>
      <c r="N587">
        <v>18573.0049819737</v>
      </c>
    </row>
    <row r="588" spans="4:14" x14ac:dyDescent="0.35">
      <c r="D588" t="s">
        <v>79</v>
      </c>
      <c r="E588" s="5" t="s">
        <v>39</v>
      </c>
      <c r="G588">
        <v>72000</v>
      </c>
      <c r="J588">
        <v>220</v>
      </c>
      <c r="K588">
        <v>167.53805727518801</v>
      </c>
      <c r="N588">
        <v>12320.673279894399</v>
      </c>
    </row>
    <row r="589" spans="4:14" x14ac:dyDescent="0.35">
      <c r="D589" t="s">
        <v>79</v>
      </c>
      <c r="E589" s="5" t="s">
        <v>39</v>
      </c>
      <c r="G589">
        <v>72000</v>
      </c>
      <c r="J589">
        <v>220</v>
      </c>
      <c r="K589">
        <v>337.02302664242302</v>
      </c>
      <c r="N589">
        <v>7893.7063570701603</v>
      </c>
    </row>
    <row r="590" spans="4:14" x14ac:dyDescent="0.35">
      <c r="D590" t="s">
        <v>79</v>
      </c>
      <c r="E590" s="5" t="s">
        <v>39</v>
      </c>
      <c r="G590">
        <v>72000</v>
      </c>
      <c r="J590">
        <v>220</v>
      </c>
      <c r="K590">
        <v>622.76793150784795</v>
      </c>
      <c r="N590">
        <v>5309.76779042823</v>
      </c>
    </row>
    <row r="591" spans="4:14" x14ac:dyDescent="0.35">
      <c r="D591" t="s">
        <v>79</v>
      </c>
      <c r="E591" s="5" t="s">
        <v>39</v>
      </c>
      <c r="G591">
        <v>72000</v>
      </c>
      <c r="J591">
        <v>220</v>
      </c>
      <c r="K591">
        <v>1252.7728719443601</v>
      </c>
      <c r="N591">
        <v>3262.83540482432</v>
      </c>
    </row>
    <row r="592" spans="4:14" x14ac:dyDescent="0.35">
      <c r="D592" t="s">
        <v>79</v>
      </c>
      <c r="E592" s="5" t="s">
        <v>39</v>
      </c>
      <c r="G592">
        <v>72000</v>
      </c>
      <c r="J592">
        <v>220</v>
      </c>
      <c r="K592">
        <v>2071.6293568736801</v>
      </c>
      <c r="N592">
        <v>2256.7025531167201</v>
      </c>
    </row>
    <row r="593" spans="4:16" x14ac:dyDescent="0.35">
      <c r="D593" t="s">
        <v>79</v>
      </c>
      <c r="E593" s="5" t="s">
        <v>39</v>
      </c>
      <c r="G593">
        <v>72000</v>
      </c>
      <c r="J593">
        <v>220</v>
      </c>
      <c r="K593">
        <v>4222.1330499820997</v>
      </c>
      <c r="N593">
        <v>1358.0961360485501</v>
      </c>
    </row>
    <row r="594" spans="4:16" x14ac:dyDescent="0.35">
      <c r="D594" t="s">
        <v>79</v>
      </c>
      <c r="E594" s="5" t="s">
        <v>39</v>
      </c>
      <c r="G594">
        <v>66000</v>
      </c>
      <c r="J594">
        <v>220</v>
      </c>
      <c r="K594">
        <v>41.132432829560003</v>
      </c>
      <c r="N594">
        <v>22255.226784210801</v>
      </c>
    </row>
    <row r="595" spans="4:16" x14ac:dyDescent="0.35">
      <c r="D595" t="s">
        <v>79</v>
      </c>
      <c r="E595" s="5" t="s">
        <v>39</v>
      </c>
      <c r="G595">
        <v>66000</v>
      </c>
      <c r="J595">
        <v>220</v>
      </c>
      <c r="K595">
        <v>81.137170442756499</v>
      </c>
      <c r="N595">
        <v>16273.477303137501</v>
      </c>
    </row>
    <row r="596" spans="4:16" x14ac:dyDescent="0.35">
      <c r="D596" t="s">
        <v>79</v>
      </c>
      <c r="E596" s="5" t="s">
        <v>39</v>
      </c>
      <c r="G596">
        <v>66000</v>
      </c>
      <c r="J596">
        <v>220</v>
      </c>
      <c r="K596">
        <v>163.217212856327</v>
      </c>
      <c r="N596">
        <v>10870.6065308003</v>
      </c>
    </row>
    <row r="597" spans="4:16" x14ac:dyDescent="0.35">
      <c r="D597" t="s">
        <v>79</v>
      </c>
      <c r="E597" s="5" t="s">
        <v>39</v>
      </c>
      <c r="G597">
        <v>66000</v>
      </c>
      <c r="J597">
        <v>220</v>
      </c>
      <c r="K597">
        <v>328.33112650116999</v>
      </c>
      <c r="N597">
        <v>7161.1850156541695</v>
      </c>
    </row>
    <row r="598" spans="4:16" x14ac:dyDescent="0.35">
      <c r="D598" t="s">
        <v>79</v>
      </c>
      <c r="E598" s="5" t="s">
        <v>39</v>
      </c>
      <c r="G598">
        <v>66000</v>
      </c>
      <c r="J598">
        <v>220</v>
      </c>
      <c r="K598">
        <v>610.68267999562602</v>
      </c>
      <c r="N598">
        <v>4717.5445715128999</v>
      </c>
    </row>
    <row r="599" spans="4:16" x14ac:dyDescent="0.35">
      <c r="D599" t="s">
        <v>79</v>
      </c>
      <c r="E599" s="5" t="s">
        <v>39</v>
      </c>
      <c r="G599">
        <v>66000</v>
      </c>
      <c r="J599">
        <v>220</v>
      </c>
      <c r="K599">
        <v>1220.46357601555</v>
      </c>
      <c r="N599">
        <v>2980.7135489913999</v>
      </c>
    </row>
    <row r="600" spans="4:16" x14ac:dyDescent="0.35">
      <c r="D600" t="s">
        <v>79</v>
      </c>
      <c r="E600" s="5" t="s">
        <v>39</v>
      </c>
      <c r="G600">
        <v>66000</v>
      </c>
      <c r="J600">
        <v>220</v>
      </c>
      <c r="K600">
        <v>2058.1412513023201</v>
      </c>
      <c r="N600">
        <v>2119.7467980239999</v>
      </c>
    </row>
    <row r="601" spans="4:16" ht="15" thickBot="1" x14ac:dyDescent="0.4">
      <c r="D601" t="s">
        <v>79</v>
      </c>
      <c r="E601" s="5" t="s">
        <v>39</v>
      </c>
      <c r="G601">
        <v>66000</v>
      </c>
      <c r="J601">
        <v>220</v>
      </c>
      <c r="K601">
        <v>4086.4624983252202</v>
      </c>
      <c r="N601">
        <v>1266.83202384939</v>
      </c>
    </row>
    <row r="602" spans="4:16" ht="15" thickBot="1" x14ac:dyDescent="0.4">
      <c r="E602" s="3" t="s">
        <v>226</v>
      </c>
      <c r="F602">
        <v>50800</v>
      </c>
      <c r="G602">
        <v>127200</v>
      </c>
      <c r="H602">
        <v>2.5</v>
      </c>
      <c r="J602">
        <v>160</v>
      </c>
      <c r="K602" s="42">
        <v>21.964260506071899</v>
      </c>
      <c r="L602" s="42"/>
      <c r="M602" s="42"/>
      <c r="N602" s="42">
        <v>267944.150537482</v>
      </c>
      <c r="O602" t="s">
        <v>228</v>
      </c>
      <c r="P602" s="8" t="s">
        <v>227</v>
      </c>
    </row>
    <row r="603" spans="4:16" ht="15" thickBot="1" x14ac:dyDescent="0.4">
      <c r="E603" s="3" t="s">
        <v>226</v>
      </c>
      <c r="F603">
        <v>50800</v>
      </c>
      <c r="G603">
        <v>127200</v>
      </c>
      <c r="H603">
        <v>2.5</v>
      </c>
      <c r="J603">
        <v>160</v>
      </c>
      <c r="K603" s="40">
        <v>60.098848685642601</v>
      </c>
      <c r="L603" s="40"/>
      <c r="M603" s="42"/>
      <c r="N603" s="42">
        <v>133493.84883110502</v>
      </c>
    </row>
    <row r="604" spans="4:16" ht="15" thickBot="1" x14ac:dyDescent="0.4">
      <c r="E604" s="3" t="s">
        <v>226</v>
      </c>
      <c r="F604">
        <v>50800</v>
      </c>
      <c r="G604">
        <v>127200</v>
      </c>
      <c r="H604">
        <v>2.5</v>
      </c>
      <c r="J604">
        <v>160</v>
      </c>
      <c r="K604" s="40">
        <v>162.54524356135701</v>
      </c>
      <c r="L604" s="40"/>
      <c r="M604" s="42"/>
      <c r="N604" s="42">
        <v>58054.733847944997</v>
      </c>
    </row>
    <row r="605" spans="4:16" ht="15" thickBot="1" x14ac:dyDescent="0.4">
      <c r="E605" s="3" t="s">
        <v>226</v>
      </c>
      <c r="F605">
        <v>50800</v>
      </c>
      <c r="G605">
        <v>127200</v>
      </c>
      <c r="H605">
        <v>2.5</v>
      </c>
      <c r="J605">
        <v>160</v>
      </c>
      <c r="K605" s="40">
        <v>565.61162949984896</v>
      </c>
      <c r="L605" s="40"/>
      <c r="M605" s="42"/>
      <c r="N605" s="42">
        <v>18593.994310156399</v>
      </c>
    </row>
    <row r="606" spans="4:16" ht="15" thickBot="1" x14ac:dyDescent="0.4">
      <c r="E606" s="3" t="s">
        <v>226</v>
      </c>
      <c r="F606">
        <v>50800</v>
      </c>
      <c r="G606">
        <v>127200</v>
      </c>
      <c r="H606">
        <v>2.5</v>
      </c>
      <c r="J606">
        <v>160</v>
      </c>
      <c r="K606" s="40">
        <v>1624.7710036747201</v>
      </c>
      <c r="L606" s="40"/>
      <c r="M606" s="42"/>
      <c r="N606" s="42">
        <v>6822.5753291477995</v>
      </c>
    </row>
    <row r="607" spans="4:16" ht="15" thickBot="1" x14ac:dyDescent="0.4">
      <c r="E607" s="3" t="s">
        <v>226</v>
      </c>
      <c r="F607">
        <v>50800</v>
      </c>
      <c r="G607">
        <v>127200</v>
      </c>
      <c r="H607">
        <v>2.5</v>
      </c>
      <c r="J607">
        <v>160</v>
      </c>
      <c r="K607" s="40">
        <v>6892.49379438902</v>
      </c>
      <c r="L607" s="40"/>
      <c r="M607" s="42"/>
      <c r="N607" s="42">
        <v>1636.89996804167</v>
      </c>
    </row>
    <row r="608" spans="4:16" ht="15" thickBot="1" x14ac:dyDescent="0.4">
      <c r="E608" s="3" t="s">
        <v>226</v>
      </c>
      <c r="F608">
        <v>50800</v>
      </c>
      <c r="G608">
        <v>127200</v>
      </c>
      <c r="H608">
        <v>2.5</v>
      </c>
      <c r="J608">
        <v>160</v>
      </c>
      <c r="K608" s="40">
        <v>24870.0916289495</v>
      </c>
      <c r="L608" s="40"/>
      <c r="M608" s="42"/>
      <c r="N608" s="42">
        <v>449.921276702657</v>
      </c>
    </row>
    <row r="609" spans="5:16" ht="15" thickBot="1" x14ac:dyDescent="0.4">
      <c r="E609" s="3" t="s">
        <v>226</v>
      </c>
      <c r="F609">
        <v>50800</v>
      </c>
      <c r="G609">
        <v>127200</v>
      </c>
      <c r="H609">
        <v>2.5</v>
      </c>
      <c r="J609">
        <v>160</v>
      </c>
      <c r="K609" s="44">
        <v>50160.218447677398</v>
      </c>
      <c r="L609" s="44"/>
      <c r="M609" s="42"/>
      <c r="N609" s="42">
        <v>224.15761933060099</v>
      </c>
    </row>
    <row r="610" spans="5:16" ht="15" thickBot="1" x14ac:dyDescent="0.4">
      <c r="E610" s="48" t="s">
        <v>229</v>
      </c>
      <c r="F610">
        <v>43700</v>
      </c>
      <c r="G610">
        <v>64400</v>
      </c>
      <c r="H610">
        <v>1.47</v>
      </c>
      <c r="J610">
        <v>160</v>
      </c>
      <c r="K610" s="42">
        <v>15.498201583267701</v>
      </c>
      <c r="M610" s="42"/>
      <c r="N610" s="42">
        <v>5378.080595914651</v>
      </c>
    </row>
    <row r="611" spans="5:16" ht="15" thickBot="1" x14ac:dyDescent="0.4">
      <c r="E611" s="48" t="s">
        <v>229</v>
      </c>
      <c r="F611">
        <v>43700</v>
      </c>
      <c r="G611">
        <v>64400</v>
      </c>
      <c r="H611">
        <v>1.47</v>
      </c>
      <c r="J611">
        <v>160</v>
      </c>
      <c r="K611" s="42">
        <v>29.3218657532666</v>
      </c>
      <c r="N611" s="42">
        <v>1820.6356747197401</v>
      </c>
    </row>
    <row r="612" spans="5:16" ht="15" thickBot="1" x14ac:dyDescent="0.4">
      <c r="E612" s="48" t="s">
        <v>229</v>
      </c>
      <c r="F612">
        <v>43700</v>
      </c>
      <c r="G612">
        <v>64400</v>
      </c>
      <c r="H612">
        <v>1.47</v>
      </c>
      <c r="J612">
        <v>160</v>
      </c>
      <c r="K612" s="40">
        <v>60.190445678066602</v>
      </c>
      <c r="N612" s="42">
        <v>1700.1344647631001</v>
      </c>
    </row>
    <row r="613" spans="5:16" ht="15" thickBot="1" x14ac:dyDescent="0.4">
      <c r="E613" s="48" t="s">
        <v>229</v>
      </c>
      <c r="F613">
        <v>43700</v>
      </c>
      <c r="G613">
        <v>64400</v>
      </c>
      <c r="H613">
        <v>1.47</v>
      </c>
      <c r="J613">
        <v>160</v>
      </c>
      <c r="K613" s="40">
        <v>119.878184595837</v>
      </c>
      <c r="N613" s="42">
        <v>1560.6609009592298</v>
      </c>
    </row>
    <row r="614" spans="5:16" ht="15" thickBot="1" x14ac:dyDescent="0.4">
      <c r="E614" s="48" t="s">
        <v>229</v>
      </c>
      <c r="F614">
        <v>43700</v>
      </c>
      <c r="G614">
        <v>64400</v>
      </c>
      <c r="H614">
        <v>1.47</v>
      </c>
      <c r="J614">
        <v>160</v>
      </c>
      <c r="K614" s="40">
        <v>293.21865753266502</v>
      </c>
      <c r="N614" s="42">
        <v>1457.36646950932</v>
      </c>
    </row>
    <row r="615" spans="5:16" ht="15" thickBot="1" x14ac:dyDescent="0.4">
      <c r="E615" s="48" t="s">
        <v>229</v>
      </c>
      <c r="F615">
        <v>43700</v>
      </c>
      <c r="G615">
        <v>64400</v>
      </c>
      <c r="H615">
        <v>1.47</v>
      </c>
      <c r="J615">
        <v>160</v>
      </c>
      <c r="K615" s="40">
        <v>620.370186701428</v>
      </c>
      <c r="N615" s="42">
        <v>1360.9087183158201</v>
      </c>
    </row>
    <row r="616" spans="5:16" ht="15" thickBot="1" x14ac:dyDescent="0.4">
      <c r="E616" s="48" t="s">
        <v>229</v>
      </c>
      <c r="F616">
        <v>43700</v>
      </c>
      <c r="G616">
        <v>64400</v>
      </c>
      <c r="H616">
        <v>1.47</v>
      </c>
      <c r="J616">
        <v>160</v>
      </c>
      <c r="K616" s="40">
        <v>1377.5507626764499</v>
      </c>
      <c r="N616" s="42">
        <v>1052.7005084892498</v>
      </c>
    </row>
    <row r="617" spans="5:16" ht="15" thickBot="1" x14ac:dyDescent="0.4">
      <c r="E617" s="48" t="s">
        <v>229</v>
      </c>
      <c r="F617">
        <v>43700</v>
      </c>
      <c r="G617">
        <v>64400</v>
      </c>
      <c r="H617">
        <v>1.47</v>
      </c>
      <c r="J617">
        <v>160</v>
      </c>
      <c r="K617" s="40">
        <v>3711.5370975869901</v>
      </c>
      <c r="N617" s="42">
        <v>680.32080853051093</v>
      </c>
    </row>
    <row r="618" spans="5:16" ht="15" thickBot="1" x14ac:dyDescent="0.4">
      <c r="E618" s="48" t="s">
        <v>229</v>
      </c>
      <c r="F618">
        <v>43700</v>
      </c>
      <c r="G618">
        <v>64400</v>
      </c>
      <c r="H618">
        <v>1.47</v>
      </c>
      <c r="J618">
        <v>160</v>
      </c>
      <c r="K618" s="44">
        <v>8915.2029393636403</v>
      </c>
      <c r="N618" s="42">
        <v>383.39206726007001</v>
      </c>
    </row>
    <row r="619" spans="5:16" ht="15" thickBot="1" x14ac:dyDescent="0.4">
      <c r="E619" s="48" t="s">
        <v>229</v>
      </c>
      <c r="F619">
        <v>43700</v>
      </c>
      <c r="G619">
        <v>64400</v>
      </c>
      <c r="H619">
        <v>1.47</v>
      </c>
      <c r="J619">
        <v>160</v>
      </c>
      <c r="K619">
        <v>17755.9466728427</v>
      </c>
      <c r="N619" s="42">
        <v>233.36178591500001</v>
      </c>
    </row>
    <row r="620" spans="5:16" x14ac:dyDescent="0.35">
      <c r="E620" s="49" t="s">
        <v>231</v>
      </c>
      <c r="G620">
        <v>40000</v>
      </c>
      <c r="H620">
        <v>2.19</v>
      </c>
      <c r="J620">
        <f>217+15</f>
        <v>232</v>
      </c>
      <c r="K620" s="52">
        <v>0</v>
      </c>
      <c r="N620" s="50">
        <v>307000000000</v>
      </c>
      <c r="O620" s="5" t="s">
        <v>83</v>
      </c>
    </row>
    <row r="621" spans="5:16" ht="15" thickBot="1" x14ac:dyDescent="0.4">
      <c r="E621" s="49" t="s">
        <v>230</v>
      </c>
      <c r="G621" s="5">
        <v>78900</v>
      </c>
      <c r="H621" s="5">
        <v>2.5</v>
      </c>
      <c r="J621">
        <f>177+15</f>
        <v>192</v>
      </c>
      <c r="K621" s="52">
        <v>0</v>
      </c>
      <c r="N621" s="51">
        <v>6330000</v>
      </c>
    </row>
    <row r="622" spans="5:16" x14ac:dyDescent="0.35">
      <c r="E622" s="5" t="s">
        <v>232</v>
      </c>
      <c r="G622">
        <v>145000</v>
      </c>
      <c r="H622">
        <v>1.3</v>
      </c>
      <c r="J622">
        <v>120</v>
      </c>
      <c r="K622" s="52">
        <v>0</v>
      </c>
      <c r="N622" s="16">
        <v>80000</v>
      </c>
      <c r="O622" s="5" t="s">
        <v>233</v>
      </c>
      <c r="P622" s="8" t="s">
        <v>11</v>
      </c>
    </row>
    <row r="623" spans="5:16" x14ac:dyDescent="0.35">
      <c r="E623" s="5" t="s">
        <v>234</v>
      </c>
      <c r="F623">
        <v>2220</v>
      </c>
      <c r="J623">
        <v>25</v>
      </c>
      <c r="K623" s="52">
        <v>0</v>
      </c>
      <c r="N623" s="16">
        <v>24</v>
      </c>
      <c r="O623" s="5" t="s">
        <v>235</v>
      </c>
      <c r="P623" s="8" t="s">
        <v>11</v>
      </c>
    </row>
    <row r="624" spans="5:16" x14ac:dyDescent="0.35">
      <c r="E624" t="s">
        <v>236</v>
      </c>
      <c r="G624">
        <v>2000</v>
      </c>
      <c r="J624">
        <v>131.22158469945401</v>
      </c>
      <c r="K624" s="52">
        <v>60</v>
      </c>
      <c r="N624">
        <v>2.6329839249086913</v>
      </c>
    </row>
    <row r="625" spans="5:14" ht="15" thickBot="1" x14ac:dyDescent="0.4">
      <c r="E625" t="s">
        <v>236</v>
      </c>
      <c r="G625">
        <v>2000</v>
      </c>
      <c r="J625">
        <v>120.93284023668758</v>
      </c>
      <c r="K625" s="52">
        <v>60</v>
      </c>
      <c r="N625">
        <v>2.8999744581705444</v>
      </c>
    </row>
    <row r="626" spans="5:14" x14ac:dyDescent="0.35">
      <c r="E626" t="s">
        <v>236</v>
      </c>
      <c r="F626" s="42"/>
      <c r="G626">
        <v>2000</v>
      </c>
      <c r="H626" s="42"/>
      <c r="I626" s="42"/>
      <c r="J626">
        <v>110.4905529953927</v>
      </c>
      <c r="K626" s="52">
        <v>60</v>
      </c>
      <c r="N626">
        <v>3.2653261770948623</v>
      </c>
    </row>
    <row r="627" spans="5:14" ht="15" thickBot="1" x14ac:dyDescent="0.4">
      <c r="E627" t="s">
        <v>236</v>
      </c>
      <c r="F627" s="44"/>
      <c r="G627">
        <v>2000</v>
      </c>
      <c r="H627" s="44"/>
      <c r="I627" s="44"/>
      <c r="J627">
        <v>102.27277339346159</v>
      </c>
      <c r="K627" s="52">
        <v>60</v>
      </c>
      <c r="N627">
        <v>3.6049485955924285</v>
      </c>
    </row>
    <row r="628" spans="5:14" x14ac:dyDescent="0.35">
      <c r="E628" t="s">
        <v>236</v>
      </c>
      <c r="G628">
        <v>2000</v>
      </c>
      <c r="J628">
        <v>77.007728706625358</v>
      </c>
      <c r="K628" s="52">
        <v>60</v>
      </c>
      <c r="N628">
        <v>5.7303171660748768</v>
      </c>
    </row>
    <row r="629" spans="5:14" x14ac:dyDescent="0.35">
      <c r="E629" t="s">
        <v>236</v>
      </c>
      <c r="G629">
        <v>2000</v>
      </c>
      <c r="J629">
        <v>70.148969072165301</v>
      </c>
      <c r="K629" s="52">
        <v>60</v>
      </c>
      <c r="N629">
        <v>6.7382757049082072</v>
      </c>
    </row>
    <row r="630" spans="5:14" x14ac:dyDescent="0.35">
      <c r="E630" t="s">
        <v>236</v>
      </c>
      <c r="G630">
        <v>2000</v>
      </c>
      <c r="J630">
        <v>66.299541284404427</v>
      </c>
      <c r="K630" s="52">
        <v>60</v>
      </c>
      <c r="N630">
        <v>7.7004583500228767</v>
      </c>
    </row>
    <row r="631" spans="5:14" x14ac:dyDescent="0.35">
      <c r="E631" t="s">
        <v>236</v>
      </c>
      <c r="G631">
        <v>2000</v>
      </c>
      <c r="J631">
        <v>64.57819472616643</v>
      </c>
      <c r="K631" s="52">
        <v>60</v>
      </c>
      <c r="N631">
        <v>8.4098518580415664</v>
      </c>
    </row>
    <row r="632" spans="5:14" x14ac:dyDescent="0.35">
      <c r="E632" t="s">
        <v>236</v>
      </c>
      <c r="G632">
        <v>2000</v>
      </c>
      <c r="J632">
        <v>59.019576059850465</v>
      </c>
      <c r="K632" s="52">
        <v>60</v>
      </c>
      <c r="N632">
        <v>10.769773308316546</v>
      </c>
    </row>
    <row r="633" spans="5:14" x14ac:dyDescent="0.35">
      <c r="E633" t="s">
        <v>236</v>
      </c>
      <c r="G633">
        <v>2000</v>
      </c>
      <c r="J633">
        <v>46.734726224784538</v>
      </c>
      <c r="K633" s="52">
        <v>60</v>
      </c>
      <c r="N633">
        <v>23.137119022238913</v>
      </c>
    </row>
    <row r="634" spans="5:14" x14ac:dyDescent="0.35">
      <c r="E634" t="s">
        <v>236</v>
      </c>
      <c r="G634">
        <v>2000</v>
      </c>
      <c r="J634">
        <v>43.992857142857474</v>
      </c>
      <c r="K634" s="52">
        <v>60</v>
      </c>
      <c r="N634">
        <v>31.885523560731965</v>
      </c>
    </row>
    <row r="635" spans="5:14" x14ac:dyDescent="0.35">
      <c r="E635" t="s">
        <v>236</v>
      </c>
      <c r="G635">
        <v>2000</v>
      </c>
      <c r="J635">
        <v>41.892573320719464</v>
      </c>
      <c r="K635" s="52">
        <v>60</v>
      </c>
      <c r="N635">
        <v>37.025857543534421</v>
      </c>
    </row>
    <row r="636" spans="5:14" x14ac:dyDescent="0.35">
      <c r="E636" t="s">
        <v>236</v>
      </c>
      <c r="G636">
        <v>2000</v>
      </c>
      <c r="J636">
        <v>33.338725264611412</v>
      </c>
      <c r="K636" s="52">
        <v>60</v>
      </c>
      <c r="N636">
        <v>114.82993048703543</v>
      </c>
    </row>
    <row r="637" spans="5:14" x14ac:dyDescent="0.35">
      <c r="E637" t="s">
        <v>236</v>
      </c>
      <c r="G637">
        <v>2000</v>
      </c>
      <c r="J637">
        <v>28.480434782609223</v>
      </c>
      <c r="K637" s="52">
        <v>60</v>
      </c>
      <c r="N637">
        <v>180.31048668001631</v>
      </c>
    </row>
    <row r="638" spans="5:14" x14ac:dyDescent="0.35">
      <c r="E638" t="s">
        <v>236</v>
      </c>
      <c r="G638">
        <v>2000</v>
      </c>
      <c r="J638">
        <v>24.836577181208611</v>
      </c>
      <c r="K638" s="52">
        <v>60</v>
      </c>
      <c r="N638">
        <v>501.11687877596574</v>
      </c>
    </row>
    <row r="639" spans="5:14" x14ac:dyDescent="0.35">
      <c r="E639" t="s">
        <v>236</v>
      </c>
      <c r="G639">
        <v>2000</v>
      </c>
      <c r="J639">
        <v>21.670717131474305</v>
      </c>
      <c r="K639" s="52">
        <v>60</v>
      </c>
      <c r="N639">
        <v>1016.6866127419698</v>
      </c>
    </row>
    <row r="640" spans="5:14" x14ac:dyDescent="0.35">
      <c r="E640" t="s">
        <v>237</v>
      </c>
      <c r="G640">
        <v>2000</v>
      </c>
      <c r="J640">
        <v>4.5814428690576392</v>
      </c>
      <c r="K640" s="52">
        <v>60</v>
      </c>
      <c r="N640">
        <v>862.93008372446104</v>
      </c>
    </row>
    <row r="641" spans="5:14" x14ac:dyDescent="0.35">
      <c r="E641" t="s">
        <v>237</v>
      </c>
      <c r="G641">
        <v>2000</v>
      </c>
      <c r="J641">
        <v>8.1000000000004775</v>
      </c>
      <c r="K641" s="52">
        <v>60</v>
      </c>
      <c r="N641">
        <v>527.91132113579397</v>
      </c>
    </row>
    <row r="642" spans="5:14" x14ac:dyDescent="0.35">
      <c r="E642" t="s">
        <v>237</v>
      </c>
      <c r="G642">
        <v>2000</v>
      </c>
      <c r="J642">
        <v>12.197043701799885</v>
      </c>
      <c r="K642" s="52">
        <v>60</v>
      </c>
      <c r="N642">
        <v>332.15551170798</v>
      </c>
    </row>
    <row r="643" spans="5:14" x14ac:dyDescent="0.35">
      <c r="E643" t="s">
        <v>237</v>
      </c>
      <c r="G643">
        <v>2000</v>
      </c>
      <c r="J643">
        <v>17.679694323144815</v>
      </c>
      <c r="K643" s="52">
        <v>60</v>
      </c>
      <c r="N643">
        <v>217.97898909030101</v>
      </c>
    </row>
    <row r="644" spans="5:14" x14ac:dyDescent="0.35">
      <c r="E644" t="s">
        <v>237</v>
      </c>
      <c r="G644">
        <v>2000</v>
      </c>
      <c r="J644">
        <v>19.211720807726124</v>
      </c>
      <c r="K644" s="52">
        <v>60</v>
      </c>
      <c r="N644">
        <v>197.574871120095</v>
      </c>
    </row>
    <row r="645" spans="5:14" x14ac:dyDescent="0.35">
      <c r="E645" t="s">
        <v>237</v>
      </c>
      <c r="G645">
        <v>2000</v>
      </c>
      <c r="J645">
        <v>25.237096774193674</v>
      </c>
      <c r="K645" s="52">
        <v>60</v>
      </c>
      <c r="N645">
        <v>111.104514849987</v>
      </c>
    </row>
    <row r="646" spans="5:14" x14ac:dyDescent="0.35">
      <c r="E646" t="s">
        <v>237</v>
      </c>
      <c r="G646">
        <v>2000</v>
      </c>
      <c r="J646">
        <v>29.302316076294858</v>
      </c>
      <c r="K646" s="52">
        <v>60</v>
      </c>
      <c r="N646">
        <v>83.903579245240493</v>
      </c>
    </row>
    <row r="647" spans="5:14" x14ac:dyDescent="0.35">
      <c r="E647" t="s">
        <v>237</v>
      </c>
      <c r="G647">
        <v>2000</v>
      </c>
      <c r="J647">
        <v>34.329224376731531</v>
      </c>
      <c r="K647" s="52">
        <v>60</v>
      </c>
      <c r="N647">
        <v>55.062212548846098</v>
      </c>
    </row>
    <row r="648" spans="5:14" x14ac:dyDescent="0.35">
      <c r="E648" t="s">
        <v>237</v>
      </c>
      <c r="G648">
        <v>2000</v>
      </c>
      <c r="J648">
        <v>37.774369747899812</v>
      </c>
      <c r="K648" s="52">
        <v>60</v>
      </c>
      <c r="N648">
        <v>44.605688161159698</v>
      </c>
    </row>
    <row r="649" spans="5:14" x14ac:dyDescent="0.35">
      <c r="E649" t="s">
        <v>237</v>
      </c>
      <c r="G649">
        <v>2000</v>
      </c>
      <c r="J649">
        <v>49.99410480349394</v>
      </c>
      <c r="K649" s="52">
        <v>60</v>
      </c>
      <c r="N649">
        <v>20.898828939796601</v>
      </c>
    </row>
    <row r="650" spans="5:14" x14ac:dyDescent="0.35">
      <c r="E650" t="s">
        <v>237</v>
      </c>
      <c r="G650">
        <v>2000</v>
      </c>
      <c r="J650">
        <v>54.283628318584533</v>
      </c>
      <c r="K650" s="52">
        <v>60</v>
      </c>
      <c r="N650">
        <v>16.6940217737769</v>
      </c>
    </row>
    <row r="651" spans="5:14" x14ac:dyDescent="0.35">
      <c r="E651" t="s">
        <v>237</v>
      </c>
      <c r="G651">
        <v>2000</v>
      </c>
      <c r="J651">
        <v>57.207142857143594</v>
      </c>
      <c r="K651" s="52">
        <v>60</v>
      </c>
      <c r="N651">
        <v>13.9088967401271</v>
      </c>
    </row>
    <row r="652" spans="5:14" x14ac:dyDescent="0.35">
      <c r="E652" t="s">
        <v>237</v>
      </c>
      <c r="G652">
        <v>2000</v>
      </c>
      <c r="J652">
        <v>64.236018237082533</v>
      </c>
      <c r="K652" s="52">
        <v>60</v>
      </c>
      <c r="N652">
        <v>9.9300450667512301</v>
      </c>
    </row>
    <row r="653" spans="5:14" x14ac:dyDescent="0.35">
      <c r="E653" t="s">
        <v>237</v>
      </c>
      <c r="G653">
        <v>2000</v>
      </c>
      <c r="J653">
        <v>68.56369933299203</v>
      </c>
      <c r="K653" s="52">
        <v>60</v>
      </c>
      <c r="N653">
        <v>7.76683184197858</v>
      </c>
    </row>
    <row r="654" spans="5:14" x14ac:dyDescent="0.35">
      <c r="E654" t="s">
        <v>237</v>
      </c>
      <c r="G654">
        <v>2000</v>
      </c>
      <c r="J654">
        <v>74.812382445141566</v>
      </c>
      <c r="K654" s="52">
        <v>60</v>
      </c>
      <c r="N654">
        <v>6.2478660115372602</v>
      </c>
    </row>
    <row r="655" spans="5:14" x14ac:dyDescent="0.35">
      <c r="E655" t="s">
        <v>237</v>
      </c>
      <c r="G655">
        <v>2000</v>
      </c>
      <c r="J655">
        <v>79.23095238095334</v>
      </c>
      <c r="K655" s="52">
        <v>60</v>
      </c>
      <c r="N655">
        <v>5.3537555372626802</v>
      </c>
    </row>
    <row r="656" spans="5:14" x14ac:dyDescent="0.35">
      <c r="E656" t="s">
        <v>237</v>
      </c>
      <c r="G656">
        <v>2000</v>
      </c>
      <c r="J656">
        <v>88.021366594361268</v>
      </c>
      <c r="K656" s="52">
        <v>60</v>
      </c>
      <c r="N656">
        <v>3.8222322557052402</v>
      </c>
    </row>
    <row r="657" spans="3:14" x14ac:dyDescent="0.35">
      <c r="E657" t="s">
        <v>237</v>
      </c>
      <c r="G657">
        <v>2000</v>
      </c>
      <c r="J657">
        <v>93.590088105727773</v>
      </c>
      <c r="K657" s="52">
        <v>60</v>
      </c>
      <c r="N657">
        <v>3.0532059324945502</v>
      </c>
    </row>
    <row r="658" spans="3:14" x14ac:dyDescent="0.35">
      <c r="E658" t="s">
        <v>237</v>
      </c>
      <c r="G658">
        <v>2000</v>
      </c>
      <c r="J658">
        <v>99.541662003358056</v>
      </c>
      <c r="K658" s="52">
        <v>60</v>
      </c>
      <c r="N658">
        <v>2.5438283606480598</v>
      </c>
    </row>
    <row r="659" spans="3:14" x14ac:dyDescent="0.35">
      <c r="E659" t="s">
        <v>237</v>
      </c>
      <c r="G659">
        <v>2000</v>
      </c>
      <c r="J659">
        <v>104.82956867196447</v>
      </c>
      <c r="K659" s="52">
        <v>60</v>
      </c>
      <c r="N659">
        <v>2.1343630444392598</v>
      </c>
    </row>
    <row r="660" spans="3:14" x14ac:dyDescent="0.35">
      <c r="E660" t="s">
        <v>237</v>
      </c>
      <c r="G660">
        <v>2000</v>
      </c>
      <c r="J660">
        <v>110.93304498269947</v>
      </c>
      <c r="K660" s="52">
        <v>60</v>
      </c>
      <c r="N660">
        <v>1.7782794100389201</v>
      </c>
    </row>
    <row r="661" spans="3:14" x14ac:dyDescent="0.35">
      <c r="E661" t="s">
        <v>237</v>
      </c>
      <c r="G661">
        <v>2000</v>
      </c>
      <c r="J661">
        <v>122.57192513369091</v>
      </c>
      <c r="K661" s="52">
        <v>60</v>
      </c>
      <c r="N661">
        <v>1.2965965988325401</v>
      </c>
    </row>
    <row r="662" spans="3:14" x14ac:dyDescent="0.35">
      <c r="E662" t="s">
        <v>237</v>
      </c>
      <c r="G662">
        <v>2000</v>
      </c>
      <c r="J662">
        <v>143.10000000000042</v>
      </c>
      <c r="K662" s="52">
        <v>60</v>
      </c>
      <c r="N662">
        <v>0.82733791371474497</v>
      </c>
    </row>
    <row r="663" spans="3:14" x14ac:dyDescent="0.35">
      <c r="E663" t="s">
        <v>237</v>
      </c>
      <c r="G663">
        <v>2000</v>
      </c>
      <c r="J663">
        <v>135.43895705521601</v>
      </c>
      <c r="K663" s="52">
        <v>60</v>
      </c>
      <c r="N663">
        <v>0.96550849122210802</v>
      </c>
    </row>
    <row r="664" spans="3:14" x14ac:dyDescent="0.35">
      <c r="C664" s="5" t="s">
        <v>239</v>
      </c>
      <c r="E664" s="5" t="s">
        <v>238</v>
      </c>
      <c r="G664">
        <v>2000</v>
      </c>
      <c r="J664">
        <v>-3.2958670988650738</v>
      </c>
      <c r="N664">
        <v>398.666511682102</v>
      </c>
    </row>
    <row r="665" spans="3:14" x14ac:dyDescent="0.35">
      <c r="C665" s="5" t="s">
        <v>240</v>
      </c>
      <c r="E665" s="5" t="s">
        <v>238</v>
      </c>
      <c r="G665">
        <v>2000</v>
      </c>
      <c r="J665">
        <v>-0.1991803278685893</v>
      </c>
      <c r="N665">
        <v>305.32059324945402</v>
      </c>
    </row>
    <row r="666" spans="3:14" x14ac:dyDescent="0.35">
      <c r="C666" s="5" t="s">
        <v>241</v>
      </c>
      <c r="E666" s="5" t="s">
        <v>238</v>
      </c>
      <c r="G666">
        <v>2000</v>
      </c>
      <c r="J666">
        <v>1.60247524752549</v>
      </c>
      <c r="N666">
        <v>261.62722019504503</v>
      </c>
    </row>
    <row r="667" spans="3:14" x14ac:dyDescent="0.35">
      <c r="C667" s="5" t="s">
        <v>242</v>
      </c>
      <c r="E667" s="5" t="s">
        <v>238</v>
      </c>
      <c r="G667">
        <v>2000</v>
      </c>
      <c r="J667">
        <v>3.8882695507494986</v>
      </c>
      <c r="N667">
        <v>201.77996797972</v>
      </c>
    </row>
    <row r="668" spans="3:14" x14ac:dyDescent="0.35">
      <c r="C668" s="5" t="s">
        <v>243</v>
      </c>
      <c r="E668" s="5" t="s">
        <v>238</v>
      </c>
      <c r="G668">
        <v>2000</v>
      </c>
      <c r="J668">
        <v>7.62571669477245</v>
      </c>
      <c r="N668">
        <v>143.049981138362</v>
      </c>
    </row>
    <row r="669" spans="3:14" x14ac:dyDescent="0.35">
      <c r="C669" s="5" t="s">
        <v>244</v>
      </c>
      <c r="E669" s="5" t="s">
        <v>238</v>
      </c>
      <c r="G669">
        <v>2000</v>
      </c>
      <c r="J669">
        <v>11.222331340734911</v>
      </c>
      <c r="N669">
        <v>114.268579676955</v>
      </c>
    </row>
    <row r="670" spans="3:14" x14ac:dyDescent="0.35">
      <c r="C670" s="5" t="s">
        <v>245</v>
      </c>
      <c r="E670" s="5" t="s">
        <v>238</v>
      </c>
      <c r="G670">
        <v>2000</v>
      </c>
      <c r="J670">
        <v>12.564285714286598</v>
      </c>
      <c r="N670">
        <v>108.028062088011</v>
      </c>
    </row>
    <row r="671" spans="3:14" x14ac:dyDescent="0.35">
      <c r="C671" s="5" t="s">
        <v>246</v>
      </c>
      <c r="E671" s="5" t="s">
        <v>238</v>
      </c>
      <c r="G671">
        <v>2000</v>
      </c>
      <c r="J671">
        <v>16.415217391304623</v>
      </c>
      <c r="N671">
        <v>72.9129849624793</v>
      </c>
    </row>
    <row r="672" spans="3:14" x14ac:dyDescent="0.35">
      <c r="C672" s="5" t="s">
        <v>247</v>
      </c>
      <c r="E672" s="5" t="s">
        <v>238</v>
      </c>
      <c r="G672">
        <v>2000</v>
      </c>
      <c r="J672">
        <v>19.72598944591067</v>
      </c>
      <c r="N672">
        <v>52.791132113579401</v>
      </c>
    </row>
    <row r="673" spans="3:14" x14ac:dyDescent="0.35">
      <c r="C673" s="5" t="s">
        <v>248</v>
      </c>
      <c r="E673" s="5" t="s">
        <v>238</v>
      </c>
      <c r="G673">
        <v>2000</v>
      </c>
      <c r="J673">
        <v>23.377159394479293</v>
      </c>
      <c r="N673">
        <v>42.765894571417</v>
      </c>
    </row>
    <row r="674" spans="3:14" x14ac:dyDescent="0.35">
      <c r="C674" s="5" t="s">
        <v>249</v>
      </c>
      <c r="E674" s="5" t="s">
        <v>238</v>
      </c>
      <c r="G674">
        <v>2000</v>
      </c>
      <c r="J674">
        <v>27.934990958408832</v>
      </c>
      <c r="N674">
        <v>32.983192004300598</v>
      </c>
    </row>
    <row r="675" spans="3:14" x14ac:dyDescent="0.35">
      <c r="C675" s="5" t="s">
        <v>250</v>
      </c>
      <c r="E675" s="5" t="s">
        <v>238</v>
      </c>
      <c r="G675">
        <v>2000</v>
      </c>
      <c r="J675">
        <v>30.543570451436665</v>
      </c>
      <c r="N675">
        <v>26.907791188218599</v>
      </c>
    </row>
    <row r="676" spans="3:14" x14ac:dyDescent="0.35">
      <c r="C676" s="5" t="s">
        <v>251</v>
      </c>
      <c r="E676" s="5" t="s">
        <v>238</v>
      </c>
      <c r="G676">
        <v>2000</v>
      </c>
      <c r="J676">
        <v>34.755686546464005</v>
      </c>
      <c r="N676">
        <v>20.898828939796601</v>
      </c>
    </row>
    <row r="677" spans="3:14" x14ac:dyDescent="0.35">
      <c r="C677" s="5" t="s">
        <v>252</v>
      </c>
      <c r="E677" s="5" t="s">
        <v>238</v>
      </c>
      <c r="G677">
        <v>2000</v>
      </c>
      <c r="J677">
        <v>42.489810426541112</v>
      </c>
      <c r="N677">
        <v>12.8752626598035</v>
      </c>
    </row>
    <row r="678" spans="3:14" x14ac:dyDescent="0.35">
      <c r="C678" s="5" t="s">
        <v>253</v>
      </c>
      <c r="E678" s="5" t="s">
        <v>238</v>
      </c>
      <c r="G678">
        <v>2000</v>
      </c>
      <c r="J678">
        <v>49.524418604652112</v>
      </c>
      <c r="N678">
        <v>9.2568540124813996</v>
      </c>
    </row>
    <row r="679" spans="3:14" x14ac:dyDescent="0.35">
      <c r="C679" s="5" t="s">
        <v>254</v>
      </c>
      <c r="E679" s="5" t="s">
        <v>238</v>
      </c>
      <c r="G679">
        <v>2000</v>
      </c>
      <c r="J679">
        <v>55.252366863905877</v>
      </c>
      <c r="N679">
        <v>7.1896428500687701</v>
      </c>
    </row>
    <row r="680" spans="3:14" x14ac:dyDescent="0.35">
      <c r="C680" s="5" t="s">
        <v>255</v>
      </c>
      <c r="E680" s="5" t="s">
        <v>238</v>
      </c>
      <c r="G680">
        <v>2000</v>
      </c>
      <c r="J680">
        <v>59.517332667333392</v>
      </c>
      <c r="N680">
        <v>5.9901682982755098</v>
      </c>
    </row>
    <row r="681" spans="3:14" x14ac:dyDescent="0.35">
      <c r="C681" s="5" t="s">
        <v>256</v>
      </c>
      <c r="E681" s="5" t="s">
        <v>238</v>
      </c>
      <c r="G681">
        <v>2000</v>
      </c>
      <c r="J681">
        <v>63.553741152679493</v>
      </c>
      <c r="N681">
        <v>5.02596560506686</v>
      </c>
    </row>
    <row r="682" spans="3:14" x14ac:dyDescent="0.35">
      <c r="C682" s="5" t="s">
        <v>257</v>
      </c>
      <c r="E682" s="5" t="s">
        <v>238</v>
      </c>
      <c r="G682">
        <v>2000</v>
      </c>
      <c r="J682">
        <v>69.618914050438377</v>
      </c>
      <c r="N682">
        <v>4.0430332879529898</v>
      </c>
    </row>
    <row r="683" spans="3:14" x14ac:dyDescent="0.35">
      <c r="C683" s="5" t="s">
        <v>258</v>
      </c>
      <c r="E683" s="5" t="s">
        <v>238</v>
      </c>
      <c r="G683">
        <v>2000</v>
      </c>
      <c r="J683">
        <v>75.906603773585516</v>
      </c>
      <c r="N683">
        <v>3.14015596790526</v>
      </c>
    </row>
    <row r="684" spans="3:14" x14ac:dyDescent="0.35">
      <c r="C684" s="5" t="s">
        <v>259</v>
      </c>
      <c r="E684" s="5" t="s">
        <v>238</v>
      </c>
      <c r="G684">
        <v>2000</v>
      </c>
      <c r="J684">
        <v>80.165649867374043</v>
      </c>
      <c r="N684">
        <v>2.5797960048222199</v>
      </c>
    </row>
    <row r="685" spans="3:14" x14ac:dyDescent="0.35">
      <c r="C685" s="5" t="s">
        <v>260</v>
      </c>
      <c r="E685" s="5" t="s">
        <v>238</v>
      </c>
      <c r="G685">
        <v>2000</v>
      </c>
      <c r="J685">
        <v>83.763183279743032</v>
      </c>
      <c r="N685">
        <v>2.3383118955457398</v>
      </c>
    </row>
    <row r="686" spans="3:14" x14ac:dyDescent="0.35">
      <c r="C686" s="5" t="s">
        <v>261</v>
      </c>
      <c r="E686" s="5" t="s">
        <v>238</v>
      </c>
      <c r="G686">
        <v>2000</v>
      </c>
      <c r="J686">
        <v>87.434731997834774</v>
      </c>
      <c r="N686">
        <v>2.0898828939796599</v>
      </c>
    </row>
    <row r="687" spans="3:14" x14ac:dyDescent="0.35">
      <c r="C687" s="5" t="s">
        <v>262</v>
      </c>
      <c r="E687" s="5" t="s">
        <v>238</v>
      </c>
      <c r="G687">
        <v>2000</v>
      </c>
      <c r="J687">
        <v>92.784065934066348</v>
      </c>
      <c r="N687">
        <v>1.76583946829622</v>
      </c>
    </row>
    <row r="688" spans="3:14" x14ac:dyDescent="0.35">
      <c r="C688" s="5" t="s">
        <v>263</v>
      </c>
      <c r="E688" s="5" t="s">
        <v>238</v>
      </c>
      <c r="G688">
        <v>2000</v>
      </c>
      <c r="J688">
        <v>97.261568409343681</v>
      </c>
      <c r="N688">
        <v>1.55622780563671</v>
      </c>
    </row>
    <row r="689" spans="3:14" x14ac:dyDescent="0.35">
      <c r="C689" s="5" t="s">
        <v>264</v>
      </c>
      <c r="E689" s="5" t="s">
        <v>238</v>
      </c>
      <c r="G689">
        <v>2000</v>
      </c>
      <c r="J689">
        <v>105.90520774046792</v>
      </c>
      <c r="N689">
        <v>1.1426857967695501</v>
      </c>
    </row>
    <row r="690" spans="3:14" x14ac:dyDescent="0.35">
      <c r="C690" s="5" t="s">
        <v>265</v>
      </c>
      <c r="E690" s="5" t="s">
        <v>238</v>
      </c>
      <c r="G690">
        <v>2000</v>
      </c>
      <c r="J690">
        <v>117.6950704225365</v>
      </c>
      <c r="N690">
        <v>0.90005343288721995</v>
      </c>
    </row>
    <row r="691" spans="3:14" x14ac:dyDescent="0.35">
      <c r="C691" s="5" t="s">
        <v>266</v>
      </c>
      <c r="E691" s="5" t="s">
        <v>238</v>
      </c>
      <c r="G691">
        <v>2000</v>
      </c>
      <c r="J691">
        <v>127.09038461538591</v>
      </c>
      <c r="N691">
        <v>0.70894044919632604</v>
      </c>
    </row>
    <row r="692" spans="3:14" x14ac:dyDescent="0.35">
      <c r="C692" s="5" t="s">
        <v>267</v>
      </c>
      <c r="E692" s="5" t="s">
        <v>238</v>
      </c>
      <c r="G692">
        <v>2000</v>
      </c>
      <c r="J692">
        <v>135.1884426732081</v>
      </c>
      <c r="N692">
        <v>0.59482641159300498</v>
      </c>
    </row>
  </sheetData>
  <phoneticPr fontId="11" type="noConversion"/>
  <hyperlinks>
    <hyperlink ref="N2" r:id="rId1" display="https://polymer.nims.go.jp/PoLyInfo/cgi-bin/ho-id-search.cgi?PID=dyn25W22gqhmlril5hmgompis5P&amp;SID=jpnpojqkilqp7-fu1-hnfo3-dp1&amp;layout=info" xr:uid="{9170E5B4-BC3E-435C-9930-A8F6D994A028}"/>
    <hyperlink ref="N3" r:id="rId2" display="https://polymer.nims.go.jp/PoLyInfo/cgi-bin/ho-id-search.cgi?PID=YqHjuwr201619ekljnkonqqiqqj8hmgtgqom5P&amp;SID=hrlrmnjmin5-fx1-nimkmqpjq8-eph2&amp;layout=info" xr:uid="{511777E8-CB66-4AA3-AEBA-0EB66BAC2D1C}"/>
    <hyperlink ref="N4" r:id="rId3" display="https://polymer.nims.go.jp/PoLyInfo/cgi-bin/ho-id-search.cgi?PID=c28e37Tdteyh2epdre2P&amp;SID=gskslnlqk4-klnmnlm6-joeo3-erg2&amp;layout=info" xr:uid="{7C33A404-7641-4C3B-BA99-64045FA86717}"/>
    <hyperlink ref="N5" r:id="rId4" display="https://polymer.nims.go.jp/PoLyInfo/cgi-bin/ho-id-search.cgi?PID=Y2118LF3817KSK25esfpmy3gnfujrg4P&amp;SID=gsksltkoi4-lmlrkkmr7-qpkoklmlsl9-knknnjknq8&amp;layout=info" xr:uid="{E5D8A4D9-F401-4A27-B167-D426C26C3913}"/>
    <hyperlink ref="N6" r:id="rId5" display="https://polymer.nims.go.jp/PoLyInfo/cgi-bin/ho-id-search.cgi?PID=X62025sflr2911c15jnkjkkqlqnl8foetln3P&amp;SID=dyhyis1-grh2-omnrlnm6-imiknso6&amp;layout=info" xr:uid="{BCF8A418-9EA8-4E6A-9179-2663F0339009}"/>
    <hyperlink ref="N7" r:id="rId6" display="https://polymer.nims.go.jp/PoLyInfo/cgi-bin/ho-id-search.cgi?PID=s18u16L2617cudq1hmgmjrns5P&amp;SID=iqmqnkmojsi6-mlookoooj8-snskklminm9-hnjtkp5&amp;layout=info" xr:uid="{A133D2A9-58E6-465B-8890-5E2B7E9699C4}"/>
    <hyperlink ref="P8" r:id="rId7" display="https://polymer.nims.go.jp/PoLyInfo/cgi-bin/ho-id-search.cgi?PID=b24d11iqmnpkoqoo7eueser3P&amp;SID=hpppjonqit5-ljmjsisnrp9-lishmpnopj9-iljsgo5&amp;layout=info" xr:uid="{4A301CA7-AEDF-4B38-97F6-F8C1265A01D1}"/>
    <hyperlink ref="P26" r:id="rId8" display="https://polymer.nims.go.jp/PoLyInfo/cgi-bin/ho-id-search.cgi?PID=qhtY1215T20kwgtilktnt5iqilmjqpmm7P&amp;SID=hqhrhllogr5-fpmo3-fsfy3-hqinin5&amp;layout=info" xr:uid="{9326D38F-708C-4C68-BEDB-D560CBB9F8E8}"/>
    <hyperlink ref="P2" r:id="rId9" display="https://polymer.nims.go.jp/PoLyInfo/cgi-bin/ho-id-search.cgi?PID=dyn25W22gqhmlril5hmgompis5P&amp;SID=jpnpojqkilqp7-fu1-hnfo3-dp1&amp;layout=info" xr:uid="{4E30CB51-BF58-4B4B-B049-0EC1D2BCC443}"/>
    <hyperlink ref="P27" r:id="rId10" location="Ack1" display="https://link.springer.com/article/10.1007/s00397-005-0042-6 - Ack1" xr:uid="{28A6F49A-EEA0-413C-892A-8004DB27C1FC}"/>
    <hyperlink ref="P45" r:id="rId11" display="https://pubs.acs.org/doi/pdf/10.1021/ma00011a016" xr:uid="{AEB538BA-C47C-434E-8329-37DF8FAD7932}"/>
    <hyperlink ref="P104" r:id="rId12" display="https://polymer.nims.go.jp/PoLyInfo/cgi-bin/ho-id-search.cgi?PID=B26sy19161822E1531F10cxdq1fsfulnh4P&amp;SID=frmwmuk2-jnjnks5-hmgpnq5-jokjirjj7&amp;layout=info" xr:uid="{56496813-89F5-45AE-BACD-2910E66DC078}"/>
    <hyperlink ref="P106" r:id="rId13" display="https://aip.scitation.org/doi/pdf/10.1063/1.1699711" xr:uid="{3737FAD3-8063-46A8-BF79-B8BD491E45AB}"/>
    <hyperlink ref="P178" r:id="rId14" display="https://polymer.nims.go.jp/PoLyInfo/cgi-bin/ho-id-search.cgi?PID=Y19221110I1823rsjmrolmnkojl8klklslrhooqi9P&amp;SID=hsotkphnjn5-fugp3-ds1-knqoqnnjp8&amp;layout=info" xr:uid="{66983A49-82BA-49B8-B637-54F5061281AB}"/>
    <hyperlink ref="P179" r:id="rId15" display="https://polymer.nims.go.jp/PoLyInfo/cgi-bin/ho-id-search.cgi?PID=w20dwgud2drdsi2P&amp;SID=lhjqojnkmlrmm8-gq1-jkqmmkkn7-dy1&amp;layout=info" xr:uid="{A8759115-0A57-4B82-9BFE-EF6F99543589}"/>
    <hyperlink ref="P200" r:id="rId16" location="cit14" display="https://pubs.rsc.org/en/content/articlelanding/2011/sm/c0sm00891e/unauth - cit14" xr:uid="{4551F325-6E2E-437D-9BA7-427F8F9DE0EE}"/>
    <hyperlink ref="P231" r:id="rId17" display="https://onlinelibrary.wiley.com/doi/epdf/10.1002/pen.24540?saml_referrer" xr:uid="{4A62A44E-B39E-4494-95C4-1C1C005A7FBA}"/>
    <hyperlink ref="P263" r:id="rId18" display="../../Downloads/pi.1994.210350111 (1).pdf" xr:uid="{5235493E-CEDB-4D37-9A2F-D585CACE825E}"/>
    <hyperlink ref="P279" r:id="rId19" display="https://link.springer.com/content/pdf/10.1007/BF00684027.pdf" xr:uid="{E314C51B-3088-4CFC-8A42-AB7E9A2A75A9}"/>
    <hyperlink ref="P287" r:id="rId20" display="..\..\Downloads\ZhuZiqing-DeterminingZeroShearViscosityofPolycarbosilaneMelts20179402.pdf" xr:uid="{33DC0E35-B31E-4666-B803-9ED82307815F}"/>
    <hyperlink ref="P312" r:id="rId21" display="https://polymer.nims.go.jp/PoLyInfo/cgi-bin/ho-id-search.cgi?PID=w32glkumtk4grgsjmlo5P&amp;SID=erlsky1-hnmlnm5-ipkknmo6-ey1&amp;layout=info" xr:uid="{FE381E2C-3B5C-4A9B-93E6-C33085820818}"/>
    <hyperlink ref="P314" r:id="rId22" display="https://polymer.nims.go.jp/PoLyInfo/cgi-bin/ho-id-search.cgi?PID=uHg27cqit1gmgrntkp5P&amp;SID=inpoorlmio5-kshph4-jjlojkln7-fsg2&amp;layout=info" xr:uid="{8F80A354-B72D-4E35-AAB8-66326BC7DD38}"/>
    <hyperlink ref="P313" r:id="rId23" display="https://polymer.nims.go.jp/PoLyInfo/cgi-bin/ho-id-search.cgi?PID=r7c8I173615renipl2fsfslun4P&amp;SID=ilflkujsm4-ishmpnj6-eoj2-eqd2&amp;layout=info" xr:uid="{6EAA2F7D-AF68-49B0-ACEA-3EA18725F6E2}"/>
    <hyperlink ref="P315" r:id="rId24" display="https://polymer.nims.go.jp/PoLyInfo/cgi-bin/ho-id-search.cgi?PID=B32M33152321272924j11jonoplrlmkj8ioipopkmmk7P&amp;SID=jkgklpkthl5-mklpsopkoi9-kmkjjmpkl8-knlnnnmqq8&amp;layout=info" xr:uid="{DE257FB1-8C2A-4F00-AB6A-00A6BEF9A6F3}"/>
    <hyperlink ref="P316" r:id="rId25" display="https://polymer.nims.go.jp/PoLyInfo/cgi-bin/ho-id-search.cgi?PID=C1212y22C2525D26Ej1620hpisikkmi6gnfmjqn4P&amp;SID=gskslpgpf4-mmokllllj8-fs1-esi2&amp;layout=info" xr:uid="{17DD39F4-935B-4F01-B6B2-22E5162C8699}"/>
    <hyperlink ref="P324" r:id="rId26" display="https://polymer.nims.go.jp/PoLyInfo/cgi-bin/ho-id-search.cgi?PID=s13P22nT13Wdyhue2gmgtkskn5P&amp;SID=eofugq1-oprimlliopr9-htgrnm5-hqjslr5&amp;layout=info" xr:uid="{F7A98CDE-AD71-4346-982D-1B6F0F9BDC6E}"/>
    <hyperlink ref="P327" r:id="rId27" display="https://polymer.nims.go.jp/PoLyInfo/cgi-bin/ho-id-search.cgi?PID=s13P22nT13Wdyhue2gmgtkskn5P&amp;SID=eofugq1-oprimlliopr9-htgrnm5-hqjslr5&amp;layout=info" xr:uid="{9DAA74F0-CA60-4A32-9A11-C0B68B377283}"/>
    <hyperlink ref="P330" r:id="rId28" display="https://polymer.nims.go.jp/PoLyInfo/cgi-bin/ho-id-search.cgi?PID=v198mpqkrjojpmo8hlhooqomi6P&amp;SID=esmnmtk2-eri2-fujs3-esh2&amp;layout=info" xr:uid="{6E44F5BF-9225-416D-A20D-5FB07C412D8B}"/>
    <hyperlink ref="P340" r:id="rId29" display="https://polymer.nims.go.jp/PoLyInfo/cgi-bin/ho-id-search.cgi?PID=b36q20gykui2ikijmnonjp7P&amp;SID=osiknmnoklh6-lnonllrlj8-jok2-fsly3&amp;layout=info" xr:uid="{BF90F64E-EEE5-4119-804C-09ECEC941F7D}"/>
    <hyperlink ref="O350" r:id="rId30" display="https://reader.elsevier.com/reader/sd/pii/0032386196001887?token=86F4645A600A10ED2E32E7027066B15575CA70282269BB1DF63E8F19C594905ADC80C472CD85AE06DF9D690B5866AFF2&amp;originRegion=us-east-1&amp;originCreation=20210915041951" xr:uid="{81F5661F-23C9-4079-9123-69FF1E058D02}"/>
    <hyperlink ref="P397" r:id="rId31" display="https://onlinelibrary.wiley.com/doi/epdf/10.1002/app.31959" xr:uid="{7F195D90-FD84-45F6-B607-4171E63BB644}"/>
    <hyperlink ref="P411" r:id="rId32" display="https://onlinelibrary.wiley.com/doi/epdf/10.1002/app.1992.070451018" xr:uid="{7D46D665-99DC-45BF-820A-350374DF3826}"/>
    <hyperlink ref="O421" r:id="rId33" display="https://pubs.acs.org/doi/pdf/10.1021/ma00175a030" xr:uid="{AEB9957E-CE57-4B0D-91F2-4497EF6DF9F5}"/>
    <hyperlink ref="P493" r:id="rId34" display="https://www.proquest.com/docview/303864584?pq-origsite=gscholar&amp;fromopenview=true" xr:uid="{4B4AE5FB-5B31-4DC8-8538-8982171DCEFC}"/>
    <hyperlink ref="P553" r:id="rId35" xr:uid="{5E7F29FC-5B53-45E2-BEFE-C23F74D6EC73}"/>
    <hyperlink ref="O530" r:id="rId36" display="https://onlinelibrary.wiley.com/doi/epdf/10.1002/%28SICI%291097-4628%2820000502%2976%3A5%3C708%3A%3AAID-APP13%3E3.0.CO%3B2-1?saml_referrer" xr:uid="{D1B8384E-AC90-4F8E-BABC-27C9141DEC60}"/>
    <hyperlink ref="P602" r:id="rId37" display="https://reader.elsevier.com/reader/sd/pii/S0014305799001469?token=50F2163022832CD169D7D2E170883D5C344757C7C631FA1DDF7AD84EF0E96FC28581CDF8E0B52434EB3E34CD4E1DAEAE&amp;originRegion=us-east-1&amp;originCreation=20211006233052" xr:uid="{EDB43BA3-B2A7-448D-B86E-39CBE3C15E40}"/>
    <hyperlink ref="P622" r:id="rId38" display="https://polymer.nims.go.jp/PoLyInfo/cgi-bin/ho-id-search.cgi?PID=w18jprinkoqmqq8dtdue2P&amp;SID=lnrlkhsmlollln9-htgrg4-jkmpmpmo7-dq1&amp;layout=info" xr:uid="{DEBFB750-1306-4B8A-A7E2-4553E50FD9A6}"/>
    <hyperlink ref="P623" r:id="rId39" display="https://polymer.nims.go.jp/PoLyInfo/cgi-bin/ho-id-search.cgi?PID=ofQ2221iJ3020BNjoqkrmlqkkk8hlqklnilk6P&amp;SID=sqklsmmipnmll8-krnlkknl7-epk2-guhpj4&amp;layout=info" xr:uid="{3ABE66B4-7CFD-4FA7-BDA7-EF0D55FEDAD5}"/>
  </hyperlinks>
  <pageMargins left="0.7" right="0.7" top="0.75" bottom="0.75" header="0.3" footer="0.3"/>
  <pageSetup orientation="portrait" r:id="rId40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0EFE-A22E-4BF3-BA14-F7AC909390F3}">
  <dimension ref="A1:S212"/>
  <sheetViews>
    <sheetView workbookViewId="0">
      <pane ySplit="1" topLeftCell="A182" activePane="bottomLeft" state="frozen"/>
      <selection activeCell="C1" sqref="C1"/>
      <selection pane="bottomLeft" activeCell="I213" sqref="I213"/>
    </sheetView>
  </sheetViews>
  <sheetFormatPr defaultRowHeight="14.5" x14ac:dyDescent="0.35"/>
  <cols>
    <col min="1" max="1" width="10.54296875" customWidth="1"/>
    <col min="2" max="2" width="12.08984375" customWidth="1"/>
    <col min="4" max="4" width="12.1796875" customWidth="1"/>
    <col min="5" max="5" width="13.453125" customWidth="1"/>
    <col min="6" max="6" width="10.08984375" customWidth="1"/>
    <col min="7" max="7" width="23.1796875" customWidth="1"/>
    <col min="8" max="9" width="10.54296875" customWidth="1"/>
    <col min="17" max="17" width="41.26953125" customWidth="1"/>
  </cols>
  <sheetData>
    <row r="1" spans="1:19" s="9" customFormat="1" ht="15" thickBot="1" x14ac:dyDescent="0.4">
      <c r="A1" s="9" t="s">
        <v>44</v>
      </c>
      <c r="B1" s="9" t="s">
        <v>175</v>
      </c>
      <c r="C1" s="9" t="s">
        <v>64</v>
      </c>
      <c r="D1" s="9" t="s">
        <v>180</v>
      </c>
      <c r="E1" s="9" t="s">
        <v>181</v>
      </c>
      <c r="F1" s="9" t="s">
        <v>177</v>
      </c>
      <c r="G1" s="9" t="s">
        <v>178</v>
      </c>
      <c r="H1" s="9" t="s">
        <v>182</v>
      </c>
      <c r="I1" s="9" t="s">
        <v>183</v>
      </c>
      <c r="J1" s="9" t="s">
        <v>60</v>
      </c>
      <c r="K1" s="9" t="s">
        <v>5</v>
      </c>
      <c r="L1" s="9" t="s">
        <v>1</v>
      </c>
      <c r="M1" s="9" t="s">
        <v>176</v>
      </c>
      <c r="N1" s="9" t="s">
        <v>8</v>
      </c>
      <c r="O1" s="9" t="s">
        <v>7</v>
      </c>
      <c r="P1" s="9" t="s">
        <v>4</v>
      </c>
      <c r="Q1" s="9" t="s">
        <v>2</v>
      </c>
      <c r="R1" s="9" t="s">
        <v>15</v>
      </c>
      <c r="S1" s="9" t="s">
        <v>139</v>
      </c>
    </row>
    <row r="2" spans="1:19" x14ac:dyDescent="0.35">
      <c r="D2" t="str">
        <f>VLOOKUP(F2,Polymers!G:H,2,FALSE)</f>
        <v>[*]CC([*])c1ccccc1</v>
      </c>
      <c r="E2" t="str">
        <f>VLOOKUP(G2,Polymers!I:J,2,FALSE)</f>
        <v>[*]CC([*])C#N</v>
      </c>
      <c r="F2" s="5" t="s">
        <v>20</v>
      </c>
      <c r="G2" s="39" t="s">
        <v>190</v>
      </c>
      <c r="H2">
        <f>1-I2</f>
        <v>0.94</v>
      </c>
      <c r="I2">
        <v>0.06</v>
      </c>
      <c r="J2" s="43">
        <v>80000</v>
      </c>
      <c r="M2">
        <v>170</v>
      </c>
      <c r="O2">
        <v>0</v>
      </c>
      <c r="P2">
        <v>1640</v>
      </c>
      <c r="Q2" t="s">
        <v>192</v>
      </c>
    </row>
    <row r="3" spans="1:19" x14ac:dyDescent="0.35">
      <c r="D3" t="str">
        <f>VLOOKUP(F3,Polymers!G:H,2,FALSE)</f>
        <v>[*]CC([*])c1ccccc1</v>
      </c>
      <c r="E3" t="str">
        <f>VLOOKUP(G3,Polymers!I:J,2,FALSE)</f>
        <v>[*]CC([*])C#N</v>
      </c>
      <c r="F3" s="5" t="s">
        <v>20</v>
      </c>
      <c r="G3" s="39" t="s">
        <v>190</v>
      </c>
      <c r="H3">
        <f t="shared" ref="H3:H9" si="0">1-I3</f>
        <v>0.87</v>
      </c>
      <c r="I3">
        <v>0.13</v>
      </c>
      <c r="K3" s="41">
        <v>100000</v>
      </c>
      <c r="L3" s="41"/>
      <c r="M3">
        <v>170</v>
      </c>
      <c r="O3">
        <v>0</v>
      </c>
      <c r="P3">
        <v>1570</v>
      </c>
    </row>
    <row r="4" spans="1:19" x14ac:dyDescent="0.35">
      <c r="D4" t="str">
        <f>VLOOKUP(F4,Polymers!G:H,2,FALSE)</f>
        <v>[*]CC([*])c1ccccc1</v>
      </c>
      <c r="E4" t="str">
        <f>VLOOKUP(G4,Polymers!I:J,2,FALSE)</f>
        <v>[*]CC([*])C#N</v>
      </c>
      <c r="F4" s="5" t="s">
        <v>20</v>
      </c>
      <c r="G4" s="39" t="s">
        <v>190</v>
      </c>
      <c r="H4">
        <f t="shared" si="0"/>
        <v>0.81</v>
      </c>
      <c r="I4">
        <v>0.19</v>
      </c>
      <c r="K4" s="41">
        <v>60000</v>
      </c>
      <c r="L4" s="41"/>
      <c r="M4">
        <v>170</v>
      </c>
      <c r="O4">
        <v>0</v>
      </c>
      <c r="P4">
        <v>840</v>
      </c>
    </row>
    <row r="5" spans="1:19" x14ac:dyDescent="0.35">
      <c r="D5" t="str">
        <f>VLOOKUP(F5,Polymers!G:H,2,FALSE)</f>
        <v>[*]CC([*])c1ccccc1</v>
      </c>
      <c r="E5" t="str">
        <f>VLOOKUP(G5,Polymers!I:J,2,FALSE)</f>
        <v>[*]CC([*])C#N</v>
      </c>
      <c r="F5" s="5" t="s">
        <v>20</v>
      </c>
      <c r="G5" s="39" t="s">
        <v>190</v>
      </c>
      <c r="H5">
        <f t="shared" si="0"/>
        <v>0.76</v>
      </c>
      <c r="I5">
        <v>0.24</v>
      </c>
      <c r="J5" s="41">
        <v>53000</v>
      </c>
      <c r="M5">
        <v>170</v>
      </c>
      <c r="O5">
        <v>0</v>
      </c>
      <c r="P5">
        <v>4500</v>
      </c>
    </row>
    <row r="6" spans="1:19" x14ac:dyDescent="0.35">
      <c r="D6" t="str">
        <f>VLOOKUP(F6,Polymers!G:H,2,FALSE)</f>
        <v>[*]CC([*])c1ccccc1</v>
      </c>
      <c r="E6" t="str">
        <f>VLOOKUP(G6,Polymers!I:J,2,FALSE)</f>
        <v>[*]CC([*])C#N</v>
      </c>
      <c r="F6" s="5" t="s">
        <v>20</v>
      </c>
      <c r="G6" s="39" t="s">
        <v>190</v>
      </c>
      <c r="H6">
        <f t="shared" si="0"/>
        <v>0.72</v>
      </c>
      <c r="I6">
        <v>0.28000000000000003</v>
      </c>
      <c r="J6" s="41">
        <v>56000</v>
      </c>
      <c r="M6">
        <v>170</v>
      </c>
      <c r="O6">
        <v>0</v>
      </c>
      <c r="P6">
        <v>16400</v>
      </c>
    </row>
    <row r="7" spans="1:19" x14ac:dyDescent="0.35">
      <c r="D7" t="str">
        <f>VLOOKUP(F7,Polymers!G:H,2,FALSE)</f>
        <v>[*]CC([*])c1ccccc1</v>
      </c>
      <c r="E7" t="str">
        <f>VLOOKUP(G7,Polymers!I:J,2,FALSE)</f>
        <v>[*]CC([*])C#N</v>
      </c>
      <c r="F7" s="5" t="s">
        <v>20</v>
      </c>
      <c r="G7" s="39" t="s">
        <v>190</v>
      </c>
      <c r="H7">
        <f t="shared" si="0"/>
        <v>0.67999999999999994</v>
      </c>
      <c r="I7">
        <v>0.32</v>
      </c>
      <c r="J7" s="41">
        <v>56000</v>
      </c>
      <c r="M7">
        <v>170</v>
      </c>
      <c r="O7">
        <v>0</v>
      </c>
      <c r="P7">
        <v>23900</v>
      </c>
    </row>
    <row r="8" spans="1:19" x14ac:dyDescent="0.35">
      <c r="D8" t="str">
        <f>VLOOKUP(F8,Polymers!G:H,2,FALSE)</f>
        <v>[*]CC([*])c1ccccc1</v>
      </c>
      <c r="E8" t="str">
        <f>VLOOKUP(G8,Polymers!I:J,2,FALSE)</f>
        <v>[*]CC([*])C#N</v>
      </c>
      <c r="F8" s="5" t="s">
        <v>20</v>
      </c>
      <c r="G8" s="39" t="s">
        <v>190</v>
      </c>
      <c r="H8">
        <f t="shared" si="0"/>
        <v>0.65</v>
      </c>
      <c r="I8">
        <v>0.35</v>
      </c>
      <c r="J8" s="40"/>
      <c r="K8" s="41">
        <v>90000</v>
      </c>
      <c r="L8" s="41"/>
      <c r="M8">
        <v>170</v>
      </c>
      <c r="O8">
        <v>0</v>
      </c>
      <c r="P8">
        <v>7200</v>
      </c>
    </row>
    <row r="9" spans="1:19" ht="15" thickBot="1" x14ac:dyDescent="0.4">
      <c r="D9" t="str">
        <f>VLOOKUP(F9,Polymers!G:H,2,FALSE)</f>
        <v>[*]CC([*])c1ccccc1</v>
      </c>
      <c r="E9" t="str">
        <f>VLOOKUP(G9,Polymers!I:J,2,FALSE)</f>
        <v>[*]CC([*])C#N</v>
      </c>
      <c r="F9" s="5" t="s">
        <v>20</v>
      </c>
      <c r="G9" s="39" t="s">
        <v>190</v>
      </c>
      <c r="H9">
        <f t="shared" si="0"/>
        <v>0.59000000000000008</v>
      </c>
      <c r="I9">
        <v>0.41</v>
      </c>
      <c r="J9" s="45">
        <v>63000</v>
      </c>
      <c r="M9">
        <v>170</v>
      </c>
      <c r="O9">
        <v>0</v>
      </c>
      <c r="P9">
        <v>31500</v>
      </c>
    </row>
    <row r="10" spans="1:19" x14ac:dyDescent="0.35">
      <c r="D10" t="str">
        <f>VLOOKUP(F10,Polymers!G:H,2,FALSE)</f>
        <v>[*]CC([*])c1ccccc1</v>
      </c>
      <c r="E10" t="str">
        <f>VLOOKUP(G10,Polymers!I:J,2,FALSE)</f>
        <v>[*]CC([*])C#N</v>
      </c>
      <c r="F10" s="5" t="s">
        <v>20</v>
      </c>
      <c r="G10" s="39" t="s">
        <v>190</v>
      </c>
      <c r="H10">
        <v>0.64800000000000002</v>
      </c>
      <c r="I10">
        <v>0.35200000000000004</v>
      </c>
      <c r="J10">
        <v>37600</v>
      </c>
      <c r="K10">
        <v>76300</v>
      </c>
      <c r="L10">
        <f>K10/J10</f>
        <v>2.0292553191489362</v>
      </c>
      <c r="M10">
        <v>200</v>
      </c>
      <c r="O10" s="42">
        <v>9.8317084760585094E-2</v>
      </c>
      <c r="P10" s="42">
        <v>390175.18063127302</v>
      </c>
    </row>
    <row r="11" spans="1:19" x14ac:dyDescent="0.35">
      <c r="D11" t="str">
        <f>VLOOKUP(F11,Polymers!G:H,2,FALSE)</f>
        <v>[*]CC([*])c1ccccc1</v>
      </c>
      <c r="E11" t="str">
        <f>VLOOKUP(G11,Polymers!I:J,2,FALSE)</f>
        <v>[*]CC([*])C#N</v>
      </c>
      <c r="F11" s="5" t="s">
        <v>20</v>
      </c>
      <c r="G11" s="39" t="s">
        <v>190</v>
      </c>
      <c r="H11">
        <v>0.64800000000000002</v>
      </c>
      <c r="I11">
        <v>0.35200000000000004</v>
      </c>
      <c r="J11">
        <v>37600</v>
      </c>
      <c r="K11">
        <v>76300</v>
      </c>
      <c r="L11">
        <f t="shared" ref="L11:L74" si="1">K11/J11</f>
        <v>2.0292553191489362</v>
      </c>
      <c r="M11">
        <v>200</v>
      </c>
      <c r="O11" s="40">
        <v>0.15459277364194701</v>
      </c>
      <c r="P11" s="40">
        <v>330582.76337214402</v>
      </c>
      <c r="Q11" s="46" t="s">
        <v>196</v>
      </c>
    </row>
    <row r="12" spans="1:19" x14ac:dyDescent="0.35">
      <c r="D12" t="str">
        <f>VLOOKUP(F12,Polymers!G:H,2,FALSE)</f>
        <v>[*]CC([*])c1ccccc1</v>
      </c>
      <c r="E12" t="str">
        <f>VLOOKUP(G12,Polymers!I:J,2,FALSE)</f>
        <v>[*]CC([*])C#N</v>
      </c>
      <c r="F12" s="5" t="s">
        <v>20</v>
      </c>
      <c r="G12" s="39" t="s">
        <v>190</v>
      </c>
      <c r="H12">
        <v>0.64800000000000002</v>
      </c>
      <c r="I12">
        <v>0.35200000000000004</v>
      </c>
      <c r="J12">
        <v>37600</v>
      </c>
      <c r="K12">
        <v>76300</v>
      </c>
      <c r="L12">
        <f t="shared" si="1"/>
        <v>2.0292553191489362</v>
      </c>
      <c r="M12">
        <v>200</v>
      </c>
      <c r="O12" s="40">
        <v>0.24864366323779899</v>
      </c>
      <c r="P12" s="40">
        <v>297171.880223669</v>
      </c>
    </row>
    <row r="13" spans="1:19" x14ac:dyDescent="0.35">
      <c r="D13" t="str">
        <f>VLOOKUP(F13,Polymers!G:H,2,FALSE)</f>
        <v>[*]CC([*])c1ccccc1</v>
      </c>
      <c r="E13" t="str">
        <f>VLOOKUP(G13,Polymers!I:J,2,FALSE)</f>
        <v>[*]CC([*])C#N</v>
      </c>
      <c r="F13" s="5" t="s">
        <v>20</v>
      </c>
      <c r="G13" s="39" t="s">
        <v>190</v>
      </c>
      <c r="H13">
        <v>0.64800000000000002</v>
      </c>
      <c r="I13">
        <v>0.35200000000000004</v>
      </c>
      <c r="J13">
        <v>37600</v>
      </c>
      <c r="K13">
        <v>76300</v>
      </c>
      <c r="L13">
        <f t="shared" si="1"/>
        <v>2.0292553191489362</v>
      </c>
      <c r="M13">
        <v>200</v>
      </c>
      <c r="O13" s="40">
        <v>0.39096474068600201</v>
      </c>
      <c r="P13" s="40">
        <v>267137.72216930997</v>
      </c>
    </row>
    <row r="14" spans="1:19" x14ac:dyDescent="0.35">
      <c r="D14" t="str">
        <f>VLOOKUP(F14,Polymers!G:H,2,FALSE)</f>
        <v>[*]CC([*])c1ccccc1</v>
      </c>
      <c r="E14" t="str">
        <f>VLOOKUP(G14,Polymers!I:J,2,FALSE)</f>
        <v>[*]CC([*])C#N</v>
      </c>
      <c r="F14" s="5" t="s">
        <v>20</v>
      </c>
      <c r="G14" s="39" t="s">
        <v>190</v>
      </c>
      <c r="H14">
        <v>0.64800000000000002</v>
      </c>
      <c r="I14">
        <v>0.35200000000000004</v>
      </c>
      <c r="J14">
        <v>37600</v>
      </c>
      <c r="K14">
        <v>76300</v>
      </c>
      <c r="L14">
        <f t="shared" si="1"/>
        <v>2.0292553191489362</v>
      </c>
      <c r="M14">
        <v>200</v>
      </c>
      <c r="O14" s="40">
        <v>0.61474894018708903</v>
      </c>
      <c r="P14" s="40">
        <v>240139.01501075999</v>
      </c>
    </row>
    <row r="15" spans="1:19" x14ac:dyDescent="0.35">
      <c r="D15" t="str">
        <f>VLOOKUP(F15,Polymers!G:H,2,FALSE)</f>
        <v>[*]CC([*])c1ccccc1</v>
      </c>
      <c r="E15" t="str">
        <f>VLOOKUP(G15,Polymers!I:J,2,FALSE)</f>
        <v>[*]CC([*])C#N</v>
      </c>
      <c r="F15" s="5" t="s">
        <v>20</v>
      </c>
      <c r="G15" s="39" t="s">
        <v>190</v>
      </c>
      <c r="H15">
        <v>0.64800000000000002</v>
      </c>
      <c r="I15">
        <v>0.35200000000000004</v>
      </c>
      <c r="J15">
        <v>37600</v>
      </c>
      <c r="K15">
        <v>76300</v>
      </c>
      <c r="L15">
        <f t="shared" si="1"/>
        <v>2.0292553191489362</v>
      </c>
      <c r="M15">
        <v>200</v>
      </c>
      <c r="O15" s="40">
        <v>0.98874885842786298</v>
      </c>
      <c r="P15" s="40">
        <v>205884.98669810401</v>
      </c>
    </row>
    <row r="16" spans="1:19" x14ac:dyDescent="0.35">
      <c r="D16" t="str">
        <f>VLOOKUP(F16,Polymers!G:H,2,FALSE)</f>
        <v>[*]CC([*])c1ccccc1</v>
      </c>
      <c r="E16" t="str">
        <f>VLOOKUP(G16,Polymers!I:J,2,FALSE)</f>
        <v>[*]CC([*])C#N</v>
      </c>
      <c r="F16" s="5" t="s">
        <v>20</v>
      </c>
      <c r="G16" s="39" t="s">
        <v>190</v>
      </c>
      <c r="H16">
        <v>0.64800000000000002</v>
      </c>
      <c r="I16">
        <v>0.35200000000000004</v>
      </c>
      <c r="J16">
        <v>37600</v>
      </c>
      <c r="K16">
        <v>76300</v>
      </c>
      <c r="L16">
        <f t="shared" si="1"/>
        <v>2.0292553191489362</v>
      </c>
      <c r="M16">
        <v>200</v>
      </c>
      <c r="O16" s="40">
        <v>1.5723897226855399</v>
      </c>
      <c r="P16" s="40">
        <v>180746.297081286</v>
      </c>
    </row>
    <row r="17" spans="4:16" ht="15" thickBot="1" x14ac:dyDescent="0.4">
      <c r="D17" t="str">
        <f>VLOOKUP(F17,Polymers!G:H,2,FALSE)</f>
        <v>[*]CC([*])c1ccccc1</v>
      </c>
      <c r="E17" t="str">
        <f>VLOOKUP(G17,Polymers!I:J,2,FALSE)</f>
        <v>[*]CC([*])C#N</v>
      </c>
      <c r="F17" s="5" t="s">
        <v>20</v>
      </c>
      <c r="G17" s="39" t="s">
        <v>190</v>
      </c>
      <c r="H17">
        <v>0.64800000000000002</v>
      </c>
      <c r="I17">
        <v>0.35200000000000004</v>
      </c>
      <c r="J17">
        <v>37600</v>
      </c>
      <c r="K17">
        <v>76300</v>
      </c>
      <c r="L17">
        <f t="shared" si="1"/>
        <v>2.0292553191489362</v>
      </c>
      <c r="M17">
        <v>200</v>
      </c>
      <c r="O17" s="44">
        <v>2.4724094400071199</v>
      </c>
      <c r="P17" s="44">
        <v>154964.19425491799</v>
      </c>
    </row>
    <row r="18" spans="4:16" x14ac:dyDescent="0.35">
      <c r="D18" t="str">
        <f>VLOOKUP(F18,Polymers!G:H,2,FALSE)</f>
        <v>[*]CC([*])c1ccccc1</v>
      </c>
      <c r="E18" t="str">
        <f>VLOOKUP(G18,Polymers!I:J,2,FALSE)</f>
        <v>[*]CC([*])C#N</v>
      </c>
      <c r="F18" s="5" t="s">
        <v>20</v>
      </c>
      <c r="G18" s="39" t="s">
        <v>190</v>
      </c>
      <c r="H18">
        <v>0.64800000000000002</v>
      </c>
      <c r="I18">
        <v>0.35200000000000004</v>
      </c>
      <c r="J18">
        <v>37600</v>
      </c>
      <c r="K18">
        <v>76300</v>
      </c>
      <c r="L18">
        <f t="shared" si="1"/>
        <v>2.0292553191489362</v>
      </c>
      <c r="M18">
        <v>200</v>
      </c>
      <c r="O18">
        <v>3.9318287557057698</v>
      </c>
      <c r="P18">
        <v>129750.948067438</v>
      </c>
    </row>
    <row r="19" spans="4:16" x14ac:dyDescent="0.35">
      <c r="D19" t="str">
        <f>VLOOKUP(F19,Polymers!G:H,2,FALSE)</f>
        <v>[*]CC([*])c1ccccc1</v>
      </c>
      <c r="E19" t="str">
        <f>VLOOKUP(G19,Polymers!I:J,2,FALSE)</f>
        <v>[*]CC([*])C#N</v>
      </c>
      <c r="F19" s="5" t="s">
        <v>20</v>
      </c>
      <c r="G19" s="39" t="s">
        <v>190</v>
      </c>
      <c r="H19">
        <v>0.64800000000000002</v>
      </c>
      <c r="I19">
        <v>0.35200000000000004</v>
      </c>
      <c r="J19">
        <v>37600</v>
      </c>
      <c r="K19">
        <v>76300</v>
      </c>
      <c r="L19">
        <f t="shared" si="1"/>
        <v>2.0292553191489362</v>
      </c>
      <c r="M19">
        <v>200</v>
      </c>
      <c r="O19">
        <v>6.2527173347753502</v>
      </c>
      <c r="P19">
        <v>108639.990065736</v>
      </c>
    </row>
    <row r="20" spans="4:16" x14ac:dyDescent="0.35">
      <c r="D20" t="str">
        <f>VLOOKUP(F20,Polymers!G:H,2,FALSE)</f>
        <v>[*]CC([*])c1ccccc1</v>
      </c>
      <c r="E20" t="str">
        <f>VLOOKUP(G20,Polymers!I:J,2,FALSE)</f>
        <v>[*]CC([*])C#N</v>
      </c>
      <c r="F20" s="5" t="s">
        <v>20</v>
      </c>
      <c r="G20" s="39" t="s">
        <v>190</v>
      </c>
      <c r="H20">
        <v>0.64800000000000002</v>
      </c>
      <c r="I20">
        <v>0.35200000000000004</v>
      </c>
      <c r="J20">
        <v>37600</v>
      </c>
      <c r="K20">
        <v>76300</v>
      </c>
      <c r="L20">
        <f t="shared" si="1"/>
        <v>2.0292553191489362</v>
      </c>
      <c r="M20">
        <v>200</v>
      </c>
      <c r="O20">
        <v>9.9435851604331393</v>
      </c>
      <c r="P20">
        <v>88835.411468163293</v>
      </c>
    </row>
    <row r="21" spans="4:16" x14ac:dyDescent="0.35">
      <c r="D21" t="str">
        <f>VLOOKUP(F21,Polymers!G:H,2,FALSE)</f>
        <v>[*]CC([*])c1ccccc1</v>
      </c>
      <c r="E21" t="str">
        <f>VLOOKUP(G21,Polymers!I:J,2,FALSE)</f>
        <v>[*]CC([*])C#N</v>
      </c>
      <c r="F21" s="5" t="s">
        <v>20</v>
      </c>
      <c r="G21" s="39" t="s">
        <v>190</v>
      </c>
      <c r="H21">
        <v>0.64800000000000002</v>
      </c>
      <c r="I21">
        <v>0.35200000000000004</v>
      </c>
      <c r="J21">
        <v>37600</v>
      </c>
      <c r="K21">
        <v>76300</v>
      </c>
      <c r="L21">
        <f t="shared" si="1"/>
        <v>2.0292553191489362</v>
      </c>
      <c r="M21">
        <v>200</v>
      </c>
      <c r="O21">
        <v>15.6351911129135</v>
      </c>
      <c r="P21">
        <v>71786.227525915296</v>
      </c>
    </row>
    <row r="22" spans="4:16" x14ac:dyDescent="0.35">
      <c r="D22" t="str">
        <f>VLOOKUP(F22,Polymers!G:H,2,FALSE)</f>
        <v>[*]CC([*])c1ccccc1</v>
      </c>
      <c r="E22" t="str">
        <f>VLOOKUP(G22,Polymers!I:J,2,FALSE)</f>
        <v>[*]CC([*])C#N</v>
      </c>
      <c r="F22" s="5" t="s">
        <v>20</v>
      </c>
      <c r="G22" s="39" t="s">
        <v>190</v>
      </c>
      <c r="H22">
        <v>0.64800000000000002</v>
      </c>
      <c r="I22">
        <v>0.35200000000000004</v>
      </c>
      <c r="J22">
        <v>37600</v>
      </c>
      <c r="K22">
        <v>76300</v>
      </c>
      <c r="L22">
        <f t="shared" si="1"/>
        <v>2.0292553191489362</v>
      </c>
      <c r="M22">
        <v>200</v>
      </c>
      <c r="O22">
        <v>25.147302180773099</v>
      </c>
      <c r="P22">
        <v>54031.598347992302</v>
      </c>
    </row>
    <row r="23" spans="4:16" x14ac:dyDescent="0.35">
      <c r="D23" t="str">
        <f>VLOOKUP(F23,Polymers!G:H,2,FALSE)</f>
        <v>[*]CC([*])c1ccccc1</v>
      </c>
      <c r="E23" t="str">
        <f>VLOOKUP(G23,Polymers!I:J,2,FALSE)</f>
        <v>[*]CC([*])C#N</v>
      </c>
      <c r="F23" s="5" t="s">
        <v>20</v>
      </c>
      <c r="G23" s="39" t="s">
        <v>190</v>
      </c>
      <c r="H23">
        <v>0.64800000000000002</v>
      </c>
      <c r="I23">
        <v>0.35200000000000004</v>
      </c>
      <c r="J23">
        <v>37600</v>
      </c>
      <c r="K23">
        <v>76300</v>
      </c>
      <c r="L23">
        <f t="shared" si="1"/>
        <v>2.0292553191489362</v>
      </c>
      <c r="M23">
        <v>200</v>
      </c>
      <c r="O23">
        <v>38.656594103883002</v>
      </c>
      <c r="P23">
        <v>42640.2803500015</v>
      </c>
    </row>
    <row r="24" spans="4:16" x14ac:dyDescent="0.35">
      <c r="D24" t="str">
        <f>VLOOKUP(F24,Polymers!G:H,2,FALSE)</f>
        <v>[*]CC([*])c1ccccc1</v>
      </c>
      <c r="E24" t="str">
        <f>VLOOKUP(G24,Polymers!I:J,2,FALSE)</f>
        <v>[*]CC([*])C#N</v>
      </c>
      <c r="F24" s="5" t="s">
        <v>20</v>
      </c>
      <c r="G24" s="39" t="s">
        <v>190</v>
      </c>
      <c r="H24">
        <v>0.64800000000000002</v>
      </c>
      <c r="I24">
        <v>0.35200000000000004</v>
      </c>
      <c r="J24">
        <v>37600</v>
      </c>
      <c r="K24">
        <v>76300</v>
      </c>
      <c r="L24">
        <f t="shared" si="1"/>
        <v>2.0292553191489362</v>
      </c>
      <c r="M24">
        <v>200</v>
      </c>
      <c r="O24">
        <v>60.783231282972302</v>
      </c>
      <c r="P24">
        <v>31716.506667878599</v>
      </c>
    </row>
    <row r="25" spans="4:16" x14ac:dyDescent="0.35">
      <c r="D25" t="str">
        <f>VLOOKUP(F25,Polymers!G:H,2,FALSE)</f>
        <v>[*]CC([*])c1ccccc1</v>
      </c>
      <c r="E25" t="str">
        <f>VLOOKUP(G25,Polymers!I:J,2,FALSE)</f>
        <v>[*]CC([*])C#N</v>
      </c>
      <c r="F25" s="5" t="s">
        <v>20</v>
      </c>
      <c r="G25" s="39" t="s">
        <v>190</v>
      </c>
      <c r="H25">
        <v>0.64800000000000002</v>
      </c>
      <c r="I25">
        <v>0.35200000000000004</v>
      </c>
      <c r="J25">
        <v>37600</v>
      </c>
      <c r="K25">
        <v>76300</v>
      </c>
      <c r="L25">
        <f t="shared" si="1"/>
        <v>2.0292553191489362</v>
      </c>
      <c r="M25">
        <v>200</v>
      </c>
      <c r="O25">
        <v>151.991108295293</v>
      </c>
      <c r="P25">
        <v>17547.527766842599</v>
      </c>
    </row>
    <row r="26" spans="4:16" ht="15" thickBot="1" x14ac:dyDescent="0.4">
      <c r="D26" t="str">
        <f>VLOOKUP(F26,Polymers!G:H,2,FALSE)</f>
        <v>[*]CC([*])c1ccccc1</v>
      </c>
      <c r="E26" t="str">
        <f>VLOOKUP(G26,Polymers!I:J,2,FALSE)</f>
        <v>[*]CC([*])C#N</v>
      </c>
      <c r="F26" s="5" t="s">
        <v>20</v>
      </c>
      <c r="G26" s="39" t="s">
        <v>190</v>
      </c>
      <c r="H26">
        <v>0.64800000000000002</v>
      </c>
      <c r="I26">
        <v>0.35200000000000004</v>
      </c>
      <c r="J26">
        <v>37600</v>
      </c>
      <c r="K26">
        <v>76300</v>
      </c>
      <c r="L26">
        <f t="shared" si="1"/>
        <v>2.0292553191489362</v>
      </c>
      <c r="M26">
        <v>200</v>
      </c>
      <c r="O26">
        <v>238.98925662310501</v>
      </c>
      <c r="P26">
        <v>13052.125287488399</v>
      </c>
    </row>
    <row r="27" spans="4:16" x14ac:dyDescent="0.35">
      <c r="D27" t="str">
        <f>VLOOKUP(F27,Polymers!G:H,2,FALSE)</f>
        <v>[*]CC([*])c1ccccc1</v>
      </c>
      <c r="E27" t="str">
        <f>VLOOKUP(G27,Polymers!I:J,2,FALSE)</f>
        <v>[*]CC([*])C#N</v>
      </c>
      <c r="F27" s="5" t="s">
        <v>20</v>
      </c>
      <c r="G27" s="39" t="s">
        <v>190</v>
      </c>
      <c r="H27">
        <v>0.61499999999999999</v>
      </c>
      <c r="I27">
        <v>0.38500000000000001</v>
      </c>
      <c r="J27">
        <v>39000</v>
      </c>
      <c r="K27">
        <v>78700</v>
      </c>
      <c r="L27">
        <f t="shared" si="1"/>
        <v>2.0179487179487179</v>
      </c>
      <c r="M27">
        <v>200</v>
      </c>
      <c r="O27" s="42">
        <v>0.15459277364194701</v>
      </c>
      <c r="P27" s="42">
        <v>240139.01501075999</v>
      </c>
    </row>
    <row r="28" spans="4:16" x14ac:dyDescent="0.35">
      <c r="D28" t="str">
        <f>VLOOKUP(F28,Polymers!G:H,2,FALSE)</f>
        <v>[*]CC([*])c1ccccc1</v>
      </c>
      <c r="E28" t="str">
        <f>VLOOKUP(G28,Polymers!I:J,2,FALSE)</f>
        <v>[*]CC([*])C#N</v>
      </c>
      <c r="F28" s="5" t="s">
        <v>20</v>
      </c>
      <c r="G28" s="39" t="s">
        <v>190</v>
      </c>
      <c r="H28">
        <v>0.61499999999999999</v>
      </c>
      <c r="I28">
        <v>0.38500000000000001</v>
      </c>
      <c r="J28">
        <v>39000</v>
      </c>
      <c r="K28">
        <v>78700</v>
      </c>
      <c r="L28">
        <f t="shared" si="1"/>
        <v>2.0179487179487179</v>
      </c>
      <c r="M28">
        <v>200</v>
      </c>
      <c r="O28" s="40">
        <v>0.24584613818169601</v>
      </c>
      <c r="P28" s="40">
        <v>237312.89467578501</v>
      </c>
    </row>
    <row r="29" spans="4:16" x14ac:dyDescent="0.35">
      <c r="D29" t="str">
        <f>VLOOKUP(F29,Polymers!G:H,2,FALSE)</f>
        <v>[*]CC([*])c1ccccc1</v>
      </c>
      <c r="E29" t="str">
        <f>VLOOKUP(G29,Polymers!I:J,2,FALSE)</f>
        <v>[*]CC([*])C#N</v>
      </c>
      <c r="F29" s="5" t="s">
        <v>20</v>
      </c>
      <c r="G29" s="39" t="s">
        <v>190</v>
      </c>
      <c r="H29">
        <v>0.61499999999999999</v>
      </c>
      <c r="I29">
        <v>0.38500000000000001</v>
      </c>
      <c r="J29">
        <v>39000</v>
      </c>
      <c r="K29">
        <v>78700</v>
      </c>
      <c r="L29">
        <f t="shared" si="1"/>
        <v>2.0179487179487179</v>
      </c>
      <c r="M29">
        <v>200</v>
      </c>
      <c r="O29" s="40">
        <v>0.38656594103883002</v>
      </c>
      <c r="P29" s="40">
        <v>215868.97598007301</v>
      </c>
    </row>
    <row r="30" spans="4:16" x14ac:dyDescent="0.35">
      <c r="D30" t="str">
        <f>VLOOKUP(F30,Polymers!G:H,2,FALSE)</f>
        <v>[*]CC([*])c1ccccc1</v>
      </c>
      <c r="E30" t="str">
        <f>VLOOKUP(G30,Polymers!I:J,2,FALSE)</f>
        <v>[*]CC([*])C#N</v>
      </c>
      <c r="F30" s="5" t="s">
        <v>20</v>
      </c>
      <c r="G30" s="39" t="s">
        <v>190</v>
      </c>
      <c r="H30">
        <v>0.61499999999999999</v>
      </c>
      <c r="I30">
        <v>0.38500000000000001</v>
      </c>
      <c r="J30">
        <v>39000</v>
      </c>
      <c r="K30">
        <v>78700</v>
      </c>
      <c r="L30">
        <f t="shared" si="1"/>
        <v>2.0179487179487179</v>
      </c>
      <c r="M30">
        <v>200</v>
      </c>
      <c r="O30" s="40">
        <v>0.62174427302455304</v>
      </c>
      <c r="P30" s="40">
        <v>203461.991219641</v>
      </c>
    </row>
    <row r="31" spans="4:16" x14ac:dyDescent="0.35">
      <c r="D31" t="str">
        <f>VLOOKUP(F31,Polymers!G:H,2,FALSE)</f>
        <v>[*]CC([*])c1ccccc1</v>
      </c>
      <c r="E31" t="str">
        <f>VLOOKUP(G31,Polymers!I:J,2,FALSE)</f>
        <v>[*]CC([*])C#N</v>
      </c>
      <c r="F31" s="5" t="s">
        <v>20</v>
      </c>
      <c r="G31" s="39" t="s">
        <v>190</v>
      </c>
      <c r="H31">
        <v>0.61499999999999999</v>
      </c>
      <c r="I31">
        <v>0.38500000000000001</v>
      </c>
      <c r="J31">
        <v>39000</v>
      </c>
      <c r="K31">
        <v>78700</v>
      </c>
      <c r="L31">
        <f t="shared" si="1"/>
        <v>2.0179487179487179</v>
      </c>
      <c r="M31">
        <v>200</v>
      </c>
      <c r="O31" s="40">
        <v>0.98874885842786298</v>
      </c>
      <c r="P31" s="40">
        <v>185076.886595038</v>
      </c>
    </row>
    <row r="32" spans="4:16" x14ac:dyDescent="0.35">
      <c r="D32" t="str">
        <f>VLOOKUP(F32,Polymers!G:H,2,FALSE)</f>
        <v>[*]CC([*])c1ccccc1</v>
      </c>
      <c r="E32" t="str">
        <f>VLOOKUP(G32,Polymers!I:J,2,FALSE)</f>
        <v>[*]CC([*])C#N</v>
      </c>
      <c r="F32" s="5" t="s">
        <v>20</v>
      </c>
      <c r="G32" s="39" t="s">
        <v>190</v>
      </c>
      <c r="H32">
        <v>0.61499999999999999</v>
      </c>
      <c r="I32">
        <v>0.38500000000000001</v>
      </c>
      <c r="J32">
        <v>39000</v>
      </c>
      <c r="K32">
        <v>78700</v>
      </c>
      <c r="L32">
        <f t="shared" si="1"/>
        <v>2.0179487179487179</v>
      </c>
      <c r="M32">
        <v>200</v>
      </c>
      <c r="O32" s="40">
        <v>1.5546985433090299</v>
      </c>
      <c r="P32" s="40">
        <v>168353.08524399201</v>
      </c>
    </row>
    <row r="33" spans="4:18" x14ac:dyDescent="0.35">
      <c r="D33" t="str">
        <f>VLOOKUP(F33,Polymers!G:H,2,FALSE)</f>
        <v>[*]CC([*])c1ccccc1</v>
      </c>
      <c r="E33" t="str">
        <f>VLOOKUP(G33,Polymers!I:J,2,FALSE)</f>
        <v>[*]CC([*])C#N</v>
      </c>
      <c r="F33" s="5" t="s">
        <v>20</v>
      </c>
      <c r="G33" s="39" t="s">
        <v>190</v>
      </c>
      <c r="H33">
        <v>0.61499999999999999</v>
      </c>
      <c r="I33">
        <v>0.38500000000000001</v>
      </c>
      <c r="J33">
        <v>39000</v>
      </c>
      <c r="K33">
        <v>78700</v>
      </c>
      <c r="L33">
        <f t="shared" si="1"/>
        <v>2.0179487179487179</v>
      </c>
      <c r="M33">
        <v>200</v>
      </c>
      <c r="O33" s="40">
        <v>2.50054340789664</v>
      </c>
      <c r="P33" s="40">
        <v>147797.064992801</v>
      </c>
    </row>
    <row r="34" spans="4:18" ht="15" thickBot="1" x14ac:dyDescent="0.4">
      <c r="D34" t="str">
        <f>VLOOKUP(F34,Polymers!G:H,2,FALSE)</f>
        <v>[*]CC([*])c1ccccc1</v>
      </c>
      <c r="E34" t="str">
        <f>VLOOKUP(G34,Polymers!I:J,2,FALSE)</f>
        <v>[*]CC([*])C#N</v>
      </c>
      <c r="F34" s="5" t="s">
        <v>20</v>
      </c>
      <c r="G34" s="39" t="s">
        <v>190</v>
      </c>
      <c r="H34">
        <v>0.61499999999999999</v>
      </c>
      <c r="I34">
        <v>0.38500000000000001</v>
      </c>
      <c r="J34">
        <v>39000</v>
      </c>
      <c r="K34">
        <v>78700</v>
      </c>
      <c r="L34">
        <f t="shared" si="1"/>
        <v>2.0179487179487179</v>
      </c>
      <c r="M34">
        <v>200</v>
      </c>
      <c r="O34" s="44">
        <v>3.9318287557057698</v>
      </c>
      <c r="P34" s="44">
        <v>128223.950079214</v>
      </c>
      <c r="R34" s="8" t="s">
        <v>191</v>
      </c>
    </row>
    <row r="35" spans="4:18" x14ac:dyDescent="0.35">
      <c r="D35" t="str">
        <f>VLOOKUP(F35,Polymers!G:H,2,FALSE)</f>
        <v>[*]CC([*])c1ccccc1</v>
      </c>
      <c r="E35" t="str">
        <f>VLOOKUP(G35,Polymers!I:J,2,FALSE)</f>
        <v>[*]CC([*])C#N</v>
      </c>
      <c r="F35" s="5" t="s">
        <v>20</v>
      </c>
      <c r="G35" s="39" t="s">
        <v>190</v>
      </c>
      <c r="H35">
        <v>0.61499999999999999</v>
      </c>
      <c r="I35">
        <v>0.38500000000000001</v>
      </c>
      <c r="J35">
        <v>39000</v>
      </c>
      <c r="K35">
        <v>78700</v>
      </c>
      <c r="L35">
        <f t="shared" si="1"/>
        <v>2.0179487179487179</v>
      </c>
      <c r="M35">
        <v>200</v>
      </c>
      <c r="O35">
        <v>6.2527173347753502</v>
      </c>
      <c r="P35">
        <v>108639.990065736</v>
      </c>
    </row>
    <row r="36" spans="4:18" x14ac:dyDescent="0.35">
      <c r="D36" t="str">
        <f>VLOOKUP(F36,Polymers!G:H,2,FALSE)</f>
        <v>[*]CC([*])c1ccccc1</v>
      </c>
      <c r="E36" t="str">
        <f>VLOOKUP(G36,Polymers!I:J,2,FALSE)</f>
        <v>[*]CC([*])C#N</v>
      </c>
      <c r="F36" s="5" t="s">
        <v>20</v>
      </c>
      <c r="G36" s="39" t="s">
        <v>190</v>
      </c>
      <c r="H36">
        <v>0.61499999999999999</v>
      </c>
      <c r="I36">
        <v>0.38500000000000001</v>
      </c>
      <c r="J36">
        <v>39000</v>
      </c>
      <c r="K36">
        <v>78700</v>
      </c>
      <c r="L36">
        <f t="shared" si="1"/>
        <v>2.0179487179487179</v>
      </c>
      <c r="M36">
        <v>200</v>
      </c>
      <c r="O36">
        <v>9.8317084760585196</v>
      </c>
      <c r="P36">
        <v>88835.411468163293</v>
      </c>
    </row>
    <row r="37" spans="4:18" x14ac:dyDescent="0.35">
      <c r="D37" t="str">
        <f>VLOOKUP(F37,Polymers!G:H,2,FALSE)</f>
        <v>[*]CC([*])c1ccccc1</v>
      </c>
      <c r="E37" t="str">
        <f>VLOOKUP(G37,Polymers!I:J,2,FALSE)</f>
        <v>[*]CC([*])C#N</v>
      </c>
      <c r="F37" s="5" t="s">
        <v>20</v>
      </c>
      <c r="G37" s="39" t="s">
        <v>190</v>
      </c>
      <c r="H37">
        <v>0.61499999999999999</v>
      </c>
      <c r="I37">
        <v>0.38500000000000001</v>
      </c>
      <c r="J37">
        <v>39000</v>
      </c>
      <c r="K37">
        <v>78700</v>
      </c>
      <c r="L37">
        <f t="shared" si="1"/>
        <v>2.0179487179487179</v>
      </c>
      <c r="M37">
        <v>200</v>
      </c>
      <c r="O37">
        <v>15.2853428459672</v>
      </c>
      <c r="P37">
        <v>71786.227525915296</v>
      </c>
    </row>
    <row r="38" spans="4:18" x14ac:dyDescent="0.35">
      <c r="D38" t="str">
        <f>VLOOKUP(F38,Polymers!G:H,2,FALSE)</f>
        <v>[*]CC([*])c1ccccc1</v>
      </c>
      <c r="E38" t="str">
        <f>VLOOKUP(G38,Polymers!I:J,2,FALSE)</f>
        <v>[*]CC([*])C#N</v>
      </c>
      <c r="F38" s="5" t="s">
        <v>20</v>
      </c>
      <c r="G38" s="39" t="s">
        <v>190</v>
      </c>
      <c r="H38">
        <v>0.61499999999999999</v>
      </c>
      <c r="I38">
        <v>0.38500000000000001</v>
      </c>
      <c r="J38">
        <v>39000</v>
      </c>
      <c r="K38">
        <v>78700</v>
      </c>
      <c r="L38">
        <f t="shared" si="1"/>
        <v>2.0179487179487179</v>
      </c>
      <c r="M38">
        <v>200</v>
      </c>
      <c r="O38">
        <v>24.584613818169601</v>
      </c>
      <c r="P38">
        <v>57326.411365729997</v>
      </c>
    </row>
    <row r="39" spans="4:18" x14ac:dyDescent="0.35">
      <c r="D39" t="str">
        <f>VLOOKUP(F39,Polymers!G:H,2,FALSE)</f>
        <v>[*]CC([*])c1ccccc1</v>
      </c>
      <c r="E39" t="str">
        <f>VLOOKUP(G39,Polymers!I:J,2,FALSE)</f>
        <v>[*]CC([*])C#N</v>
      </c>
      <c r="F39" s="5" t="s">
        <v>20</v>
      </c>
      <c r="G39" s="39" t="s">
        <v>190</v>
      </c>
      <c r="H39">
        <v>0.61499999999999999</v>
      </c>
      <c r="I39">
        <v>0.38500000000000001</v>
      </c>
      <c r="J39">
        <v>39000</v>
      </c>
      <c r="K39">
        <v>78700</v>
      </c>
      <c r="L39">
        <f t="shared" si="1"/>
        <v>2.0179487179487179</v>
      </c>
      <c r="M39">
        <v>200</v>
      </c>
      <c r="O39">
        <v>39.096474068600202</v>
      </c>
      <c r="P39">
        <v>45240.457932614001</v>
      </c>
    </row>
    <row r="40" spans="4:18" x14ac:dyDescent="0.35">
      <c r="D40" t="str">
        <f>VLOOKUP(F40,Polymers!G:H,2,FALSE)</f>
        <v>[*]CC([*])c1ccccc1</v>
      </c>
      <c r="E40" t="str">
        <f>VLOOKUP(G40,Polymers!I:J,2,FALSE)</f>
        <v>[*]CC([*])C#N</v>
      </c>
      <c r="F40" s="5" t="s">
        <v>20</v>
      </c>
      <c r="G40" s="39" t="s">
        <v>190</v>
      </c>
      <c r="H40">
        <v>0.61499999999999999</v>
      </c>
      <c r="I40">
        <v>0.38500000000000001</v>
      </c>
      <c r="J40">
        <v>39000</v>
      </c>
      <c r="K40">
        <v>78700</v>
      </c>
      <c r="L40">
        <f t="shared" si="1"/>
        <v>2.0179487179487179</v>
      </c>
      <c r="M40">
        <v>200</v>
      </c>
      <c r="O40">
        <v>60.783231282972302</v>
      </c>
      <c r="P40">
        <v>33650.559374842</v>
      </c>
    </row>
    <row r="41" spans="4:18" x14ac:dyDescent="0.35">
      <c r="D41" t="str">
        <f>VLOOKUP(F41,Polymers!G:H,2,FALSE)</f>
        <v>[*]CC([*])c1ccccc1</v>
      </c>
      <c r="E41" t="str">
        <f>VLOOKUP(G41,Polymers!I:J,2,FALSE)</f>
        <v>[*]CC([*])C#N</v>
      </c>
      <c r="F41" s="5" t="s">
        <v>20</v>
      </c>
      <c r="G41" s="39" t="s">
        <v>190</v>
      </c>
      <c r="H41">
        <v>0.61499999999999999</v>
      </c>
      <c r="I41">
        <v>0.38500000000000001</v>
      </c>
      <c r="J41">
        <v>39000</v>
      </c>
      <c r="K41">
        <v>78700</v>
      </c>
      <c r="L41">
        <f t="shared" si="1"/>
        <v>2.0179487179487179</v>
      </c>
      <c r="M41">
        <v>200</v>
      </c>
      <c r="O41">
        <v>151.991108295293</v>
      </c>
      <c r="P41">
        <v>18839.278544798999</v>
      </c>
    </row>
    <row r="42" spans="4:18" x14ac:dyDescent="0.35">
      <c r="D42" t="str">
        <f>VLOOKUP(F42,Polymers!G:H,2,FALSE)</f>
        <v>[*]CC([*])c1ccccc1</v>
      </c>
      <c r="E42" t="str">
        <f>VLOOKUP(G42,Polymers!I:J,2,FALSE)</f>
        <v>[*]CC([*])C#N</v>
      </c>
      <c r="F42" s="5" t="s">
        <v>20</v>
      </c>
      <c r="G42" s="39" t="s">
        <v>190</v>
      </c>
      <c r="H42">
        <v>0.61499999999999999</v>
      </c>
      <c r="I42">
        <v>0.38500000000000001</v>
      </c>
      <c r="J42">
        <v>39000</v>
      </c>
      <c r="K42">
        <v>78700</v>
      </c>
      <c r="L42">
        <f t="shared" si="1"/>
        <v>2.0179487179487179</v>
      </c>
      <c r="M42">
        <v>200</v>
      </c>
      <c r="O42">
        <v>241.70875605672401</v>
      </c>
      <c r="P42">
        <v>14012.9496963807</v>
      </c>
      <c r="R42" s="8" t="s">
        <v>194</v>
      </c>
    </row>
    <row r="43" spans="4:18" x14ac:dyDescent="0.35">
      <c r="D43" t="str">
        <f>VLOOKUP(F43,Polymers!G:H,2,FALSE)</f>
        <v>[*]CC([*])c1ccccc1</v>
      </c>
      <c r="E43" t="str">
        <f>VLOOKUP(G43,Polymers!I:J,2,FALSE)</f>
        <v>[*]CC([*])C#N</v>
      </c>
      <c r="F43" s="5" t="s">
        <v>20</v>
      </c>
      <c r="G43" s="39" t="s">
        <v>190</v>
      </c>
      <c r="H43">
        <v>0.91700000000000004</v>
      </c>
      <c r="I43">
        <v>8.3000000000000004E-2</v>
      </c>
      <c r="J43">
        <v>80700</v>
      </c>
      <c r="K43">
        <v>208000</v>
      </c>
      <c r="L43">
        <f t="shared" si="1"/>
        <v>2.5774473358116481</v>
      </c>
      <c r="M43">
        <v>200</v>
      </c>
      <c r="O43">
        <v>9.87630730247651E-2</v>
      </c>
      <c r="P43">
        <v>272891.31696545897</v>
      </c>
    </row>
    <row r="44" spans="4:18" x14ac:dyDescent="0.35">
      <c r="D44" t="str">
        <f>VLOOKUP(F44,Polymers!G:H,2,FALSE)</f>
        <v>[*]CC([*])c1ccccc1</v>
      </c>
      <c r="E44" t="str">
        <f>VLOOKUP(G44,Polymers!I:J,2,FALSE)</f>
        <v>[*]CC([*])C#N</v>
      </c>
      <c r="F44" s="5" t="s">
        <v>20</v>
      </c>
      <c r="G44" s="39" t="s">
        <v>190</v>
      </c>
      <c r="H44">
        <v>0.91700000000000004</v>
      </c>
      <c r="I44">
        <v>8.3000000000000004E-2</v>
      </c>
      <c r="J44">
        <v>80700</v>
      </c>
      <c r="K44">
        <v>208000</v>
      </c>
      <c r="L44">
        <f t="shared" si="1"/>
        <v>2.5774473358116481</v>
      </c>
      <c r="M44">
        <v>200</v>
      </c>
      <c r="O44">
        <v>0.16101992012793301</v>
      </c>
      <c r="P44">
        <v>250594.60814089299</v>
      </c>
    </row>
    <row r="45" spans="4:18" x14ac:dyDescent="0.35">
      <c r="D45" t="str">
        <f>VLOOKUP(F45,Polymers!G:H,2,FALSE)</f>
        <v>[*]CC([*])c1ccccc1</v>
      </c>
      <c r="E45" t="str">
        <f>VLOOKUP(G45,Polymers!I:J,2,FALSE)</f>
        <v>[*]CC([*])C#N</v>
      </c>
      <c r="F45" s="5" t="s">
        <v>20</v>
      </c>
      <c r="G45" s="39" t="s">
        <v>190</v>
      </c>
      <c r="H45">
        <v>0.91700000000000004</v>
      </c>
      <c r="I45">
        <v>8.3000000000000004E-2</v>
      </c>
      <c r="J45">
        <v>80700</v>
      </c>
      <c r="K45">
        <v>208000</v>
      </c>
      <c r="L45">
        <f t="shared" si="1"/>
        <v>2.5774473358116481</v>
      </c>
      <c r="M45">
        <v>200</v>
      </c>
      <c r="O45">
        <v>0.24529042160254599</v>
      </c>
      <c r="P45">
        <v>236751.67436737899</v>
      </c>
    </row>
    <row r="46" spans="4:18" x14ac:dyDescent="0.35">
      <c r="D46" t="str">
        <f>VLOOKUP(F46,Polymers!G:H,2,FALSE)</f>
        <v>[*]CC([*])c1ccccc1</v>
      </c>
      <c r="E46" t="str">
        <f>VLOOKUP(G46,Polymers!I:J,2,FALSE)</f>
        <v>[*]CC([*])C#N</v>
      </c>
      <c r="F46" s="5" t="s">
        <v>20</v>
      </c>
      <c r="G46" s="39" t="s">
        <v>190</v>
      </c>
      <c r="H46">
        <v>0.91700000000000004</v>
      </c>
      <c r="I46">
        <v>8.3000000000000004E-2</v>
      </c>
      <c r="J46">
        <v>80700</v>
      </c>
      <c r="K46">
        <v>208000</v>
      </c>
      <c r="L46">
        <f t="shared" si="1"/>
        <v>2.5774473358116481</v>
      </c>
      <c r="M46">
        <v>200</v>
      </c>
      <c r="O46">
        <v>0.38395045295757202</v>
      </c>
      <c r="P46">
        <v>208336.837232263</v>
      </c>
    </row>
    <row r="47" spans="4:18" x14ac:dyDescent="0.35">
      <c r="D47" t="str">
        <f>VLOOKUP(F47,Polymers!G:H,2,FALSE)</f>
        <v>[*]CC([*])c1ccccc1</v>
      </c>
      <c r="E47" t="str">
        <f>VLOOKUP(G47,Polymers!I:J,2,FALSE)</f>
        <v>[*]CC([*])C#N</v>
      </c>
      <c r="F47" s="5" t="s">
        <v>20</v>
      </c>
      <c r="G47" s="39" t="s">
        <v>190</v>
      </c>
      <c r="H47">
        <v>0.91700000000000004</v>
      </c>
      <c r="I47">
        <v>8.3000000000000004E-2</v>
      </c>
      <c r="J47">
        <v>80700</v>
      </c>
      <c r="K47">
        <v>208000</v>
      </c>
      <c r="L47">
        <f t="shared" si="1"/>
        <v>2.5774473358116481</v>
      </c>
      <c r="M47">
        <v>200</v>
      </c>
      <c r="O47">
        <v>0.60920938451224405</v>
      </c>
      <c r="P47">
        <v>180746.297081286</v>
      </c>
    </row>
    <row r="48" spans="4:18" x14ac:dyDescent="0.35">
      <c r="D48" t="str">
        <f>VLOOKUP(F48,Polymers!G:H,2,FALSE)</f>
        <v>[*]CC([*])c1ccccc1</v>
      </c>
      <c r="E48" t="str">
        <f>VLOOKUP(G48,Polymers!I:J,2,FALSE)</f>
        <v>[*]CC([*])C#N</v>
      </c>
      <c r="F48" s="5" t="s">
        <v>20</v>
      </c>
      <c r="G48" s="39" t="s">
        <v>190</v>
      </c>
      <c r="H48">
        <v>0.91700000000000004</v>
      </c>
      <c r="I48">
        <v>8.3000000000000004E-2</v>
      </c>
      <c r="J48">
        <v>80700</v>
      </c>
      <c r="K48">
        <v>208000</v>
      </c>
      <c r="L48">
        <f t="shared" si="1"/>
        <v>2.5774473358116481</v>
      </c>
      <c r="M48">
        <v>200</v>
      </c>
      <c r="O48">
        <v>0.99323404417308703</v>
      </c>
      <c r="P48">
        <v>150267.047462516</v>
      </c>
    </row>
    <row r="49" spans="4:16" x14ac:dyDescent="0.35">
      <c r="D49" t="str">
        <f>VLOOKUP(F49,Polymers!G:H,2,FALSE)</f>
        <v>[*]CC([*])c1ccccc1</v>
      </c>
      <c r="E49" t="str">
        <f>VLOOKUP(G49,Polymers!I:J,2,FALSE)</f>
        <v>[*]CC([*])C#N</v>
      </c>
      <c r="F49" s="5" t="s">
        <v>20</v>
      </c>
      <c r="G49" s="39" t="s">
        <v>190</v>
      </c>
      <c r="H49">
        <v>0.91700000000000004</v>
      </c>
      <c r="I49">
        <v>8.3000000000000004E-2</v>
      </c>
      <c r="J49">
        <v>80700</v>
      </c>
      <c r="K49">
        <v>208000</v>
      </c>
      <c r="L49">
        <f t="shared" si="1"/>
        <v>2.5774473358116481</v>
      </c>
      <c r="M49">
        <v>200</v>
      </c>
      <c r="O49">
        <v>1.53373167120859</v>
      </c>
      <c r="P49">
        <v>126714.92284874299</v>
      </c>
    </row>
    <row r="50" spans="4:16" x14ac:dyDescent="0.35">
      <c r="D50" t="str">
        <f>VLOOKUP(F50,Polymers!G:H,2,FALSE)</f>
        <v>[*]CC([*])c1ccccc1</v>
      </c>
      <c r="E50" t="str">
        <f>VLOOKUP(G50,Polymers!I:J,2,FALSE)</f>
        <v>[*]CC([*])C#N</v>
      </c>
      <c r="F50" s="5" t="s">
        <v>20</v>
      </c>
      <c r="G50" s="39" t="s">
        <v>190</v>
      </c>
      <c r="H50">
        <v>0.91700000000000004</v>
      </c>
      <c r="I50">
        <v>8.3000000000000004E-2</v>
      </c>
      <c r="J50">
        <v>80700</v>
      </c>
      <c r="K50">
        <v>208000</v>
      </c>
      <c r="L50">
        <f t="shared" si="1"/>
        <v>2.5774473358116481</v>
      </c>
      <c r="M50">
        <v>200</v>
      </c>
      <c r="O50">
        <v>2.48362484165553</v>
      </c>
      <c r="P50">
        <v>106097.937352357</v>
      </c>
    </row>
    <row r="51" spans="4:16" x14ac:dyDescent="0.35">
      <c r="D51" t="str">
        <f>VLOOKUP(F51,Polymers!G:H,2,FALSE)</f>
        <v>[*]CC([*])c1ccccc1</v>
      </c>
      <c r="E51" t="str">
        <f>VLOOKUP(G51,Polymers!I:J,2,FALSE)</f>
        <v>[*]CC([*])C#N</v>
      </c>
      <c r="F51" s="5" t="s">
        <v>20</v>
      </c>
      <c r="G51" s="39" t="s">
        <v>190</v>
      </c>
      <c r="H51">
        <v>0.91700000000000004</v>
      </c>
      <c r="I51">
        <v>8.3000000000000004E-2</v>
      </c>
      <c r="J51">
        <v>80700</v>
      </c>
      <c r="K51">
        <v>208000</v>
      </c>
      <c r="L51">
        <f t="shared" si="1"/>
        <v>2.5774473358116481</v>
      </c>
      <c r="M51">
        <v>200</v>
      </c>
      <c r="O51">
        <v>3.8612879234480002</v>
      </c>
      <c r="P51">
        <v>85128.919438068202</v>
      </c>
    </row>
    <row r="52" spans="4:16" x14ac:dyDescent="0.35">
      <c r="D52" t="str">
        <f>VLOOKUP(F52,Polymers!G:H,2,FALSE)</f>
        <v>[*]CC([*])c1ccccc1</v>
      </c>
      <c r="E52" t="str">
        <f>VLOOKUP(G52,Polymers!I:J,2,FALSE)</f>
        <v>[*]CC([*])C#N</v>
      </c>
      <c r="F52" s="5" t="s">
        <v>20</v>
      </c>
      <c r="G52" s="39" t="s">
        <v>190</v>
      </c>
      <c r="H52">
        <v>0.91700000000000004</v>
      </c>
      <c r="I52">
        <v>8.3000000000000004E-2</v>
      </c>
      <c r="J52">
        <v>80700</v>
      </c>
      <c r="K52">
        <v>208000</v>
      </c>
      <c r="L52">
        <f t="shared" si="1"/>
        <v>2.5774473358116481</v>
      </c>
      <c r="M52">
        <v>200</v>
      </c>
      <c r="O52">
        <v>6.2104117254900899</v>
      </c>
      <c r="P52">
        <v>67820.731217499299</v>
      </c>
    </row>
    <row r="53" spans="4:16" x14ac:dyDescent="0.35">
      <c r="D53" t="str">
        <f>VLOOKUP(F53,Polymers!G:H,2,FALSE)</f>
        <v>[*]CC([*])c1ccccc1</v>
      </c>
      <c r="E53" t="str">
        <f>VLOOKUP(G53,Polymers!I:J,2,FALSE)</f>
        <v>[*]CC([*])C#N</v>
      </c>
      <c r="F53" s="5" t="s">
        <v>20</v>
      </c>
      <c r="G53" s="39" t="s">
        <v>190</v>
      </c>
      <c r="H53">
        <v>0.91700000000000004</v>
      </c>
      <c r="I53">
        <v>8.3000000000000004E-2</v>
      </c>
      <c r="J53">
        <v>80700</v>
      </c>
      <c r="K53">
        <v>208000</v>
      </c>
      <c r="L53">
        <f t="shared" si="1"/>
        <v>2.5774473358116481</v>
      </c>
      <c r="M53">
        <v>200</v>
      </c>
      <c r="O53">
        <v>9.7210905320983994</v>
      </c>
      <c r="P53">
        <v>53269.442189806898</v>
      </c>
    </row>
    <row r="54" spans="4:16" x14ac:dyDescent="0.35">
      <c r="D54" t="str">
        <f>VLOOKUP(F54,Polymers!G:H,2,FALSE)</f>
        <v>[*]CC([*])c1ccccc1</v>
      </c>
      <c r="E54" t="str">
        <f>VLOOKUP(G54,Polymers!I:J,2,FALSE)</f>
        <v>[*]CC([*])C#N</v>
      </c>
      <c r="F54" s="5" t="s">
        <v>20</v>
      </c>
      <c r="G54" s="39" t="s">
        <v>190</v>
      </c>
      <c r="H54">
        <v>0.91700000000000004</v>
      </c>
      <c r="I54">
        <v>8.3000000000000004E-2</v>
      </c>
      <c r="J54">
        <v>80700</v>
      </c>
      <c r="K54">
        <v>208000</v>
      </c>
      <c r="L54">
        <f t="shared" si="1"/>
        <v>2.5774473358116481</v>
      </c>
      <c r="M54">
        <v>200</v>
      </c>
      <c r="O54">
        <v>15.5294041004982</v>
      </c>
      <c r="P54">
        <v>41250.020101773604</v>
      </c>
    </row>
    <row r="55" spans="4:16" x14ac:dyDescent="0.35">
      <c r="D55" t="str">
        <f>VLOOKUP(F55,Polymers!G:H,2,FALSE)</f>
        <v>[*]CC([*])c1ccccc1</v>
      </c>
      <c r="E55" t="str">
        <f>VLOOKUP(G55,Polymers!I:J,2,FALSE)</f>
        <v>[*]CC([*])C#N</v>
      </c>
      <c r="F55" s="5" t="s">
        <v>20</v>
      </c>
      <c r="G55" s="39" t="s">
        <v>190</v>
      </c>
      <c r="H55">
        <v>0.91700000000000004</v>
      </c>
      <c r="I55">
        <v>8.3000000000000004E-2</v>
      </c>
      <c r="J55">
        <v>80700</v>
      </c>
      <c r="K55">
        <v>208000</v>
      </c>
      <c r="L55">
        <f t="shared" si="1"/>
        <v>2.5774473358116481</v>
      </c>
      <c r="M55">
        <v>200</v>
      </c>
      <c r="O55">
        <v>24.640311376197001</v>
      </c>
      <c r="P55">
        <v>31492.0196777772</v>
      </c>
    </row>
    <row r="56" spans="4:16" x14ac:dyDescent="0.35">
      <c r="D56" t="str">
        <f>VLOOKUP(F56,Polymers!G:H,2,FALSE)</f>
        <v>[*]CC([*])c1ccccc1</v>
      </c>
      <c r="E56" t="str">
        <f>VLOOKUP(G56,Polymers!I:J,2,FALSE)</f>
        <v>[*]CC([*])C#N</v>
      </c>
      <c r="F56" s="5" t="s">
        <v>20</v>
      </c>
      <c r="G56" s="39" t="s">
        <v>190</v>
      </c>
      <c r="H56">
        <v>0.91700000000000004</v>
      </c>
      <c r="I56">
        <v>8.3000000000000004E-2</v>
      </c>
      <c r="J56">
        <v>80700</v>
      </c>
      <c r="K56">
        <v>208000</v>
      </c>
      <c r="L56">
        <f t="shared" si="1"/>
        <v>2.5774473358116481</v>
      </c>
      <c r="M56">
        <v>200</v>
      </c>
      <c r="O56">
        <v>38.308256203254601</v>
      </c>
      <c r="P56">
        <v>24042.347153737799</v>
      </c>
    </row>
    <row r="57" spans="4:16" x14ac:dyDescent="0.35">
      <c r="D57" t="str">
        <f>VLOOKUP(F57,Polymers!G:H,2,FALSE)</f>
        <v>[*]CC([*])c1ccccc1</v>
      </c>
      <c r="E57" t="str">
        <f>VLOOKUP(G57,Polymers!I:J,2,FALSE)</f>
        <v>[*]CC([*])C#N</v>
      </c>
      <c r="F57" s="5" t="s">
        <v>20</v>
      </c>
      <c r="G57" s="39" t="s">
        <v>190</v>
      </c>
      <c r="H57">
        <v>0.91700000000000004</v>
      </c>
      <c r="I57">
        <v>8.3000000000000004E-2</v>
      </c>
      <c r="J57">
        <v>80700</v>
      </c>
      <c r="K57">
        <v>208000</v>
      </c>
      <c r="L57">
        <f t="shared" si="1"/>
        <v>2.5774473358116481</v>
      </c>
      <c r="M57">
        <v>200</v>
      </c>
      <c r="O57">
        <v>60.783231282972203</v>
      </c>
      <c r="P57">
        <v>17840.781803876798</v>
      </c>
    </row>
    <row r="58" spans="4:16" x14ac:dyDescent="0.35">
      <c r="D58" t="str">
        <f>VLOOKUP(F58,Polymers!G:H,2,FALSE)</f>
        <v>[*]CC([*])c1ccccc1</v>
      </c>
      <c r="E58" t="str">
        <f>VLOOKUP(G58,Polymers!I:J,2,FALSE)</f>
        <v>[*]CC([*])C#N</v>
      </c>
      <c r="F58" s="5" t="s">
        <v>20</v>
      </c>
      <c r="G58" s="39" t="s">
        <v>190</v>
      </c>
      <c r="H58">
        <v>0.91700000000000004</v>
      </c>
      <c r="I58">
        <v>8.3000000000000004E-2</v>
      </c>
      <c r="J58">
        <v>80700</v>
      </c>
      <c r="K58">
        <v>208000</v>
      </c>
      <c r="L58">
        <f t="shared" si="1"/>
        <v>2.5774473358116481</v>
      </c>
      <c r="M58">
        <v>200</v>
      </c>
      <c r="O58">
        <v>95.143336746907806</v>
      </c>
      <c r="P58">
        <v>13052.125287488399</v>
      </c>
    </row>
    <row r="59" spans="4:16" x14ac:dyDescent="0.35">
      <c r="D59" t="str">
        <f>VLOOKUP(F59,Polymers!G:H,2,FALSE)</f>
        <v>[*]CC([*])c1ccccc1</v>
      </c>
      <c r="E59" t="str">
        <f>VLOOKUP(G59,Polymers!I:J,2,FALSE)</f>
        <v>[*]CC([*])C#N</v>
      </c>
      <c r="F59" s="5" t="s">
        <v>20</v>
      </c>
      <c r="G59" s="39" t="s">
        <v>190</v>
      </c>
      <c r="H59">
        <v>0.91700000000000004</v>
      </c>
      <c r="I59">
        <v>8.3000000000000004E-2</v>
      </c>
      <c r="J59">
        <v>80700</v>
      </c>
      <c r="K59">
        <v>208000</v>
      </c>
      <c r="L59">
        <f t="shared" si="1"/>
        <v>2.5774473358116481</v>
      </c>
      <c r="M59">
        <v>200</v>
      </c>
      <c r="O59">
        <v>153.02647869046001</v>
      </c>
      <c r="P59">
        <v>9548.7953607098098</v>
      </c>
    </row>
    <row r="60" spans="4:16" x14ac:dyDescent="0.35">
      <c r="D60" t="str">
        <f>VLOOKUP(F60,Polymers!G:H,2,FALSE)</f>
        <v>[*]CC([*])c1ccccc1</v>
      </c>
      <c r="E60" t="str">
        <f>VLOOKUP(G60,Polymers!I:J,2,FALSE)</f>
        <v>[*]CC([*])C#N</v>
      </c>
      <c r="F60" s="5" t="s">
        <v>20</v>
      </c>
      <c r="G60" s="39" t="s">
        <v>190</v>
      </c>
      <c r="H60">
        <v>0.91700000000000004</v>
      </c>
      <c r="I60">
        <v>8.3000000000000004E-2</v>
      </c>
      <c r="J60">
        <v>80700</v>
      </c>
      <c r="K60">
        <v>208000</v>
      </c>
      <c r="L60">
        <f t="shared" si="1"/>
        <v>2.5774473358116481</v>
      </c>
      <c r="M60">
        <v>200</v>
      </c>
      <c r="O60">
        <v>242.805200980954</v>
      </c>
      <c r="P60">
        <v>7035.5940217855996</v>
      </c>
    </row>
    <row r="61" spans="4:16" x14ac:dyDescent="0.35">
      <c r="D61" t="str">
        <f>VLOOKUP(F61,Polymers!G:H,2,FALSE)</f>
        <v>[*]CC([*])c1ccccc1</v>
      </c>
      <c r="E61" t="str">
        <f>VLOOKUP(G61,Polymers!I:J,2,FALSE)</f>
        <v>[*]CC([*])C#N</v>
      </c>
      <c r="F61" s="5" t="s">
        <v>20</v>
      </c>
      <c r="G61" s="39" t="s">
        <v>190</v>
      </c>
      <c r="H61">
        <v>0.70900000000000007</v>
      </c>
      <c r="I61">
        <v>0.29100000000000004</v>
      </c>
      <c r="J61">
        <v>55900</v>
      </c>
      <c r="K61">
        <v>114900</v>
      </c>
      <c r="L61">
        <f t="shared" si="1"/>
        <v>2.0554561717352415</v>
      </c>
      <c r="M61">
        <v>200</v>
      </c>
      <c r="O61">
        <v>9.8763073024765002E-2</v>
      </c>
      <c r="P61">
        <v>168353.08524399201</v>
      </c>
    </row>
    <row r="62" spans="4:16" x14ac:dyDescent="0.35">
      <c r="D62" t="str">
        <f>VLOOKUP(F62,Polymers!G:H,2,FALSE)</f>
        <v>[*]CC([*])c1ccccc1</v>
      </c>
      <c r="E62" t="str">
        <f>VLOOKUP(G62,Polymers!I:J,2,FALSE)</f>
        <v>[*]CC([*])C#N</v>
      </c>
      <c r="F62" s="5" t="s">
        <v>20</v>
      </c>
      <c r="G62" s="39" t="s">
        <v>190</v>
      </c>
      <c r="H62">
        <v>0.70900000000000007</v>
      </c>
      <c r="I62">
        <v>0.29100000000000004</v>
      </c>
      <c r="J62">
        <v>55900</v>
      </c>
      <c r="K62">
        <v>114900</v>
      </c>
      <c r="L62">
        <f t="shared" si="1"/>
        <v>2.0554561717352415</v>
      </c>
      <c r="M62">
        <v>200</v>
      </c>
      <c r="O62">
        <v>0.155645866700686</v>
      </c>
      <c r="P62">
        <v>168353.08524399201</v>
      </c>
    </row>
    <row r="63" spans="4:16" x14ac:dyDescent="0.35">
      <c r="D63" t="str">
        <f>VLOOKUP(F63,Polymers!G:H,2,FALSE)</f>
        <v>[*]CC([*])c1ccccc1</v>
      </c>
      <c r="E63" t="str">
        <f>VLOOKUP(G63,Polymers!I:J,2,FALSE)</f>
        <v>[*]CC([*])C#N</v>
      </c>
      <c r="F63" s="5" t="s">
        <v>20</v>
      </c>
      <c r="G63" s="39" t="s">
        <v>190</v>
      </c>
      <c r="H63">
        <v>0.70900000000000007</v>
      </c>
      <c r="I63">
        <v>0.29100000000000004</v>
      </c>
      <c r="J63">
        <v>55900</v>
      </c>
      <c r="K63">
        <v>114900</v>
      </c>
      <c r="L63">
        <f t="shared" si="1"/>
        <v>2.0554561717352415</v>
      </c>
      <c r="M63">
        <v>200</v>
      </c>
      <c r="O63">
        <v>0.24864366323779899</v>
      </c>
      <c r="P63">
        <v>161328.866428701</v>
      </c>
    </row>
    <row r="64" spans="4:16" x14ac:dyDescent="0.35">
      <c r="D64" t="str">
        <f>VLOOKUP(F64,Polymers!G:H,2,FALSE)</f>
        <v>[*]CC([*])c1ccccc1</v>
      </c>
      <c r="E64" t="str">
        <f>VLOOKUP(G64,Polymers!I:J,2,FALSE)</f>
        <v>[*]CC([*])C#N</v>
      </c>
      <c r="F64" s="5" t="s">
        <v>20</v>
      </c>
      <c r="G64" s="39" t="s">
        <v>190</v>
      </c>
      <c r="H64">
        <v>0.70900000000000007</v>
      </c>
      <c r="I64">
        <v>0.29100000000000004</v>
      </c>
      <c r="J64">
        <v>55900</v>
      </c>
      <c r="K64">
        <v>114900</v>
      </c>
      <c r="L64">
        <f t="shared" si="1"/>
        <v>2.0554561717352415</v>
      </c>
      <c r="M64">
        <v>200</v>
      </c>
      <c r="O64">
        <v>0.38919924594475902</v>
      </c>
      <c r="P64">
        <v>153503.489307165</v>
      </c>
    </row>
    <row r="65" spans="4:16" x14ac:dyDescent="0.35">
      <c r="D65" t="str">
        <f>VLOOKUP(F65,Polymers!G:H,2,FALSE)</f>
        <v>[*]CC([*])c1ccccc1</v>
      </c>
      <c r="E65" t="str">
        <f>VLOOKUP(G65,Polymers!I:J,2,FALSE)</f>
        <v>[*]CC([*])C#N</v>
      </c>
      <c r="F65" s="5" t="s">
        <v>20</v>
      </c>
      <c r="G65" s="39" t="s">
        <v>190</v>
      </c>
      <c r="H65">
        <v>0.70900000000000007</v>
      </c>
      <c r="I65">
        <v>0.29100000000000004</v>
      </c>
      <c r="J65">
        <v>55900</v>
      </c>
      <c r="K65">
        <v>114900</v>
      </c>
      <c r="L65">
        <f t="shared" si="1"/>
        <v>2.0554561717352415</v>
      </c>
      <c r="M65">
        <v>200</v>
      </c>
      <c r="O65">
        <v>0.60920938451224405</v>
      </c>
      <c r="P65">
        <v>148147.41822522701</v>
      </c>
    </row>
    <row r="66" spans="4:16" x14ac:dyDescent="0.35">
      <c r="D66" t="str">
        <f>VLOOKUP(F66,Polymers!G:H,2,FALSE)</f>
        <v>[*]CC([*])c1ccccc1</v>
      </c>
      <c r="E66" t="str">
        <f>VLOOKUP(G66,Polymers!I:J,2,FALSE)</f>
        <v>[*]CC([*])C#N</v>
      </c>
      <c r="F66" s="5" t="s">
        <v>20</v>
      </c>
      <c r="G66" s="39" t="s">
        <v>190</v>
      </c>
      <c r="H66">
        <v>0.70900000000000007</v>
      </c>
      <c r="I66">
        <v>0.29100000000000004</v>
      </c>
      <c r="J66">
        <v>55900</v>
      </c>
      <c r="K66">
        <v>114900</v>
      </c>
      <c r="L66">
        <f t="shared" si="1"/>
        <v>2.0554561717352415</v>
      </c>
      <c r="M66">
        <v>200</v>
      </c>
      <c r="O66">
        <v>0.979839157261021</v>
      </c>
      <c r="P66">
        <v>139963.703043071</v>
      </c>
    </row>
    <row r="67" spans="4:16" x14ac:dyDescent="0.35">
      <c r="D67" t="str">
        <f>VLOOKUP(F67,Polymers!G:H,2,FALSE)</f>
        <v>[*]CC([*])c1ccccc1</v>
      </c>
      <c r="E67" t="str">
        <f>VLOOKUP(G67,Polymers!I:J,2,FALSE)</f>
        <v>[*]CC([*])C#N</v>
      </c>
      <c r="F67" s="5" t="s">
        <v>20</v>
      </c>
      <c r="G67" s="39" t="s">
        <v>190</v>
      </c>
      <c r="H67">
        <v>0.70900000000000007</v>
      </c>
      <c r="I67">
        <v>0.29100000000000004</v>
      </c>
      <c r="J67">
        <v>55900</v>
      </c>
      <c r="K67">
        <v>114900</v>
      </c>
      <c r="L67">
        <f t="shared" si="1"/>
        <v>2.0554561717352415</v>
      </c>
      <c r="M67">
        <v>200</v>
      </c>
      <c r="O67">
        <v>1.5546985433090299</v>
      </c>
      <c r="P67">
        <v>126714.92284874299</v>
      </c>
    </row>
    <row r="68" spans="4:16" x14ac:dyDescent="0.35">
      <c r="D68" t="str">
        <f>VLOOKUP(F68,Polymers!G:H,2,FALSE)</f>
        <v>[*]CC([*])c1ccccc1</v>
      </c>
      <c r="E68" t="str">
        <f>VLOOKUP(G68,Polymers!I:J,2,FALSE)</f>
        <v>[*]CC([*])C#N</v>
      </c>
      <c r="F68" s="5" t="s">
        <v>20</v>
      </c>
      <c r="G68" s="39" t="s">
        <v>190</v>
      </c>
      <c r="H68">
        <v>0.70900000000000007</v>
      </c>
      <c r="I68">
        <v>0.29100000000000004</v>
      </c>
      <c r="J68">
        <v>55900</v>
      </c>
      <c r="K68">
        <v>114900</v>
      </c>
      <c r="L68">
        <f t="shared" si="1"/>
        <v>2.0554561717352415</v>
      </c>
      <c r="M68">
        <v>200</v>
      </c>
      <c r="O68">
        <v>2.4668207456862699</v>
      </c>
      <c r="P68">
        <v>113102.039670524</v>
      </c>
    </row>
    <row r="69" spans="4:16" x14ac:dyDescent="0.35">
      <c r="D69" t="str">
        <f>VLOOKUP(F69,Polymers!G:H,2,FALSE)</f>
        <v>[*]CC([*])c1ccccc1</v>
      </c>
      <c r="E69" t="str">
        <f>VLOOKUP(G69,Polymers!I:J,2,FALSE)</f>
        <v>[*]CC([*])C#N</v>
      </c>
      <c r="F69" s="5" t="s">
        <v>20</v>
      </c>
      <c r="G69" s="39" t="s">
        <v>190</v>
      </c>
      <c r="H69">
        <v>0.70900000000000007</v>
      </c>
      <c r="I69">
        <v>0.29100000000000004</v>
      </c>
      <c r="J69">
        <v>55900</v>
      </c>
      <c r="K69">
        <v>114900</v>
      </c>
      <c r="L69">
        <f t="shared" si="1"/>
        <v>2.0554561717352415</v>
      </c>
      <c r="M69">
        <v>200</v>
      </c>
      <c r="O69">
        <v>3.9140736431104899</v>
      </c>
      <c r="P69">
        <v>98123.669027372103</v>
      </c>
    </row>
    <row r="70" spans="4:16" x14ac:dyDescent="0.35">
      <c r="D70" t="str">
        <f>VLOOKUP(F70,Polymers!G:H,2,FALSE)</f>
        <v>[*]CC([*])c1ccccc1</v>
      </c>
      <c r="E70" t="str">
        <f>VLOOKUP(G70,Polymers!I:J,2,FALSE)</f>
        <v>[*]CC([*])C#N</v>
      </c>
      <c r="F70" s="5" t="s">
        <v>20</v>
      </c>
      <c r="G70" s="39" t="s">
        <v>190</v>
      </c>
      <c r="H70">
        <v>0.70900000000000007</v>
      </c>
      <c r="I70">
        <v>0.29100000000000004</v>
      </c>
      <c r="J70">
        <v>55900</v>
      </c>
      <c r="K70">
        <v>114900</v>
      </c>
      <c r="L70">
        <f t="shared" si="1"/>
        <v>2.0554561717352415</v>
      </c>
      <c r="M70">
        <v>200</v>
      </c>
      <c r="O70">
        <v>6.1266572838976598</v>
      </c>
      <c r="P70">
        <v>85128.919438068202</v>
      </c>
    </row>
    <row r="71" spans="4:16" x14ac:dyDescent="0.35">
      <c r="D71" t="str">
        <f>VLOOKUP(F71,Polymers!G:H,2,FALSE)</f>
        <v>[*]CC([*])c1ccccc1</v>
      </c>
      <c r="E71" t="str">
        <f>VLOOKUP(G71,Polymers!I:J,2,FALSE)</f>
        <v>[*]CC([*])C#N</v>
      </c>
      <c r="F71" s="5" t="s">
        <v>20</v>
      </c>
      <c r="G71" s="39" t="s">
        <v>190</v>
      </c>
      <c r="H71">
        <v>0.70900000000000007</v>
      </c>
      <c r="I71">
        <v>0.29100000000000004</v>
      </c>
      <c r="J71">
        <v>55900</v>
      </c>
      <c r="K71">
        <v>114900</v>
      </c>
      <c r="L71">
        <f t="shared" si="1"/>
        <v>2.0554561717352415</v>
      </c>
      <c r="M71">
        <v>200</v>
      </c>
      <c r="O71">
        <v>9.7210905320983994</v>
      </c>
      <c r="P71">
        <v>71786.227525915296</v>
      </c>
    </row>
    <row r="72" spans="4:16" x14ac:dyDescent="0.35">
      <c r="D72" t="str">
        <f>VLOOKUP(F72,Polymers!G:H,2,FALSE)</f>
        <v>[*]CC([*])c1ccccc1</v>
      </c>
      <c r="E72" t="str">
        <f>VLOOKUP(G72,Polymers!I:J,2,FALSE)</f>
        <v>[*]CC([*])C#N</v>
      </c>
      <c r="F72" s="5" t="s">
        <v>20</v>
      </c>
      <c r="G72" s="39" t="s">
        <v>190</v>
      </c>
      <c r="H72">
        <v>0.70900000000000007</v>
      </c>
      <c r="I72">
        <v>0.29100000000000004</v>
      </c>
      <c r="J72">
        <v>55900</v>
      </c>
      <c r="K72">
        <v>114900</v>
      </c>
      <c r="L72">
        <f t="shared" si="1"/>
        <v>2.0554561717352415</v>
      </c>
      <c r="M72">
        <v>200</v>
      </c>
      <c r="O72">
        <v>15.216318226598</v>
      </c>
      <c r="P72">
        <v>58009.102195122803</v>
      </c>
    </row>
    <row r="73" spans="4:16" x14ac:dyDescent="0.35">
      <c r="D73" t="str">
        <f>VLOOKUP(F73,Polymers!G:H,2,FALSE)</f>
        <v>[*]CC([*])c1ccccc1</v>
      </c>
      <c r="E73" t="str">
        <f>VLOOKUP(G73,Polymers!I:J,2,FALSE)</f>
        <v>[*]CC([*])C#N</v>
      </c>
      <c r="F73" s="5" t="s">
        <v>20</v>
      </c>
      <c r="G73" s="39" t="s">
        <v>190</v>
      </c>
      <c r="H73">
        <v>0.70900000000000007</v>
      </c>
      <c r="I73">
        <v>0.29100000000000004</v>
      </c>
      <c r="J73">
        <v>55900</v>
      </c>
      <c r="K73">
        <v>114900</v>
      </c>
      <c r="L73">
        <f t="shared" si="1"/>
        <v>2.0554561717352415</v>
      </c>
      <c r="M73">
        <v>200</v>
      </c>
      <c r="O73">
        <v>24.143541933502</v>
      </c>
      <c r="P73">
        <v>46214.843958004698</v>
      </c>
    </row>
    <row r="74" spans="4:16" x14ac:dyDescent="0.35">
      <c r="D74" t="str">
        <f>VLOOKUP(F74,Polymers!G:H,2,FALSE)</f>
        <v>[*]CC([*])c1ccccc1</v>
      </c>
      <c r="E74" t="str">
        <f>VLOOKUP(G74,Polymers!I:J,2,FALSE)</f>
        <v>[*]CC([*])C#N</v>
      </c>
      <c r="F74" s="5" t="s">
        <v>20</v>
      </c>
      <c r="G74" s="39" t="s">
        <v>190</v>
      </c>
      <c r="H74">
        <v>0.70900000000000007</v>
      </c>
      <c r="I74">
        <v>0.29100000000000004</v>
      </c>
      <c r="J74">
        <v>55900</v>
      </c>
      <c r="K74">
        <v>114900</v>
      </c>
      <c r="L74">
        <f t="shared" si="1"/>
        <v>2.0554561717352415</v>
      </c>
      <c r="M74">
        <v>200</v>
      </c>
      <c r="O74">
        <v>38.049064233977298</v>
      </c>
      <c r="P74">
        <v>36818.563315780797</v>
      </c>
    </row>
    <row r="75" spans="4:16" x14ac:dyDescent="0.35">
      <c r="D75" t="str">
        <f>VLOOKUP(F75,Polymers!G:H,2,FALSE)</f>
        <v>[*]CC([*])c1ccccc1</v>
      </c>
      <c r="E75" t="str">
        <f>VLOOKUP(G75,Polymers!I:J,2,FALSE)</f>
        <v>[*]CC([*])C#N</v>
      </c>
      <c r="F75" s="5" t="s">
        <v>20</v>
      </c>
      <c r="G75" s="39" t="s">
        <v>190</v>
      </c>
      <c r="H75">
        <v>0.70900000000000007</v>
      </c>
      <c r="I75">
        <v>0.29100000000000004</v>
      </c>
      <c r="J75">
        <v>55900</v>
      </c>
      <c r="K75">
        <v>114900</v>
      </c>
      <c r="L75">
        <f t="shared" ref="L75:L130" si="2">K75/J75</f>
        <v>2.0554561717352415</v>
      </c>
      <c r="M75">
        <v>200</v>
      </c>
      <c r="O75">
        <v>59.154824738836503</v>
      </c>
      <c r="P75">
        <v>28511.026480862802</v>
      </c>
    </row>
    <row r="76" spans="4:16" x14ac:dyDescent="0.35">
      <c r="D76" t="str">
        <f>VLOOKUP(F76,Polymers!G:H,2,FALSE)</f>
        <v>[*]CC([*])c1ccccc1</v>
      </c>
      <c r="E76" t="str">
        <f>VLOOKUP(G76,Polymers!I:J,2,FALSE)</f>
        <v>[*]CC([*])C#N</v>
      </c>
      <c r="F76" s="5" t="s">
        <v>20</v>
      </c>
      <c r="G76" s="39" t="s">
        <v>190</v>
      </c>
      <c r="H76">
        <v>0.70900000000000007</v>
      </c>
      <c r="I76">
        <v>0.29100000000000004</v>
      </c>
      <c r="J76">
        <v>55900</v>
      </c>
      <c r="K76">
        <v>114900</v>
      </c>
      <c r="L76">
        <f t="shared" si="2"/>
        <v>2.0554561717352415</v>
      </c>
      <c r="M76">
        <v>200</v>
      </c>
      <c r="O76">
        <v>148.92683946322799</v>
      </c>
      <c r="P76">
        <v>16151.9968440948</v>
      </c>
    </row>
    <row r="77" spans="4:16" x14ac:dyDescent="0.35">
      <c r="D77" t="str">
        <f>VLOOKUP(F77,Polymers!G:H,2,FALSE)</f>
        <v>[*]CC([*])c1ccccc1</v>
      </c>
      <c r="E77" t="str">
        <f>VLOOKUP(G77,Polymers!I:J,2,FALSE)</f>
        <v>[*]CC([*])C#N</v>
      </c>
      <c r="F77" s="5" t="s">
        <v>20</v>
      </c>
      <c r="G77" s="39" t="s">
        <v>190</v>
      </c>
      <c r="H77">
        <v>0.70900000000000007</v>
      </c>
      <c r="I77">
        <v>0.29100000000000004</v>
      </c>
      <c r="J77">
        <v>55900</v>
      </c>
      <c r="K77">
        <v>114900</v>
      </c>
      <c r="L77">
        <f t="shared" si="2"/>
        <v>2.0554561717352415</v>
      </c>
      <c r="M77">
        <v>200</v>
      </c>
      <c r="O77">
        <v>236.30035466261799</v>
      </c>
      <c r="P77">
        <v>12157.181622103</v>
      </c>
    </row>
    <row r="78" spans="4:16" x14ac:dyDescent="0.35">
      <c r="D78" t="str">
        <f>VLOOKUP(F78,Polymers!G:H,2,FALSE)</f>
        <v>[*]CC([*])c1ccccc1</v>
      </c>
      <c r="E78" t="str">
        <f>VLOOKUP(G78,Polymers!I:J,2,FALSE)</f>
        <v>[*]CC([*])C#N</v>
      </c>
      <c r="F78" s="5" t="s">
        <v>20</v>
      </c>
      <c r="G78" s="39" t="s">
        <v>190</v>
      </c>
      <c r="H78">
        <v>0.84799999999999998</v>
      </c>
      <c r="I78">
        <v>0.152</v>
      </c>
      <c r="J78">
        <v>53900</v>
      </c>
      <c r="K78">
        <v>110400</v>
      </c>
      <c r="L78">
        <f t="shared" si="2"/>
        <v>2.0482374768089056</v>
      </c>
      <c r="M78">
        <v>200</v>
      </c>
      <c r="O78">
        <v>9.7696082616084395E-2</v>
      </c>
      <c r="P78">
        <v>35685.646844502196</v>
      </c>
    </row>
    <row r="79" spans="4:16" x14ac:dyDescent="0.35">
      <c r="D79" t="str">
        <f>VLOOKUP(F79,Polymers!G:H,2,FALSE)</f>
        <v>[*]CC([*])c1ccccc1</v>
      </c>
      <c r="E79" t="str">
        <f>VLOOKUP(G79,Polymers!I:J,2,FALSE)</f>
        <v>[*]CC([*])C#N</v>
      </c>
      <c r="F79" s="5" t="s">
        <v>20</v>
      </c>
      <c r="G79" s="39" t="s">
        <v>190</v>
      </c>
      <c r="H79">
        <v>0.84799999999999998</v>
      </c>
      <c r="I79">
        <v>0.152</v>
      </c>
      <c r="J79">
        <v>53900</v>
      </c>
      <c r="K79">
        <v>110400</v>
      </c>
      <c r="L79">
        <f t="shared" si="2"/>
        <v>2.0482374768089056</v>
      </c>
      <c r="M79">
        <v>200</v>
      </c>
      <c r="O79">
        <v>0.15670613347760101</v>
      </c>
      <c r="P79">
        <v>30871.8732152999</v>
      </c>
    </row>
    <row r="80" spans="4:16" x14ac:dyDescent="0.35">
      <c r="D80" t="str">
        <f>VLOOKUP(F80,Polymers!G:H,2,FALSE)</f>
        <v>[*]CC([*])c1ccccc1</v>
      </c>
      <c r="E80" t="str">
        <f>VLOOKUP(G80,Polymers!I:J,2,FALSE)</f>
        <v>[*]CC([*])C#N</v>
      </c>
      <c r="F80" s="5" t="s">
        <v>20</v>
      </c>
      <c r="G80" s="39" t="s">
        <v>190</v>
      </c>
      <c r="H80">
        <v>0.84799999999999998</v>
      </c>
      <c r="I80">
        <v>0.152</v>
      </c>
      <c r="J80">
        <v>53900</v>
      </c>
      <c r="K80">
        <v>110400</v>
      </c>
      <c r="L80">
        <f t="shared" si="2"/>
        <v>2.0482374768089056</v>
      </c>
      <c r="M80">
        <v>200</v>
      </c>
      <c r="O80">
        <v>0.24529042160254599</v>
      </c>
      <c r="P80">
        <v>27633.735011443001</v>
      </c>
    </row>
    <row r="81" spans="4:16" x14ac:dyDescent="0.35">
      <c r="D81" t="str">
        <f>VLOOKUP(F81,Polymers!G:H,2,FALSE)</f>
        <v>[*]CC([*])c1ccccc1</v>
      </c>
      <c r="E81" t="str">
        <f>VLOOKUP(G81,Polymers!I:J,2,FALSE)</f>
        <v>[*]CC([*])C#N</v>
      </c>
      <c r="F81" s="5" t="s">
        <v>20</v>
      </c>
      <c r="G81" s="39" t="s">
        <v>190</v>
      </c>
      <c r="H81">
        <v>0.84799999999999998</v>
      </c>
      <c r="I81">
        <v>0.152</v>
      </c>
      <c r="J81">
        <v>53900</v>
      </c>
      <c r="K81">
        <v>110400</v>
      </c>
      <c r="L81">
        <f t="shared" si="2"/>
        <v>2.0482374768089056</v>
      </c>
      <c r="M81">
        <v>200</v>
      </c>
      <c r="O81">
        <v>0.39344989603602998</v>
      </c>
      <c r="P81">
        <v>26707.447954481599</v>
      </c>
    </row>
    <row r="82" spans="4:16" x14ac:dyDescent="0.35">
      <c r="D82" t="str">
        <f>VLOOKUP(F82,Polymers!G:H,2,FALSE)</f>
        <v>[*]CC([*])c1ccccc1</v>
      </c>
      <c r="E82" t="str">
        <f>VLOOKUP(G82,Polymers!I:J,2,FALSE)</f>
        <v>[*]CC([*])C#N</v>
      </c>
      <c r="F82" s="5" t="s">
        <v>20</v>
      </c>
      <c r="G82" s="39" t="s">
        <v>190</v>
      </c>
      <c r="H82">
        <v>0.84799999999999998</v>
      </c>
      <c r="I82">
        <v>0.152</v>
      </c>
      <c r="J82">
        <v>53900</v>
      </c>
      <c r="K82">
        <v>110400</v>
      </c>
      <c r="L82">
        <f t="shared" si="2"/>
        <v>2.0482374768089056</v>
      </c>
      <c r="M82">
        <v>200</v>
      </c>
      <c r="O82">
        <v>0.62597962350573999</v>
      </c>
      <c r="P82">
        <v>24110.754272876798</v>
      </c>
    </row>
    <row r="83" spans="4:16" x14ac:dyDescent="0.35">
      <c r="D83" t="str">
        <f>VLOOKUP(F83,Polymers!G:H,2,FALSE)</f>
        <v>[*]CC([*])c1ccccc1</v>
      </c>
      <c r="E83" t="str">
        <f>VLOOKUP(G83,Polymers!I:J,2,FALSE)</f>
        <v>[*]CC([*])C#N</v>
      </c>
      <c r="F83" s="5" t="s">
        <v>20</v>
      </c>
      <c r="G83" s="39" t="s">
        <v>190</v>
      </c>
      <c r="H83">
        <v>0.84799999999999998</v>
      </c>
      <c r="I83">
        <v>0.152</v>
      </c>
      <c r="J83">
        <v>53900</v>
      </c>
      <c r="K83">
        <v>110400</v>
      </c>
      <c r="L83">
        <f t="shared" si="2"/>
        <v>2.0482374768089056</v>
      </c>
      <c r="M83">
        <v>200</v>
      </c>
      <c r="O83">
        <v>1.00408167665055</v>
      </c>
      <c r="P83">
        <v>22908.676527677701</v>
      </c>
    </row>
    <row r="84" spans="4:16" x14ac:dyDescent="0.35">
      <c r="D84" t="str">
        <f>VLOOKUP(F84,Polymers!G:H,2,FALSE)</f>
        <v>[*]CC([*])c1ccccc1</v>
      </c>
      <c r="E84" t="str">
        <f>VLOOKUP(G84,Polymers!I:J,2,FALSE)</f>
        <v>[*]CC([*])C#N</v>
      </c>
      <c r="F84" s="5" t="s">
        <v>20</v>
      </c>
      <c r="G84" s="39" t="s">
        <v>190</v>
      </c>
      <c r="H84">
        <v>0.84799999999999998</v>
      </c>
      <c r="I84">
        <v>0.152</v>
      </c>
      <c r="J84">
        <v>53900</v>
      </c>
      <c r="K84">
        <v>110400</v>
      </c>
      <c r="L84">
        <f t="shared" si="2"/>
        <v>2.0482374768089056</v>
      </c>
      <c r="M84">
        <v>200</v>
      </c>
      <c r="O84">
        <v>1.5845345744218799</v>
      </c>
      <c r="P84">
        <v>21398.6119968649</v>
      </c>
    </row>
    <row r="85" spans="4:16" x14ac:dyDescent="0.35">
      <c r="D85" t="str">
        <f>VLOOKUP(F85,Polymers!G:H,2,FALSE)</f>
        <v>[*]CC([*])c1ccccc1</v>
      </c>
      <c r="E85" t="str">
        <f>VLOOKUP(G85,Polymers!I:J,2,FALSE)</f>
        <v>[*]CC([*])C#N</v>
      </c>
      <c r="F85" s="5" t="s">
        <v>20</v>
      </c>
      <c r="G85" s="39" t="s">
        <v>190</v>
      </c>
      <c r="H85">
        <v>0.84799999999999998</v>
      </c>
      <c r="I85">
        <v>0.152</v>
      </c>
      <c r="J85">
        <v>53900</v>
      </c>
      <c r="K85">
        <v>110400</v>
      </c>
      <c r="L85">
        <f t="shared" si="2"/>
        <v>2.0482374768089056</v>
      </c>
      <c r="M85">
        <v>200</v>
      </c>
      <c r="O85">
        <v>2.5209978864439901</v>
      </c>
      <c r="P85">
        <v>20505.794780051601</v>
      </c>
    </row>
    <row r="86" spans="4:16" x14ac:dyDescent="0.35">
      <c r="D86" t="str">
        <f>VLOOKUP(F86,Polymers!G:H,2,FALSE)</f>
        <v>[*]CC([*])c1ccccc1</v>
      </c>
      <c r="E86" t="str">
        <f>VLOOKUP(G86,Polymers!I:J,2,FALSE)</f>
        <v>[*]CC([*])C#N</v>
      </c>
      <c r="F86" s="5" t="s">
        <v>20</v>
      </c>
      <c r="G86" s="39" t="s">
        <v>190</v>
      </c>
      <c r="H86">
        <v>0.84799999999999998</v>
      </c>
      <c r="I86">
        <v>0.152</v>
      </c>
      <c r="J86">
        <v>53900</v>
      </c>
      <c r="K86">
        <v>110400</v>
      </c>
      <c r="L86">
        <f t="shared" si="2"/>
        <v>2.0482374768089056</v>
      </c>
      <c r="M86">
        <v>200</v>
      </c>
      <c r="O86">
        <v>3.94609081790255</v>
      </c>
      <c r="P86">
        <v>19154.120302651201</v>
      </c>
    </row>
    <row r="87" spans="4:16" x14ac:dyDescent="0.35">
      <c r="D87" t="str">
        <f>VLOOKUP(F87,Polymers!G:H,2,FALSE)</f>
        <v>[*]CC([*])c1ccccc1</v>
      </c>
      <c r="E87" t="str">
        <f>VLOOKUP(G87,Polymers!I:J,2,FALSE)</f>
        <v>[*]CC([*])C#N</v>
      </c>
      <c r="F87" s="5" t="s">
        <v>20</v>
      </c>
      <c r="G87" s="39" t="s">
        <v>190</v>
      </c>
      <c r="H87">
        <v>0.84799999999999998</v>
      </c>
      <c r="I87">
        <v>0.152</v>
      </c>
      <c r="J87">
        <v>53900</v>
      </c>
      <c r="K87">
        <v>110400</v>
      </c>
      <c r="L87">
        <f t="shared" si="2"/>
        <v>2.0482374768089056</v>
      </c>
      <c r="M87">
        <v>200</v>
      </c>
      <c r="O87">
        <v>6.2782389051232403</v>
      </c>
      <c r="P87">
        <v>17589.1242158282</v>
      </c>
    </row>
    <row r="88" spans="4:16" x14ac:dyDescent="0.35">
      <c r="D88" t="str">
        <f>VLOOKUP(F88,Polymers!G:H,2,FALSE)</f>
        <v>[*]CC([*])c1ccccc1</v>
      </c>
      <c r="E88" t="str">
        <f>VLOOKUP(G88,Polymers!I:J,2,FALSE)</f>
        <v>[*]CC([*])C#N</v>
      </c>
      <c r="F88" s="5" t="s">
        <v>20</v>
      </c>
      <c r="G88" s="39" t="s">
        <v>190</v>
      </c>
      <c r="H88">
        <v>0.84799999999999998</v>
      </c>
      <c r="I88">
        <v>0.152</v>
      </c>
      <c r="J88">
        <v>53900</v>
      </c>
      <c r="K88">
        <v>110400</v>
      </c>
      <c r="L88">
        <f t="shared" si="2"/>
        <v>2.0482374768089056</v>
      </c>
      <c r="M88">
        <v>200</v>
      </c>
      <c r="O88">
        <v>9.9076468010386201</v>
      </c>
      <c r="P88">
        <v>15478.084869316401</v>
      </c>
    </row>
    <row r="89" spans="4:16" x14ac:dyDescent="0.35">
      <c r="D89" t="str">
        <f>VLOOKUP(F89,Polymers!G:H,2,FALSE)</f>
        <v>[*]CC([*])c1ccccc1</v>
      </c>
      <c r="E89" t="str">
        <f>VLOOKUP(G89,Polymers!I:J,2,FALSE)</f>
        <v>[*]CC([*])C#N</v>
      </c>
      <c r="F89" s="5" t="s">
        <v>20</v>
      </c>
      <c r="G89" s="39" t="s">
        <v>190</v>
      </c>
      <c r="H89">
        <v>0.84799999999999998</v>
      </c>
      <c r="I89">
        <v>0.152</v>
      </c>
      <c r="J89">
        <v>53900</v>
      </c>
      <c r="K89">
        <v>110400</v>
      </c>
      <c r="L89">
        <f t="shared" si="2"/>
        <v>2.0482374768089056</v>
      </c>
      <c r="M89">
        <v>200</v>
      </c>
      <c r="O89">
        <v>15.7630871855003</v>
      </c>
      <c r="P89">
        <v>13737.004194250399</v>
      </c>
    </row>
    <row r="90" spans="4:16" x14ac:dyDescent="0.35">
      <c r="D90" t="str">
        <f>VLOOKUP(F90,Polymers!G:H,2,FALSE)</f>
        <v>[*]CC([*])c1ccccc1</v>
      </c>
      <c r="E90" t="str">
        <f>VLOOKUP(G90,Polymers!I:J,2,FALSE)</f>
        <v>[*]CC([*])C#N</v>
      </c>
      <c r="F90" s="5" t="s">
        <v>20</v>
      </c>
      <c r="G90" s="39" t="s">
        <v>190</v>
      </c>
      <c r="H90">
        <v>0.84799999999999998</v>
      </c>
      <c r="I90">
        <v>0.152</v>
      </c>
      <c r="J90">
        <v>53900</v>
      </c>
      <c r="K90">
        <v>110400</v>
      </c>
      <c r="L90">
        <f t="shared" si="2"/>
        <v>2.0482374768089056</v>
      </c>
      <c r="M90">
        <v>200</v>
      </c>
      <c r="O90">
        <v>24.875622397942202</v>
      </c>
      <c r="P90">
        <v>11783.1020800558</v>
      </c>
    </row>
    <row r="91" spans="4:16" x14ac:dyDescent="0.35">
      <c r="D91" t="str">
        <f>VLOOKUP(F91,Polymers!G:H,2,FALSE)</f>
        <v>[*]CC([*])c1ccccc1</v>
      </c>
      <c r="E91" t="str">
        <f>VLOOKUP(G91,Polymers!I:J,2,FALSE)</f>
        <v>[*]CC([*])C#N</v>
      </c>
      <c r="F91" s="5" t="s">
        <v>20</v>
      </c>
      <c r="G91" s="39" t="s">
        <v>190</v>
      </c>
      <c r="H91">
        <v>0.84799999999999998</v>
      </c>
      <c r="I91">
        <v>0.152</v>
      </c>
      <c r="J91">
        <v>53900</v>
      </c>
      <c r="K91">
        <v>110400</v>
      </c>
      <c r="L91">
        <f t="shared" si="2"/>
        <v>2.0482374768089056</v>
      </c>
      <c r="M91">
        <v>200</v>
      </c>
      <c r="O91">
        <v>39.577168274836303</v>
      </c>
      <c r="P91">
        <v>9851.9421018115208</v>
      </c>
    </row>
    <row r="92" spans="4:16" x14ac:dyDescent="0.35">
      <c r="D92" t="str">
        <f>VLOOKUP(F92,Polymers!G:H,2,FALSE)</f>
        <v>[*]CC([*])c1ccccc1</v>
      </c>
      <c r="E92" t="str">
        <f>VLOOKUP(G92,Polymers!I:J,2,FALSE)</f>
        <v>[*]CC([*])C#N</v>
      </c>
      <c r="F92" s="5" t="s">
        <v>20</v>
      </c>
      <c r="G92" s="39" t="s">
        <v>190</v>
      </c>
      <c r="H92">
        <v>0.84799999999999998</v>
      </c>
      <c r="I92">
        <v>0.152</v>
      </c>
      <c r="J92">
        <v>53900</v>
      </c>
      <c r="K92">
        <v>110400</v>
      </c>
      <c r="L92">
        <f t="shared" si="2"/>
        <v>2.0482374768089056</v>
      </c>
      <c r="M92">
        <v>200</v>
      </c>
      <c r="O92">
        <v>62.456464396786501</v>
      </c>
      <c r="P92">
        <v>8167.3705956270696</v>
      </c>
    </row>
    <row r="93" spans="4:16" x14ac:dyDescent="0.35">
      <c r="D93" t="str">
        <f>VLOOKUP(F93,Polymers!G:H,2,FALSE)</f>
        <v>[*]CC([*])c1ccccc1</v>
      </c>
      <c r="E93" t="str">
        <f>VLOOKUP(G93,Polymers!I:J,2,FALSE)</f>
        <v>[*]CC([*])C#N</v>
      </c>
      <c r="F93" s="5" t="s">
        <v>20</v>
      </c>
      <c r="G93" s="39" t="s">
        <v>190</v>
      </c>
      <c r="H93">
        <v>0.84799999999999998</v>
      </c>
      <c r="I93">
        <v>0.152</v>
      </c>
      <c r="J93">
        <v>53900</v>
      </c>
      <c r="K93">
        <v>110400</v>
      </c>
      <c r="L93">
        <f t="shared" si="2"/>
        <v>2.0482374768089056</v>
      </c>
      <c r="M93">
        <v>200</v>
      </c>
      <c r="O93">
        <v>97.7624305042402</v>
      </c>
      <c r="P93">
        <v>6656.3948290594699</v>
      </c>
    </row>
    <row r="94" spans="4:16" x14ac:dyDescent="0.35">
      <c r="D94" t="str">
        <f>VLOOKUP(F94,Polymers!G:H,2,FALSE)</f>
        <v>[*]CC([*])c1ccccc1</v>
      </c>
      <c r="E94" t="str">
        <f>VLOOKUP(G94,Polymers!I:J,2,FALSE)</f>
        <v>[*]CC([*])C#N</v>
      </c>
      <c r="F94" s="5" t="s">
        <v>20</v>
      </c>
      <c r="G94" s="39" t="s">
        <v>190</v>
      </c>
      <c r="H94">
        <v>0.84799999999999998</v>
      </c>
      <c r="I94">
        <v>0.152</v>
      </c>
      <c r="J94">
        <v>53900</v>
      </c>
      <c r="K94">
        <v>110400</v>
      </c>
      <c r="L94">
        <f t="shared" si="2"/>
        <v>2.0482374768089056</v>
      </c>
      <c r="M94">
        <v>200</v>
      </c>
      <c r="O94">
        <v>155.54023538093901</v>
      </c>
      <c r="P94">
        <v>5333.25424756956</v>
      </c>
    </row>
    <row r="95" spans="4:16" x14ac:dyDescent="0.35">
      <c r="D95" t="str">
        <f>VLOOKUP(F95,Polymers!G:H,2,FALSE)</f>
        <v>[*]CC([*])c1ccccc1</v>
      </c>
      <c r="E95" t="str">
        <f>VLOOKUP(G95,Polymers!I:J,2,FALSE)</f>
        <v>[*]CC([*])C#N</v>
      </c>
      <c r="F95" s="5" t="s">
        <v>20</v>
      </c>
      <c r="G95" s="39" t="s">
        <v>190</v>
      </c>
      <c r="H95">
        <v>0.84799999999999998</v>
      </c>
      <c r="I95">
        <v>0.152</v>
      </c>
      <c r="J95">
        <v>53900</v>
      </c>
      <c r="K95">
        <v>110400</v>
      </c>
      <c r="L95">
        <f t="shared" si="2"/>
        <v>2.0482374768089056</v>
      </c>
      <c r="M95">
        <v>200</v>
      </c>
      <c r="O95">
        <v>243.465453879016</v>
      </c>
      <c r="P95">
        <v>4236.8559816268598</v>
      </c>
    </row>
    <row r="96" spans="4:16" x14ac:dyDescent="0.35">
      <c r="D96" t="str">
        <f>VLOOKUP(F96,Polymers!G:H,2,FALSE)</f>
        <v>[*]CC([*])c1ccccc1</v>
      </c>
      <c r="E96" t="str">
        <f>VLOOKUP(G96,Polymers!I:J,2,FALSE)</f>
        <v>[*]CC([*])C#N</v>
      </c>
      <c r="F96" s="5" t="s">
        <v>20</v>
      </c>
      <c r="G96" s="39" t="s">
        <v>190</v>
      </c>
      <c r="H96">
        <v>0.87</v>
      </c>
      <c r="I96">
        <v>0.13</v>
      </c>
      <c r="J96">
        <v>52200</v>
      </c>
      <c r="K96">
        <v>109100</v>
      </c>
      <c r="L96">
        <f t="shared" si="2"/>
        <v>2.0900383141762453</v>
      </c>
      <c r="M96">
        <v>200</v>
      </c>
      <c r="O96">
        <v>9.9300930243837196E-2</v>
      </c>
      <c r="P96">
        <v>26707.447954481599</v>
      </c>
    </row>
    <row r="97" spans="4:16" x14ac:dyDescent="0.35">
      <c r="D97" t="str">
        <f>VLOOKUP(F97,Polymers!G:H,2,FALSE)</f>
        <v>[*]CC([*])c1ccccc1</v>
      </c>
      <c r="E97" t="str">
        <f>VLOOKUP(G97,Polymers!I:J,2,FALSE)</f>
        <v>[*]CC([*])C#N</v>
      </c>
      <c r="F97" s="5" t="s">
        <v>20</v>
      </c>
      <c r="G97" s="39" t="s">
        <v>190</v>
      </c>
      <c r="H97">
        <v>0.87</v>
      </c>
      <c r="I97">
        <v>0.13</v>
      </c>
      <c r="J97">
        <v>52200</v>
      </c>
      <c r="K97">
        <v>109100</v>
      </c>
      <c r="L97">
        <f t="shared" si="2"/>
        <v>2.0900383141762453</v>
      </c>
      <c r="M97">
        <v>200</v>
      </c>
      <c r="O97">
        <v>0.15670613347760101</v>
      </c>
      <c r="P97">
        <v>26033.166277847598</v>
      </c>
    </row>
    <row r="98" spans="4:16" x14ac:dyDescent="0.35">
      <c r="D98" t="str">
        <f>VLOOKUP(F98,Polymers!G:H,2,FALSE)</f>
        <v>[*]CC([*])c1ccccc1</v>
      </c>
      <c r="E98" t="str">
        <f>VLOOKUP(G98,Polymers!I:J,2,FALSE)</f>
        <v>[*]CC([*])C#N</v>
      </c>
      <c r="F98" s="5" t="s">
        <v>20</v>
      </c>
      <c r="G98" s="39" t="s">
        <v>190</v>
      </c>
      <c r="H98">
        <v>0.87</v>
      </c>
      <c r="I98">
        <v>0.13</v>
      </c>
      <c r="J98">
        <v>52200</v>
      </c>
      <c r="K98">
        <v>109100</v>
      </c>
      <c r="L98">
        <f t="shared" si="2"/>
        <v>2.0900383141762453</v>
      </c>
      <c r="M98">
        <v>200</v>
      </c>
      <c r="O98">
        <v>0.249319792491103</v>
      </c>
      <c r="P98">
        <v>25375.908158845301</v>
      </c>
    </row>
    <row r="99" spans="4:16" x14ac:dyDescent="0.35">
      <c r="D99" t="str">
        <f>VLOOKUP(F99,Polymers!G:H,2,FALSE)</f>
        <v>[*]CC([*])c1ccccc1</v>
      </c>
      <c r="E99" t="str">
        <f>VLOOKUP(G99,Polymers!I:J,2,FALSE)</f>
        <v>[*]CC([*])C#N</v>
      </c>
      <c r="F99" s="5" t="s">
        <v>20</v>
      </c>
      <c r="G99" s="39" t="s">
        <v>190</v>
      </c>
      <c r="H99">
        <v>0.87</v>
      </c>
      <c r="I99">
        <v>0.13</v>
      </c>
      <c r="J99">
        <v>52200</v>
      </c>
      <c r="K99">
        <v>109100</v>
      </c>
      <c r="L99">
        <f t="shared" si="2"/>
        <v>2.0900383141762453</v>
      </c>
      <c r="M99">
        <v>200</v>
      </c>
      <c r="O99">
        <v>0.39344989603602998</v>
      </c>
      <c r="P99">
        <v>24525.303805997399</v>
      </c>
    </row>
    <row r="100" spans="4:16" x14ac:dyDescent="0.35">
      <c r="D100" t="str">
        <f>VLOOKUP(F100,Polymers!G:H,2,FALSE)</f>
        <v>[*]CC([*])c1ccccc1</v>
      </c>
      <c r="E100" t="str">
        <f>VLOOKUP(G100,Polymers!I:J,2,FALSE)</f>
        <v>[*]CC([*])C#N</v>
      </c>
      <c r="F100" s="5" t="s">
        <v>20</v>
      </c>
      <c r="G100" s="39" t="s">
        <v>190</v>
      </c>
      <c r="H100">
        <v>0.87</v>
      </c>
      <c r="I100">
        <v>0.13</v>
      </c>
      <c r="J100">
        <v>52200</v>
      </c>
      <c r="K100">
        <v>109100</v>
      </c>
      <c r="L100">
        <f t="shared" si="2"/>
        <v>2.0900383141762453</v>
      </c>
      <c r="M100">
        <v>200</v>
      </c>
      <c r="O100">
        <v>0.62090064789495902</v>
      </c>
      <c r="P100">
        <v>23703.211842166402</v>
      </c>
    </row>
    <row r="101" spans="4:16" x14ac:dyDescent="0.35">
      <c r="D101" t="str">
        <f>VLOOKUP(F101,Polymers!G:H,2,FALSE)</f>
        <v>[*]CC([*])c1ccccc1</v>
      </c>
      <c r="E101" t="str">
        <f>VLOOKUP(G101,Polymers!I:J,2,FALSE)</f>
        <v>[*]CC([*])C#N</v>
      </c>
      <c r="F101" s="5" t="s">
        <v>20</v>
      </c>
      <c r="G101" s="39" t="s">
        <v>190</v>
      </c>
      <c r="H101">
        <v>0.87</v>
      </c>
      <c r="I101">
        <v>0.13</v>
      </c>
      <c r="J101">
        <v>52200</v>
      </c>
      <c r="K101">
        <v>109100</v>
      </c>
      <c r="L101">
        <f t="shared" si="2"/>
        <v>2.0900383141762453</v>
      </c>
      <c r="M101">
        <v>200</v>
      </c>
      <c r="O101">
        <v>1.00408167665055</v>
      </c>
      <c r="P101">
        <v>22140.774159397901</v>
      </c>
    </row>
    <row r="102" spans="4:16" x14ac:dyDescent="0.35">
      <c r="D102" t="str">
        <f>VLOOKUP(F102,Polymers!G:H,2,FALSE)</f>
        <v>[*]CC([*])c1ccccc1</v>
      </c>
      <c r="E102" t="str">
        <f>VLOOKUP(G102,Polymers!I:J,2,FALSE)</f>
        <v>[*]CC([*])C#N</v>
      </c>
      <c r="F102" s="5" t="s">
        <v>20</v>
      </c>
      <c r="G102" s="39" t="s">
        <v>190</v>
      </c>
      <c r="H102">
        <v>0.87</v>
      </c>
      <c r="I102">
        <v>0.13</v>
      </c>
      <c r="J102">
        <v>52200</v>
      </c>
      <c r="K102">
        <v>109100</v>
      </c>
      <c r="L102">
        <f t="shared" si="2"/>
        <v>2.0900383141762453</v>
      </c>
      <c r="M102">
        <v>200</v>
      </c>
      <c r="O102">
        <v>1.5845345744218799</v>
      </c>
      <c r="P102">
        <v>21398.6119968649</v>
      </c>
    </row>
    <row r="103" spans="4:16" x14ac:dyDescent="0.35">
      <c r="D103" t="str">
        <f>VLOOKUP(F103,Polymers!G:H,2,FALSE)</f>
        <v>[*]CC([*])c1ccccc1</v>
      </c>
      <c r="E103" t="str">
        <f>VLOOKUP(G103,Polymers!I:J,2,FALSE)</f>
        <v>[*]CC([*])C#N</v>
      </c>
      <c r="F103" s="5" t="s">
        <v>20</v>
      </c>
      <c r="G103" s="39" t="s">
        <v>190</v>
      </c>
      <c r="H103">
        <v>0.87</v>
      </c>
      <c r="I103">
        <v>0.13</v>
      </c>
      <c r="J103">
        <v>52200</v>
      </c>
      <c r="K103">
        <v>109100</v>
      </c>
      <c r="L103">
        <f t="shared" si="2"/>
        <v>2.0900383141762453</v>
      </c>
      <c r="M103">
        <v>200</v>
      </c>
      <c r="O103">
        <v>2.50054340789664</v>
      </c>
      <c r="P103">
        <v>20331.752164590202</v>
      </c>
    </row>
    <row r="104" spans="4:16" x14ac:dyDescent="0.35">
      <c r="D104" t="str">
        <f>VLOOKUP(F104,Polymers!G:H,2,FALSE)</f>
        <v>[*]CC([*])c1ccccc1</v>
      </c>
      <c r="E104" t="str">
        <f>VLOOKUP(G104,Polymers!I:J,2,FALSE)</f>
        <v>[*]CC([*])C#N</v>
      </c>
      <c r="F104" s="5" t="s">
        <v>20</v>
      </c>
      <c r="G104" s="39" t="s">
        <v>190</v>
      </c>
      <c r="H104">
        <v>0.87</v>
      </c>
      <c r="I104">
        <v>0.13</v>
      </c>
      <c r="J104">
        <v>52200</v>
      </c>
      <c r="K104">
        <v>109100</v>
      </c>
      <c r="L104">
        <f t="shared" si="2"/>
        <v>2.0900383141762453</v>
      </c>
      <c r="M104">
        <v>200</v>
      </c>
      <c r="O104">
        <v>3.94609081790255</v>
      </c>
      <c r="P104">
        <v>18354.950319961401</v>
      </c>
    </row>
    <row r="105" spans="4:16" x14ac:dyDescent="0.35">
      <c r="D105" t="str">
        <f>VLOOKUP(F105,Polymers!G:H,2,FALSE)</f>
        <v>[*]CC([*])c1ccccc1</v>
      </c>
      <c r="E105" t="str">
        <f>VLOOKUP(G105,Polymers!I:J,2,FALSE)</f>
        <v>[*]CC([*])C#N</v>
      </c>
      <c r="F105" s="5" t="s">
        <v>20</v>
      </c>
      <c r="G105" s="39" t="s">
        <v>190</v>
      </c>
      <c r="H105">
        <v>0.87</v>
      </c>
      <c r="I105">
        <v>0.13</v>
      </c>
      <c r="J105">
        <v>52200</v>
      </c>
      <c r="K105">
        <v>109100</v>
      </c>
      <c r="L105">
        <f t="shared" si="2"/>
        <v>2.0900383141762453</v>
      </c>
      <c r="M105">
        <v>200</v>
      </c>
      <c r="O105">
        <v>6.4335708565580401</v>
      </c>
      <c r="P105">
        <v>17439.8367965873</v>
      </c>
    </row>
    <row r="106" spans="4:16" x14ac:dyDescent="0.35">
      <c r="D106" t="str">
        <f>VLOOKUP(F106,Polymers!G:H,2,FALSE)</f>
        <v>[*]CC([*])c1ccccc1</v>
      </c>
      <c r="E106" t="str">
        <f>VLOOKUP(G106,Polymers!I:J,2,FALSE)</f>
        <v>[*]CC([*])C#N</v>
      </c>
      <c r="F106" s="5" t="s">
        <v>20</v>
      </c>
      <c r="G106" s="39" t="s">
        <v>190</v>
      </c>
      <c r="H106">
        <v>0.87</v>
      </c>
      <c r="I106">
        <v>0.13</v>
      </c>
      <c r="J106">
        <v>52200</v>
      </c>
      <c r="K106">
        <v>109100</v>
      </c>
      <c r="L106">
        <f t="shared" si="2"/>
        <v>2.0900383141762453</v>
      </c>
      <c r="M106">
        <v>200</v>
      </c>
      <c r="O106">
        <v>9.8272596852713594</v>
      </c>
      <c r="P106">
        <v>15216.4598592072</v>
      </c>
    </row>
    <row r="107" spans="4:16" x14ac:dyDescent="0.35">
      <c r="D107" t="str">
        <f>VLOOKUP(F107,Polymers!G:H,2,FALSE)</f>
        <v>[*]CC([*])c1ccccc1</v>
      </c>
      <c r="E107" t="str">
        <f>VLOOKUP(G107,Polymers!I:J,2,FALSE)</f>
        <v>[*]CC([*])C#N</v>
      </c>
      <c r="F107" s="5" t="s">
        <v>20</v>
      </c>
      <c r="G107" s="39" t="s">
        <v>190</v>
      </c>
      <c r="H107">
        <v>0.87</v>
      </c>
      <c r="I107">
        <v>0.13</v>
      </c>
      <c r="J107">
        <v>52200</v>
      </c>
      <c r="K107">
        <v>109100</v>
      </c>
      <c r="L107">
        <f t="shared" si="2"/>
        <v>2.0900383141762453</v>
      </c>
      <c r="M107">
        <v>200</v>
      </c>
      <c r="O107">
        <v>243.465453879016</v>
      </c>
      <c r="P107">
        <v>4165.24069469805</v>
      </c>
    </row>
    <row r="108" spans="4:16" x14ac:dyDescent="0.35">
      <c r="D108" t="str">
        <f>VLOOKUP(F108,Polymers!G:H,2,FALSE)</f>
        <v>[*]CC([*])c1ccccc1</v>
      </c>
      <c r="E108" t="str">
        <f>VLOOKUP(G108,Polymers!I:J,2,FALSE)</f>
        <v>[*]CC([*])C#N</v>
      </c>
      <c r="F108" s="5" t="s">
        <v>20</v>
      </c>
      <c r="G108" s="39" t="s">
        <v>190</v>
      </c>
      <c r="H108">
        <v>0.87</v>
      </c>
      <c r="I108">
        <v>0.13</v>
      </c>
      <c r="J108">
        <v>52200</v>
      </c>
      <c r="K108">
        <v>109100</v>
      </c>
      <c r="L108">
        <f t="shared" si="2"/>
        <v>2.0900383141762453</v>
      </c>
      <c r="M108">
        <v>200</v>
      </c>
      <c r="O108">
        <v>151.78487637005301</v>
      </c>
      <c r="P108">
        <v>5287.9883347813102</v>
      </c>
    </row>
    <row r="109" spans="4:16" x14ac:dyDescent="0.35">
      <c r="D109" t="str">
        <f>VLOOKUP(F109,Polymers!G:H,2,FALSE)</f>
        <v>[*]CC([*])c1ccccc1</v>
      </c>
      <c r="E109" t="str">
        <f>VLOOKUP(G109,Polymers!I:J,2,FALSE)</f>
        <v>[*]CC([*])C#N</v>
      </c>
      <c r="F109" s="5" t="s">
        <v>20</v>
      </c>
      <c r="G109" s="39" t="s">
        <v>190</v>
      </c>
      <c r="H109">
        <v>0.87</v>
      </c>
      <c r="I109">
        <v>0.13</v>
      </c>
      <c r="J109">
        <v>52200</v>
      </c>
      <c r="K109">
        <v>109100</v>
      </c>
      <c r="L109">
        <f t="shared" si="2"/>
        <v>2.0900383141762453</v>
      </c>
      <c r="M109">
        <v>200</v>
      </c>
      <c r="O109">
        <v>96.182447272534105</v>
      </c>
      <c r="P109">
        <v>6599.8987810876997</v>
      </c>
    </row>
    <row r="110" spans="4:16" x14ac:dyDescent="0.35">
      <c r="D110" t="str">
        <f>VLOOKUP(F110,Polymers!G:H,2,FALSE)</f>
        <v>[*]CC([*])c1ccccc1</v>
      </c>
      <c r="E110" t="str">
        <f>VLOOKUP(G110,Polymers!I:J,2,FALSE)</f>
        <v>[*]CC([*])C#N</v>
      </c>
      <c r="F110" s="5" t="s">
        <v>20</v>
      </c>
      <c r="G110" s="39" t="s">
        <v>190</v>
      </c>
      <c r="H110">
        <v>0.87</v>
      </c>
      <c r="I110">
        <v>0.13</v>
      </c>
      <c r="J110">
        <v>52200</v>
      </c>
      <c r="K110">
        <v>109100</v>
      </c>
      <c r="L110">
        <f t="shared" si="2"/>
        <v>2.0900383141762453</v>
      </c>
      <c r="M110">
        <v>200</v>
      </c>
      <c r="O110">
        <v>60.948517300100399</v>
      </c>
      <c r="P110">
        <v>8237.2844195020807</v>
      </c>
    </row>
    <row r="111" spans="4:16" x14ac:dyDescent="0.35">
      <c r="D111" t="str">
        <f>VLOOKUP(F111,Polymers!G:H,2,FALSE)</f>
        <v>[*]CC([*])c1ccccc1</v>
      </c>
      <c r="E111" t="str">
        <f>VLOOKUP(G111,Polymers!I:J,2,FALSE)</f>
        <v>[*]CC([*])C#N</v>
      </c>
      <c r="F111" s="5" t="s">
        <v>20</v>
      </c>
      <c r="G111" s="39" t="s">
        <v>190</v>
      </c>
      <c r="H111">
        <v>0.87</v>
      </c>
      <c r="I111">
        <v>0.13</v>
      </c>
      <c r="J111">
        <v>52200</v>
      </c>
      <c r="K111">
        <v>109100</v>
      </c>
      <c r="L111">
        <f t="shared" si="2"/>
        <v>2.0900383141762453</v>
      </c>
      <c r="M111">
        <v>200</v>
      </c>
      <c r="O111">
        <v>15.7630871855003</v>
      </c>
      <c r="P111">
        <v>13737.004194250399</v>
      </c>
    </row>
    <row r="112" spans="4:16" x14ac:dyDescent="0.35">
      <c r="D112" t="str">
        <f>VLOOKUP(F112,Polymers!G:H,2,FALSE)</f>
        <v>[*]CC([*])c1ccccc1</v>
      </c>
      <c r="E112" t="str">
        <f>VLOOKUP(G112,Polymers!I:J,2,FALSE)</f>
        <v>[*]CC([*])C#N</v>
      </c>
      <c r="F112" s="5" t="s">
        <v>20</v>
      </c>
      <c r="G112" s="39" t="s">
        <v>190</v>
      </c>
      <c r="H112">
        <v>0.87</v>
      </c>
      <c r="I112">
        <v>0.13</v>
      </c>
      <c r="J112">
        <v>52200</v>
      </c>
      <c r="K112">
        <v>109100</v>
      </c>
      <c r="L112">
        <f t="shared" si="2"/>
        <v>2.0900383141762453</v>
      </c>
      <c r="M112">
        <v>200</v>
      </c>
      <c r="O112">
        <v>24.875622397942202</v>
      </c>
      <c r="P112">
        <v>11583.9331113597</v>
      </c>
    </row>
    <row r="113" spans="4:16" x14ac:dyDescent="0.35">
      <c r="D113" t="str">
        <f>VLOOKUP(F113,Polymers!G:H,2,FALSE)</f>
        <v>[*]CC([*])c1ccccc1</v>
      </c>
      <c r="E113" t="str">
        <f>VLOOKUP(G113,Polymers!I:J,2,FALSE)</f>
        <v>[*]CC([*])C#N</v>
      </c>
      <c r="F113" s="5" t="s">
        <v>20</v>
      </c>
      <c r="G113" s="39" t="s">
        <v>190</v>
      </c>
      <c r="H113">
        <v>0.96200000000000008</v>
      </c>
      <c r="I113">
        <v>3.7999999999999999E-2</v>
      </c>
      <c r="J113">
        <v>48700</v>
      </c>
      <c r="K113">
        <v>102500</v>
      </c>
      <c r="L113">
        <f t="shared" si="2"/>
        <v>2.1047227926078027</v>
      </c>
      <c r="M113">
        <v>200</v>
      </c>
      <c r="O113">
        <v>9.9300930243837196E-2</v>
      </c>
      <c r="P113">
        <v>8818.5759085916106</v>
      </c>
    </row>
    <row r="114" spans="4:16" x14ac:dyDescent="0.35">
      <c r="D114" t="str">
        <f>VLOOKUP(F114,Polymers!G:H,2,FALSE)</f>
        <v>[*]CC([*])c1ccccc1</v>
      </c>
      <c r="E114" t="str">
        <f>VLOOKUP(G114,Polymers!I:J,2,FALSE)</f>
        <v>[*]CC([*])C#N</v>
      </c>
      <c r="F114" s="5" t="s">
        <v>20</v>
      </c>
      <c r="G114" s="39" t="s">
        <v>190</v>
      </c>
      <c r="H114">
        <v>0.96200000000000008</v>
      </c>
      <c r="I114">
        <v>3.7999999999999999E-2</v>
      </c>
      <c r="J114">
        <v>48700</v>
      </c>
      <c r="K114">
        <v>102500</v>
      </c>
      <c r="L114">
        <f t="shared" si="2"/>
        <v>2.1047227926078027</v>
      </c>
      <c r="M114">
        <v>200</v>
      </c>
      <c r="O114">
        <v>0.16189682405368999</v>
      </c>
      <c r="P114">
        <v>8818.5759085916106</v>
      </c>
    </row>
    <row r="115" spans="4:16" x14ac:dyDescent="0.35">
      <c r="D115" t="str">
        <f>VLOOKUP(F115,Polymers!G:H,2,FALSE)</f>
        <v>[*]CC([*])c1ccccc1</v>
      </c>
      <c r="E115" t="str">
        <f>VLOOKUP(G115,Polymers!I:J,2,FALSE)</f>
        <v>[*]CC([*])C#N</v>
      </c>
      <c r="F115" s="5" t="s">
        <v>20</v>
      </c>
      <c r="G115" s="39" t="s">
        <v>190</v>
      </c>
      <c r="H115">
        <v>0.96200000000000008</v>
      </c>
      <c r="I115">
        <v>3.7999999999999999E-2</v>
      </c>
      <c r="J115">
        <v>48700</v>
      </c>
      <c r="K115">
        <v>102500</v>
      </c>
      <c r="L115">
        <f t="shared" si="2"/>
        <v>2.1047227926078027</v>
      </c>
      <c r="M115">
        <v>200</v>
      </c>
      <c r="O115">
        <v>0.251359231730924</v>
      </c>
      <c r="P115">
        <v>8669.5161230487593</v>
      </c>
    </row>
    <row r="116" spans="4:16" x14ac:dyDescent="0.35">
      <c r="D116" t="str">
        <f>VLOOKUP(F116,Polymers!G:H,2,FALSE)</f>
        <v>[*]CC([*])c1ccccc1</v>
      </c>
      <c r="E116" t="str">
        <f>VLOOKUP(G116,Polymers!I:J,2,FALSE)</f>
        <v>[*]CC([*])C#N</v>
      </c>
      <c r="F116" s="5" t="s">
        <v>20</v>
      </c>
      <c r="G116" s="39" t="s">
        <v>190</v>
      </c>
      <c r="H116">
        <v>0.96200000000000008</v>
      </c>
      <c r="I116">
        <v>3.7999999999999999E-2</v>
      </c>
      <c r="J116">
        <v>48700</v>
      </c>
      <c r="K116">
        <v>102500</v>
      </c>
      <c r="L116">
        <f t="shared" si="2"/>
        <v>2.1047227926078027</v>
      </c>
      <c r="M116">
        <v>200</v>
      </c>
      <c r="O116">
        <v>0.40318436792642298</v>
      </c>
      <c r="P116">
        <v>8743.7283822099798</v>
      </c>
    </row>
    <row r="117" spans="4:16" x14ac:dyDescent="0.35">
      <c r="D117" t="str">
        <f>VLOOKUP(F117,Polymers!G:H,2,FALSE)</f>
        <v>[*]CC([*])c1ccccc1</v>
      </c>
      <c r="E117" t="str">
        <f>VLOOKUP(G117,Polymers!I:J,2,FALSE)</f>
        <v>[*]CC([*])C#N</v>
      </c>
      <c r="F117" s="5" t="s">
        <v>20</v>
      </c>
      <c r="G117" s="39" t="s">
        <v>190</v>
      </c>
      <c r="H117">
        <v>0.96200000000000008</v>
      </c>
      <c r="I117">
        <v>3.7999999999999999E-2</v>
      </c>
      <c r="J117">
        <v>48700</v>
      </c>
      <c r="K117">
        <v>102500</v>
      </c>
      <c r="L117">
        <f t="shared" si="2"/>
        <v>2.1047227926078027</v>
      </c>
      <c r="M117">
        <v>200</v>
      </c>
      <c r="O117">
        <v>0.63626255284030198</v>
      </c>
      <c r="P117">
        <v>8522.9758848677902</v>
      </c>
    </row>
    <row r="118" spans="4:16" x14ac:dyDescent="0.35">
      <c r="D118" t="str">
        <f>VLOOKUP(F118,Polymers!G:H,2,FALSE)</f>
        <v>[*]CC([*])c1ccccc1</v>
      </c>
      <c r="E118" t="str">
        <f>VLOOKUP(G118,Polymers!I:J,2,FALSE)</f>
        <v>[*]CC([*])C#N</v>
      </c>
      <c r="F118" s="5" t="s">
        <v>20</v>
      </c>
      <c r="G118" s="39" t="s">
        <v>190</v>
      </c>
      <c r="H118">
        <v>0.96200000000000008</v>
      </c>
      <c r="I118">
        <v>3.7999999999999999E-2</v>
      </c>
      <c r="J118">
        <v>48700</v>
      </c>
      <c r="K118">
        <v>102500</v>
      </c>
      <c r="L118">
        <f t="shared" si="2"/>
        <v>2.1047227926078027</v>
      </c>
      <c r="M118">
        <v>200</v>
      </c>
      <c r="O118">
        <v>1.00408167665055</v>
      </c>
      <c r="P118">
        <v>8669.5161230487593</v>
      </c>
    </row>
    <row r="119" spans="4:16" x14ac:dyDescent="0.35">
      <c r="D119" t="str">
        <f>VLOOKUP(F119,Polymers!G:H,2,FALSE)</f>
        <v>[*]CC([*])c1ccccc1</v>
      </c>
      <c r="E119" t="str">
        <f>VLOOKUP(G119,Polymers!I:J,2,FALSE)</f>
        <v>[*]CC([*])C#N</v>
      </c>
      <c r="F119" s="5" t="s">
        <v>20</v>
      </c>
      <c r="G119" s="39" t="s">
        <v>190</v>
      </c>
      <c r="H119">
        <v>0.96200000000000008</v>
      </c>
      <c r="I119">
        <v>3.7999999999999999E-2</v>
      </c>
      <c r="J119">
        <v>48700</v>
      </c>
      <c r="K119">
        <v>102500</v>
      </c>
      <c r="L119">
        <f t="shared" si="2"/>
        <v>2.1047227926078027</v>
      </c>
      <c r="M119">
        <v>200</v>
      </c>
      <c r="O119">
        <v>1.59749608845027</v>
      </c>
      <c r="P119">
        <v>8522.9758848677993</v>
      </c>
    </row>
    <row r="120" spans="4:16" x14ac:dyDescent="0.35">
      <c r="D120" t="str">
        <f>VLOOKUP(F120,Polymers!G:H,2,FALSE)</f>
        <v>[*]CC([*])c1ccccc1</v>
      </c>
      <c r="E120" t="str">
        <f>VLOOKUP(G120,Polymers!I:J,2,FALSE)</f>
        <v>[*]CC([*])C#N</v>
      </c>
      <c r="F120" s="5" t="s">
        <v>20</v>
      </c>
      <c r="G120" s="39" t="s">
        <v>190</v>
      </c>
      <c r="H120">
        <v>0.96200000000000008</v>
      </c>
      <c r="I120">
        <v>3.7999999999999999E-2</v>
      </c>
      <c r="J120">
        <v>48700</v>
      </c>
      <c r="K120">
        <v>102500</v>
      </c>
      <c r="L120">
        <f t="shared" si="2"/>
        <v>2.1047227926078027</v>
      </c>
      <c r="M120">
        <v>200</v>
      </c>
      <c r="O120">
        <v>2.5624101659263601</v>
      </c>
      <c r="P120">
        <v>8237.2844195020807</v>
      </c>
    </row>
    <row r="121" spans="4:16" x14ac:dyDescent="0.35">
      <c r="D121" t="str">
        <f>VLOOKUP(F121,Polymers!G:H,2,FALSE)</f>
        <v>[*]CC([*])c1ccccc1</v>
      </c>
      <c r="E121" t="str">
        <f>VLOOKUP(G121,Polymers!I:J,2,FALSE)</f>
        <v>[*]CC([*])C#N</v>
      </c>
      <c r="F121" s="5" t="s">
        <v>20</v>
      </c>
      <c r="G121" s="39" t="s">
        <v>190</v>
      </c>
      <c r="H121">
        <v>0.96200000000000008</v>
      </c>
      <c r="I121">
        <v>3.7999999999999999E-2</v>
      </c>
      <c r="J121">
        <v>48700</v>
      </c>
      <c r="K121">
        <v>102500</v>
      </c>
      <c r="L121">
        <f t="shared" si="2"/>
        <v>2.1047227926078027</v>
      </c>
      <c r="M121">
        <v>200</v>
      </c>
      <c r="O121">
        <v>4.0109130125947798</v>
      </c>
      <c r="P121">
        <v>7826.6022745350501</v>
      </c>
    </row>
    <row r="122" spans="4:16" x14ac:dyDescent="0.35">
      <c r="D122" t="str">
        <f>VLOOKUP(F122,Polymers!G:H,2,FALSE)</f>
        <v>[*]CC([*])c1ccccc1</v>
      </c>
      <c r="E122" t="str">
        <f>VLOOKUP(G122,Polymers!I:J,2,FALSE)</f>
        <v>[*]CC([*])C#N</v>
      </c>
      <c r="F122" s="5" t="s">
        <v>20</v>
      </c>
      <c r="G122" s="39" t="s">
        <v>190</v>
      </c>
      <c r="H122">
        <v>0.96200000000000008</v>
      </c>
      <c r="I122">
        <v>3.7999999999999999E-2</v>
      </c>
      <c r="J122">
        <v>48700</v>
      </c>
      <c r="K122">
        <v>102500</v>
      </c>
      <c r="L122">
        <f t="shared" si="2"/>
        <v>2.1047227926078027</v>
      </c>
      <c r="M122">
        <v>200</v>
      </c>
      <c r="O122">
        <v>6.3295949834038501</v>
      </c>
      <c r="P122">
        <v>7436.3953026475601</v>
      </c>
    </row>
    <row r="123" spans="4:16" x14ac:dyDescent="0.35">
      <c r="D123" t="str">
        <f>VLOOKUP(F123,Polymers!G:H,2,FALSE)</f>
        <v>[*]CC([*])c1ccccc1</v>
      </c>
      <c r="E123" t="str">
        <f>VLOOKUP(G123,Polymers!I:J,2,FALSE)</f>
        <v>[*]CC([*])C#N</v>
      </c>
      <c r="F123" s="5" t="s">
        <v>20</v>
      </c>
      <c r="G123" s="39" t="s">
        <v>190</v>
      </c>
      <c r="H123">
        <v>0.96200000000000008</v>
      </c>
      <c r="I123">
        <v>3.7999999999999999E-2</v>
      </c>
      <c r="J123">
        <v>48700</v>
      </c>
      <c r="K123">
        <v>102500</v>
      </c>
      <c r="L123">
        <f t="shared" si="2"/>
        <v>2.1047227926078027</v>
      </c>
      <c r="M123">
        <v>200</v>
      </c>
      <c r="O123">
        <v>9.9076468010386201</v>
      </c>
      <c r="P123">
        <v>7065.6426834368303</v>
      </c>
    </row>
    <row r="124" spans="4:16" x14ac:dyDescent="0.35">
      <c r="D124" t="str">
        <f>VLOOKUP(F124,Polymers!G:H,2,FALSE)</f>
        <v>[*]CC([*])c1ccccc1</v>
      </c>
      <c r="E124" t="str">
        <f>VLOOKUP(G124,Polymers!I:J,2,FALSE)</f>
        <v>[*]CC([*])C#N</v>
      </c>
      <c r="F124" s="5" t="s">
        <v>20</v>
      </c>
      <c r="G124" s="39" t="s">
        <v>190</v>
      </c>
      <c r="H124">
        <v>0.96200000000000008</v>
      </c>
      <c r="I124">
        <v>3.7999999999999999E-2</v>
      </c>
      <c r="J124">
        <v>48700</v>
      </c>
      <c r="K124">
        <v>102500</v>
      </c>
      <c r="L124">
        <f t="shared" si="2"/>
        <v>2.1047227926078027</v>
      </c>
      <c r="M124">
        <v>200</v>
      </c>
      <c r="O124">
        <v>15.6351911129135</v>
      </c>
      <c r="P124">
        <v>6488.3411433113897</v>
      </c>
    </row>
    <row r="125" spans="4:16" x14ac:dyDescent="0.35">
      <c r="D125" t="str">
        <f>VLOOKUP(F125,Polymers!G:H,2,FALSE)</f>
        <v>[*]CC([*])c1ccccc1</v>
      </c>
      <c r="E125" t="str">
        <f>VLOOKUP(G125,Polymers!I:J,2,FALSE)</f>
        <v>[*]CC([*])C#N</v>
      </c>
      <c r="F125" s="5" t="s">
        <v>20</v>
      </c>
      <c r="G125" s="39" t="s">
        <v>190</v>
      </c>
      <c r="H125">
        <v>0.96200000000000008</v>
      </c>
      <c r="I125">
        <v>3.7999999999999999E-2</v>
      </c>
      <c r="J125">
        <v>48700</v>
      </c>
      <c r="K125">
        <v>102500</v>
      </c>
      <c r="L125">
        <f t="shared" si="2"/>
        <v>2.1047227926078027</v>
      </c>
      <c r="M125">
        <v>200</v>
      </c>
      <c r="O125">
        <v>24.875622397942202</v>
      </c>
      <c r="P125">
        <v>5661.1528944674701</v>
      </c>
    </row>
    <row r="126" spans="4:16" x14ac:dyDescent="0.35">
      <c r="D126" t="str">
        <f>VLOOKUP(F126,Polymers!G:H,2,FALSE)</f>
        <v>[*]CC([*])c1ccccc1</v>
      </c>
      <c r="E126" t="str">
        <f>VLOOKUP(G126,Polymers!I:J,2,FALSE)</f>
        <v>[*]CC([*])C#N</v>
      </c>
      <c r="F126" s="5" t="s">
        <v>20</v>
      </c>
      <c r="G126" s="39" t="s">
        <v>190</v>
      </c>
      <c r="H126">
        <v>0.96200000000000008</v>
      </c>
      <c r="I126">
        <v>3.7999999999999999E-2</v>
      </c>
      <c r="J126">
        <v>48700</v>
      </c>
      <c r="K126">
        <v>102500</v>
      </c>
      <c r="L126">
        <f t="shared" si="2"/>
        <v>2.1047227926078027</v>
      </c>
      <c r="M126">
        <v>200</v>
      </c>
      <c r="O126">
        <v>39.577168274836303</v>
      </c>
      <c r="P126">
        <v>5154.4827431398298</v>
      </c>
    </row>
    <row r="127" spans="4:16" x14ac:dyDescent="0.35">
      <c r="D127" t="str">
        <f>VLOOKUP(F127,Polymers!G:H,2,FALSE)</f>
        <v>[*]CC([*])c1ccccc1</v>
      </c>
      <c r="E127" t="str">
        <f>VLOOKUP(G127,Polymers!I:J,2,FALSE)</f>
        <v>[*]CC([*])C#N</v>
      </c>
      <c r="F127" s="5" t="s">
        <v>20</v>
      </c>
      <c r="G127" s="39" t="s">
        <v>190</v>
      </c>
      <c r="H127">
        <v>0.96200000000000008</v>
      </c>
      <c r="I127">
        <v>3.7999999999999999E-2</v>
      </c>
      <c r="J127">
        <v>48700</v>
      </c>
      <c r="K127">
        <v>102500</v>
      </c>
      <c r="L127">
        <f t="shared" si="2"/>
        <v>2.1047227926078027</v>
      </c>
      <c r="M127">
        <v>200</v>
      </c>
      <c r="O127">
        <v>61.447076987435203</v>
      </c>
      <c r="P127">
        <v>4459.1748169805196</v>
      </c>
    </row>
    <row r="128" spans="4:16" x14ac:dyDescent="0.35">
      <c r="D128" t="str">
        <f>VLOOKUP(F128,Polymers!G:H,2,FALSE)</f>
        <v>[*]CC([*])c1ccccc1</v>
      </c>
      <c r="E128" t="str">
        <f>VLOOKUP(G128,Polymers!I:J,2,FALSE)</f>
        <v>[*]CC([*])C#N</v>
      </c>
      <c r="F128" s="5" t="s">
        <v>20</v>
      </c>
      <c r="G128" s="39" t="s">
        <v>190</v>
      </c>
      <c r="H128">
        <v>0.96200000000000008</v>
      </c>
      <c r="I128">
        <v>3.7999999999999999E-2</v>
      </c>
      <c r="J128">
        <v>48700</v>
      </c>
      <c r="K128">
        <v>102500</v>
      </c>
      <c r="L128">
        <f t="shared" si="2"/>
        <v>2.1047227926078027</v>
      </c>
      <c r="M128">
        <v>200</v>
      </c>
      <c r="O128">
        <v>97.7624305042402</v>
      </c>
      <c r="P128">
        <v>3824.9178145615901</v>
      </c>
    </row>
    <row r="129" spans="4:17" x14ac:dyDescent="0.35">
      <c r="D129" t="str">
        <f>VLOOKUP(F129,Polymers!G:H,2,FALSE)</f>
        <v>[*]CC([*])c1ccccc1</v>
      </c>
      <c r="E129" t="str">
        <f>VLOOKUP(G129,Polymers!I:J,2,FALSE)</f>
        <v>[*]CC([*])C#N</v>
      </c>
      <c r="F129" s="5" t="s">
        <v>20</v>
      </c>
      <c r="G129" s="39" t="s">
        <v>190</v>
      </c>
      <c r="H129">
        <v>0.96200000000000008</v>
      </c>
      <c r="I129">
        <v>3.7999999999999999E-2</v>
      </c>
      <c r="J129">
        <v>48700</v>
      </c>
      <c r="K129">
        <v>102500</v>
      </c>
      <c r="L129">
        <f t="shared" si="2"/>
        <v>2.1047227926078027</v>
      </c>
      <c r="M129">
        <v>200</v>
      </c>
      <c r="O129">
        <v>154.278237334468</v>
      </c>
      <c r="P129">
        <v>3198.0431466371301</v>
      </c>
    </row>
    <row r="130" spans="4:17" x14ac:dyDescent="0.35">
      <c r="D130" t="str">
        <f>VLOOKUP(F130,Polymers!G:H,2,FALSE)</f>
        <v>[*]CC([*])c1ccccc1</v>
      </c>
      <c r="E130" t="str">
        <f>VLOOKUP(G130,Polymers!I:J,2,FALSE)</f>
        <v>[*]CC([*])C#N</v>
      </c>
      <c r="F130" s="5" t="s">
        <v>20</v>
      </c>
      <c r="G130" s="39" t="s">
        <v>190</v>
      </c>
      <c r="H130">
        <v>0.96200000000000008</v>
      </c>
      <c r="I130">
        <v>3.7999999999999999E-2</v>
      </c>
      <c r="J130">
        <v>48700</v>
      </c>
      <c r="K130">
        <v>102500</v>
      </c>
      <c r="L130">
        <f t="shared" si="2"/>
        <v>2.1047227926078027</v>
      </c>
      <c r="M130">
        <v>200</v>
      </c>
      <c r="O130">
        <v>245.457004550627</v>
      </c>
      <c r="P130">
        <v>2628.7115333471002</v>
      </c>
    </row>
    <row r="131" spans="4:17" x14ac:dyDescent="0.35">
      <c r="D131" t="str">
        <f>VLOOKUP(F131,Polymers!G:H,2,FALSE)</f>
        <v>[*]C[*]</v>
      </c>
      <c r="E131" t="str">
        <f>VLOOKUP(G131,Polymers!I:J,2,FALSE)</f>
        <v>[*]CC([*])CCCCCC</v>
      </c>
      <c r="F131" s="5" t="s">
        <v>38</v>
      </c>
      <c r="G131" t="s">
        <v>197</v>
      </c>
      <c r="H131">
        <v>0.5</v>
      </c>
      <c r="I131">
        <v>0.5</v>
      </c>
      <c r="K131">
        <v>109300</v>
      </c>
      <c r="L131">
        <v>2.2000000000000002</v>
      </c>
      <c r="M131">
        <v>150</v>
      </c>
      <c r="P131" s="16">
        <v>151000</v>
      </c>
      <c r="Q131" t="s">
        <v>198</v>
      </c>
    </row>
    <row r="132" spans="4:17" x14ac:dyDescent="0.35">
      <c r="D132" t="str">
        <f>VLOOKUP(F132,Polymers!G:H,2,FALSE)</f>
        <v>[*]C[*]</v>
      </c>
      <c r="E132" t="str">
        <f>VLOOKUP(G132,Polymers!I:J,2,FALSE)</f>
        <v>[*]CC([*])CCCCCC</v>
      </c>
      <c r="F132" s="5" t="s">
        <v>38</v>
      </c>
      <c r="G132" t="s">
        <v>197</v>
      </c>
      <c r="H132">
        <v>0.5</v>
      </c>
      <c r="I132">
        <v>0.5</v>
      </c>
      <c r="K132">
        <v>90300</v>
      </c>
      <c r="L132">
        <v>2.2000000000000002</v>
      </c>
      <c r="M132">
        <v>150</v>
      </c>
      <c r="P132" s="16">
        <v>167000</v>
      </c>
    </row>
    <row r="133" spans="4:17" x14ac:dyDescent="0.35">
      <c r="D133" t="str">
        <f>VLOOKUP(F133,Polymers!G:H,2,FALSE)</f>
        <v>[*]C[*]</v>
      </c>
      <c r="E133" t="str">
        <f>VLOOKUP(G133,Polymers!I:J,2,FALSE)</f>
        <v>[*]CC([*])CCCCCC</v>
      </c>
      <c r="F133" s="5" t="s">
        <v>38</v>
      </c>
      <c r="G133" t="s">
        <v>197</v>
      </c>
      <c r="H133">
        <v>0.5</v>
      </c>
      <c r="I133">
        <v>0.5</v>
      </c>
      <c r="K133">
        <v>89400</v>
      </c>
      <c r="L133">
        <v>2.2999999999999998</v>
      </c>
      <c r="M133">
        <v>150</v>
      </c>
      <c r="P133" s="16">
        <v>229000</v>
      </c>
    </row>
    <row r="134" spans="4:17" x14ac:dyDescent="0.35">
      <c r="D134" t="str">
        <f>VLOOKUP(F134,Polymers!G:H,2,FALSE)</f>
        <v>[*]C[*]</v>
      </c>
      <c r="E134" t="str">
        <f>VLOOKUP(G134,Polymers!I:J,2,FALSE)</f>
        <v>[*]CC([*])CC</v>
      </c>
      <c r="F134" s="5" t="s">
        <v>38</v>
      </c>
      <c r="G134" t="s">
        <v>201</v>
      </c>
      <c r="H134">
        <v>0.5</v>
      </c>
      <c r="I134">
        <v>0.5</v>
      </c>
      <c r="K134">
        <v>120000</v>
      </c>
      <c r="L134">
        <v>3.8</v>
      </c>
      <c r="M134">
        <v>180</v>
      </c>
      <c r="P134">
        <v>13046.052307709</v>
      </c>
      <c r="Q134" s="47" t="s">
        <v>204</v>
      </c>
    </row>
    <row r="135" spans="4:17" x14ac:dyDescent="0.35">
      <c r="D135" t="str">
        <f>VLOOKUP(F135,Polymers!G:H,2,FALSE)</f>
        <v>[*]C[*]</v>
      </c>
      <c r="E135" t="str">
        <f>VLOOKUP(G135,Polymers!I:J,2,FALSE)</f>
        <v>[*]CC([*])CCCCCC</v>
      </c>
      <c r="F135" s="5" t="s">
        <v>38</v>
      </c>
      <c r="G135" t="s">
        <v>197</v>
      </c>
      <c r="H135">
        <v>0.5</v>
      </c>
      <c r="I135">
        <v>0.5</v>
      </c>
      <c r="K135">
        <v>96700</v>
      </c>
      <c r="L135">
        <v>2.86</v>
      </c>
      <c r="M135">
        <v>180</v>
      </c>
      <c r="P135">
        <v>39096.474068600102</v>
      </c>
      <c r="Q135" s="5" t="s">
        <v>202</v>
      </c>
    </row>
    <row r="136" spans="4:17" x14ac:dyDescent="0.35">
      <c r="D136" t="str">
        <f>VLOOKUP(F136,Polymers!G:H,2,FALSE)</f>
        <v>[*]C[*]</v>
      </c>
      <c r="E136" t="str">
        <f>VLOOKUP(G136,Polymers!I:J,2,FALSE)</f>
        <v>[*]CC([*])CCCCCC</v>
      </c>
      <c r="F136" s="5" t="s">
        <v>38</v>
      </c>
      <c r="G136" t="s">
        <v>197</v>
      </c>
      <c r="H136">
        <v>0.5</v>
      </c>
      <c r="I136">
        <v>0.5</v>
      </c>
      <c r="K136">
        <v>58000</v>
      </c>
      <c r="L136">
        <v>2.65</v>
      </c>
      <c r="M136">
        <v>180</v>
      </c>
      <c r="P136">
        <v>432.87612810830399</v>
      </c>
      <c r="Q136" t="s">
        <v>200</v>
      </c>
    </row>
    <row r="137" spans="4:17" x14ac:dyDescent="0.35">
      <c r="D137" t="str">
        <f>VLOOKUP(F137,Polymers!G:H,2,FALSE)</f>
        <v>[*]C[*]</v>
      </c>
      <c r="E137" t="str">
        <f>VLOOKUP(G137,Polymers!I:J,2,FALSE)</f>
        <v>[*]CC([*])OC(C)=O</v>
      </c>
      <c r="F137" s="5" t="s">
        <v>38</v>
      </c>
      <c r="G137" t="s">
        <v>206</v>
      </c>
      <c r="H137">
        <v>0.91</v>
      </c>
      <c r="I137">
        <v>0.09</v>
      </c>
      <c r="K137">
        <v>67320</v>
      </c>
      <c r="L137">
        <v>4.5999999999999996</v>
      </c>
      <c r="M137">
        <v>130</v>
      </c>
      <c r="O137">
        <v>1.1696268711916299E-2</v>
      </c>
      <c r="P137">
        <v>573372.61273554096</v>
      </c>
      <c r="Q137" t="s">
        <v>207</v>
      </c>
    </row>
    <row r="138" spans="4:17" x14ac:dyDescent="0.35">
      <c r="D138" t="str">
        <f>VLOOKUP(F138,Polymers!G:H,2,FALSE)</f>
        <v>[*]C[*]</v>
      </c>
      <c r="E138" t="str">
        <f>VLOOKUP(G138,Polymers!I:J,2,FALSE)</f>
        <v>[*]CC([*])OC(C)=O</v>
      </c>
      <c r="F138" s="5" t="s">
        <v>38</v>
      </c>
      <c r="G138" t="s">
        <v>206</v>
      </c>
      <c r="H138">
        <v>0.91</v>
      </c>
      <c r="I138">
        <v>0.09</v>
      </c>
      <c r="K138">
        <v>67320</v>
      </c>
      <c r="L138">
        <v>4.5999999999999996</v>
      </c>
      <c r="M138">
        <v>130</v>
      </c>
      <c r="O138">
        <v>1.83363803733359E-2</v>
      </c>
      <c r="P138">
        <v>568701.72696743195</v>
      </c>
      <c r="Q138" t="s">
        <v>209</v>
      </c>
    </row>
    <row r="139" spans="4:17" x14ac:dyDescent="0.35">
      <c r="D139" t="str">
        <f>VLOOKUP(F139,Polymers!G:H,2,FALSE)</f>
        <v>[*]C[*]</v>
      </c>
      <c r="E139" t="str">
        <f>VLOOKUP(G139,Polymers!I:J,2,FALSE)</f>
        <v>[*]CC([*])OC(C)=O</v>
      </c>
      <c r="F139" s="5" t="s">
        <v>38</v>
      </c>
      <c r="G139" t="s">
        <v>206</v>
      </c>
      <c r="H139">
        <v>0.91</v>
      </c>
      <c r="I139">
        <v>0.09</v>
      </c>
      <c r="K139">
        <v>67320</v>
      </c>
      <c r="L139">
        <v>4.5999999999999996</v>
      </c>
      <c r="M139">
        <v>130</v>
      </c>
      <c r="O139">
        <v>2.8746162855604499E-2</v>
      </c>
      <c r="P139">
        <v>524035.33079849201</v>
      </c>
    </row>
    <row r="140" spans="4:17" x14ac:dyDescent="0.35">
      <c r="D140" t="str">
        <f>VLOOKUP(F140,Polymers!G:H,2,FALSE)</f>
        <v>[*]C[*]</v>
      </c>
      <c r="E140" t="str">
        <f>VLOOKUP(G140,Polymers!I:J,2,FALSE)</f>
        <v>[*]CC([*])OC(C)=O</v>
      </c>
      <c r="F140" s="5" t="s">
        <v>38</v>
      </c>
      <c r="G140" t="s">
        <v>206</v>
      </c>
      <c r="H140">
        <v>0.91</v>
      </c>
      <c r="I140">
        <v>0.09</v>
      </c>
      <c r="K140">
        <v>67320</v>
      </c>
      <c r="L140">
        <v>4.5999999999999996</v>
      </c>
      <c r="M140">
        <v>130</v>
      </c>
      <c r="O140">
        <v>4.5065703377454802E-2</v>
      </c>
      <c r="P140">
        <v>482877.07756655297</v>
      </c>
    </row>
    <row r="141" spans="4:17" x14ac:dyDescent="0.35">
      <c r="D141" t="str">
        <f>VLOOKUP(F141,Polymers!G:H,2,FALSE)</f>
        <v>[*]C[*]</v>
      </c>
      <c r="E141" t="str">
        <f>VLOOKUP(G141,Polymers!I:J,2,FALSE)</f>
        <v>[*]CC([*])OC(C)=O</v>
      </c>
      <c r="F141" s="5" t="s">
        <v>38</v>
      </c>
      <c r="G141" t="s">
        <v>206</v>
      </c>
      <c r="H141">
        <v>0.91</v>
      </c>
      <c r="I141">
        <v>0.09</v>
      </c>
      <c r="K141">
        <v>67320</v>
      </c>
      <c r="L141">
        <v>4.5999999999999996</v>
      </c>
      <c r="M141">
        <v>130</v>
      </c>
      <c r="O141">
        <v>7.3597642873816801E-2</v>
      </c>
      <c r="P141">
        <v>434165.60713472706</v>
      </c>
    </row>
    <row r="142" spans="4:17" x14ac:dyDescent="0.35">
      <c r="D142" t="str">
        <f>VLOOKUP(F142,Polymers!G:H,2,FALSE)</f>
        <v>[*]C[*]</v>
      </c>
      <c r="E142" t="str">
        <f>VLOOKUP(G142,Polymers!I:J,2,FALSE)</f>
        <v>[*]CC([*])OC(C)=O</v>
      </c>
      <c r="F142" s="5" t="s">
        <v>38</v>
      </c>
      <c r="G142" t="s">
        <v>206</v>
      </c>
      <c r="H142">
        <v>0.91</v>
      </c>
      <c r="I142">
        <v>0.09</v>
      </c>
      <c r="K142">
        <v>67320</v>
      </c>
      <c r="L142">
        <v>4.5999999999999996</v>
      </c>
      <c r="M142">
        <v>130</v>
      </c>
      <c r="O142">
        <v>0.112278307654186</v>
      </c>
      <c r="P142">
        <v>384033.79976202204</v>
      </c>
    </row>
    <row r="143" spans="4:17" x14ac:dyDescent="0.35">
      <c r="D143" t="str">
        <f>VLOOKUP(F143,Polymers!G:H,2,FALSE)</f>
        <v>[*]C[*]</v>
      </c>
      <c r="E143" t="str">
        <f>VLOOKUP(G143,Polymers!I:J,2,FALSE)</f>
        <v>[*]CC([*])OC(C)=O</v>
      </c>
      <c r="F143" s="5" t="s">
        <v>38</v>
      </c>
      <c r="G143" t="s">
        <v>206</v>
      </c>
      <c r="H143">
        <v>0.91</v>
      </c>
      <c r="I143">
        <v>0.09</v>
      </c>
      <c r="K143">
        <v>67320</v>
      </c>
      <c r="L143">
        <v>4.5999999999999996</v>
      </c>
      <c r="M143">
        <v>130</v>
      </c>
      <c r="O143">
        <v>0.17843468969435899</v>
      </c>
      <c r="P143">
        <v>318173.71469949401</v>
      </c>
    </row>
    <row r="144" spans="4:17" x14ac:dyDescent="0.35">
      <c r="D144" t="str">
        <f>VLOOKUP(F144,Polymers!G:H,2,FALSE)</f>
        <v>[*]C[*]</v>
      </c>
      <c r="E144" t="str">
        <f>VLOOKUP(G144,Polymers!I:J,2,FALSE)</f>
        <v>[*]CC([*])OC(C)=O</v>
      </c>
      <c r="F144" s="5" t="s">
        <v>38</v>
      </c>
      <c r="G144" t="s">
        <v>206</v>
      </c>
      <c r="H144">
        <v>0.91</v>
      </c>
      <c r="I144">
        <v>0.09</v>
      </c>
      <c r="K144">
        <v>67320</v>
      </c>
      <c r="L144">
        <v>4.5999999999999996</v>
      </c>
      <c r="M144">
        <v>130</v>
      </c>
      <c r="O144">
        <v>0.27594873172592599</v>
      </c>
      <c r="P144">
        <v>233170.272039214</v>
      </c>
    </row>
    <row r="145" spans="4:16" x14ac:dyDescent="0.35">
      <c r="D145" t="str">
        <f>VLOOKUP(F145,Polymers!G:H,2,FALSE)</f>
        <v>[*]C[*]</v>
      </c>
      <c r="E145" t="str">
        <f>VLOOKUP(G145,Polymers!I:J,2,FALSE)</f>
        <v>[*]CC([*])OC(C)=O</v>
      </c>
      <c r="F145" s="5" t="s">
        <v>38</v>
      </c>
      <c r="G145" t="s">
        <v>206</v>
      </c>
      <c r="H145">
        <v>0.91</v>
      </c>
      <c r="I145">
        <v>0.09</v>
      </c>
      <c r="K145">
        <v>67320</v>
      </c>
      <c r="L145">
        <v>4.5999999999999996</v>
      </c>
      <c r="M145">
        <v>130</v>
      </c>
      <c r="O145">
        <v>0.45683914873756398</v>
      </c>
      <c r="P145">
        <v>213106.55222523201</v>
      </c>
    </row>
    <row r="146" spans="4:16" x14ac:dyDescent="0.35">
      <c r="D146" t="str">
        <f>VLOOKUP(F146,Polymers!G:H,2,FALSE)</f>
        <v>[*]C[*]</v>
      </c>
      <c r="E146" t="str">
        <f>VLOOKUP(G146,Polymers!I:J,2,FALSE)</f>
        <v>[*]CC([*])OC(C)=O</v>
      </c>
      <c r="F146" s="5" t="s">
        <v>38</v>
      </c>
      <c r="G146" t="s">
        <v>206</v>
      </c>
      <c r="H146">
        <v>0.91</v>
      </c>
      <c r="I146">
        <v>0.09</v>
      </c>
      <c r="K146">
        <v>67320</v>
      </c>
      <c r="L146">
        <v>4.5999999999999996</v>
      </c>
      <c r="M146">
        <v>130</v>
      </c>
      <c r="O146">
        <v>0.71619219829898295</v>
      </c>
      <c r="P146">
        <v>182432.09410102101</v>
      </c>
    </row>
    <row r="147" spans="4:16" x14ac:dyDescent="0.35">
      <c r="D147" t="str">
        <f>VLOOKUP(F147,Polymers!G:H,2,FALSE)</f>
        <v>[*]C[*]</v>
      </c>
      <c r="E147" t="str">
        <f>VLOOKUP(G147,Polymers!I:J,2,FALSE)</f>
        <v>[*]CC([*])OC(C)=O</v>
      </c>
      <c r="F147" s="5" t="s">
        <v>38</v>
      </c>
      <c r="G147" t="s">
        <v>206</v>
      </c>
      <c r="H147">
        <v>0.91</v>
      </c>
      <c r="I147">
        <v>0.09</v>
      </c>
      <c r="K147">
        <v>67320</v>
      </c>
      <c r="L147">
        <v>4.5999999999999996</v>
      </c>
      <c r="M147">
        <v>130</v>
      </c>
      <c r="O147">
        <v>1.12278307654186</v>
      </c>
      <c r="P147">
        <v>145088.87158037</v>
      </c>
    </row>
    <row r="148" spans="4:16" x14ac:dyDescent="0.35">
      <c r="D148" t="str">
        <f>VLOOKUP(F148,Polymers!G:H,2,FALSE)</f>
        <v>[*]C[*]</v>
      </c>
      <c r="E148" t="str">
        <f>VLOOKUP(G148,Polymers!I:J,2,FALSE)</f>
        <v>[*]CC([*])OC(C)=O</v>
      </c>
      <c r="F148" s="5" t="s">
        <v>38</v>
      </c>
      <c r="G148" t="s">
        <v>206</v>
      </c>
      <c r="H148">
        <v>0.91</v>
      </c>
      <c r="I148">
        <v>0.09</v>
      </c>
      <c r="K148">
        <v>67320</v>
      </c>
      <c r="L148">
        <v>4.5999999999999996</v>
      </c>
      <c r="M148">
        <v>130</v>
      </c>
      <c r="O148">
        <v>1.8336380373335801</v>
      </c>
      <c r="P148">
        <v>111675.36259067499</v>
      </c>
    </row>
    <row r="149" spans="4:16" x14ac:dyDescent="0.35">
      <c r="D149" t="str">
        <f>VLOOKUP(F149,Polymers!G:H,2,FALSE)</f>
        <v>[*]CC([*])CC(C)C</v>
      </c>
      <c r="E149" t="str">
        <f>VLOOKUP(G149,Polymers!I:J,2,FALSE)</f>
        <v>[*]CC([*])CCCCCCCC</v>
      </c>
      <c r="F149" s="5" t="s">
        <v>210</v>
      </c>
      <c r="G149" t="s">
        <v>211</v>
      </c>
      <c r="H149">
        <f>1-I149</f>
        <v>0.96799999999999997</v>
      </c>
      <c r="I149">
        <v>3.2000000000000001E-2</v>
      </c>
      <c r="J149">
        <v>44500</v>
      </c>
      <c r="K149">
        <v>460000</v>
      </c>
      <c r="L149">
        <v>10.3</v>
      </c>
      <c r="M149">
        <v>270</v>
      </c>
      <c r="O149">
        <v>0.20698923336017444</v>
      </c>
      <c r="P149">
        <v>217103.420888694</v>
      </c>
    </row>
    <row r="150" spans="4:16" x14ac:dyDescent="0.35">
      <c r="D150" t="str">
        <f>VLOOKUP(F150,Polymers!G:H,2,FALSE)</f>
        <v>[*]CC([*])CC(C)C</v>
      </c>
      <c r="E150" t="str">
        <f>VLOOKUP(G150,Polymers!I:J,2,FALSE)</f>
        <v>[*]CC([*])CCCCCCCC</v>
      </c>
      <c r="F150" s="5" t="s">
        <v>210</v>
      </c>
      <c r="G150" t="s">
        <v>211</v>
      </c>
      <c r="H150">
        <f t="shared" ref="H150:H167" si="3">1-I150</f>
        <v>0.96799999999999997</v>
      </c>
      <c r="I150">
        <v>3.2000000000000001E-2</v>
      </c>
      <c r="J150">
        <v>44500</v>
      </c>
      <c r="K150">
        <v>460000</v>
      </c>
      <c r="L150">
        <v>10.3</v>
      </c>
      <c r="M150">
        <v>270</v>
      </c>
      <c r="O150">
        <v>0.32805582686528567</v>
      </c>
      <c r="P150">
        <v>204173.79446695099</v>
      </c>
    </row>
    <row r="151" spans="4:16" x14ac:dyDescent="0.35">
      <c r="D151" t="str">
        <f>VLOOKUP(F151,Polymers!G:H,2,FALSE)</f>
        <v>[*]CC([*])CC(C)C</v>
      </c>
      <c r="E151" t="str">
        <f>VLOOKUP(G151,Polymers!I:J,2,FALSE)</f>
        <v>[*]CC([*])CCCCCCCC</v>
      </c>
      <c r="F151" s="5" t="s">
        <v>210</v>
      </c>
      <c r="G151" t="s">
        <v>211</v>
      </c>
      <c r="H151">
        <f t="shared" si="3"/>
        <v>0.96799999999999997</v>
      </c>
      <c r="I151">
        <v>3.2000000000000001E-2</v>
      </c>
      <c r="J151">
        <v>44500</v>
      </c>
      <c r="K151">
        <v>460000</v>
      </c>
      <c r="L151">
        <v>10.3</v>
      </c>
      <c r="M151">
        <v>270</v>
      </c>
      <c r="O151">
        <v>0.51993344674599251</v>
      </c>
      <c r="P151">
        <v>189089.17484896199</v>
      </c>
    </row>
    <row r="152" spans="4:16" x14ac:dyDescent="0.35">
      <c r="D152" t="str">
        <f>VLOOKUP(F152,Polymers!G:H,2,FALSE)</f>
        <v>[*]CC([*])CC(C)C</v>
      </c>
      <c r="E152" t="str">
        <f>VLOOKUP(G152,Polymers!I:J,2,FALSE)</f>
        <v>[*]CC([*])CCCCCCCC</v>
      </c>
      <c r="F152" s="5" t="s">
        <v>210</v>
      </c>
      <c r="G152" t="s">
        <v>211</v>
      </c>
      <c r="H152">
        <f t="shared" si="3"/>
        <v>0.96799999999999997</v>
      </c>
      <c r="I152">
        <v>3.2000000000000001E-2</v>
      </c>
      <c r="J152">
        <v>44500</v>
      </c>
      <c r="K152">
        <v>460000</v>
      </c>
      <c r="L152">
        <v>10.3</v>
      </c>
      <c r="M152">
        <v>270</v>
      </c>
      <c r="O152">
        <v>0.83527620380180023</v>
      </c>
      <c r="P152">
        <v>171132.83041617699</v>
      </c>
    </row>
    <row r="153" spans="4:16" x14ac:dyDescent="0.35">
      <c r="D153" t="str">
        <f>VLOOKUP(F153,Polymers!G:H,2,FALSE)</f>
        <v>[*]CC([*])CC(C)C</v>
      </c>
      <c r="E153" t="str">
        <f>VLOOKUP(G153,Polymers!I:J,2,FALSE)</f>
        <v>[*]CC([*])CCCCCCCC</v>
      </c>
      <c r="F153" s="5" t="s">
        <v>210</v>
      </c>
      <c r="G153" t="s">
        <v>211</v>
      </c>
      <c r="H153">
        <f t="shared" si="3"/>
        <v>0.96799999999999997</v>
      </c>
      <c r="I153">
        <v>3.2000000000000001E-2</v>
      </c>
      <c r="J153">
        <v>44500</v>
      </c>
      <c r="K153">
        <v>460000</v>
      </c>
      <c r="L153">
        <v>10.3</v>
      </c>
      <c r="M153">
        <v>270</v>
      </c>
      <c r="O153">
        <v>1.3060137701692678</v>
      </c>
      <c r="P153">
        <v>153697.451593526</v>
      </c>
    </row>
    <row r="154" spans="4:16" x14ac:dyDescent="0.35">
      <c r="D154" t="str">
        <f>VLOOKUP(F154,Polymers!G:H,2,FALSE)</f>
        <v>[*]CC([*])CC(C)C</v>
      </c>
      <c r="E154" t="str">
        <f>VLOOKUP(G154,Polymers!I:J,2,FALSE)</f>
        <v>[*]CC([*])CCCCCCCC</v>
      </c>
      <c r="F154" s="5" t="s">
        <v>210</v>
      </c>
      <c r="G154" t="s">
        <v>211</v>
      </c>
      <c r="H154">
        <f t="shared" si="3"/>
        <v>0.96799999999999997</v>
      </c>
      <c r="I154">
        <v>3.2000000000000001E-2</v>
      </c>
      <c r="J154">
        <v>44500</v>
      </c>
      <c r="K154">
        <v>460000</v>
      </c>
      <c r="L154">
        <v>10.3</v>
      </c>
      <c r="M154">
        <v>270</v>
      </c>
      <c r="O154">
        <v>2.0981189628925692</v>
      </c>
      <c r="P154">
        <v>134896.28825916399</v>
      </c>
    </row>
    <row r="155" spans="4:16" x14ac:dyDescent="0.35">
      <c r="D155" t="str">
        <f>VLOOKUP(F155,Polymers!G:H,2,FALSE)</f>
        <v>[*]CC([*])CC(C)C</v>
      </c>
      <c r="E155" t="str">
        <f>VLOOKUP(G155,Polymers!I:J,2,FALSE)</f>
        <v>[*]CC([*])CCCCCCCC</v>
      </c>
      <c r="F155" s="5" t="s">
        <v>210</v>
      </c>
      <c r="G155" t="s">
        <v>211</v>
      </c>
      <c r="H155">
        <f t="shared" si="3"/>
        <v>0.96799999999999997</v>
      </c>
      <c r="I155">
        <v>3.2000000000000001E-2</v>
      </c>
      <c r="J155">
        <v>44500</v>
      </c>
      <c r="K155">
        <v>460000</v>
      </c>
      <c r="L155">
        <v>10.3</v>
      </c>
      <c r="M155">
        <v>270</v>
      </c>
      <c r="O155">
        <v>3.2805582686528481</v>
      </c>
      <c r="P155">
        <v>119307.203632652</v>
      </c>
    </row>
    <row r="156" spans="4:16" x14ac:dyDescent="0.35">
      <c r="D156" t="str">
        <f>VLOOKUP(F156,Polymers!G:H,2,FALSE)</f>
        <v>[*]CC([*])CC(C)C</v>
      </c>
      <c r="E156" t="str">
        <f>VLOOKUP(G156,Polymers!I:J,2,FALSE)</f>
        <v>[*]CC([*])CCCCCCCC</v>
      </c>
      <c r="F156" s="5" t="s">
        <v>210</v>
      </c>
      <c r="G156" t="s">
        <v>211</v>
      </c>
      <c r="H156">
        <f t="shared" si="3"/>
        <v>0.96799999999999997</v>
      </c>
      <c r="I156">
        <v>3.2000000000000001E-2</v>
      </c>
      <c r="J156">
        <v>44500</v>
      </c>
      <c r="K156">
        <v>460000</v>
      </c>
      <c r="L156">
        <v>10.3</v>
      </c>
      <c r="M156">
        <v>270</v>
      </c>
      <c r="O156">
        <v>5.1993344674599253</v>
      </c>
      <c r="P156">
        <v>100770.481413609</v>
      </c>
    </row>
    <row r="157" spans="4:16" x14ac:dyDescent="0.35">
      <c r="D157" t="str">
        <f>VLOOKUP(F157,Polymers!G:H,2,FALSE)</f>
        <v>[*]CC([*])CC(C)C</v>
      </c>
      <c r="E157" t="str">
        <f>VLOOKUP(G157,Polymers!I:J,2,FALSE)</f>
        <v>[*]CC([*])CCCCCCCC</v>
      </c>
      <c r="F157" s="5" t="s">
        <v>210</v>
      </c>
      <c r="G157" t="s">
        <v>211</v>
      </c>
      <c r="H157">
        <f t="shared" si="3"/>
        <v>0.96799999999999997</v>
      </c>
      <c r="I157">
        <v>3.2000000000000001E-2</v>
      </c>
      <c r="J157">
        <v>44500</v>
      </c>
      <c r="K157">
        <v>460000</v>
      </c>
      <c r="L157">
        <v>10.3</v>
      </c>
      <c r="M157">
        <v>270</v>
      </c>
      <c r="O157">
        <v>8.1295293452770583</v>
      </c>
      <c r="P157">
        <v>83817.235636415702</v>
      </c>
    </row>
    <row r="158" spans="4:16" x14ac:dyDescent="0.35">
      <c r="D158" t="str">
        <f>VLOOKUP(F158,Polymers!G:H,2,FALSE)</f>
        <v>[*]CC([*])CC(C)C</v>
      </c>
      <c r="E158" t="str">
        <f>VLOOKUP(G158,Polymers!I:J,2,FALSE)</f>
        <v>[*]CC([*])CCCCCCCC</v>
      </c>
      <c r="F158" s="5" t="s">
        <v>210</v>
      </c>
      <c r="G158" t="s">
        <v>211</v>
      </c>
      <c r="H158">
        <f t="shared" si="3"/>
        <v>0.96799999999999997</v>
      </c>
      <c r="I158">
        <v>3.2000000000000001E-2</v>
      </c>
      <c r="J158">
        <v>44500</v>
      </c>
      <c r="K158">
        <v>460000</v>
      </c>
      <c r="L158">
        <v>10.3</v>
      </c>
      <c r="M158">
        <v>270</v>
      </c>
      <c r="O158">
        <v>13.060137701692677</v>
      </c>
      <c r="P158">
        <v>69183.097091893302</v>
      </c>
    </row>
    <row r="159" spans="4:16" x14ac:dyDescent="0.35">
      <c r="D159" t="str">
        <f>VLOOKUP(F159,Polymers!G:H,2,FALSE)</f>
        <v>[*]CC([*])CC(C)C</v>
      </c>
      <c r="E159" t="str">
        <f>VLOOKUP(G159,Polymers!I:J,2,FALSE)</f>
        <v>[*]CC([*])CCCCCCCC</v>
      </c>
      <c r="F159" s="5" t="s">
        <v>210</v>
      </c>
      <c r="G159" t="s">
        <v>211</v>
      </c>
      <c r="H159">
        <f t="shared" si="3"/>
        <v>0.96799999999999997</v>
      </c>
      <c r="I159">
        <v>3.2000000000000001E-2</v>
      </c>
      <c r="J159">
        <v>44500</v>
      </c>
      <c r="K159">
        <v>460000</v>
      </c>
      <c r="L159">
        <v>10.3</v>
      </c>
      <c r="M159">
        <v>270</v>
      </c>
      <c r="O159">
        <v>20.981189628925691</v>
      </c>
      <c r="P159">
        <v>56234.132519034603</v>
      </c>
    </row>
    <row r="160" spans="4:16" x14ac:dyDescent="0.35">
      <c r="D160" t="str">
        <f>VLOOKUP(F160,Polymers!G:H,2,FALSE)</f>
        <v>[*]CC([*])CC(C)C</v>
      </c>
      <c r="E160" t="str">
        <f>VLOOKUP(G160,Polymers!I:J,2,FALSE)</f>
        <v>[*]CC([*])CCCCCCCC</v>
      </c>
      <c r="F160" s="5" t="s">
        <v>210</v>
      </c>
      <c r="G160" t="s">
        <v>211</v>
      </c>
      <c r="H160">
        <f t="shared" si="3"/>
        <v>0.96799999999999997</v>
      </c>
      <c r="I160">
        <v>3.2000000000000001E-2</v>
      </c>
      <c r="J160">
        <v>44500</v>
      </c>
      <c r="K160">
        <v>460000</v>
      </c>
      <c r="L160">
        <v>10.3</v>
      </c>
      <c r="M160">
        <v>270</v>
      </c>
      <c r="O160">
        <v>33.252944612620048</v>
      </c>
      <c r="P160">
        <v>44326.829234600598</v>
      </c>
    </row>
    <row r="161" spans="4:19" x14ac:dyDescent="0.35">
      <c r="D161" t="str">
        <f>VLOOKUP(F161,Polymers!G:H,2,FALSE)</f>
        <v>[*]CC([*])CC(C)C</v>
      </c>
      <c r="E161" t="str">
        <f>VLOOKUP(G161,Polymers!I:J,2,FALSE)</f>
        <v>[*]CC([*])CCCCCCCC</v>
      </c>
      <c r="F161" s="5" t="s">
        <v>210</v>
      </c>
      <c r="G161" t="s">
        <v>211</v>
      </c>
      <c r="H161">
        <f t="shared" si="3"/>
        <v>0.96799999999999997</v>
      </c>
      <c r="I161">
        <v>3.2000000000000001E-2</v>
      </c>
      <c r="J161">
        <v>44500</v>
      </c>
      <c r="K161">
        <v>460000</v>
      </c>
      <c r="L161">
        <v>10.3</v>
      </c>
      <c r="M161">
        <v>270</v>
      </c>
      <c r="O161">
        <v>53.421055165989507</v>
      </c>
      <c r="P161">
        <v>34408.573382651099</v>
      </c>
    </row>
    <row r="162" spans="4:19" x14ac:dyDescent="0.35">
      <c r="D162" t="str">
        <f>VLOOKUP(F162,Polymers!G:H,2,FALSE)</f>
        <v>[*]CC([*])CC(C)C</v>
      </c>
      <c r="E162" t="str">
        <f>VLOOKUP(G162,Polymers!I:J,2,FALSE)</f>
        <v>[*]CC([*])CCCCCCCC</v>
      </c>
      <c r="F162" s="5" t="s">
        <v>210</v>
      </c>
      <c r="G162" t="s">
        <v>211</v>
      </c>
      <c r="H162">
        <f t="shared" si="3"/>
        <v>0.96799999999999997</v>
      </c>
      <c r="I162">
        <v>3.2000000000000001E-2</v>
      </c>
      <c r="J162">
        <v>44500</v>
      </c>
      <c r="K162">
        <v>460000</v>
      </c>
      <c r="L162">
        <v>10.3</v>
      </c>
      <c r="M162">
        <v>270</v>
      </c>
      <c r="O162">
        <v>84.666666666666671</v>
      </c>
      <c r="P162">
        <v>26505.337179010599</v>
      </c>
    </row>
    <row r="163" spans="4:19" x14ac:dyDescent="0.35">
      <c r="D163" t="str">
        <f>VLOOKUP(F163,Polymers!G:H,2,FALSE)</f>
        <v>[*]CC([*])CC(C)C</v>
      </c>
      <c r="E163" t="str">
        <f>VLOOKUP(G163,Polymers!I:J,2,FALSE)</f>
        <v>[*]CC([*])CCCCCCCC</v>
      </c>
      <c r="F163" s="5" t="s">
        <v>210</v>
      </c>
      <c r="G163" t="s">
        <v>211</v>
      </c>
      <c r="H163">
        <f t="shared" si="3"/>
        <v>0.96799999999999997</v>
      </c>
      <c r="I163">
        <v>3.2000000000000001E-2</v>
      </c>
      <c r="J163">
        <v>44500</v>
      </c>
      <c r="K163">
        <v>460000</v>
      </c>
      <c r="L163">
        <v>10.3</v>
      </c>
      <c r="M163">
        <v>270</v>
      </c>
      <c r="O163">
        <v>136.01750832628164</v>
      </c>
      <c r="P163">
        <v>20106.3544025847</v>
      </c>
      <c r="R163" s="8" t="s">
        <v>199</v>
      </c>
    </row>
    <row r="164" spans="4:19" x14ac:dyDescent="0.35">
      <c r="D164" t="str">
        <f>VLOOKUP(F164,Polymers!G:H,2,FALSE)</f>
        <v>[*]CC([*])CC(C)C</v>
      </c>
      <c r="E164" t="str">
        <f>VLOOKUP(G164,Polymers!I:J,2,FALSE)</f>
        <v>[*]CC([*])CCCCCCCC</v>
      </c>
      <c r="F164" s="5" t="s">
        <v>210</v>
      </c>
      <c r="G164" t="s">
        <v>211</v>
      </c>
      <c r="H164">
        <f t="shared" si="3"/>
        <v>0.96799999999999997</v>
      </c>
      <c r="I164">
        <v>3.2000000000000001E-2</v>
      </c>
      <c r="J164">
        <v>44500</v>
      </c>
      <c r="K164">
        <v>460000</v>
      </c>
      <c r="L164">
        <v>10.3</v>
      </c>
      <c r="M164">
        <v>270</v>
      </c>
      <c r="O164">
        <v>218.51294375539575</v>
      </c>
      <c r="P164">
        <v>15252.2295653901</v>
      </c>
    </row>
    <row r="165" spans="4:19" x14ac:dyDescent="0.35">
      <c r="D165" t="str">
        <f>VLOOKUP(F165,Polymers!G:H,2,FALSE)</f>
        <v>[*]CC([*])CC(C)C</v>
      </c>
      <c r="E165" t="str">
        <f>VLOOKUP(G165,Polymers!I:J,2,FALSE)</f>
        <v>[*]CC([*])CCCCCCCC</v>
      </c>
      <c r="F165" s="5" t="s">
        <v>210</v>
      </c>
      <c r="G165" t="s">
        <v>211</v>
      </c>
      <c r="H165">
        <f t="shared" si="3"/>
        <v>0.96799999999999997</v>
      </c>
      <c r="I165">
        <v>3.2000000000000001E-2</v>
      </c>
      <c r="J165">
        <v>44500</v>
      </c>
      <c r="K165">
        <v>460000</v>
      </c>
      <c r="L165">
        <v>10.3</v>
      </c>
      <c r="M165">
        <v>270</v>
      </c>
      <c r="O165">
        <v>346.31967702256605</v>
      </c>
      <c r="P165">
        <v>10964.7819614318</v>
      </c>
    </row>
    <row r="166" spans="4:19" x14ac:dyDescent="0.35">
      <c r="D166" t="str">
        <f>VLOOKUP(F166,Polymers!G:H,2,FALSE)</f>
        <v>[*]CC([*])CC(C)C</v>
      </c>
      <c r="E166" t="str">
        <f>VLOOKUP(G166,Polymers!I:J,2,FALSE)</f>
        <v>[*]CC([*])CCCCCCCC</v>
      </c>
      <c r="F166" s="5" t="s">
        <v>210</v>
      </c>
      <c r="G166" t="s">
        <v>211</v>
      </c>
      <c r="H166">
        <f t="shared" si="3"/>
        <v>0.96799999999999997</v>
      </c>
      <c r="I166">
        <v>3.2000000000000001E-2</v>
      </c>
      <c r="J166">
        <v>44500</v>
      </c>
      <c r="K166">
        <v>460000</v>
      </c>
      <c r="L166">
        <v>10.3</v>
      </c>
      <c r="M166">
        <v>270</v>
      </c>
      <c r="O166">
        <v>556.36464038943609</v>
      </c>
      <c r="P166">
        <v>8066.1569217661099</v>
      </c>
      <c r="R166" t="s">
        <v>203</v>
      </c>
      <c r="S166" t="s">
        <v>205</v>
      </c>
    </row>
    <row r="167" spans="4:19" x14ac:dyDescent="0.35">
      <c r="D167" t="str">
        <f>VLOOKUP(F167,Polymers!G:H,2,FALSE)</f>
        <v>[*]CC([*])CC(C)C</v>
      </c>
      <c r="E167" t="str">
        <f>VLOOKUP(G167,Polymers!I:J,2,FALSE)</f>
        <v>[*]CC([*])CCCCCCCC</v>
      </c>
      <c r="F167" s="5" t="s">
        <v>210</v>
      </c>
      <c r="G167" t="s">
        <v>211</v>
      </c>
      <c r="H167">
        <f t="shared" si="3"/>
        <v>0.96799999999999997</v>
      </c>
      <c r="I167">
        <v>3.2000000000000001E-2</v>
      </c>
      <c r="J167">
        <v>44500</v>
      </c>
      <c r="K167">
        <v>460000</v>
      </c>
      <c r="L167">
        <v>10.3</v>
      </c>
      <c r="M167">
        <v>270</v>
      </c>
      <c r="O167">
        <v>881.77853107928888</v>
      </c>
      <c r="P167">
        <v>5798.7359510082897</v>
      </c>
      <c r="R167" s="8" t="s">
        <v>11</v>
      </c>
    </row>
    <row r="168" spans="4:19" x14ac:dyDescent="0.35">
      <c r="D168" t="str">
        <f>VLOOKUP(F168,Polymers!G:H,2,FALSE)</f>
        <v>[*]CC([*])CC(C)C</v>
      </c>
      <c r="E168" t="str">
        <f>VLOOKUP(G168,Polymers!I:J,2,FALSE)</f>
        <v>[*]CC([*])CCCCCCCC</v>
      </c>
      <c r="F168" s="5" t="s">
        <v>210</v>
      </c>
      <c r="G168" t="s">
        <v>211</v>
      </c>
      <c r="H168">
        <v>0.93599999999999994</v>
      </c>
      <c r="I168">
        <v>6.4000000000000001E-2</v>
      </c>
      <c r="J168">
        <v>58000</v>
      </c>
      <c r="K168">
        <v>360000</v>
      </c>
      <c r="L168">
        <v>6.2</v>
      </c>
      <c r="M168">
        <v>270</v>
      </c>
      <c r="O168">
        <v>0.20420454456960382</v>
      </c>
      <c r="P168">
        <v>131825.673855639</v>
      </c>
    </row>
    <row r="169" spans="4:19" x14ac:dyDescent="0.35">
      <c r="D169" t="str">
        <f>VLOOKUP(F169,Polymers!G:H,2,FALSE)</f>
        <v>[*]CC([*])CC(C)C</v>
      </c>
      <c r="E169" t="str">
        <f>VLOOKUP(G169,Polymers!I:J,2,FALSE)</f>
        <v>[*]CC([*])CCCCCCCC</v>
      </c>
      <c r="F169" s="5" t="s">
        <v>210</v>
      </c>
      <c r="G169" t="s">
        <v>211</v>
      </c>
      <c r="H169">
        <v>0.93599999999999994</v>
      </c>
      <c r="I169">
        <v>6.4000000000000001E-2</v>
      </c>
      <c r="J169">
        <v>58000</v>
      </c>
      <c r="K169">
        <v>360000</v>
      </c>
      <c r="L169">
        <v>6.2</v>
      </c>
      <c r="M169">
        <v>270</v>
      </c>
      <c r="O169">
        <v>0.32805582686528567</v>
      </c>
      <c r="P169">
        <v>126862.519810325</v>
      </c>
      <c r="R169" s="8" t="s">
        <v>208</v>
      </c>
      <c r="S169" t="s">
        <v>143</v>
      </c>
    </row>
    <row r="170" spans="4:19" x14ac:dyDescent="0.35">
      <c r="D170" t="str">
        <f>VLOOKUP(F170,Polymers!G:H,2,FALSE)</f>
        <v>[*]CC([*])CC(C)C</v>
      </c>
      <c r="E170" t="str">
        <f>VLOOKUP(G170,Polymers!I:J,2,FALSE)</f>
        <v>[*]CC([*])CCCCCCCC</v>
      </c>
      <c r="F170" s="5" t="s">
        <v>210</v>
      </c>
      <c r="G170" t="s">
        <v>211</v>
      </c>
      <c r="H170">
        <v>0.93599999999999994</v>
      </c>
      <c r="I170">
        <v>6.4000000000000001E-2</v>
      </c>
      <c r="J170">
        <v>58000</v>
      </c>
      <c r="K170">
        <v>360000</v>
      </c>
      <c r="L170">
        <v>6.2</v>
      </c>
      <c r="M170">
        <v>270</v>
      </c>
      <c r="O170">
        <v>0.53421055165989673</v>
      </c>
      <c r="P170">
        <v>121152.765862858</v>
      </c>
      <c r="R170" s="8" t="s">
        <v>11</v>
      </c>
    </row>
    <row r="171" spans="4:19" x14ac:dyDescent="0.35">
      <c r="D171" t="str">
        <f>VLOOKUP(F171,Polymers!G:H,2,FALSE)</f>
        <v>[*]CC([*])CC(C)C</v>
      </c>
      <c r="E171" t="str">
        <f>VLOOKUP(G171,Polymers!I:J,2,FALSE)</f>
        <v>[*]CC([*])CCCCCCCC</v>
      </c>
      <c r="F171" s="5" t="s">
        <v>210</v>
      </c>
      <c r="G171" t="s">
        <v>211</v>
      </c>
      <c r="H171">
        <v>0.93599999999999994</v>
      </c>
      <c r="I171">
        <v>6.4000000000000001E-2</v>
      </c>
      <c r="J171">
        <v>58000</v>
      </c>
      <c r="K171">
        <v>360000</v>
      </c>
      <c r="L171">
        <v>6.2</v>
      </c>
      <c r="M171">
        <v>270</v>
      </c>
      <c r="O171">
        <v>0.84666666666666668</v>
      </c>
      <c r="P171">
        <v>113937.494928132</v>
      </c>
    </row>
    <row r="172" spans="4:19" x14ac:dyDescent="0.35">
      <c r="D172" t="str">
        <f>VLOOKUP(F172,Polymers!G:H,2,FALSE)</f>
        <v>[*]CC([*])CC(C)C</v>
      </c>
      <c r="E172" t="str">
        <f>VLOOKUP(G172,Polymers!I:J,2,FALSE)</f>
        <v>[*]CC([*])CCCCCCCC</v>
      </c>
      <c r="F172" s="5" t="s">
        <v>210</v>
      </c>
      <c r="G172" t="s">
        <v>211</v>
      </c>
      <c r="H172">
        <v>0.93599999999999994</v>
      </c>
      <c r="I172">
        <v>6.4000000000000001E-2</v>
      </c>
      <c r="J172">
        <v>58000</v>
      </c>
      <c r="K172">
        <v>360000</v>
      </c>
      <c r="L172">
        <v>6.2</v>
      </c>
      <c r="M172">
        <v>270</v>
      </c>
      <c r="O172">
        <v>1.2884435717242466</v>
      </c>
      <c r="P172">
        <v>103912.230383516</v>
      </c>
    </row>
    <row r="173" spans="4:19" x14ac:dyDescent="0.35">
      <c r="D173" t="str">
        <f>VLOOKUP(F173,Polymers!G:H,2,FALSE)</f>
        <v>[*]CC([*])CC(C)C</v>
      </c>
      <c r="E173" t="str">
        <f>VLOOKUP(G173,Polymers!I:J,2,FALSE)</f>
        <v>[*]CC([*])CCCCCCCC</v>
      </c>
      <c r="F173" s="5" t="s">
        <v>210</v>
      </c>
      <c r="G173" t="s">
        <v>211</v>
      </c>
      <c r="H173">
        <v>0.93599999999999994</v>
      </c>
      <c r="I173">
        <v>6.4000000000000001E-2</v>
      </c>
      <c r="J173">
        <v>58000</v>
      </c>
      <c r="K173">
        <v>360000</v>
      </c>
      <c r="L173">
        <v>6.2</v>
      </c>
      <c r="M173">
        <v>270</v>
      </c>
      <c r="O173">
        <v>2.0698923336017447</v>
      </c>
      <c r="P173">
        <v>93325.430079698504</v>
      </c>
    </row>
    <row r="174" spans="4:19" x14ac:dyDescent="0.35">
      <c r="D174" t="str">
        <f>VLOOKUP(F174,Polymers!G:H,2,FALSE)</f>
        <v>[*]CC([*])CC(C)C</v>
      </c>
      <c r="E174" t="str">
        <f>VLOOKUP(G174,Polymers!I:J,2,FALSE)</f>
        <v>[*]CC([*])CCCCCCCC</v>
      </c>
      <c r="F174" s="5" t="s">
        <v>210</v>
      </c>
      <c r="G174" t="s">
        <v>211</v>
      </c>
      <c r="H174">
        <v>0.93599999999999994</v>
      </c>
      <c r="I174">
        <v>6.4000000000000001E-2</v>
      </c>
      <c r="J174">
        <v>58000</v>
      </c>
      <c r="K174">
        <v>360000</v>
      </c>
      <c r="L174">
        <v>6.2</v>
      </c>
      <c r="M174">
        <v>270</v>
      </c>
      <c r="O174">
        <v>3.1928833351791388</v>
      </c>
      <c r="P174">
        <v>83817.235636415702</v>
      </c>
    </row>
    <row r="175" spans="4:19" x14ac:dyDescent="0.35">
      <c r="D175" t="str">
        <f>VLOOKUP(F175,Polymers!G:H,2,FALSE)</f>
        <v>[*]CC([*])CC(C)C</v>
      </c>
      <c r="E175" t="str">
        <f>VLOOKUP(G175,Polymers!I:J,2,FALSE)</f>
        <v>[*]CC([*])CCCCCCCC</v>
      </c>
      <c r="F175" s="5" t="s">
        <v>210</v>
      </c>
      <c r="G175" t="s">
        <v>211</v>
      </c>
      <c r="H175">
        <v>0.93599999999999994</v>
      </c>
      <c r="I175">
        <v>6.4000000000000001E-2</v>
      </c>
      <c r="J175">
        <v>58000</v>
      </c>
      <c r="K175">
        <v>360000</v>
      </c>
      <c r="L175">
        <v>6.2</v>
      </c>
      <c r="M175">
        <v>270</v>
      </c>
      <c r="O175">
        <v>5.0603790622479741</v>
      </c>
      <c r="P175">
        <v>71889.699236580302</v>
      </c>
    </row>
    <row r="176" spans="4:19" x14ac:dyDescent="0.35">
      <c r="D176" t="str">
        <f>VLOOKUP(F176,Polymers!G:H,2,FALSE)</f>
        <v>[*]CC([*])CC(C)C</v>
      </c>
      <c r="E176" t="str">
        <f>VLOOKUP(G176,Polymers!I:J,2,FALSE)</f>
        <v>[*]CC([*])CCCCCCCC</v>
      </c>
      <c r="F176" s="5" t="s">
        <v>210</v>
      </c>
      <c r="G176" t="s">
        <v>211</v>
      </c>
      <c r="H176">
        <v>0.93599999999999994</v>
      </c>
      <c r="I176">
        <v>6.4000000000000001E-2</v>
      </c>
      <c r="J176">
        <v>58000</v>
      </c>
      <c r="K176">
        <v>360000</v>
      </c>
      <c r="L176">
        <v>6.2</v>
      </c>
      <c r="M176">
        <v>270</v>
      </c>
      <c r="O176">
        <v>8.0201603270295525</v>
      </c>
      <c r="P176">
        <v>61659.500186147896</v>
      </c>
    </row>
    <row r="177" spans="4:16" x14ac:dyDescent="0.35">
      <c r="D177" t="str">
        <f>VLOOKUP(F177,Polymers!G:H,2,FALSE)</f>
        <v>[*]CC([*])CC(C)C</v>
      </c>
      <c r="E177" t="str">
        <f>VLOOKUP(G177,Polymers!I:J,2,FALSE)</f>
        <v>[*]CC([*])CCCCCCCC</v>
      </c>
      <c r="F177" s="5" t="s">
        <v>210</v>
      </c>
      <c r="G177" t="s">
        <v>211</v>
      </c>
      <c r="H177">
        <v>0.93599999999999994</v>
      </c>
      <c r="I177">
        <v>6.4000000000000001E-2</v>
      </c>
      <c r="J177">
        <v>58000</v>
      </c>
      <c r="K177">
        <v>360000</v>
      </c>
      <c r="L177">
        <v>6.2</v>
      </c>
      <c r="M177">
        <v>270</v>
      </c>
      <c r="O177">
        <v>13.060137701692677</v>
      </c>
      <c r="P177">
        <v>51286.138399136194</v>
      </c>
    </row>
    <row r="178" spans="4:16" x14ac:dyDescent="0.35">
      <c r="D178" t="str">
        <f>VLOOKUP(F178,Polymers!G:H,2,FALSE)</f>
        <v>[*]CC([*])CC(C)C</v>
      </c>
      <c r="E178" t="str">
        <f>VLOOKUP(G178,Polymers!I:J,2,FALSE)</f>
        <v>[*]CC([*])CCCCCCCC</v>
      </c>
      <c r="F178" s="5" t="s">
        <v>210</v>
      </c>
      <c r="G178" t="s">
        <v>211</v>
      </c>
      <c r="H178">
        <v>0.93599999999999994</v>
      </c>
      <c r="I178">
        <v>6.4000000000000001E-2</v>
      </c>
      <c r="J178">
        <v>58000</v>
      </c>
      <c r="K178">
        <v>360000</v>
      </c>
      <c r="L178">
        <v>6.2</v>
      </c>
      <c r="M178">
        <v>270</v>
      </c>
      <c r="O178">
        <v>20.420454456960464</v>
      </c>
      <c r="P178">
        <v>42986.623470822495</v>
      </c>
    </row>
    <row r="179" spans="4:16" x14ac:dyDescent="0.35">
      <c r="D179" t="str">
        <f>VLOOKUP(F179,Polymers!G:H,2,FALSE)</f>
        <v>[*]CC([*])CC(C)C</v>
      </c>
      <c r="E179" t="str">
        <f>VLOOKUP(G179,Polymers!I:J,2,FALSE)</f>
        <v>[*]CC([*])CCCCCCCC</v>
      </c>
      <c r="F179" s="5" t="s">
        <v>210</v>
      </c>
      <c r="G179" t="s">
        <v>211</v>
      </c>
      <c r="H179">
        <v>0.93599999999999994</v>
      </c>
      <c r="I179">
        <v>6.4000000000000001E-2</v>
      </c>
      <c r="J179">
        <v>58000</v>
      </c>
      <c r="K179">
        <v>360000</v>
      </c>
      <c r="L179">
        <v>6.2</v>
      </c>
      <c r="M179">
        <v>270</v>
      </c>
      <c r="O179">
        <v>33.252944612620048</v>
      </c>
      <c r="P179">
        <v>34940.839343940504</v>
      </c>
    </row>
    <row r="180" spans="4:16" x14ac:dyDescent="0.35">
      <c r="D180" t="str">
        <f>VLOOKUP(F180,Polymers!G:H,2,FALSE)</f>
        <v>[*]CC([*])CC(C)C</v>
      </c>
      <c r="E180" t="str">
        <f>VLOOKUP(G180,Polymers!I:J,2,FALSE)</f>
        <v>[*]CC([*])CCCCCCCC</v>
      </c>
      <c r="F180" s="5" t="s">
        <v>210</v>
      </c>
      <c r="G180" t="s">
        <v>211</v>
      </c>
      <c r="H180">
        <v>0.93599999999999994</v>
      </c>
      <c r="I180">
        <v>6.4000000000000001E-2</v>
      </c>
      <c r="J180">
        <v>58000</v>
      </c>
      <c r="K180">
        <v>360000</v>
      </c>
      <c r="L180">
        <v>6.2</v>
      </c>
      <c r="M180">
        <v>270</v>
      </c>
      <c r="O180">
        <v>53.421055165989507</v>
      </c>
      <c r="P180">
        <v>27331.701354422199</v>
      </c>
    </row>
    <row r="181" spans="4:16" x14ac:dyDescent="0.35">
      <c r="D181" t="str">
        <f>VLOOKUP(F181,Polymers!G:H,2,FALSE)</f>
        <v>[*]CC([*])CC(C)C</v>
      </c>
      <c r="E181" t="str">
        <f>VLOOKUP(G181,Polymers!I:J,2,FALSE)</f>
        <v>[*]CC([*])CCCCCCCC</v>
      </c>
      <c r="F181" s="5" t="s">
        <v>210</v>
      </c>
      <c r="G181" t="s">
        <v>211</v>
      </c>
      <c r="H181">
        <v>0.93599999999999994</v>
      </c>
      <c r="I181">
        <v>6.4000000000000001E-2</v>
      </c>
      <c r="J181">
        <v>58000</v>
      </c>
      <c r="K181">
        <v>360000</v>
      </c>
      <c r="L181">
        <v>6.2</v>
      </c>
      <c r="M181">
        <v>270</v>
      </c>
      <c r="O181">
        <v>84.666666666666671</v>
      </c>
      <c r="P181">
        <v>21379.620895022199</v>
      </c>
    </row>
    <row r="182" spans="4:16" x14ac:dyDescent="0.35">
      <c r="D182" t="str">
        <f>VLOOKUP(F182,Polymers!G:H,2,FALSE)</f>
        <v>[*]CC([*])CC(C)C</v>
      </c>
      <c r="E182" t="str">
        <f>VLOOKUP(G182,Polymers!I:J,2,FALSE)</f>
        <v>[*]CC([*])CCCCCCCC</v>
      </c>
      <c r="F182" s="5" t="s">
        <v>210</v>
      </c>
      <c r="G182" t="s">
        <v>211</v>
      </c>
      <c r="H182">
        <v>0.93599999999999994</v>
      </c>
      <c r="I182">
        <v>6.4000000000000001E-2</v>
      </c>
      <c r="J182">
        <v>58000</v>
      </c>
      <c r="K182">
        <v>360000</v>
      </c>
      <c r="L182">
        <v>6.2</v>
      </c>
      <c r="M182">
        <v>270</v>
      </c>
      <c r="O182">
        <v>120.40752746533127</v>
      </c>
      <c r="P182">
        <v>16982.4365246173</v>
      </c>
    </row>
    <row r="183" spans="4:16" x14ac:dyDescent="0.35">
      <c r="D183" t="str">
        <f>VLOOKUP(F183,Polymers!G:H,2,FALSE)</f>
        <v>[*]CC([*])CC(C)C</v>
      </c>
      <c r="E183" t="str">
        <f>VLOOKUP(G183,Polymers!I:J,2,FALSE)</f>
        <v>[*]CC([*])CCCCCCCC</v>
      </c>
      <c r="F183" s="5" t="s">
        <v>210</v>
      </c>
      <c r="G183" t="s">
        <v>211</v>
      </c>
      <c r="H183">
        <v>0.93599999999999994</v>
      </c>
      <c r="I183">
        <v>6.4000000000000001E-2</v>
      </c>
      <c r="J183">
        <v>58000</v>
      </c>
      <c r="K183">
        <v>360000</v>
      </c>
      <c r="L183">
        <v>6.2</v>
      </c>
      <c r="M183">
        <v>270</v>
      </c>
      <c r="O183">
        <v>185.7329396477449</v>
      </c>
      <c r="P183">
        <v>13081.7747426019</v>
      </c>
    </row>
    <row r="184" spans="4:16" x14ac:dyDescent="0.35">
      <c r="D184" t="str">
        <f>VLOOKUP(F184,Polymers!G:H,2,FALSE)</f>
        <v>[*]CC([*])CC(C)C</v>
      </c>
      <c r="E184" t="str">
        <f>VLOOKUP(G184,Polymers!I:J,2,FALSE)</f>
        <v>[*]CC([*])CCCCCCCC</v>
      </c>
      <c r="F184" s="5" t="s">
        <v>210</v>
      </c>
      <c r="G184" t="s">
        <v>211</v>
      </c>
      <c r="H184">
        <v>0.93599999999999994</v>
      </c>
      <c r="I184">
        <v>6.4000000000000001E-2</v>
      </c>
      <c r="J184">
        <v>58000</v>
      </c>
      <c r="K184">
        <v>360000</v>
      </c>
      <c r="L184">
        <v>6.2</v>
      </c>
      <c r="M184">
        <v>270</v>
      </c>
      <c r="O184">
        <v>294.36687166350185</v>
      </c>
      <c r="P184">
        <v>9923.5409613209704</v>
      </c>
    </row>
    <row r="185" spans="4:16" x14ac:dyDescent="0.35">
      <c r="D185" t="str">
        <f>VLOOKUP(F185,Polymers!G:H,2,FALSE)</f>
        <v>[*]CC([*])CC(C)C</v>
      </c>
      <c r="E185" t="str">
        <f>VLOOKUP(G185,Polymers!I:J,2,FALSE)</f>
        <v>[*]CC([*])CCCCCCCC</v>
      </c>
      <c r="F185" s="5" t="s">
        <v>210</v>
      </c>
      <c r="G185" t="s">
        <v>211</v>
      </c>
      <c r="H185">
        <v>0.93599999999999994</v>
      </c>
      <c r="I185">
        <v>6.4000000000000001E-2</v>
      </c>
      <c r="J185">
        <v>58000</v>
      </c>
      <c r="K185">
        <v>360000</v>
      </c>
      <c r="L185">
        <v>6.2</v>
      </c>
      <c r="M185">
        <v>270</v>
      </c>
      <c r="O185">
        <v>466.54005098555785</v>
      </c>
      <c r="P185">
        <v>7644.2227425259707</v>
      </c>
    </row>
    <row r="186" spans="4:16" x14ac:dyDescent="0.35">
      <c r="D186" t="str">
        <f>VLOOKUP(F186,Polymers!G:H,2,FALSE)</f>
        <v>[*]CC([*])CC(C)C</v>
      </c>
      <c r="E186" t="str">
        <f>VLOOKUP(G186,Polymers!I:J,2,FALSE)</f>
        <v>[*]CC([*])CCCCCCCC</v>
      </c>
      <c r="F186" s="5" t="s">
        <v>210</v>
      </c>
      <c r="G186" t="s">
        <v>211</v>
      </c>
      <c r="H186">
        <v>0.93599999999999994</v>
      </c>
      <c r="I186">
        <v>6.4000000000000001E-2</v>
      </c>
      <c r="J186">
        <v>58000</v>
      </c>
      <c r="K186">
        <v>360000</v>
      </c>
      <c r="L186">
        <v>6.2</v>
      </c>
      <c r="M186">
        <v>270</v>
      </c>
      <c r="O186">
        <v>681.70238722923648</v>
      </c>
      <c r="P186">
        <v>5370.3179637025096</v>
      </c>
    </row>
    <row r="187" spans="4:16" x14ac:dyDescent="0.35">
      <c r="D187" t="str">
        <f>VLOOKUP(F187,Polymers!G:H,2,FALSE)</f>
        <v>[*]CC([*])CC(C)C</v>
      </c>
      <c r="E187" t="str">
        <f>VLOOKUP(G187,Polymers!I:J,2,FALSE)</f>
        <v>[*]CC([*])CCCCCCCC</v>
      </c>
      <c r="F187" s="5" t="s">
        <v>210</v>
      </c>
      <c r="G187" t="s">
        <v>211</v>
      </c>
      <c r="H187">
        <f t="shared" ref="H187:H204" si="4">1-I187</f>
        <v>0.96799999999999997</v>
      </c>
      <c r="I187">
        <v>3.2000000000000001E-2</v>
      </c>
      <c r="J187">
        <v>36900</v>
      </c>
      <c r="K187">
        <v>290000</v>
      </c>
      <c r="L187">
        <v>7.8</v>
      </c>
      <c r="M187">
        <v>270</v>
      </c>
      <c r="O187">
        <v>0.32805582686528567</v>
      </c>
      <c r="P187">
        <v>63581.875354721895</v>
      </c>
    </row>
    <row r="188" spans="4:16" x14ac:dyDescent="0.35">
      <c r="D188" t="str">
        <f>VLOOKUP(F188,Polymers!G:H,2,FALSE)</f>
        <v>[*]CC([*])CC(C)C</v>
      </c>
      <c r="E188" t="str">
        <f>VLOOKUP(G188,Polymers!I:J,2,FALSE)</f>
        <v>[*]CC([*])CCCCCCCC</v>
      </c>
      <c r="F188" s="5" t="s">
        <v>210</v>
      </c>
      <c r="G188" t="s">
        <v>211</v>
      </c>
      <c r="H188">
        <f t="shared" si="4"/>
        <v>0.96799999999999997</v>
      </c>
      <c r="I188">
        <v>3.2000000000000001E-2</v>
      </c>
      <c r="J188">
        <v>36900</v>
      </c>
      <c r="K188">
        <v>290000</v>
      </c>
      <c r="L188">
        <v>7.8</v>
      </c>
      <c r="M188">
        <v>270</v>
      </c>
      <c r="O188">
        <v>0.51993344674599251</v>
      </c>
      <c r="P188">
        <v>64565.422903465194</v>
      </c>
    </row>
    <row r="189" spans="4:16" x14ac:dyDescent="0.35">
      <c r="D189" t="str">
        <f>VLOOKUP(F189,Polymers!G:H,2,FALSE)</f>
        <v>[*]CC([*])CC(C)C</v>
      </c>
      <c r="E189" t="str">
        <f>VLOOKUP(G189,Polymers!I:J,2,FALSE)</f>
        <v>[*]CC([*])CCCCCCCC</v>
      </c>
      <c r="F189" s="5" t="s">
        <v>210</v>
      </c>
      <c r="G189" t="s">
        <v>211</v>
      </c>
      <c r="H189">
        <f t="shared" si="4"/>
        <v>0.96799999999999997</v>
      </c>
      <c r="I189">
        <v>3.2000000000000001E-2</v>
      </c>
      <c r="J189">
        <v>36900</v>
      </c>
      <c r="K189">
        <v>290000</v>
      </c>
      <c r="L189">
        <v>7.8</v>
      </c>
      <c r="M189">
        <v>270</v>
      </c>
      <c r="O189">
        <v>0.80201603270295696</v>
      </c>
      <c r="P189">
        <v>61659.500186147896</v>
      </c>
    </row>
    <row r="190" spans="4:16" x14ac:dyDescent="0.35">
      <c r="D190" t="str">
        <f>VLOOKUP(F190,Polymers!G:H,2,FALSE)</f>
        <v>[*]CC([*])CC(C)C</v>
      </c>
      <c r="E190" t="str">
        <f>VLOOKUP(G190,Polymers!I:J,2,FALSE)</f>
        <v>[*]CC([*])CCCCCCCC</v>
      </c>
      <c r="F190" s="5" t="s">
        <v>210</v>
      </c>
      <c r="G190" t="s">
        <v>211</v>
      </c>
      <c r="H190">
        <f t="shared" si="4"/>
        <v>0.96799999999999997</v>
      </c>
      <c r="I190">
        <v>3.2000000000000001E-2</v>
      </c>
      <c r="J190">
        <v>36900</v>
      </c>
      <c r="K190">
        <v>290000</v>
      </c>
      <c r="L190">
        <v>7.8</v>
      </c>
      <c r="M190">
        <v>270</v>
      </c>
      <c r="O190">
        <v>1.2711097504755839</v>
      </c>
      <c r="P190">
        <v>58884.365535558602</v>
      </c>
    </row>
    <row r="191" spans="4:16" x14ac:dyDescent="0.35">
      <c r="D191" t="str">
        <f>VLOOKUP(F191,Polymers!G:H,2,FALSE)</f>
        <v>[*]CC([*])CC(C)C</v>
      </c>
      <c r="E191" t="str">
        <f>VLOOKUP(G191,Polymers!I:J,2,FALSE)</f>
        <v>[*]CC([*])CCCCCCCC</v>
      </c>
      <c r="F191" s="5" t="s">
        <v>210</v>
      </c>
      <c r="G191" t="s">
        <v>211</v>
      </c>
      <c r="H191">
        <f t="shared" si="4"/>
        <v>0.96799999999999997</v>
      </c>
      <c r="I191">
        <v>3.2000000000000001E-2</v>
      </c>
      <c r="J191">
        <v>36900</v>
      </c>
      <c r="K191">
        <v>290000</v>
      </c>
      <c r="L191">
        <v>7.8</v>
      </c>
      <c r="M191">
        <v>270</v>
      </c>
      <c r="O191">
        <v>2.1851294375539663</v>
      </c>
      <c r="P191">
        <v>55377.498415088703</v>
      </c>
    </row>
    <row r="192" spans="4:16" x14ac:dyDescent="0.35">
      <c r="D192" t="str">
        <f>VLOOKUP(F192,Polymers!G:H,2,FALSE)</f>
        <v>[*]CC([*])CC(C)C</v>
      </c>
      <c r="E192" t="str">
        <f>VLOOKUP(G192,Polymers!I:J,2,FALSE)</f>
        <v>[*]CC([*])CCCCCCCC</v>
      </c>
      <c r="F192" s="5" t="s">
        <v>210</v>
      </c>
      <c r="G192" t="s">
        <v>211</v>
      </c>
      <c r="H192">
        <f t="shared" si="4"/>
        <v>0.96799999999999997</v>
      </c>
      <c r="I192">
        <v>3.2000000000000001E-2</v>
      </c>
      <c r="J192">
        <v>36900</v>
      </c>
      <c r="K192">
        <v>290000</v>
      </c>
      <c r="L192">
        <v>7.8</v>
      </c>
      <c r="M192">
        <v>270</v>
      </c>
      <c r="O192">
        <v>3.4631967702256525</v>
      </c>
      <c r="P192">
        <v>50504.878810975599</v>
      </c>
    </row>
    <row r="193" spans="4:18" x14ac:dyDescent="0.35">
      <c r="D193" t="str">
        <f>VLOOKUP(F193,Polymers!G:H,2,FALSE)</f>
        <v>[*]CC([*])CC(C)C</v>
      </c>
      <c r="E193" t="str">
        <f>VLOOKUP(G193,Polymers!I:J,2,FALSE)</f>
        <v>[*]CC([*])CCCCCCCC</v>
      </c>
      <c r="F193" s="5" t="s">
        <v>210</v>
      </c>
      <c r="G193" t="s">
        <v>211</v>
      </c>
      <c r="H193">
        <f t="shared" si="4"/>
        <v>0.96799999999999997</v>
      </c>
      <c r="I193">
        <v>3.2000000000000001E-2</v>
      </c>
      <c r="J193">
        <v>36900</v>
      </c>
      <c r="K193">
        <v>290000</v>
      </c>
      <c r="L193">
        <v>7.8</v>
      </c>
      <c r="M193">
        <v>270</v>
      </c>
      <c r="O193">
        <v>5.1993344674599253</v>
      </c>
      <c r="P193">
        <v>48231.784822392801</v>
      </c>
    </row>
    <row r="194" spans="4:18" x14ac:dyDescent="0.35">
      <c r="D194" t="str">
        <f>VLOOKUP(F194,Polymers!G:H,2,FALSE)</f>
        <v>[*]CC([*])CC(C)C</v>
      </c>
      <c r="E194" t="str">
        <f>VLOOKUP(G194,Polymers!I:J,2,FALSE)</f>
        <v>[*]CC([*])CCCCCCCC</v>
      </c>
      <c r="F194" s="5" t="s">
        <v>210</v>
      </c>
      <c r="G194" t="s">
        <v>211</v>
      </c>
      <c r="H194">
        <f t="shared" si="4"/>
        <v>0.96799999999999997</v>
      </c>
      <c r="I194">
        <v>3.2000000000000001E-2</v>
      </c>
      <c r="J194">
        <v>36900</v>
      </c>
      <c r="K194">
        <v>290000</v>
      </c>
      <c r="L194">
        <v>7.8</v>
      </c>
      <c r="M194">
        <v>270</v>
      </c>
      <c r="O194">
        <v>8.4666666666666668</v>
      </c>
      <c r="P194">
        <v>42008.128458900399</v>
      </c>
    </row>
    <row r="195" spans="4:18" x14ac:dyDescent="0.35">
      <c r="D195" t="str">
        <f>VLOOKUP(F195,Polymers!G:H,2,FALSE)</f>
        <v>[*]CC([*])CC(C)C</v>
      </c>
      <c r="E195" t="str">
        <f>VLOOKUP(G195,Polymers!I:J,2,FALSE)</f>
        <v>[*]CC([*])CCCCCCCC</v>
      </c>
      <c r="F195" s="5" t="s">
        <v>210</v>
      </c>
      <c r="G195" t="s">
        <v>211</v>
      </c>
      <c r="H195">
        <f t="shared" si="4"/>
        <v>0.96799999999999997</v>
      </c>
      <c r="I195">
        <v>3.2000000000000001E-2</v>
      </c>
      <c r="J195">
        <v>36900</v>
      </c>
      <c r="K195">
        <v>290000</v>
      </c>
      <c r="L195">
        <v>7.8</v>
      </c>
      <c r="M195">
        <v>270</v>
      </c>
      <c r="O195">
        <v>13.787234672645431</v>
      </c>
      <c r="P195">
        <v>38311.868495572598</v>
      </c>
    </row>
    <row r="196" spans="4:18" x14ac:dyDescent="0.35">
      <c r="D196" t="str">
        <f>VLOOKUP(F196,Polymers!G:H,2,FALSE)</f>
        <v>[*]CC([*])CC(C)C</v>
      </c>
      <c r="E196" t="str">
        <f>VLOOKUP(G196,Polymers!I:J,2,FALSE)</f>
        <v>[*]CC([*])CCCCCCCC</v>
      </c>
      <c r="F196" s="5" t="s">
        <v>210</v>
      </c>
      <c r="G196" t="s">
        <v>211</v>
      </c>
      <c r="H196">
        <f t="shared" si="4"/>
        <v>0.96799999999999997</v>
      </c>
      <c r="I196">
        <v>3.2000000000000001E-2</v>
      </c>
      <c r="J196">
        <v>36900</v>
      </c>
      <c r="K196">
        <v>290000</v>
      </c>
      <c r="L196">
        <v>7.8</v>
      </c>
      <c r="M196">
        <v>270</v>
      </c>
      <c r="O196">
        <v>22.451319675424937</v>
      </c>
      <c r="P196">
        <v>32859.932476006405</v>
      </c>
    </row>
    <row r="197" spans="4:18" x14ac:dyDescent="0.35">
      <c r="D197" t="str">
        <f>VLOOKUP(F197,Polymers!G:H,2,FALSE)</f>
        <v>[*]CC([*])CC(C)C</v>
      </c>
      <c r="E197" t="str">
        <f>VLOOKUP(G197,Polymers!I:J,2,FALSE)</f>
        <v>[*]CC([*])CCCCCCCC</v>
      </c>
      <c r="F197" s="5" t="s">
        <v>210</v>
      </c>
      <c r="G197" t="s">
        <v>211</v>
      </c>
      <c r="H197">
        <f t="shared" si="4"/>
        <v>0.96799999999999997</v>
      </c>
      <c r="I197">
        <v>3.2000000000000001E-2</v>
      </c>
      <c r="J197">
        <v>36900</v>
      </c>
      <c r="K197">
        <v>290000</v>
      </c>
      <c r="L197">
        <v>7.8</v>
      </c>
      <c r="M197">
        <v>270</v>
      </c>
      <c r="O197">
        <v>32.805582686528481</v>
      </c>
      <c r="P197">
        <v>26505.337179010599</v>
      </c>
    </row>
    <row r="198" spans="4:18" x14ac:dyDescent="0.35">
      <c r="D198" t="str">
        <f>VLOOKUP(F198,Polymers!G:H,2,FALSE)</f>
        <v>[*]CC([*])CC(C)C</v>
      </c>
      <c r="E198" t="str">
        <f>VLOOKUP(G198,Polymers!I:J,2,FALSE)</f>
        <v>[*]CC([*])CCCCCCCC</v>
      </c>
      <c r="F198" s="5" t="s">
        <v>210</v>
      </c>
      <c r="G198" t="s">
        <v>211</v>
      </c>
      <c r="H198">
        <f t="shared" si="4"/>
        <v>0.96799999999999997</v>
      </c>
      <c r="I198">
        <v>3.2000000000000001E-2</v>
      </c>
      <c r="J198">
        <v>36900</v>
      </c>
      <c r="K198">
        <v>290000</v>
      </c>
      <c r="L198">
        <v>7.8</v>
      </c>
      <c r="M198">
        <v>270</v>
      </c>
      <c r="O198">
        <v>56.395165262184051</v>
      </c>
      <c r="P198">
        <v>22387.211385683298</v>
      </c>
    </row>
    <row r="199" spans="4:18" x14ac:dyDescent="0.35">
      <c r="D199" t="str">
        <f>VLOOKUP(F199,Polymers!G:H,2,FALSE)</f>
        <v>[*]CC([*])CC(C)C</v>
      </c>
      <c r="E199" t="str">
        <f>VLOOKUP(G199,Polymers!I:J,2,FALSE)</f>
        <v>[*]CC([*])CCCCCCCC</v>
      </c>
      <c r="F199" s="5" t="s">
        <v>210</v>
      </c>
      <c r="G199" t="s">
        <v>211</v>
      </c>
      <c r="H199">
        <f t="shared" si="4"/>
        <v>0.96799999999999997</v>
      </c>
      <c r="I199">
        <v>3.2000000000000001E-2</v>
      </c>
      <c r="J199">
        <v>36900</v>
      </c>
      <c r="K199">
        <v>290000</v>
      </c>
      <c r="L199">
        <v>7.8</v>
      </c>
      <c r="M199">
        <v>270</v>
      </c>
      <c r="O199">
        <v>86.991569767775729</v>
      </c>
      <c r="P199">
        <v>17782.794100389103</v>
      </c>
    </row>
    <row r="200" spans="4:18" x14ac:dyDescent="0.35">
      <c r="D200" t="str">
        <f>VLOOKUP(F200,Polymers!G:H,2,FALSE)</f>
        <v>[*]CC([*])CC(C)C</v>
      </c>
      <c r="E200" t="str">
        <f>VLOOKUP(G200,Polymers!I:J,2,FALSE)</f>
        <v>[*]CC([*])CCCCCCCC</v>
      </c>
      <c r="F200" s="5" t="s">
        <v>210</v>
      </c>
      <c r="G200" t="s">
        <v>211</v>
      </c>
      <c r="H200">
        <f t="shared" si="4"/>
        <v>0.96799999999999997</v>
      </c>
      <c r="I200">
        <v>3.2000000000000001E-2</v>
      </c>
      <c r="J200">
        <v>36900</v>
      </c>
      <c r="K200">
        <v>290000</v>
      </c>
      <c r="L200">
        <v>7.8</v>
      </c>
      <c r="M200">
        <v>270</v>
      </c>
      <c r="O200">
        <v>127.1109750475584</v>
      </c>
      <c r="P200">
        <v>14125.375446227399</v>
      </c>
    </row>
    <row r="201" spans="4:18" x14ac:dyDescent="0.35">
      <c r="D201" t="str">
        <f>VLOOKUP(F201,Polymers!G:H,2,FALSE)</f>
        <v>[*]CC([*])CC(C)C</v>
      </c>
      <c r="E201" t="str">
        <f>VLOOKUP(G201,Polymers!I:J,2,FALSE)</f>
        <v>[*]CC([*])CCCCCCCC</v>
      </c>
      <c r="F201" s="5" t="s">
        <v>210</v>
      </c>
      <c r="G201" t="s">
        <v>211</v>
      </c>
      <c r="H201">
        <f t="shared" si="4"/>
        <v>0.96799999999999997</v>
      </c>
      <c r="I201">
        <v>3.2000000000000001E-2</v>
      </c>
      <c r="J201">
        <v>36900</v>
      </c>
      <c r="K201">
        <v>290000</v>
      </c>
      <c r="L201">
        <v>7.8</v>
      </c>
      <c r="M201">
        <v>270</v>
      </c>
      <c r="O201">
        <v>218.51294375539575</v>
      </c>
      <c r="P201">
        <v>10715.193052376</v>
      </c>
    </row>
    <row r="202" spans="4:18" x14ac:dyDescent="0.35">
      <c r="D202" t="str">
        <f>VLOOKUP(F202,Polymers!G:H,2,FALSE)</f>
        <v>[*]CC([*])CC(C)C</v>
      </c>
      <c r="E202" t="str">
        <f>VLOOKUP(G202,Polymers!I:J,2,FALSE)</f>
        <v>[*]CC([*])CCCCCCCC</v>
      </c>
      <c r="F202" s="5" t="s">
        <v>210</v>
      </c>
      <c r="G202" t="s">
        <v>211</v>
      </c>
      <c r="H202">
        <f t="shared" si="4"/>
        <v>0.96799999999999997</v>
      </c>
      <c r="I202">
        <v>3.2000000000000001E-2</v>
      </c>
      <c r="J202">
        <v>36900</v>
      </c>
      <c r="K202">
        <v>290000</v>
      </c>
      <c r="L202">
        <v>7.8</v>
      </c>
      <c r="M202">
        <v>270</v>
      </c>
      <c r="O202">
        <v>337.06407106862662</v>
      </c>
      <c r="P202">
        <v>8254.0418526801495</v>
      </c>
    </row>
    <row r="203" spans="4:18" x14ac:dyDescent="0.35">
      <c r="D203" t="str">
        <f>VLOOKUP(F203,Polymers!G:H,2,FALSE)</f>
        <v>[*]CC([*])CC(C)C</v>
      </c>
      <c r="E203" t="str">
        <f>VLOOKUP(G203,Polymers!I:J,2,FALSE)</f>
        <v>[*]CC([*])CCCCCCCC</v>
      </c>
      <c r="F203" s="5" t="s">
        <v>210</v>
      </c>
      <c r="G203" t="s">
        <v>211</v>
      </c>
      <c r="H203">
        <f t="shared" si="4"/>
        <v>0.96799999999999997</v>
      </c>
      <c r="I203">
        <v>3.2000000000000001E-2</v>
      </c>
      <c r="J203">
        <v>36900</v>
      </c>
      <c r="K203">
        <v>290000</v>
      </c>
      <c r="L203">
        <v>7.8</v>
      </c>
      <c r="M203">
        <v>270</v>
      </c>
      <c r="O203">
        <v>534.21055165989503</v>
      </c>
      <c r="P203">
        <v>6358.1875354721997</v>
      </c>
    </row>
    <row r="204" spans="4:18" ht="15" thickBot="1" x14ac:dyDescent="0.4">
      <c r="D204" t="str">
        <f>VLOOKUP(F204,Polymers!G:H,2,FALSE)</f>
        <v>[*]CC([*])CC(C)C</v>
      </c>
      <c r="E204" t="str">
        <f>VLOOKUP(G204,Polymers!I:J,2,FALSE)</f>
        <v>[*]CC([*])CCCCCCCC</v>
      </c>
      <c r="F204" s="5" t="s">
        <v>210</v>
      </c>
      <c r="G204" t="s">
        <v>211</v>
      </c>
      <c r="H204">
        <f t="shared" si="4"/>
        <v>0.96799999999999997</v>
      </c>
      <c r="I204">
        <v>3.2000000000000001E-2</v>
      </c>
      <c r="J204">
        <v>36900</v>
      </c>
      <c r="K204">
        <v>290000</v>
      </c>
      <c r="L204">
        <v>7.8</v>
      </c>
      <c r="M204">
        <v>270</v>
      </c>
      <c r="O204">
        <v>869.91569767775718</v>
      </c>
      <c r="P204">
        <v>4466.8359215096198</v>
      </c>
    </row>
    <row r="205" spans="4:18" ht="15" thickBot="1" x14ac:dyDescent="0.4">
      <c r="F205" s="5" t="s">
        <v>38</v>
      </c>
      <c r="G205" t="s">
        <v>206</v>
      </c>
      <c r="H205">
        <v>0.66</v>
      </c>
      <c r="I205">
        <v>0.33</v>
      </c>
      <c r="J205">
        <v>14100</v>
      </c>
      <c r="K205">
        <v>57900</v>
      </c>
      <c r="L205">
        <v>4.1100000000000003</v>
      </c>
      <c r="M205">
        <v>160</v>
      </c>
      <c r="O205" s="40">
        <v>39.6563853439566</v>
      </c>
      <c r="P205" s="42">
        <v>4348.8695813539098</v>
      </c>
      <c r="Q205" t="s">
        <v>228</v>
      </c>
      <c r="R205" s="8" t="s">
        <v>227</v>
      </c>
    </row>
    <row r="206" spans="4:18" ht="15" thickBot="1" x14ac:dyDescent="0.4">
      <c r="F206" s="5" t="s">
        <v>38</v>
      </c>
      <c r="G206" t="s">
        <v>206</v>
      </c>
      <c r="H206">
        <v>0.66</v>
      </c>
      <c r="I206">
        <v>0.33</v>
      </c>
      <c r="J206">
        <v>14100</v>
      </c>
      <c r="K206">
        <v>57900</v>
      </c>
      <c r="L206">
        <v>4.1100000000000003</v>
      </c>
      <c r="M206">
        <v>160</v>
      </c>
      <c r="O206" s="40">
        <v>81.8232623456623</v>
      </c>
      <c r="P206" s="42">
        <v>3399.1107393131101</v>
      </c>
      <c r="Q206" s="40"/>
    </row>
    <row r="207" spans="4:18" ht="15" thickBot="1" x14ac:dyDescent="0.4">
      <c r="F207" s="5" t="s">
        <v>38</v>
      </c>
      <c r="G207" t="s">
        <v>206</v>
      </c>
      <c r="H207">
        <v>0.66</v>
      </c>
      <c r="I207">
        <v>0.33</v>
      </c>
      <c r="J207">
        <v>14100</v>
      </c>
      <c r="K207">
        <v>57900</v>
      </c>
      <c r="L207">
        <v>4.1100000000000003</v>
      </c>
      <c r="M207">
        <v>160</v>
      </c>
      <c r="O207" s="40">
        <v>175.014001414125</v>
      </c>
      <c r="P207" s="42">
        <v>2546.2676887933699</v>
      </c>
      <c r="Q207" s="40"/>
    </row>
    <row r="208" spans="4:18" ht="15" thickBot="1" x14ac:dyDescent="0.4">
      <c r="F208" s="5" t="s">
        <v>38</v>
      </c>
      <c r="G208" t="s">
        <v>206</v>
      </c>
      <c r="H208">
        <v>0.66</v>
      </c>
      <c r="I208">
        <v>0.33</v>
      </c>
      <c r="J208">
        <v>14100</v>
      </c>
      <c r="K208">
        <v>57900</v>
      </c>
      <c r="L208">
        <v>4.1100000000000003</v>
      </c>
      <c r="M208">
        <v>160</v>
      </c>
      <c r="O208" s="40">
        <v>440.05209951564001</v>
      </c>
      <c r="P208" s="42">
        <v>1737.2103114967899</v>
      </c>
      <c r="Q208" s="40"/>
    </row>
    <row r="209" spans="6:17" ht="15" thickBot="1" x14ac:dyDescent="0.4">
      <c r="F209" s="5" t="s">
        <v>38</v>
      </c>
      <c r="G209" t="s">
        <v>206</v>
      </c>
      <c r="H209">
        <v>0.66</v>
      </c>
      <c r="I209">
        <v>0.33</v>
      </c>
      <c r="J209">
        <v>14100</v>
      </c>
      <c r="K209">
        <v>57900</v>
      </c>
      <c r="L209">
        <v>4.1100000000000003</v>
      </c>
      <c r="M209">
        <v>160</v>
      </c>
      <c r="O209" s="40">
        <v>919.19221050629699</v>
      </c>
      <c r="P209" s="42">
        <v>1195.3381345574601</v>
      </c>
      <c r="Q209" s="40"/>
    </row>
    <row r="210" spans="6:17" ht="15" thickBot="1" x14ac:dyDescent="0.4">
      <c r="F210" s="5" t="s">
        <v>38</v>
      </c>
      <c r="G210" t="s">
        <v>206</v>
      </c>
      <c r="H210">
        <v>0.66</v>
      </c>
      <c r="I210">
        <v>0.33</v>
      </c>
      <c r="J210">
        <v>14100</v>
      </c>
      <c r="K210">
        <v>57900</v>
      </c>
      <c r="L210">
        <v>4.1100000000000003</v>
      </c>
      <c r="M210">
        <v>160</v>
      </c>
      <c r="O210" s="40">
        <v>1990.4903686390201</v>
      </c>
      <c r="P210" s="42">
        <v>774.99498642276706</v>
      </c>
      <c r="Q210" s="40"/>
    </row>
    <row r="211" spans="6:17" ht="15" thickBot="1" x14ac:dyDescent="0.4">
      <c r="F211" s="5" t="s">
        <v>38</v>
      </c>
      <c r="G211" t="s">
        <v>206</v>
      </c>
      <c r="H211">
        <v>0.66</v>
      </c>
      <c r="I211">
        <v>0.33</v>
      </c>
      <c r="J211">
        <v>14100</v>
      </c>
      <c r="K211">
        <v>57900</v>
      </c>
      <c r="L211">
        <v>4.1100000000000003</v>
      </c>
      <c r="M211">
        <v>160</v>
      </c>
      <c r="O211" s="44">
        <v>4976.6574488146098</v>
      </c>
      <c r="P211" s="42">
        <v>465.47534121896399</v>
      </c>
      <c r="Q211" s="44"/>
    </row>
    <row r="212" spans="6:17" x14ac:dyDescent="0.35">
      <c r="F212" s="5" t="s">
        <v>38</v>
      </c>
      <c r="G212" t="s">
        <v>206</v>
      </c>
      <c r="H212">
        <v>0.66</v>
      </c>
      <c r="I212">
        <v>0.33</v>
      </c>
      <c r="J212">
        <v>14100</v>
      </c>
      <c r="K212">
        <v>57900</v>
      </c>
      <c r="L212">
        <v>4.1100000000000003</v>
      </c>
      <c r="M212">
        <v>160</v>
      </c>
      <c r="O212">
        <v>9970.9111082605996</v>
      </c>
      <c r="P212" s="42">
        <v>299.236633492598</v>
      </c>
    </row>
  </sheetData>
  <hyperlinks>
    <hyperlink ref="R34" r:id="rId1" display="https://reader.elsevier.com/reader/sd/pii/S0032386100004973?token=F139348DE8CB91CBF02E6B7465BFB5CA60F607F7A146959F25B08B2D221FBEA153F901CC2A0E6A498382A53EFCFBB34A&amp;originRegion=us-east-1&amp;originCreation=20210929045147" xr:uid="{80D1ED34-CE71-4E92-AEE6-9372CC3C1546}"/>
    <hyperlink ref="R42" r:id="rId2" xr:uid="{BDC5D313-C004-42CA-A8B9-D85B323446A9}"/>
    <hyperlink ref="R163" r:id="rId3" display="https://pubs.acs.org/doi/pdf/10.1021/ma991534r" xr:uid="{92A5B0D6-22EB-4EF4-ACED-DE447104D06D}"/>
    <hyperlink ref="R167" r:id="rId4" display="https://polymer.nims.go.jp/PoLyInfo/cgi-bin/ho-id-search.cgi?PID=o1117P211226e31cwgr1sqjjkqqnqin8P&amp;SID=fwcwlr1-et1-lhmnnhmnpl9-jsiqpok6&amp;layout=info" xr:uid="{862572B6-AFCC-4F7F-93BA-44BD2697E3AE}"/>
    <hyperlink ref="R169" r:id="rId5" xr:uid="{B43F6AF7-FC16-4F93-9A98-29E986EF2F85}"/>
    <hyperlink ref="R170" r:id="rId6" display="https://polymer.nims.go.jp/PoLyInfo/cgi-bin/ho-id-search.cgi?PID=b2111qgsmnmmip5rrijoqnkqn7P&amp;SID=guiofyh2-eqh2-iklnpkl6-dp1&amp;layout=info" xr:uid="{0E08EFAF-5820-4859-9D5B-80AC7274D4D5}"/>
    <hyperlink ref="R205" r:id="rId7" display="https://reader.elsevier.com/reader/sd/pii/S0014305799001469?token=50F2163022832CD169D7D2E170883D5C344757C7C631FA1DDF7AD84EF0E96FC28581CDF8E0B52434EB3E34CD4E1DAEAE&amp;originRegion=us-east-1&amp;originCreation=20211006233052" xr:uid="{4F4D2347-5FC9-4E41-BF47-7C7223F0129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A3CE-1673-452C-A644-340020655421}">
  <dimension ref="A1:K29"/>
  <sheetViews>
    <sheetView workbookViewId="0">
      <selection activeCell="E1" sqref="E1:E29"/>
    </sheetView>
  </sheetViews>
  <sheetFormatPr defaultRowHeight="14.5" x14ac:dyDescent="0.35"/>
  <sheetData>
    <row r="1" spans="1:11" ht="15" thickBot="1" x14ac:dyDescent="0.4">
      <c r="A1" s="42"/>
      <c r="B1" s="42"/>
      <c r="C1" s="43"/>
      <c r="D1">
        <v>3.7057057057057001</v>
      </c>
      <c r="E1">
        <v>398.666511682102</v>
      </c>
      <c r="F1" s="42"/>
      <c r="G1" s="42">
        <f>1/(D1*0.001)</f>
        <v>269.8541329011349</v>
      </c>
      <c r="H1">
        <f t="shared" ref="H1:H29" si="0">G1-273.15</f>
        <v>-3.2958670988650738</v>
      </c>
      <c r="K1" s="16"/>
    </row>
    <row r="2" spans="1:11" ht="15" thickBot="1" x14ac:dyDescent="0.4">
      <c r="A2" s="40"/>
      <c r="B2" s="40"/>
      <c r="C2" s="43"/>
      <c r="D2" s="40">
        <v>3.6636636636636601</v>
      </c>
      <c r="E2">
        <v>305.32059324945402</v>
      </c>
      <c r="F2" s="42"/>
      <c r="G2" s="42">
        <f t="shared" ref="G2:G24" si="1">1/(D2*0.001)</f>
        <v>272.95081967213139</v>
      </c>
      <c r="H2">
        <f t="shared" si="0"/>
        <v>-0.1991803278685893</v>
      </c>
      <c r="K2" s="16"/>
    </row>
    <row r="3" spans="1:11" ht="15" thickBot="1" x14ac:dyDescent="0.4">
      <c r="A3" s="40"/>
      <c r="B3" s="40"/>
      <c r="C3" s="43"/>
      <c r="D3" s="40">
        <v>3.63963963963963</v>
      </c>
      <c r="E3">
        <v>261.62722019504503</v>
      </c>
      <c r="F3" s="42"/>
      <c r="G3" s="42">
        <f t="shared" si="1"/>
        <v>274.75247524752547</v>
      </c>
      <c r="H3">
        <f t="shared" si="0"/>
        <v>1.60247524752549</v>
      </c>
      <c r="K3" s="16"/>
    </row>
    <row r="4" spans="1:11" ht="15" thickBot="1" x14ac:dyDescent="0.4">
      <c r="A4" s="40"/>
      <c r="B4" s="40"/>
      <c r="C4" s="43"/>
      <c r="D4" s="40">
        <v>3.6096096096096</v>
      </c>
      <c r="E4">
        <v>201.77996797972</v>
      </c>
      <c r="F4" s="42"/>
      <c r="G4" s="42">
        <f t="shared" si="1"/>
        <v>277.03826955074948</v>
      </c>
      <c r="H4">
        <f t="shared" si="0"/>
        <v>3.8882695507494986</v>
      </c>
      <c r="K4" s="16"/>
    </row>
    <row r="5" spans="1:11" ht="15" thickBot="1" x14ac:dyDescent="0.4">
      <c r="A5" s="40"/>
      <c r="B5" s="40"/>
      <c r="C5" s="43"/>
      <c r="D5" s="40">
        <v>3.5615615615615601</v>
      </c>
      <c r="E5">
        <v>143.049981138362</v>
      </c>
      <c r="F5" s="42"/>
      <c r="G5" s="42">
        <f t="shared" si="1"/>
        <v>280.77571669477243</v>
      </c>
      <c r="H5">
        <f t="shared" si="0"/>
        <v>7.62571669477245</v>
      </c>
      <c r="K5" s="16"/>
    </row>
    <row r="6" spans="1:11" ht="15" thickBot="1" x14ac:dyDescent="0.4">
      <c r="A6" s="40"/>
      <c r="B6" s="40"/>
      <c r="C6" s="43"/>
      <c r="D6" s="40">
        <v>3.5165165165165102</v>
      </c>
      <c r="E6">
        <v>114.268579676955</v>
      </c>
      <c r="F6" s="42"/>
      <c r="G6" s="42">
        <f t="shared" si="1"/>
        <v>284.37233134073489</v>
      </c>
      <c r="H6">
        <f t="shared" si="0"/>
        <v>11.222331340734911</v>
      </c>
      <c r="K6" s="16"/>
    </row>
    <row r="7" spans="1:11" ht="15" thickBot="1" x14ac:dyDescent="0.4">
      <c r="A7" s="40"/>
      <c r="B7" s="40"/>
      <c r="C7" s="43"/>
      <c r="D7" s="40">
        <v>3.4999999999999898</v>
      </c>
      <c r="E7">
        <v>108.028062088011</v>
      </c>
      <c r="F7" s="42"/>
      <c r="G7" s="42">
        <f t="shared" si="1"/>
        <v>285.71428571428658</v>
      </c>
      <c r="H7">
        <f t="shared" si="0"/>
        <v>12.564285714286598</v>
      </c>
      <c r="K7" s="16"/>
    </row>
    <row r="8" spans="1:11" ht="15" thickBot="1" x14ac:dyDescent="0.4">
      <c r="A8" s="44"/>
      <c r="B8" s="44"/>
      <c r="C8" s="43"/>
      <c r="D8" s="44">
        <v>3.45345345345345</v>
      </c>
      <c r="E8">
        <v>72.9129849624793</v>
      </c>
      <c r="F8" s="42"/>
      <c r="G8" s="42">
        <f t="shared" si="1"/>
        <v>289.5652173913046</v>
      </c>
      <c r="H8">
        <f t="shared" si="0"/>
        <v>16.415217391304623</v>
      </c>
      <c r="K8" s="16"/>
    </row>
    <row r="9" spans="1:11" ht="15" thickBot="1" x14ac:dyDescent="0.4">
      <c r="C9" s="43"/>
      <c r="D9">
        <v>3.4144144144144102</v>
      </c>
      <c r="E9">
        <v>52.791132113579401</v>
      </c>
      <c r="F9" s="42"/>
      <c r="G9" s="42">
        <f t="shared" si="1"/>
        <v>292.87598944591065</v>
      </c>
      <c r="H9">
        <f t="shared" si="0"/>
        <v>19.72598944591067</v>
      </c>
      <c r="K9" s="16"/>
    </row>
    <row r="10" spans="1:11" ht="15" thickBot="1" x14ac:dyDescent="0.4">
      <c r="C10" s="43"/>
      <c r="D10">
        <v>3.3723723723723702</v>
      </c>
      <c r="E10">
        <v>42.765894571417</v>
      </c>
      <c r="F10" s="42"/>
      <c r="G10" s="42">
        <f t="shared" si="1"/>
        <v>296.52715939447927</v>
      </c>
      <c r="H10">
        <f t="shared" si="0"/>
        <v>23.377159394479293</v>
      </c>
      <c r="K10" s="16"/>
    </row>
    <row r="11" spans="1:11" ht="15" thickBot="1" x14ac:dyDescent="0.4">
      <c r="C11" s="43"/>
      <c r="D11">
        <v>3.32132132132132</v>
      </c>
      <c r="E11">
        <v>32.983192004300598</v>
      </c>
      <c r="F11" s="42"/>
      <c r="G11" s="42">
        <f t="shared" si="1"/>
        <v>301.08499095840881</v>
      </c>
      <c r="H11">
        <f t="shared" si="0"/>
        <v>27.934990958408832</v>
      </c>
      <c r="K11" s="16"/>
    </row>
    <row r="12" spans="1:11" ht="15" thickBot="1" x14ac:dyDescent="0.4">
      <c r="C12" s="43"/>
      <c r="D12">
        <v>3.29279279279279</v>
      </c>
      <c r="E12">
        <v>26.907791188218599</v>
      </c>
      <c r="F12" s="42"/>
      <c r="G12" s="42">
        <f t="shared" si="1"/>
        <v>303.69357045143664</v>
      </c>
      <c r="H12">
        <f t="shared" si="0"/>
        <v>30.543570451436665</v>
      </c>
      <c r="K12" s="16"/>
    </row>
    <row r="13" spans="1:11" ht="15" thickBot="1" x14ac:dyDescent="0.4">
      <c r="C13" s="43"/>
      <c r="D13">
        <v>3.2477477477477401</v>
      </c>
      <c r="E13">
        <v>20.898828939796601</v>
      </c>
      <c r="F13" s="42"/>
      <c r="G13" s="42">
        <f t="shared" si="1"/>
        <v>307.90568654646398</v>
      </c>
      <c r="H13">
        <f t="shared" si="0"/>
        <v>34.755686546464005</v>
      </c>
      <c r="K13" s="16"/>
    </row>
    <row r="14" spans="1:11" ht="15" thickBot="1" x14ac:dyDescent="0.4">
      <c r="C14" s="43"/>
      <c r="D14">
        <v>3.1681681681681599</v>
      </c>
      <c r="E14">
        <v>12.8752626598035</v>
      </c>
      <c r="F14" s="42"/>
      <c r="G14" s="42">
        <f t="shared" si="1"/>
        <v>315.63981042654109</v>
      </c>
      <c r="H14">
        <f t="shared" si="0"/>
        <v>42.489810426541112</v>
      </c>
      <c r="K14" s="16"/>
    </row>
    <row r="15" spans="1:11" ht="15" thickBot="1" x14ac:dyDescent="0.4">
      <c r="C15" s="43"/>
      <c r="D15">
        <v>3.0990990990990901</v>
      </c>
      <c r="E15">
        <v>9.2568540124813996</v>
      </c>
      <c r="F15" s="42"/>
      <c r="G15" s="42">
        <f t="shared" si="1"/>
        <v>322.67441860465209</v>
      </c>
      <c r="H15">
        <f t="shared" si="0"/>
        <v>49.524418604652112</v>
      </c>
      <c r="K15" s="16"/>
    </row>
    <row r="16" spans="1:11" ht="15" thickBot="1" x14ac:dyDescent="0.4">
      <c r="C16" s="43"/>
      <c r="D16">
        <v>3.0450450450450401</v>
      </c>
      <c r="E16">
        <v>7.1896428500687701</v>
      </c>
      <c r="F16" s="42"/>
      <c r="G16" s="42">
        <f t="shared" si="1"/>
        <v>328.40236686390585</v>
      </c>
      <c r="H16">
        <f t="shared" si="0"/>
        <v>55.252366863905877</v>
      </c>
      <c r="K16" s="16"/>
    </row>
    <row r="17" spans="3:11" ht="15" thickBot="1" x14ac:dyDescent="0.4">
      <c r="C17" s="43"/>
      <c r="D17">
        <v>3.0060060060059999</v>
      </c>
      <c r="E17">
        <v>5.9901682982755098</v>
      </c>
      <c r="F17" s="42"/>
      <c r="G17" s="42">
        <f t="shared" si="1"/>
        <v>332.66733266733337</v>
      </c>
      <c r="H17">
        <f t="shared" si="0"/>
        <v>59.517332667333392</v>
      </c>
      <c r="K17" s="16"/>
    </row>
    <row r="18" spans="3:11" ht="15" thickBot="1" x14ac:dyDescent="0.4">
      <c r="C18" s="43"/>
      <c r="D18">
        <v>2.96996996996997</v>
      </c>
      <c r="E18">
        <v>5.02596560506686</v>
      </c>
      <c r="F18" s="42"/>
      <c r="G18" s="42">
        <f t="shared" si="1"/>
        <v>336.70374115267947</v>
      </c>
      <c r="H18">
        <f t="shared" si="0"/>
        <v>63.553741152679493</v>
      </c>
      <c r="K18" s="16"/>
    </row>
    <row r="19" spans="3:11" ht="15" thickBot="1" x14ac:dyDescent="0.4">
      <c r="C19" s="43"/>
      <c r="D19">
        <v>2.9174174174174099</v>
      </c>
      <c r="E19">
        <v>4.0430332879529898</v>
      </c>
      <c r="F19" s="42"/>
      <c r="G19" s="42">
        <f t="shared" si="1"/>
        <v>342.76891405043835</v>
      </c>
      <c r="H19">
        <f t="shared" si="0"/>
        <v>69.618914050438377</v>
      </c>
      <c r="K19" s="16"/>
    </row>
    <row r="20" spans="3:11" ht="15" thickBot="1" x14ac:dyDescent="0.4">
      <c r="C20" s="43"/>
      <c r="D20">
        <v>2.86486486486486</v>
      </c>
      <c r="E20">
        <v>3.14015596790526</v>
      </c>
      <c r="F20" s="42"/>
      <c r="G20" s="42">
        <f t="shared" si="1"/>
        <v>349.05660377358549</v>
      </c>
      <c r="H20">
        <f t="shared" si="0"/>
        <v>75.906603773585516</v>
      </c>
    </row>
    <row r="21" spans="3:11" ht="15" thickBot="1" x14ac:dyDescent="0.4">
      <c r="C21" s="43"/>
      <c r="D21">
        <v>2.8303303303303302</v>
      </c>
      <c r="E21">
        <v>2.5797960048222199</v>
      </c>
      <c r="F21" s="42"/>
      <c r="G21" s="42">
        <f t="shared" si="1"/>
        <v>353.31564986737402</v>
      </c>
      <c r="H21">
        <f t="shared" si="0"/>
        <v>80.165649867374043</v>
      </c>
    </row>
    <row r="22" spans="3:11" ht="15" thickBot="1" x14ac:dyDescent="0.4">
      <c r="C22" s="43"/>
      <c r="D22">
        <v>2.8018018018017998</v>
      </c>
      <c r="E22">
        <v>2.3383118955457398</v>
      </c>
      <c r="F22" s="42"/>
      <c r="G22" s="42">
        <f t="shared" si="1"/>
        <v>356.91318327974301</v>
      </c>
      <c r="H22">
        <f t="shared" si="0"/>
        <v>83.763183279743032</v>
      </c>
    </row>
    <row r="23" spans="3:11" ht="15" thickBot="1" x14ac:dyDescent="0.4">
      <c r="C23" s="43"/>
      <c r="D23">
        <v>2.7732732732732699</v>
      </c>
      <c r="E23">
        <v>2.0898828939796599</v>
      </c>
      <c r="F23" s="42"/>
      <c r="G23" s="42">
        <f t="shared" si="1"/>
        <v>360.58473199783475</v>
      </c>
      <c r="H23">
        <f t="shared" si="0"/>
        <v>87.434731997834774</v>
      </c>
      <c r="J23" s="16"/>
    </row>
    <row r="24" spans="3:11" ht="15" thickBot="1" x14ac:dyDescent="0.4">
      <c r="D24">
        <v>2.73273273273273</v>
      </c>
      <c r="E24">
        <v>1.76583946829622</v>
      </c>
      <c r="G24" s="42">
        <f>1/(D24*0.001)</f>
        <v>365.93406593406633</v>
      </c>
      <c r="H24">
        <f t="shared" si="0"/>
        <v>92.784065934066348</v>
      </c>
      <c r="J24" s="16"/>
    </row>
    <row r="25" spans="3:11" ht="15" thickBot="1" x14ac:dyDescent="0.4">
      <c r="D25">
        <v>2.6996996996996998</v>
      </c>
      <c r="E25">
        <v>1.55622780563671</v>
      </c>
      <c r="G25" s="42">
        <f t="shared" ref="G25:G29" si="2">1/(D25*0.001)</f>
        <v>370.41156840934366</v>
      </c>
      <c r="H25">
        <f t="shared" si="0"/>
        <v>97.261568409343681</v>
      </c>
      <c r="J25" s="16"/>
    </row>
    <row r="26" spans="3:11" ht="15" thickBot="1" x14ac:dyDescent="0.4">
      <c r="D26">
        <v>2.6381381381381299</v>
      </c>
      <c r="E26">
        <v>1.1426857967695501</v>
      </c>
      <c r="G26" s="42">
        <f t="shared" si="2"/>
        <v>379.05520774046789</v>
      </c>
      <c r="H26">
        <f t="shared" si="0"/>
        <v>105.90520774046792</v>
      </c>
      <c r="J26" s="16"/>
    </row>
    <row r="27" spans="3:11" ht="15" thickBot="1" x14ac:dyDescent="0.4">
      <c r="D27">
        <v>2.5585585585585502</v>
      </c>
      <c r="E27">
        <v>0.90005343288721995</v>
      </c>
      <c r="G27" s="42">
        <f t="shared" si="2"/>
        <v>390.84507042253648</v>
      </c>
      <c r="H27">
        <f t="shared" si="0"/>
        <v>117.6950704225365</v>
      </c>
    </row>
    <row r="28" spans="3:11" ht="15" thickBot="1" x14ac:dyDescent="0.4">
      <c r="D28">
        <v>2.4984984984984902</v>
      </c>
      <c r="E28">
        <v>0.70894044919632604</v>
      </c>
      <c r="G28" s="42">
        <f t="shared" si="2"/>
        <v>400.24038461538589</v>
      </c>
      <c r="H28">
        <f t="shared" si="0"/>
        <v>127.09038461538591</v>
      </c>
    </row>
    <row r="29" spans="3:11" x14ac:dyDescent="0.35">
      <c r="D29">
        <v>2.44894894894894</v>
      </c>
      <c r="E29">
        <v>0.59482641159300498</v>
      </c>
      <c r="G29" s="42">
        <f t="shared" si="2"/>
        <v>408.33844267320808</v>
      </c>
      <c r="H29">
        <f t="shared" si="0"/>
        <v>135.1884426732081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E64B-C94D-4E3C-B701-159E3236CC03}">
  <dimension ref="A1:N43"/>
  <sheetViews>
    <sheetView topLeftCell="F1" workbookViewId="0">
      <selection activeCell="J26" sqref="J26"/>
    </sheetView>
  </sheetViews>
  <sheetFormatPr defaultRowHeight="14.5" x14ac:dyDescent="0.35"/>
  <cols>
    <col min="1" max="1" width="24.26953125" customWidth="1"/>
    <col min="3" max="3" width="41.08984375" customWidth="1"/>
    <col min="4" max="4" width="8.7265625" customWidth="1"/>
    <col min="7" max="7" width="21.54296875" customWidth="1"/>
    <col min="8" max="8" width="18.54296875" bestFit="1" customWidth="1"/>
    <col min="9" max="9" width="15" customWidth="1"/>
    <col min="10" max="10" width="18.08984375" customWidth="1"/>
  </cols>
  <sheetData>
    <row r="1" spans="1:14" x14ac:dyDescent="0.35">
      <c r="A1" t="str" cm="1">
        <f t="array" ref="A1:A43">_xlfn.UNIQUE(Homopolymer!E:E)</f>
        <v>Polymer</v>
      </c>
      <c r="G1" t="str" cm="1">
        <f t="array" ref="G1:G5">_xlfn.UNIQUE(Copolymer!F:F)</f>
        <v>Polymer 1</v>
      </c>
      <c r="I1" t="str" cm="1">
        <f t="array" ref="I1:I7">_xlfn.UNIQUE(Copolymer!G:G)</f>
        <v>Polymer 2</v>
      </c>
      <c r="N1" t="s">
        <v>0</v>
      </c>
    </row>
    <row r="2" spans="1:14" x14ac:dyDescent="0.35">
      <c r="A2" t="str">
        <v>poly(prop-1-ene)</v>
      </c>
      <c r="B2">
        <f>COUNTIF(Homopolymer!E:E,A2)</f>
        <v>7</v>
      </c>
      <c r="C2" s="25" t="s">
        <v>75</v>
      </c>
      <c r="G2" t="str">
        <v>polystyrene</v>
      </c>
      <c r="H2" t="str">
        <f>VLOOKUP(G2,Polymers!A:C,3,FALSE)</f>
        <v>[*]CC([*])c1ccccc1</v>
      </c>
      <c r="I2" t="str">
        <v>polyacrylonitrile</v>
      </c>
      <c r="J2" t="s">
        <v>219</v>
      </c>
      <c r="M2" s="25" t="s">
        <v>75</v>
      </c>
      <c r="N2" t="s">
        <v>6</v>
      </c>
    </row>
    <row r="3" spans="1:14" x14ac:dyDescent="0.35">
      <c r="A3" t="str">
        <v>polyisobutylene</v>
      </c>
      <c r="B3">
        <f>COUNTIF(Homopolymer!E:E,A3)</f>
        <v>87</v>
      </c>
      <c r="C3" s="25" t="s">
        <v>76</v>
      </c>
      <c r="G3" t="str">
        <v>polyethene</v>
      </c>
      <c r="H3" t="str">
        <f>VLOOKUP(G3,Polymers!A:C,3,FALSE)</f>
        <v>[*]C[*]</v>
      </c>
      <c r="I3" t="str">
        <v>Poly(1-octene)</v>
      </c>
      <c r="J3" t="s">
        <v>220</v>
      </c>
      <c r="M3" s="25" t="s">
        <v>76</v>
      </c>
      <c r="N3" t="s">
        <v>121</v>
      </c>
    </row>
    <row r="4" spans="1:14" x14ac:dyDescent="0.35">
      <c r="A4" t="str">
        <v>Linear HDPE</v>
      </c>
      <c r="B4">
        <f>COUNTIF(Homopolymer!E:E,A4)</f>
        <v>18</v>
      </c>
      <c r="C4" t="s">
        <v>74</v>
      </c>
      <c r="G4" t="str">
        <v>poly(4-methyl-1-pentene)</v>
      </c>
      <c r="H4" t="s">
        <v>218</v>
      </c>
      <c r="I4" t="str">
        <v>Polybutene</v>
      </c>
      <c r="J4" t="s">
        <v>221</v>
      </c>
      <c r="M4" t="s">
        <v>74</v>
      </c>
      <c r="N4" t="s">
        <v>18</v>
      </c>
    </row>
    <row r="5" spans="1:14" x14ac:dyDescent="0.35">
      <c r="A5" t="str">
        <v>polystyrene</v>
      </c>
      <c r="B5">
        <f>COUNTIF(Homopolymer!E:E,A5)</f>
        <v>76</v>
      </c>
      <c r="C5" t="s">
        <v>77</v>
      </c>
      <c r="G5">
        <v>0</v>
      </c>
      <c r="I5" t="str">
        <v>Poly(vinyl acetate)</v>
      </c>
      <c r="J5" t="str">
        <f>VLOOKUP(I5,Polymers!A:C,3,FALSE)</f>
        <v>[*]CC([*])OC(C)=O</v>
      </c>
      <c r="M5" t="s">
        <v>77</v>
      </c>
      <c r="N5" t="s">
        <v>20</v>
      </c>
    </row>
    <row r="6" spans="1:14" x14ac:dyDescent="0.35">
      <c r="A6" t="str">
        <v>poly(pent-1-ene)</v>
      </c>
      <c r="B6">
        <f>COUNTIF(Homopolymer!E:E,A6)</f>
        <v>1</v>
      </c>
      <c r="C6" t="s">
        <v>78</v>
      </c>
      <c r="H6">
        <f>VLOOKUP(G6,Polymers!A:C,3,FALSE)</f>
        <v>0</v>
      </c>
      <c r="I6" t="str">
        <v>poly(1-decene)</v>
      </c>
      <c r="J6" t="s">
        <v>222</v>
      </c>
      <c r="M6" t="s">
        <v>78</v>
      </c>
      <c r="N6" t="s">
        <v>22</v>
      </c>
    </row>
    <row r="7" spans="1:14" x14ac:dyDescent="0.35">
      <c r="A7" t="str">
        <v>polyethene</v>
      </c>
      <c r="B7">
        <f>COUNTIF(Homopolymer!E:E,A7)</f>
        <v>34</v>
      </c>
      <c r="C7" t="s">
        <v>74</v>
      </c>
      <c r="H7">
        <f>VLOOKUP(G7,Polymers!A:C,3,FALSE)</f>
        <v>0</v>
      </c>
      <c r="I7">
        <v>0</v>
      </c>
      <c r="M7" t="s">
        <v>74</v>
      </c>
      <c r="N7" t="s">
        <v>38</v>
      </c>
    </row>
    <row r="8" spans="1:14" x14ac:dyDescent="0.35">
      <c r="A8" t="str">
        <v>poly(methyl methacrylate)</v>
      </c>
      <c r="B8">
        <f>COUNTIF(Homopolymer!E:E,A8)</f>
        <v>50</v>
      </c>
      <c r="C8" t="s">
        <v>79</v>
      </c>
      <c r="H8">
        <f>VLOOKUP(G8,Polymers!A:C,3,FALSE)</f>
        <v>0</v>
      </c>
      <c r="M8" t="s">
        <v>79</v>
      </c>
      <c r="N8" t="s">
        <v>39</v>
      </c>
    </row>
    <row r="9" spans="1:14" x14ac:dyDescent="0.35">
      <c r="A9" t="str">
        <v>poly(vinylidene fluoride)</v>
      </c>
      <c r="B9">
        <f>COUNTIF(Homopolymer!E:E,A9)</f>
        <v>7</v>
      </c>
      <c r="C9" t="s">
        <v>80</v>
      </c>
      <c r="M9" t="s">
        <v>80</v>
      </c>
      <c r="N9" t="s">
        <v>41</v>
      </c>
    </row>
    <row r="10" spans="1:14" x14ac:dyDescent="0.35">
      <c r="A10" t="str">
        <v>polypropylene</v>
      </c>
      <c r="B10">
        <f>COUNTIF(Homopolymer!E:E,A10)</f>
        <v>39</v>
      </c>
      <c r="C10" s="25" t="s">
        <v>75</v>
      </c>
      <c r="M10" s="25" t="s">
        <v>75</v>
      </c>
      <c r="N10" t="s">
        <v>49</v>
      </c>
    </row>
    <row r="11" spans="1:14" x14ac:dyDescent="0.35">
      <c r="A11" t="str">
        <v>Poly(ethyl-n-butylsilylene)</v>
      </c>
      <c r="B11">
        <f>COUNTIF(Homopolymer!E:E,A11)</f>
        <v>8</v>
      </c>
      <c r="C11" t="s">
        <v>81</v>
      </c>
      <c r="M11" t="s">
        <v>81</v>
      </c>
      <c r="N11" t="s">
        <v>59</v>
      </c>
    </row>
    <row r="12" spans="1:14" x14ac:dyDescent="0.35">
      <c r="A12" t="str">
        <v>Polycarbosilane</v>
      </c>
      <c r="B12">
        <f>COUNTIF(Homopolymer!E:E,A12)</f>
        <v>25</v>
      </c>
      <c r="C12" t="s">
        <v>137</v>
      </c>
      <c r="M12" t="s">
        <v>137</v>
      </c>
      <c r="N12" t="s">
        <v>62</v>
      </c>
    </row>
    <row r="13" spans="1:14" x14ac:dyDescent="0.35">
      <c r="A13" t="str">
        <v>poly(p-hydroxystyrene)</v>
      </c>
      <c r="B13">
        <f>COUNTIF(Homopolymer!E:E,A13)</f>
        <v>2</v>
      </c>
      <c r="C13" t="s">
        <v>124</v>
      </c>
      <c r="M13" t="s">
        <v>124</v>
      </c>
      <c r="N13" t="s">
        <v>82</v>
      </c>
    </row>
    <row r="14" spans="1:14" x14ac:dyDescent="0.35">
      <c r="A14" t="str">
        <v>poly(2,6-dimethylphenol)</v>
      </c>
      <c r="B14">
        <f>COUNTIF(Homopolymer!E:E,A14)</f>
        <v>1</v>
      </c>
      <c r="C14" t="s">
        <v>125</v>
      </c>
      <c r="M14" t="s">
        <v>125</v>
      </c>
      <c r="N14" t="s">
        <v>84</v>
      </c>
    </row>
    <row r="15" spans="1:14" x14ac:dyDescent="0.35">
      <c r="A15" t="str">
        <v>poly(vinyl acetate)</v>
      </c>
      <c r="B15">
        <f>COUNTIF(Homopolymer!E:E,A15)</f>
        <v>1</v>
      </c>
      <c r="C15" t="s">
        <v>123</v>
      </c>
      <c r="M15" t="s">
        <v>123</v>
      </c>
      <c r="N15" t="s">
        <v>88</v>
      </c>
    </row>
    <row r="16" spans="1:14" x14ac:dyDescent="0.35">
      <c r="A16" t="str">
        <v>poly(dimethylsiloxane)</v>
      </c>
      <c r="B16">
        <f>COUNTIF(Homopolymer!E:E,A16)</f>
        <v>6</v>
      </c>
      <c r="C16" t="s">
        <v>126</v>
      </c>
      <c r="M16" t="s">
        <v>126</v>
      </c>
      <c r="N16" t="s">
        <v>93</v>
      </c>
    </row>
    <row r="17" spans="1:14" x14ac:dyDescent="0.35">
      <c r="A17" t="str">
        <v>Polytetrafluoroethylene</v>
      </c>
      <c r="B17">
        <f>COUNTIF(Homopolymer!E:E,A17)</f>
        <v>1</v>
      </c>
      <c r="C17" t="s">
        <v>127</v>
      </c>
      <c r="M17" t="s">
        <v>127</v>
      </c>
      <c r="N17" t="s">
        <v>95</v>
      </c>
    </row>
    <row r="18" spans="1:14" x14ac:dyDescent="0.35">
      <c r="A18" t="str">
        <v>Polyetherketoneketone</v>
      </c>
      <c r="B18">
        <f>COUNTIF(Homopolymer!E:E,A18)</f>
        <v>1</v>
      </c>
      <c r="C18" t="s">
        <v>134</v>
      </c>
      <c r="M18" t="s">
        <v>134</v>
      </c>
      <c r="N18" t="s">
        <v>96</v>
      </c>
    </row>
    <row r="19" spans="1:14" x14ac:dyDescent="0.35">
      <c r="A19" t="str">
        <v>poly(ethylene oxide)</v>
      </c>
      <c r="B19">
        <f>COUNTIF(Homopolymer!E:E,A19)</f>
        <v>3</v>
      </c>
      <c r="C19" t="s">
        <v>133</v>
      </c>
      <c r="M19" t="s">
        <v>133</v>
      </c>
      <c r="N19" t="s">
        <v>91</v>
      </c>
    </row>
    <row r="20" spans="1:14" x14ac:dyDescent="0.35">
      <c r="A20" t="str">
        <v>poly(propane-1,2-diol)</v>
      </c>
      <c r="B20">
        <f>COUNTIF(Homopolymer!E:E,A20)</f>
        <v>3</v>
      </c>
      <c r="C20" t="s">
        <v>131</v>
      </c>
      <c r="M20" t="s">
        <v>131</v>
      </c>
      <c r="N20" t="s">
        <v>99</v>
      </c>
    </row>
    <row r="21" spans="1:14" x14ac:dyDescent="0.35">
      <c r="A21" t="str">
        <v>polyethersulfone</v>
      </c>
      <c r="B21">
        <f>COUNTIF(Homopolymer!E:E,A21)</f>
        <v>18</v>
      </c>
      <c r="C21" t="s">
        <v>128</v>
      </c>
      <c r="M21" t="s">
        <v>128</v>
      </c>
      <c r="N21" t="s">
        <v>102</v>
      </c>
    </row>
    <row r="22" spans="1:14" x14ac:dyDescent="0.35">
      <c r="A22" t="str">
        <v>poly(p-phenylene sulfide)</v>
      </c>
      <c r="B22">
        <f>COUNTIF(Homopolymer!E:E,A22)</f>
        <v>49</v>
      </c>
      <c r="C22" t="s">
        <v>129</v>
      </c>
      <c r="M22" t="s">
        <v>129</v>
      </c>
      <c r="N22" t="s">
        <v>105</v>
      </c>
    </row>
    <row r="23" spans="1:14" x14ac:dyDescent="0.35">
      <c r="A23" t="str">
        <v>poly[(butane-1,4-diol)-alt-(diethyl succinate)]</v>
      </c>
      <c r="B23">
        <f>COUNTIF(Homopolymer!E:E,A23)</f>
        <v>7</v>
      </c>
      <c r="C23" t="s">
        <v>135</v>
      </c>
      <c r="M23" t="s">
        <v>135</v>
      </c>
      <c r="N23" t="s">
        <v>136</v>
      </c>
    </row>
    <row r="24" spans="1:14" x14ac:dyDescent="0.35">
      <c r="A24" t="str">
        <v>poly(L-lactide)</v>
      </c>
      <c r="B24">
        <f>COUNTIF(Homopolymer!E:E,A24)</f>
        <v>7</v>
      </c>
      <c r="C24" t="s">
        <v>122</v>
      </c>
      <c r="M24" t="s">
        <v>122</v>
      </c>
      <c r="N24" t="s">
        <v>109</v>
      </c>
    </row>
    <row r="25" spans="1:14" x14ac:dyDescent="0.35">
      <c r="A25" t="str">
        <v xml:space="preserve">Poly (butylene terephthalate) </v>
      </c>
      <c r="B25">
        <f>COUNTIF(Homopolymer!E:E,A25)</f>
        <v>10</v>
      </c>
      <c r="C25" t="s">
        <v>132</v>
      </c>
      <c r="M25" t="s">
        <v>132</v>
      </c>
      <c r="N25" t="s">
        <v>115</v>
      </c>
    </row>
    <row r="26" spans="1:14" x14ac:dyDescent="0.35">
      <c r="A26" t="str">
        <v>polybutadiene</v>
      </c>
      <c r="B26">
        <f>COUNTIF(Homopolymer!E:E,A26)</f>
        <v>27</v>
      </c>
      <c r="C26" t="s">
        <v>130</v>
      </c>
      <c r="M26" t="s">
        <v>130</v>
      </c>
      <c r="N26" t="s">
        <v>119</v>
      </c>
    </row>
    <row r="27" spans="1:14" x14ac:dyDescent="0.35">
      <c r="A27" t="str">
        <v>poly(epsilon-caprolactone)</v>
      </c>
      <c r="B27">
        <f>COUNTIF(Homopolymer!E:E,A27)</f>
        <v>28</v>
      </c>
      <c r="C27" t="s">
        <v>76</v>
      </c>
      <c r="D27" s="25"/>
      <c r="M27" t="s">
        <v>76</v>
      </c>
      <c r="N27" t="s">
        <v>145</v>
      </c>
    </row>
    <row r="28" spans="1:14" x14ac:dyDescent="0.35">
      <c r="A28" t="str">
        <v>Polytrimethylene terephthalate</v>
      </c>
      <c r="B28">
        <f>COUNTIF(Homopolymer!E:E,A28)</f>
        <v>7</v>
      </c>
      <c r="C28" t="s">
        <v>212</v>
      </c>
      <c r="M28" t="s">
        <v>212</v>
      </c>
      <c r="N28" t="s">
        <v>174</v>
      </c>
    </row>
    <row r="29" spans="1:14" x14ac:dyDescent="0.35">
      <c r="A29" t="str">
        <v>Poly(hexano-6-lactam)</v>
      </c>
      <c r="B29">
        <f>COUNTIF(Homopolymer!E:E,A29)</f>
        <v>33</v>
      </c>
      <c r="C29" t="s">
        <v>213</v>
      </c>
      <c r="M29" t="s">
        <v>213</v>
      </c>
      <c r="N29" t="s">
        <v>179</v>
      </c>
    </row>
    <row r="30" spans="1:14" x14ac:dyDescent="0.35">
      <c r="A30" t="str">
        <v>poly[(hexane-1,6-diamine)-alt-(adipic acid)]</v>
      </c>
      <c r="B30">
        <f>COUNTIF(Homopolymer!E:E,A30)</f>
        <v>10</v>
      </c>
      <c r="C30" t="s">
        <v>214</v>
      </c>
      <c r="M30" t="s">
        <v>214</v>
      </c>
      <c r="N30" t="s">
        <v>184</v>
      </c>
    </row>
    <row r="31" spans="1:14" x14ac:dyDescent="0.35">
      <c r="A31" t="str">
        <v>poly(dodecano-12-lactam)</v>
      </c>
      <c r="B31">
        <f>COUNTIF(Homopolymer!E:E,A31)</f>
        <v>9</v>
      </c>
      <c r="C31" t="s">
        <v>216</v>
      </c>
      <c r="M31" t="s">
        <v>216</v>
      </c>
      <c r="N31" t="s">
        <v>185</v>
      </c>
    </row>
    <row r="32" spans="1:14" x14ac:dyDescent="0.35">
      <c r="A32" t="str">
        <v>poly(11-aminoundecanoic acid)</v>
      </c>
      <c r="B32">
        <f>COUNTIF(Homopolymer!E:E,A32)</f>
        <v>8</v>
      </c>
      <c r="C32" t="s">
        <v>215</v>
      </c>
      <c r="M32" t="s">
        <v>215</v>
      </c>
      <c r="N32" t="s">
        <v>186</v>
      </c>
    </row>
    <row r="33" spans="1:14" x14ac:dyDescent="0.35">
      <c r="A33" t="str">
        <v>Poly(bisphenol A carbonate)</v>
      </c>
      <c r="C33" t="s">
        <v>217</v>
      </c>
      <c r="M33" t="s">
        <v>217</v>
      </c>
      <c r="N33" t="s">
        <v>193</v>
      </c>
    </row>
    <row r="34" spans="1:14" x14ac:dyDescent="0.35">
      <c r="A34" t="str">
        <v>poly(vinyl chloride)</v>
      </c>
    </row>
    <row r="35" spans="1:14" x14ac:dyDescent="0.35">
      <c r="A35" t="str">
        <v>Polyurethane</v>
      </c>
    </row>
    <row r="36" spans="1:14" x14ac:dyDescent="0.35">
      <c r="A36" t="str">
        <v>Poly(2,6-dimethyl 1,4-phenylene oxide)</v>
      </c>
    </row>
    <row r="37" spans="1:14" x14ac:dyDescent="0.35">
      <c r="A37" t="str">
        <v>Poly(4-vinyl phenol)</v>
      </c>
    </row>
    <row r="38" spans="1:14" x14ac:dyDescent="0.35">
      <c r="A38" t="str">
        <v>poly(methyl vinyl ether)</v>
      </c>
    </row>
    <row r="39" spans="1:14" x14ac:dyDescent="0.35">
      <c r="A39" t="str">
        <v>poly(glycidyl azide)</v>
      </c>
    </row>
    <row r="40" spans="1:14" x14ac:dyDescent="0.35">
      <c r="A40" t="str">
        <v>poly(butanedioic acid;butane-2,3-diol)</v>
      </c>
    </row>
    <row r="41" spans="1:14" x14ac:dyDescent="0.35">
      <c r="A41" t="str">
        <v>poly(butane-1,3-diol;hexanedioic acid)</v>
      </c>
    </row>
    <row r="42" spans="1:14" x14ac:dyDescent="0.35">
      <c r="A42" t="str">
        <v>poly[(butane-1,3-diol)-alt-(sebacic acid)]</v>
      </c>
    </row>
    <row r="43" spans="1:14" x14ac:dyDescent="0.35">
      <c r="A4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EA94-DE8E-4ADF-8613-40FA5D0CB934}">
  <dimension ref="A1:N19"/>
  <sheetViews>
    <sheetView topLeftCell="C1" workbookViewId="0">
      <selection activeCell="M12" sqref="M12:N19"/>
    </sheetView>
  </sheetViews>
  <sheetFormatPr defaultRowHeight="14.5" x14ac:dyDescent="0.35"/>
  <cols>
    <col min="2" max="2" width="17.81640625" customWidth="1"/>
  </cols>
  <sheetData>
    <row r="1" spans="1:14" s="9" customFormat="1" x14ac:dyDescent="0.35">
      <c r="A1" s="9" t="s">
        <v>60</v>
      </c>
      <c r="B1" s="9" t="s">
        <v>5</v>
      </c>
      <c r="C1" s="9" t="s">
        <v>1</v>
      </c>
      <c r="D1" s="9" t="s">
        <v>9</v>
      </c>
      <c r="E1" s="9" t="s">
        <v>13</v>
      </c>
      <c r="F1" s="9" t="s">
        <v>7</v>
      </c>
      <c r="G1" s="9" t="s">
        <v>8</v>
      </c>
      <c r="H1" s="9" t="s">
        <v>12</v>
      </c>
      <c r="I1" s="9" t="s">
        <v>4</v>
      </c>
      <c r="J1" s="9" t="s">
        <v>2</v>
      </c>
      <c r="K1" s="9" t="s">
        <v>15</v>
      </c>
      <c r="L1" s="9" t="s">
        <v>139</v>
      </c>
    </row>
    <row r="2" spans="1:14" x14ac:dyDescent="0.35">
      <c r="A2" s="5">
        <f t="shared" ref="A2:A12" si="0">B2/C2</f>
        <v>240</v>
      </c>
      <c r="B2">
        <v>240</v>
      </c>
      <c r="C2">
        <v>1</v>
      </c>
      <c r="E2" s="4">
        <v>150</v>
      </c>
      <c r="F2" s="4">
        <v>0</v>
      </c>
      <c r="I2">
        <v>2.5000000000000001E-2</v>
      </c>
      <c r="M2">
        <f>LOG10(B2)</f>
        <v>2.3802112417116059</v>
      </c>
      <c r="N2">
        <f>LOG10(I2)</f>
        <v>-1.6020599913279623</v>
      </c>
    </row>
    <row r="3" spans="1:14" x14ac:dyDescent="0.35">
      <c r="A3" s="5">
        <f t="shared" si="0"/>
        <v>399.99999999999994</v>
      </c>
      <c r="B3">
        <v>440</v>
      </c>
      <c r="C3">
        <v>1.1000000000000001</v>
      </c>
      <c r="E3" s="4">
        <v>150</v>
      </c>
      <c r="F3" s="4">
        <v>0</v>
      </c>
      <c r="I3">
        <v>0.04</v>
      </c>
      <c r="M3">
        <f t="shared" ref="M3:M12" si="1">LOG10(B3)</f>
        <v>2.6434526764861874</v>
      </c>
      <c r="N3">
        <f t="shared" ref="N3:N12" si="2">LOG10(I3)</f>
        <v>-1.3979400086720375</v>
      </c>
    </row>
    <row r="4" spans="1:14" x14ac:dyDescent="0.35">
      <c r="A4" s="5">
        <f t="shared" si="0"/>
        <v>965.51724137931035</v>
      </c>
      <c r="B4">
        <v>2800</v>
      </c>
      <c r="C4">
        <v>2.9</v>
      </c>
      <c r="E4" s="4">
        <v>150</v>
      </c>
      <c r="F4" s="4">
        <v>0</v>
      </c>
      <c r="I4">
        <v>0.375</v>
      </c>
      <c r="M4">
        <f t="shared" si="1"/>
        <v>3.4471580313422194</v>
      </c>
      <c r="N4">
        <f t="shared" si="2"/>
        <v>-0.42596873227228116</v>
      </c>
    </row>
    <row r="5" spans="1:14" x14ac:dyDescent="0.35">
      <c r="A5" s="5">
        <f t="shared" si="0"/>
        <v>1880</v>
      </c>
      <c r="B5">
        <v>4700</v>
      </c>
      <c r="C5">
        <v>2.5</v>
      </c>
      <c r="D5">
        <v>2</v>
      </c>
      <c r="E5" s="4">
        <v>150</v>
      </c>
      <c r="F5" s="4">
        <v>0</v>
      </c>
      <c r="I5">
        <v>0.8899999999999999</v>
      </c>
      <c r="M5">
        <f t="shared" si="1"/>
        <v>3.6720978579357175</v>
      </c>
      <c r="N5">
        <f t="shared" si="2"/>
        <v>-5.0609993355087264E-2</v>
      </c>
    </row>
    <row r="6" spans="1:14" x14ac:dyDescent="0.35">
      <c r="A6" s="5">
        <f t="shared" si="0"/>
        <v>3095.238095238095</v>
      </c>
      <c r="B6">
        <v>6500</v>
      </c>
      <c r="C6">
        <v>2.1</v>
      </c>
      <c r="D6">
        <v>1.5</v>
      </c>
      <c r="E6" s="4">
        <v>150</v>
      </c>
      <c r="F6" s="4">
        <v>0</v>
      </c>
      <c r="I6">
        <v>1.9</v>
      </c>
      <c r="M6">
        <f t="shared" si="1"/>
        <v>3.8129133566428557</v>
      </c>
      <c r="N6">
        <f t="shared" si="2"/>
        <v>0.27875360095282892</v>
      </c>
    </row>
    <row r="7" spans="1:14" x14ac:dyDescent="0.35">
      <c r="A7" s="5">
        <f t="shared" si="0"/>
        <v>6388.8888888888887</v>
      </c>
      <c r="B7">
        <v>11500</v>
      </c>
      <c r="C7">
        <v>1.8</v>
      </c>
      <c r="D7">
        <v>1.8</v>
      </c>
      <c r="E7" s="4">
        <v>150</v>
      </c>
      <c r="F7" s="4">
        <v>0</v>
      </c>
      <c r="I7">
        <v>35</v>
      </c>
      <c r="M7">
        <f t="shared" si="1"/>
        <v>4.0606978403536118</v>
      </c>
      <c r="N7">
        <f t="shared" si="2"/>
        <v>1.5440680443502757</v>
      </c>
    </row>
    <row r="8" spans="1:14" x14ac:dyDescent="0.35">
      <c r="A8" s="5">
        <f t="shared" si="0"/>
        <v>5920</v>
      </c>
      <c r="B8">
        <v>14800</v>
      </c>
      <c r="C8">
        <v>2.5</v>
      </c>
      <c r="D8">
        <v>2.1</v>
      </c>
      <c r="E8" s="4">
        <v>150</v>
      </c>
      <c r="F8" s="4">
        <v>0</v>
      </c>
      <c r="I8">
        <v>100</v>
      </c>
      <c r="M8">
        <f t="shared" si="1"/>
        <v>4.1702617153949575</v>
      </c>
      <c r="N8">
        <f t="shared" si="2"/>
        <v>2</v>
      </c>
    </row>
    <row r="9" spans="1:14" x14ac:dyDescent="0.35">
      <c r="A9" s="5">
        <f t="shared" si="0"/>
        <v>2923.0769230769229</v>
      </c>
      <c r="B9">
        <v>19000</v>
      </c>
      <c r="C9">
        <v>6.5</v>
      </c>
      <c r="D9">
        <v>3.8</v>
      </c>
      <c r="E9" s="4">
        <v>150</v>
      </c>
      <c r="F9" s="4">
        <v>0</v>
      </c>
      <c r="I9">
        <v>170</v>
      </c>
      <c r="M9">
        <f t="shared" si="1"/>
        <v>4.2787536009528289</v>
      </c>
      <c r="N9">
        <f t="shared" si="2"/>
        <v>2.2304489213782741</v>
      </c>
    </row>
    <row r="10" spans="1:14" x14ac:dyDescent="0.35">
      <c r="A10" s="5">
        <f t="shared" si="0"/>
        <v>3589.7435897435898</v>
      </c>
      <c r="B10">
        <v>28000</v>
      </c>
      <c r="C10">
        <v>7.8</v>
      </c>
      <c r="D10">
        <v>3.5</v>
      </c>
      <c r="E10" s="4">
        <v>150</v>
      </c>
      <c r="F10" s="4">
        <v>0</v>
      </c>
      <c r="I10">
        <v>1520</v>
      </c>
      <c r="M10">
        <f t="shared" si="1"/>
        <v>4.4471580313422194</v>
      </c>
      <c r="N10">
        <f t="shared" si="2"/>
        <v>3.1818435879447726</v>
      </c>
    </row>
    <row r="11" spans="1:14" x14ac:dyDescent="0.35">
      <c r="A11" s="5">
        <f t="shared" si="0"/>
        <v>14000</v>
      </c>
      <c r="B11">
        <v>42000</v>
      </c>
      <c r="C11">
        <v>3</v>
      </c>
      <c r="D11">
        <v>2</v>
      </c>
      <c r="E11" s="4">
        <v>150</v>
      </c>
      <c r="F11" s="4">
        <v>0</v>
      </c>
      <c r="I11">
        <v>5200</v>
      </c>
      <c r="M11">
        <f t="shared" si="1"/>
        <v>4.6232492903979008</v>
      </c>
      <c r="N11">
        <f t="shared" si="2"/>
        <v>3.716003343634799</v>
      </c>
    </row>
    <row r="12" spans="1:14" x14ac:dyDescent="0.35">
      <c r="A12" s="5">
        <f t="shared" si="0"/>
        <v>26000</v>
      </c>
      <c r="B12">
        <v>52000</v>
      </c>
      <c r="C12">
        <v>2</v>
      </c>
      <c r="D12">
        <v>1.8</v>
      </c>
      <c r="E12" s="4">
        <v>150</v>
      </c>
      <c r="F12" s="4">
        <v>0</v>
      </c>
      <c r="I12">
        <v>7300</v>
      </c>
      <c r="M12">
        <f t="shared" si="1"/>
        <v>4.7160033436347994</v>
      </c>
      <c r="N12">
        <f t="shared" si="2"/>
        <v>3.8633228601204559</v>
      </c>
    </row>
    <row r="13" spans="1:14" x14ac:dyDescent="0.35">
      <c r="B13">
        <v>114000</v>
      </c>
      <c r="C13">
        <v>16</v>
      </c>
      <c r="D13">
        <v>2.2999999999999998</v>
      </c>
      <c r="E13" s="4">
        <v>150</v>
      </c>
      <c r="F13" s="4">
        <v>0</v>
      </c>
      <c r="I13">
        <v>161300</v>
      </c>
      <c r="M13">
        <f t="shared" ref="M13:M19" si="3">LOG10(B13)</f>
        <v>5.0569048513364727</v>
      </c>
      <c r="N13">
        <f t="shared" ref="N13:N19" si="4">LOG10(I13)</f>
        <v>5.2076343673889616</v>
      </c>
    </row>
    <row r="14" spans="1:14" x14ac:dyDescent="0.35">
      <c r="B14">
        <v>120000</v>
      </c>
      <c r="C14">
        <v>2</v>
      </c>
      <c r="D14">
        <v>1.6</v>
      </c>
      <c r="E14" s="4">
        <v>150</v>
      </c>
      <c r="F14" s="4">
        <v>0</v>
      </c>
      <c r="I14">
        <v>178000</v>
      </c>
      <c r="M14">
        <f t="shared" si="3"/>
        <v>5.0791812460476251</v>
      </c>
      <c r="N14">
        <f t="shared" si="4"/>
        <v>5.2504200023088936</v>
      </c>
    </row>
    <row r="15" spans="1:14" x14ac:dyDescent="0.35">
      <c r="B15">
        <v>178000</v>
      </c>
      <c r="C15">
        <v>4</v>
      </c>
      <c r="D15">
        <v>3.5</v>
      </c>
      <c r="E15" s="4">
        <v>150</v>
      </c>
      <c r="F15" s="4">
        <v>0</v>
      </c>
      <c r="I15">
        <v>705000</v>
      </c>
      <c r="M15">
        <f t="shared" si="3"/>
        <v>5.2504200023088936</v>
      </c>
      <c r="N15">
        <f t="shared" si="4"/>
        <v>5.8481891169913984</v>
      </c>
    </row>
    <row r="16" spans="1:14" x14ac:dyDescent="0.35">
      <c r="B16">
        <v>224000</v>
      </c>
      <c r="C16">
        <v>3</v>
      </c>
      <c r="D16">
        <v>1.7</v>
      </c>
      <c r="E16" s="4">
        <v>150</v>
      </c>
      <c r="F16" s="4">
        <v>0</v>
      </c>
      <c r="I16">
        <v>1132000</v>
      </c>
      <c r="M16">
        <f t="shared" si="3"/>
        <v>5.3502480183341632</v>
      </c>
      <c r="N16">
        <f t="shared" si="4"/>
        <v>6.0538464268522523</v>
      </c>
    </row>
    <row r="17" spans="2:14" x14ac:dyDescent="0.35">
      <c r="B17">
        <v>403000</v>
      </c>
      <c r="C17">
        <v>2.6</v>
      </c>
      <c r="D17">
        <v>2.2999999999999998</v>
      </c>
      <c r="E17" s="4">
        <v>150</v>
      </c>
      <c r="F17" s="4">
        <v>0</v>
      </c>
      <c r="I17">
        <v>15700000</v>
      </c>
      <c r="M17">
        <f t="shared" si="3"/>
        <v>5.6053050461411091</v>
      </c>
      <c r="N17">
        <f t="shared" si="4"/>
        <v>7.195899652409234</v>
      </c>
    </row>
    <row r="18" spans="2:14" x14ac:dyDescent="0.35">
      <c r="B18">
        <v>665000</v>
      </c>
      <c r="C18">
        <v>3.5</v>
      </c>
      <c r="D18">
        <v>1.8</v>
      </c>
      <c r="E18" s="4">
        <v>150</v>
      </c>
      <c r="F18" s="4">
        <v>0</v>
      </c>
      <c r="I18">
        <v>42330000</v>
      </c>
      <c r="M18">
        <f t="shared" si="3"/>
        <v>5.8228216453031045</v>
      </c>
      <c r="N18">
        <f t="shared" si="4"/>
        <v>7.6266482684740105</v>
      </c>
    </row>
    <row r="19" spans="2:14" x14ac:dyDescent="0.35">
      <c r="B19">
        <v>564000</v>
      </c>
      <c r="C19">
        <v>4.3</v>
      </c>
      <c r="D19">
        <v>2.1</v>
      </c>
      <c r="E19" s="4">
        <v>150</v>
      </c>
      <c r="F19" s="4">
        <v>0</v>
      </c>
      <c r="I19">
        <v>67323100</v>
      </c>
      <c r="M19">
        <f t="shared" si="3"/>
        <v>5.7512791039833422</v>
      </c>
      <c r="N19">
        <f t="shared" si="4"/>
        <v>7.8281641055494315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966B-A46C-4B8A-972B-3EA540D8D969}">
  <dimension ref="A1:N28"/>
  <sheetViews>
    <sheetView topLeftCell="A7" zoomScale="74" workbookViewId="0">
      <selection activeCell="L26" sqref="L26"/>
    </sheetView>
  </sheetViews>
  <sheetFormatPr defaultRowHeight="14.5" x14ac:dyDescent="0.35"/>
  <cols>
    <col min="1" max="1" width="17.54296875" customWidth="1"/>
    <col min="2" max="2" width="18.81640625" customWidth="1"/>
    <col min="3" max="3" width="13.54296875" customWidth="1"/>
    <col min="5" max="5" width="11.54296875" customWidth="1"/>
    <col min="6" max="6" width="18.453125" customWidth="1"/>
    <col min="7" max="7" width="11.90625" customWidth="1"/>
    <col min="8" max="8" width="23.6328125" customWidth="1"/>
    <col min="9" max="9" width="15.7265625" customWidth="1"/>
    <col min="11" max="11" width="15.08984375" customWidth="1"/>
    <col min="13" max="13" width="15.7265625" customWidth="1"/>
    <col min="14" max="14" width="15.26953125" customWidth="1"/>
  </cols>
  <sheetData>
    <row r="1" spans="1:14" x14ac:dyDescent="0.35">
      <c r="A1" t="s">
        <v>24</v>
      </c>
      <c r="B1" s="7" t="s">
        <v>25</v>
      </c>
      <c r="C1" s="12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37</v>
      </c>
      <c r="N1" s="7" t="s">
        <v>36</v>
      </c>
    </row>
    <row r="2" spans="1:14" x14ac:dyDescent="0.35">
      <c r="A2" s="15">
        <v>85000</v>
      </c>
      <c r="B2" s="7">
        <v>2000</v>
      </c>
      <c r="C2" s="12"/>
      <c r="D2" s="7">
        <v>2</v>
      </c>
    </row>
    <row r="3" spans="1:14" x14ac:dyDescent="0.35">
      <c r="A3">
        <v>21500</v>
      </c>
      <c r="B3" s="7">
        <v>51.3</v>
      </c>
      <c r="C3">
        <v>0.7</v>
      </c>
      <c r="D3" s="7">
        <v>1.94</v>
      </c>
      <c r="E3">
        <v>3.36</v>
      </c>
      <c r="F3">
        <v>4.0999999999999996</v>
      </c>
    </row>
    <row r="4" spans="1:14" x14ac:dyDescent="0.35">
      <c r="A4">
        <v>16000</v>
      </c>
      <c r="B4" s="7">
        <v>26.7</v>
      </c>
      <c r="C4" s="12">
        <v>0.74</v>
      </c>
      <c r="D4" s="7">
        <v>1.85</v>
      </c>
      <c r="E4">
        <v>3.21</v>
      </c>
      <c r="F4">
        <v>3.89</v>
      </c>
    </row>
    <row r="5" spans="1:14" x14ac:dyDescent="0.35">
      <c r="A5">
        <v>12300</v>
      </c>
      <c r="B5" s="7">
        <v>15.7</v>
      </c>
      <c r="C5" s="12"/>
      <c r="D5" s="7"/>
    </row>
    <row r="6" spans="1:14" x14ac:dyDescent="0.35">
      <c r="A6">
        <v>9100</v>
      </c>
      <c r="B6" s="7">
        <v>9.1300000000000008</v>
      </c>
      <c r="C6">
        <v>0.54</v>
      </c>
      <c r="D6" s="7">
        <v>1.61</v>
      </c>
      <c r="E6">
        <v>2.8</v>
      </c>
      <c r="F6">
        <v>3.45</v>
      </c>
      <c r="G6">
        <v>4.3099999999999996</v>
      </c>
    </row>
    <row r="7" spans="1:14" x14ac:dyDescent="0.35">
      <c r="A7">
        <v>7230</v>
      </c>
      <c r="B7" s="7">
        <v>5.29</v>
      </c>
    </row>
    <row r="8" spans="1:14" x14ac:dyDescent="0.35">
      <c r="A8">
        <v>5600</v>
      </c>
      <c r="B8" s="7">
        <v>2.6</v>
      </c>
      <c r="C8" s="12">
        <v>0.5</v>
      </c>
      <c r="D8" s="7">
        <v>1.44</v>
      </c>
      <c r="F8">
        <v>2.99</v>
      </c>
      <c r="H8">
        <v>4.58</v>
      </c>
      <c r="I8">
        <v>5.72</v>
      </c>
    </row>
    <row r="9" spans="1:14" x14ac:dyDescent="0.35">
      <c r="A9">
        <v>4810</v>
      </c>
      <c r="B9" s="7">
        <v>1.36</v>
      </c>
      <c r="C9" s="12">
        <v>0.45</v>
      </c>
      <c r="D9" s="7">
        <v>1.25</v>
      </c>
      <c r="E9" s="7">
        <v>2.17</v>
      </c>
      <c r="H9">
        <v>4.03</v>
      </c>
      <c r="I9">
        <v>4.95</v>
      </c>
      <c r="J9">
        <v>5.52</v>
      </c>
    </row>
    <row r="10" spans="1:14" x14ac:dyDescent="0.35">
      <c r="A10">
        <v>4300</v>
      </c>
      <c r="B10" s="7">
        <v>1.55</v>
      </c>
      <c r="C10" s="12">
        <v>0.38</v>
      </c>
      <c r="D10" s="7">
        <v>1.26</v>
      </c>
      <c r="F10">
        <v>2.5299999999999998</v>
      </c>
      <c r="H10">
        <v>4.0599999999999996</v>
      </c>
      <c r="I10">
        <v>4.96</v>
      </c>
    </row>
    <row r="11" spans="1:14" x14ac:dyDescent="0.35">
      <c r="A11">
        <v>3540</v>
      </c>
      <c r="B11" s="7">
        <v>0.59</v>
      </c>
      <c r="C11" s="12">
        <v>0.47</v>
      </c>
      <c r="D11" s="7">
        <v>1.1100000000000001</v>
      </c>
      <c r="E11" s="7">
        <v>1.89</v>
      </c>
      <c r="H11">
        <v>3.54</v>
      </c>
      <c r="I11">
        <v>4.29</v>
      </c>
      <c r="K11">
        <v>5.24</v>
      </c>
      <c r="L11">
        <v>5.83</v>
      </c>
    </row>
    <row r="12" spans="1:14" x14ac:dyDescent="0.35">
      <c r="A12">
        <v>3400</v>
      </c>
      <c r="B12" s="7">
        <v>0.8</v>
      </c>
      <c r="C12" s="12">
        <v>0.42</v>
      </c>
      <c r="D12" s="7">
        <v>1.01</v>
      </c>
      <c r="F12">
        <v>2.16</v>
      </c>
      <c r="I12">
        <v>4.1900000000000004</v>
      </c>
      <c r="K12">
        <v>5.25</v>
      </c>
    </row>
    <row r="13" spans="1:14" x14ac:dyDescent="0.35">
      <c r="A13">
        <v>2970</v>
      </c>
      <c r="B13" s="7">
        <v>0.32</v>
      </c>
      <c r="C13" s="12">
        <v>0.41</v>
      </c>
      <c r="D13" s="7">
        <v>0.93</v>
      </c>
      <c r="E13" s="7">
        <v>1.58</v>
      </c>
      <c r="H13">
        <v>3.07</v>
      </c>
      <c r="I13">
        <v>3.58</v>
      </c>
      <c r="K13">
        <v>4.38</v>
      </c>
      <c r="M13">
        <v>5.33</v>
      </c>
      <c r="N13">
        <v>5.92</v>
      </c>
    </row>
    <row r="14" spans="1:14" x14ac:dyDescent="0.35">
      <c r="B14" s="7"/>
      <c r="C14" s="12"/>
      <c r="D14" s="7"/>
    </row>
    <row r="15" spans="1:14" x14ac:dyDescent="0.35">
      <c r="B15" s="7"/>
      <c r="C15" s="12"/>
      <c r="D15" s="7"/>
    </row>
    <row r="16" spans="1:14" x14ac:dyDescent="0.35">
      <c r="A16" t="s">
        <v>24</v>
      </c>
      <c r="B16" s="7" t="s">
        <v>25</v>
      </c>
      <c r="C16" s="12" t="s">
        <v>26</v>
      </c>
      <c r="D16" s="7" t="s">
        <v>27</v>
      </c>
      <c r="E16" s="7" t="s">
        <v>28</v>
      </c>
      <c r="F16" s="7" t="s">
        <v>29</v>
      </c>
      <c r="G16" s="7" t="s">
        <v>30</v>
      </c>
      <c r="H16" s="7" t="s">
        <v>31</v>
      </c>
      <c r="I16" s="7" t="s">
        <v>32</v>
      </c>
      <c r="J16" s="7" t="s">
        <v>33</v>
      </c>
      <c r="K16" s="7" t="s">
        <v>34</v>
      </c>
      <c r="L16" s="7" t="s">
        <v>35</v>
      </c>
      <c r="M16" s="7" t="s">
        <v>37</v>
      </c>
      <c r="N16" s="7" t="s">
        <v>36</v>
      </c>
    </row>
    <row r="17" spans="1:14" x14ac:dyDescent="0.35">
      <c r="A17" s="15">
        <v>85000</v>
      </c>
      <c r="B17" s="7">
        <v>2000</v>
      </c>
      <c r="C17" s="12" t="e">
        <f>IF(ISBLANK(C2),NA(), EXP(C2)*$B17)</f>
        <v>#N/A</v>
      </c>
      <c r="D17" s="12">
        <f t="shared" ref="D17:N17" si="0">IF(ISBLANK(D2),NA(), EXP(D2)*$B17)</f>
        <v>14778.112197861301</v>
      </c>
      <c r="E17" s="12" t="e">
        <f t="shared" si="0"/>
        <v>#N/A</v>
      </c>
      <c r="F17" s="12" t="e">
        <f t="shared" si="0"/>
        <v>#N/A</v>
      </c>
      <c r="G17" s="12" t="e">
        <f t="shared" si="0"/>
        <v>#N/A</v>
      </c>
      <c r="H17" s="12" t="e">
        <f t="shared" si="0"/>
        <v>#N/A</v>
      </c>
      <c r="I17" s="12" t="e">
        <f t="shared" si="0"/>
        <v>#N/A</v>
      </c>
      <c r="J17" s="12" t="e">
        <f t="shared" si="0"/>
        <v>#N/A</v>
      </c>
      <c r="K17" s="12" t="e">
        <f t="shared" si="0"/>
        <v>#N/A</v>
      </c>
      <c r="L17" s="12" t="e">
        <f t="shared" si="0"/>
        <v>#N/A</v>
      </c>
      <c r="M17" s="12" t="e">
        <f t="shared" si="0"/>
        <v>#N/A</v>
      </c>
      <c r="N17" s="12" t="e">
        <f t="shared" si="0"/>
        <v>#N/A</v>
      </c>
    </row>
    <row r="18" spans="1:14" x14ac:dyDescent="0.35">
      <c r="A18">
        <v>21500</v>
      </c>
      <c r="B18" s="7">
        <v>51.3</v>
      </c>
      <c r="C18" s="12">
        <f>IF(ISBLANK(C3),NA(), 10^(C3)*$B18)</f>
        <v>257.10905085079065</v>
      </c>
      <c r="D18" s="12">
        <f t="shared" ref="D18:N18" si="1">IF(ISBLANK(D3),NA(), 10^(D3)*$B18)</f>
        <v>4468.0432164746935</v>
      </c>
      <c r="E18" s="12">
        <f t="shared" si="1"/>
        <v>117521.51058698684</v>
      </c>
      <c r="F18" s="12">
        <f t="shared" si="1"/>
        <v>645828.73625040764</v>
      </c>
      <c r="G18" s="12" t="e">
        <f t="shared" si="1"/>
        <v>#N/A</v>
      </c>
      <c r="H18" s="12" t="e">
        <f t="shared" si="1"/>
        <v>#N/A</v>
      </c>
      <c r="I18" s="12" t="e">
        <f t="shared" si="1"/>
        <v>#N/A</v>
      </c>
      <c r="J18" s="12" t="e">
        <f t="shared" si="1"/>
        <v>#N/A</v>
      </c>
      <c r="K18" s="12" t="e">
        <f t="shared" si="1"/>
        <v>#N/A</v>
      </c>
      <c r="L18" s="12" t="e">
        <f t="shared" si="1"/>
        <v>#N/A</v>
      </c>
      <c r="M18" s="12" t="e">
        <f t="shared" si="1"/>
        <v>#N/A</v>
      </c>
      <c r="N18" s="12" t="e">
        <f t="shared" si="1"/>
        <v>#N/A</v>
      </c>
    </row>
    <row r="19" spans="1:14" x14ac:dyDescent="0.35">
      <c r="A19">
        <v>16000</v>
      </c>
      <c r="B19" s="7">
        <v>26.7</v>
      </c>
      <c r="C19" s="12">
        <f t="shared" ref="C19:N19" si="2">IF(ISBLANK(C4),NA(), 10^(C4)*$B19)</f>
        <v>146.72741331998577</v>
      </c>
      <c r="D19" s="12">
        <f t="shared" si="2"/>
        <v>1890.2152443056502</v>
      </c>
      <c r="E19" s="12">
        <f t="shared" si="2"/>
        <v>43302.329599483448</v>
      </c>
      <c r="F19" s="12">
        <f t="shared" si="2"/>
        <v>207257.98013986109</v>
      </c>
      <c r="G19" s="12" t="e">
        <f t="shared" si="2"/>
        <v>#N/A</v>
      </c>
      <c r="H19" s="12" t="e">
        <f t="shared" si="2"/>
        <v>#N/A</v>
      </c>
      <c r="I19" s="12" t="e">
        <f t="shared" si="2"/>
        <v>#N/A</v>
      </c>
      <c r="J19" s="12" t="e">
        <f t="shared" si="2"/>
        <v>#N/A</v>
      </c>
      <c r="K19" s="12" t="e">
        <f t="shared" si="2"/>
        <v>#N/A</v>
      </c>
      <c r="L19" s="12" t="e">
        <f t="shared" si="2"/>
        <v>#N/A</v>
      </c>
      <c r="M19" s="12" t="e">
        <f t="shared" si="2"/>
        <v>#N/A</v>
      </c>
      <c r="N19" s="12" t="e">
        <f t="shared" si="2"/>
        <v>#N/A</v>
      </c>
    </row>
    <row r="20" spans="1:14" x14ac:dyDescent="0.35">
      <c r="A20">
        <v>12300</v>
      </c>
      <c r="B20" s="7">
        <v>15.7</v>
      </c>
      <c r="C20" s="12" t="e">
        <f t="shared" ref="C20:N20" si="3">IF(ISBLANK(C5),NA(), 10^(C5)*$B20)</f>
        <v>#N/A</v>
      </c>
      <c r="D20" s="12" t="e">
        <f t="shared" si="3"/>
        <v>#N/A</v>
      </c>
      <c r="E20" s="12" t="e">
        <f t="shared" si="3"/>
        <v>#N/A</v>
      </c>
      <c r="F20" s="12" t="e">
        <f t="shared" si="3"/>
        <v>#N/A</v>
      </c>
      <c r="G20" s="12" t="e">
        <f t="shared" si="3"/>
        <v>#N/A</v>
      </c>
      <c r="H20" s="12" t="e">
        <f t="shared" si="3"/>
        <v>#N/A</v>
      </c>
      <c r="I20" s="12" t="e">
        <f t="shared" si="3"/>
        <v>#N/A</v>
      </c>
      <c r="J20" s="12" t="e">
        <f t="shared" si="3"/>
        <v>#N/A</v>
      </c>
      <c r="K20" s="12" t="e">
        <f t="shared" si="3"/>
        <v>#N/A</v>
      </c>
      <c r="L20" s="12" t="e">
        <f t="shared" si="3"/>
        <v>#N/A</v>
      </c>
      <c r="M20" s="12" t="e">
        <f t="shared" si="3"/>
        <v>#N/A</v>
      </c>
      <c r="N20" s="12" t="e">
        <f t="shared" si="3"/>
        <v>#N/A</v>
      </c>
    </row>
    <row r="21" spans="1:14" x14ac:dyDescent="0.35">
      <c r="A21">
        <v>9100</v>
      </c>
      <c r="B21" s="7">
        <v>9.1300000000000008</v>
      </c>
      <c r="C21" s="12">
        <f t="shared" ref="C21:N21" si="4">IF(ISBLANK(C6),NA(), 10^(C6)*$B21)</f>
        <v>31.657074446316148</v>
      </c>
      <c r="D21" s="12">
        <f t="shared" si="4"/>
        <v>371.93819363515519</v>
      </c>
      <c r="E21" s="12">
        <f t="shared" si="4"/>
        <v>5760.6405551041644</v>
      </c>
      <c r="F21" s="12">
        <f t="shared" si="4"/>
        <v>25731.836162444488</v>
      </c>
      <c r="G21" s="12">
        <f t="shared" si="4"/>
        <v>186410.67434832797</v>
      </c>
      <c r="H21" s="12" t="e">
        <f t="shared" si="4"/>
        <v>#N/A</v>
      </c>
      <c r="I21" s="12" t="e">
        <f t="shared" si="4"/>
        <v>#N/A</v>
      </c>
      <c r="J21" s="12" t="e">
        <f t="shared" si="4"/>
        <v>#N/A</v>
      </c>
      <c r="K21" s="12" t="e">
        <f t="shared" si="4"/>
        <v>#N/A</v>
      </c>
      <c r="L21" s="12" t="e">
        <f t="shared" si="4"/>
        <v>#N/A</v>
      </c>
      <c r="M21" s="12" t="e">
        <f t="shared" si="4"/>
        <v>#N/A</v>
      </c>
      <c r="N21" s="12" t="e">
        <f t="shared" si="4"/>
        <v>#N/A</v>
      </c>
    </row>
    <row r="22" spans="1:14" x14ac:dyDescent="0.35">
      <c r="A22">
        <v>7230</v>
      </c>
      <c r="B22" s="7">
        <v>5.29</v>
      </c>
      <c r="C22" s="12" t="e">
        <f t="shared" ref="C22:N22" si="5">IF(ISBLANK(C7),NA(), 10^(C7)*$B22)</f>
        <v>#N/A</v>
      </c>
      <c r="D22" s="12" t="e">
        <f t="shared" si="5"/>
        <v>#N/A</v>
      </c>
      <c r="E22" s="12" t="e">
        <f t="shared" si="5"/>
        <v>#N/A</v>
      </c>
      <c r="F22" s="12" t="e">
        <f t="shared" si="5"/>
        <v>#N/A</v>
      </c>
      <c r="G22" s="12" t="e">
        <f t="shared" si="5"/>
        <v>#N/A</v>
      </c>
      <c r="H22" s="12" t="e">
        <f t="shared" si="5"/>
        <v>#N/A</v>
      </c>
      <c r="I22" s="12" t="e">
        <f t="shared" si="5"/>
        <v>#N/A</v>
      </c>
      <c r="J22" s="12" t="e">
        <f t="shared" si="5"/>
        <v>#N/A</v>
      </c>
      <c r="K22" s="12" t="e">
        <f t="shared" si="5"/>
        <v>#N/A</v>
      </c>
      <c r="L22" s="12" t="e">
        <f t="shared" si="5"/>
        <v>#N/A</v>
      </c>
      <c r="M22" s="12" t="e">
        <f t="shared" si="5"/>
        <v>#N/A</v>
      </c>
      <c r="N22" s="12" t="e">
        <f t="shared" si="5"/>
        <v>#N/A</v>
      </c>
    </row>
    <row r="23" spans="1:14" x14ac:dyDescent="0.35">
      <c r="A23">
        <v>5600</v>
      </c>
      <c r="B23" s="7">
        <v>2.6</v>
      </c>
      <c r="C23" s="12">
        <f t="shared" ref="C23:N23" si="6">IF(ISBLANK(C8),NA(), 10^(C8)*$B23)</f>
        <v>8.2219219164377879</v>
      </c>
      <c r="D23" s="12">
        <f t="shared" si="6"/>
        <v>71.609946286792336</v>
      </c>
      <c r="E23" s="12" t="e">
        <f t="shared" si="6"/>
        <v>#N/A</v>
      </c>
      <c r="F23" s="12">
        <f t="shared" si="6"/>
        <v>2540.8167744851098</v>
      </c>
      <c r="G23" s="12" t="e">
        <f t="shared" si="6"/>
        <v>#N/A</v>
      </c>
      <c r="H23" s="12">
        <f t="shared" si="6"/>
        <v>98849.243043345981</v>
      </c>
      <c r="I23" s="12">
        <f t="shared" si="6"/>
        <v>1364499.3966494096</v>
      </c>
      <c r="J23" s="12" t="e">
        <f t="shared" si="6"/>
        <v>#N/A</v>
      </c>
      <c r="K23" s="12" t="e">
        <f t="shared" si="6"/>
        <v>#N/A</v>
      </c>
      <c r="L23" s="12" t="e">
        <f t="shared" si="6"/>
        <v>#N/A</v>
      </c>
      <c r="M23" s="12" t="e">
        <f t="shared" si="6"/>
        <v>#N/A</v>
      </c>
      <c r="N23" s="12" t="e">
        <f t="shared" si="6"/>
        <v>#N/A</v>
      </c>
    </row>
    <row r="24" spans="1:14" x14ac:dyDescent="0.35">
      <c r="A24">
        <v>4810</v>
      </c>
      <c r="B24" s="7">
        <v>1.36</v>
      </c>
      <c r="C24" s="12">
        <f t="shared" ref="C24:N24" si="7">IF(ISBLANK(C9),NA(), 10^(C9)*$B24)</f>
        <v>3.833000786519658</v>
      </c>
      <c r="D24" s="12">
        <f t="shared" si="7"/>
        <v>24.184599976529363</v>
      </c>
      <c r="E24" s="12">
        <f t="shared" si="7"/>
        <v>201.15874079087635</v>
      </c>
      <c r="F24" s="12" t="e">
        <f t="shared" si="7"/>
        <v>#N/A</v>
      </c>
      <c r="G24" s="12" t="e">
        <f t="shared" si="7"/>
        <v>#N/A</v>
      </c>
      <c r="H24" s="12">
        <f t="shared" si="7"/>
        <v>14572.662551231459</v>
      </c>
      <c r="I24" s="12">
        <f t="shared" si="7"/>
        <v>121210.12758618948</v>
      </c>
      <c r="J24" s="12">
        <f t="shared" si="7"/>
        <v>450338.32521632413</v>
      </c>
      <c r="K24" s="12" t="e">
        <f t="shared" si="7"/>
        <v>#N/A</v>
      </c>
      <c r="L24" s="12" t="e">
        <f t="shared" si="7"/>
        <v>#N/A</v>
      </c>
      <c r="M24" s="12" t="e">
        <f t="shared" si="7"/>
        <v>#N/A</v>
      </c>
      <c r="N24" s="12" t="e">
        <f t="shared" si="7"/>
        <v>#N/A</v>
      </c>
    </row>
    <row r="25" spans="1:14" x14ac:dyDescent="0.35">
      <c r="A25">
        <v>4300</v>
      </c>
      <c r="B25" s="7">
        <v>1.55</v>
      </c>
      <c r="C25" s="12">
        <f t="shared" ref="C25:N25" si="8">IF(ISBLANK(C10),NA(), 10^(C10)*$B25)</f>
        <v>3.7181910244802108</v>
      </c>
      <c r="D25" s="12">
        <f t="shared" si="8"/>
        <v>28.205363308454753</v>
      </c>
      <c r="E25" s="12" t="e">
        <f t="shared" si="8"/>
        <v>#N/A</v>
      </c>
      <c r="F25" s="12">
        <f t="shared" si="8"/>
        <v>525.20844201576381</v>
      </c>
      <c r="G25" s="12" t="e">
        <f t="shared" si="8"/>
        <v>#N/A</v>
      </c>
      <c r="H25" s="12">
        <f t="shared" si="8"/>
        <v>17796.381133201688</v>
      </c>
      <c r="I25" s="12">
        <f t="shared" si="8"/>
        <v>141361.68010016609</v>
      </c>
      <c r="J25" s="12" t="e">
        <f t="shared" si="8"/>
        <v>#N/A</v>
      </c>
      <c r="K25" s="12" t="e">
        <f t="shared" si="8"/>
        <v>#N/A</v>
      </c>
      <c r="L25" s="12" t="e">
        <f t="shared" si="8"/>
        <v>#N/A</v>
      </c>
      <c r="M25" s="12" t="e">
        <f t="shared" si="8"/>
        <v>#N/A</v>
      </c>
      <c r="N25" s="12" t="e">
        <f t="shared" si="8"/>
        <v>#N/A</v>
      </c>
    </row>
    <row r="26" spans="1:14" x14ac:dyDescent="0.35">
      <c r="A26">
        <v>3540</v>
      </c>
      <c r="B26" s="7">
        <v>0.59</v>
      </c>
      <c r="C26" s="12">
        <f t="shared" ref="C26:N26" si="9">IF(ISBLANK(C11),NA(), 10^(C11)*$B26)</f>
        <v>1.7412134437331674</v>
      </c>
      <c r="D26" s="12">
        <f t="shared" si="9"/>
        <v>7.6006723549894941</v>
      </c>
      <c r="E26" s="12">
        <f t="shared" si="9"/>
        <v>45.798579881092834</v>
      </c>
      <c r="F26" s="12" t="e">
        <f t="shared" si="9"/>
        <v>#N/A</v>
      </c>
      <c r="G26" s="12" t="e">
        <f t="shared" si="9"/>
        <v>#N/A</v>
      </c>
      <c r="H26" s="12">
        <f t="shared" si="9"/>
        <v>2045.74741766994</v>
      </c>
      <c r="I26" s="12">
        <f t="shared" si="9"/>
        <v>11504.083138572487</v>
      </c>
      <c r="J26" s="12" t="e">
        <f t="shared" si="9"/>
        <v>#N/A</v>
      </c>
      <c r="K26" s="12">
        <f t="shared" si="9"/>
        <v>102530.24889621329</v>
      </c>
      <c r="L26" s="12">
        <f t="shared" si="9"/>
        <v>398888.95548126969</v>
      </c>
      <c r="M26" s="12" t="e">
        <f t="shared" si="9"/>
        <v>#N/A</v>
      </c>
      <c r="N26" s="12" t="e">
        <f t="shared" si="9"/>
        <v>#N/A</v>
      </c>
    </row>
    <row r="27" spans="1:14" x14ac:dyDescent="0.35">
      <c r="A27">
        <v>3400</v>
      </c>
      <c r="B27" s="7">
        <v>0.8</v>
      </c>
      <c r="C27" s="12">
        <f t="shared" ref="C27:N27" si="10">IF(ISBLANK(C12),NA(), 10^(C12)*$B27)</f>
        <v>2.104214393516306</v>
      </c>
      <c r="D27" s="12">
        <f t="shared" si="10"/>
        <v>8.1863439382460346</v>
      </c>
      <c r="E27" s="12" t="e">
        <f t="shared" si="10"/>
        <v>#N/A</v>
      </c>
      <c r="F27" s="12">
        <f t="shared" si="10"/>
        <v>115.63518165967429</v>
      </c>
      <c r="G27" s="12" t="e">
        <f t="shared" si="10"/>
        <v>#N/A</v>
      </c>
      <c r="H27" s="12" t="e">
        <f t="shared" si="10"/>
        <v>#N/A</v>
      </c>
      <c r="I27" s="12">
        <f t="shared" si="10"/>
        <v>12390.532951299883</v>
      </c>
      <c r="J27" s="12" t="e">
        <f t="shared" si="10"/>
        <v>#N/A</v>
      </c>
      <c r="K27" s="12">
        <f t="shared" si="10"/>
        <v>142262.35280311402</v>
      </c>
      <c r="L27" s="12" t="e">
        <f t="shared" si="10"/>
        <v>#N/A</v>
      </c>
      <c r="M27" s="12" t="e">
        <f t="shared" si="10"/>
        <v>#N/A</v>
      </c>
      <c r="N27" s="12" t="e">
        <f t="shared" si="10"/>
        <v>#N/A</v>
      </c>
    </row>
    <row r="28" spans="1:14" x14ac:dyDescent="0.35">
      <c r="A28">
        <v>2970</v>
      </c>
      <c r="B28" s="7">
        <v>0.32</v>
      </c>
      <c r="C28" s="12">
        <f t="shared" ref="C28:N28" si="11">IF(ISBLANK(C13),NA(), 10^(C13)*$B28)</f>
        <v>0.82252665048603646</v>
      </c>
      <c r="D28" s="12">
        <f t="shared" si="11"/>
        <v>2.7236417222476059</v>
      </c>
      <c r="E28" s="12">
        <f t="shared" si="11"/>
        <v>12.166060682257964</v>
      </c>
      <c r="F28" s="12" t="e">
        <f t="shared" si="11"/>
        <v>#N/A</v>
      </c>
      <c r="G28" s="12" t="e">
        <f t="shared" si="11"/>
        <v>#N/A</v>
      </c>
      <c r="H28" s="12">
        <f t="shared" si="11"/>
        <v>375.96721758064945</v>
      </c>
      <c r="I28" s="12">
        <f t="shared" si="11"/>
        <v>1216.6060682257976</v>
      </c>
      <c r="J28" s="12" t="e">
        <f t="shared" si="11"/>
        <v>#N/A</v>
      </c>
      <c r="K28" s="12">
        <f t="shared" si="11"/>
        <v>7676.2653408623755</v>
      </c>
      <c r="L28" s="12" t="e">
        <f t="shared" si="11"/>
        <v>#N/A</v>
      </c>
      <c r="M28" s="12">
        <f t="shared" si="11"/>
        <v>68414.786864071473</v>
      </c>
      <c r="N28" s="12">
        <f t="shared" si="11"/>
        <v>266164.40675285482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1C5C-5F9F-427E-B1B9-F44CB7EB3D47}">
  <dimension ref="A1:A2"/>
  <sheetViews>
    <sheetView topLeftCell="A10" workbookViewId="0">
      <selection activeCell="A5" sqref="A5"/>
    </sheetView>
  </sheetViews>
  <sheetFormatPr defaultRowHeight="14.5" x14ac:dyDescent="0.35"/>
  <sheetData>
    <row r="1" spans="1:1" x14ac:dyDescent="0.35">
      <c r="A1" s="8" t="s">
        <v>54</v>
      </c>
    </row>
    <row r="2" spans="1:1" x14ac:dyDescent="0.35">
      <c r="A2" t="s">
        <v>55</v>
      </c>
    </row>
  </sheetData>
  <hyperlinks>
    <hyperlink ref="A1" r:id="rId1" display="https://www.researchgate.net/publication/342725847_Prediction_of_Crossover_in_the_Molecular_Weight_Dependence_of_Polyethylene_Viscosity_Using_a_Polymer_Free_Volume_Theory/figures?lo=1" xr:uid="{461198C7-6C0E-4666-B244-356096999B9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Homopolymer</vt:lpstr>
      <vt:lpstr>Copolymer</vt:lpstr>
      <vt:lpstr>Sheet3</vt:lpstr>
      <vt:lpstr>Polymers</vt:lpstr>
      <vt:lpstr>Sheet1</vt:lpstr>
      <vt:lpstr>polystyrene flory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2021-08-30T20:37:48Z</dcterms:created>
  <dcterms:modified xsi:type="dcterms:W3CDTF">2021-10-08T02:33:08Z</dcterms:modified>
</cp:coreProperties>
</file>